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VFACTS\Output\Dec20\"/>
    </mc:Choice>
  </mc:AlternateContent>
  <xr:revisionPtr revIDLastSave="0" documentId="13_ncr:1_{B1F84DFB-E60C-41F3-94E2-40839888F2AC}" xr6:coauthVersionLast="45" xr6:coauthVersionMax="45" xr10:uidLastSave="{00000000-0000-0000-0000-000000000000}"/>
  <bookViews>
    <workbookView xWindow="615" yWindow="570" windowWidth="23730" windowHeight="1446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49" l="1"/>
  <c r="J8" i="49" s="1"/>
  <c r="G8" i="49"/>
  <c r="I8" i="49" s="1"/>
  <c r="H9" i="49"/>
  <c r="J9" i="49" s="1"/>
  <c r="G9" i="49"/>
  <c r="I9" i="49" s="1"/>
  <c r="H10" i="49"/>
  <c r="J10" i="49" s="1"/>
  <c r="G10" i="49"/>
  <c r="I10" i="49" s="1"/>
  <c r="H11" i="49"/>
  <c r="J11" i="49" s="1"/>
  <c r="G11" i="49"/>
  <c r="I11" i="49" s="1"/>
  <c r="H12" i="49"/>
  <c r="J12" i="49" s="1"/>
  <c r="G12" i="49"/>
  <c r="I12" i="49" s="1"/>
  <c r="I15" i="49"/>
  <c r="H15" i="49"/>
  <c r="J15" i="49" s="1"/>
  <c r="G15" i="49"/>
  <c r="I16" i="49"/>
  <c r="H16" i="49"/>
  <c r="J16" i="49" s="1"/>
  <c r="G16" i="49"/>
  <c r="H19" i="49"/>
  <c r="J19" i="49" s="1"/>
  <c r="G19" i="49"/>
  <c r="I19" i="49" s="1"/>
  <c r="H20" i="49"/>
  <c r="J20" i="49" s="1"/>
  <c r="G20" i="49"/>
  <c r="I20" i="49" s="1"/>
  <c r="I23" i="49"/>
  <c r="H23" i="49"/>
  <c r="J23" i="49" s="1"/>
  <c r="G23" i="49"/>
  <c r="H24" i="49"/>
  <c r="J24" i="49" s="1"/>
  <c r="G24" i="49"/>
  <c r="I24" i="49" s="1"/>
  <c r="I25" i="49"/>
  <c r="H25" i="49"/>
  <c r="J25" i="49" s="1"/>
  <c r="G25" i="49"/>
  <c r="H26" i="49"/>
  <c r="J26" i="49" s="1"/>
  <c r="G26" i="49"/>
  <c r="I26" i="49" s="1"/>
  <c r="H27" i="49"/>
  <c r="J27" i="49" s="1"/>
  <c r="G27" i="49"/>
  <c r="I27" i="49" s="1"/>
  <c r="H28" i="49"/>
  <c r="J28" i="49" s="1"/>
  <c r="G28" i="49"/>
  <c r="I28" i="49" s="1"/>
  <c r="I29" i="49"/>
  <c r="H29" i="49"/>
  <c r="J29" i="49" s="1"/>
  <c r="G29" i="49"/>
  <c r="I30" i="49"/>
  <c r="H30" i="49"/>
  <c r="J30" i="49" s="1"/>
  <c r="G30" i="49"/>
  <c r="I31" i="49"/>
  <c r="H31" i="49"/>
  <c r="J31" i="49" s="1"/>
  <c r="G31" i="49"/>
  <c r="J32" i="49"/>
  <c r="I32" i="49"/>
  <c r="H32" i="49"/>
  <c r="G32" i="49"/>
  <c r="H33" i="49"/>
  <c r="J33" i="49" s="1"/>
  <c r="G33" i="49"/>
  <c r="I33" i="49" s="1"/>
  <c r="H34" i="49"/>
  <c r="J34" i="49" s="1"/>
  <c r="G34" i="49"/>
  <c r="I34" i="49" s="1"/>
  <c r="H35" i="49"/>
  <c r="J35" i="49" s="1"/>
  <c r="G35" i="49"/>
  <c r="I35" i="49" s="1"/>
  <c r="H36" i="49"/>
  <c r="J36" i="49" s="1"/>
  <c r="G36" i="49"/>
  <c r="I36" i="49" s="1"/>
  <c r="H37" i="49"/>
  <c r="J37" i="49" s="1"/>
  <c r="G37" i="49"/>
  <c r="I37" i="49" s="1"/>
  <c r="J38" i="49"/>
  <c r="I38" i="49"/>
  <c r="H38" i="49"/>
  <c r="G38" i="49"/>
  <c r="I39" i="49"/>
  <c r="H39" i="49"/>
  <c r="J39" i="49" s="1"/>
  <c r="G39" i="49"/>
  <c r="H40" i="49"/>
  <c r="J40" i="49" s="1"/>
  <c r="G40" i="49"/>
  <c r="I40" i="49" s="1"/>
  <c r="H43" i="49"/>
  <c r="J43" i="49" s="1"/>
  <c r="G43" i="49"/>
  <c r="I43" i="49" s="1"/>
  <c r="H44" i="49"/>
  <c r="J44" i="49" s="1"/>
  <c r="G44" i="49"/>
  <c r="I44" i="49" s="1"/>
  <c r="I45" i="49"/>
  <c r="H45" i="49"/>
  <c r="J45" i="49" s="1"/>
  <c r="G45" i="49"/>
  <c r="H46" i="49"/>
  <c r="J46" i="49" s="1"/>
  <c r="G46" i="49"/>
  <c r="I46" i="49" s="1"/>
  <c r="H49" i="49"/>
  <c r="J49" i="49" s="1"/>
  <c r="G49" i="49"/>
  <c r="I49" i="49" s="1"/>
  <c r="I50" i="49"/>
  <c r="H50" i="49"/>
  <c r="J50" i="49" s="1"/>
  <c r="G50" i="49"/>
  <c r="H51" i="49"/>
  <c r="J51" i="49" s="1"/>
  <c r="G51" i="49"/>
  <c r="I51" i="49" s="1"/>
  <c r="J52" i="49"/>
  <c r="I52" i="49"/>
  <c r="H52" i="49"/>
  <c r="G52" i="49"/>
  <c r="H53" i="49"/>
  <c r="J53" i="49" s="1"/>
  <c r="G53" i="49"/>
  <c r="I53" i="49" s="1"/>
  <c r="I54" i="49"/>
  <c r="H54" i="49"/>
  <c r="J54" i="49" s="1"/>
  <c r="G54" i="49"/>
  <c r="I55" i="49"/>
  <c r="H55" i="49"/>
  <c r="J55" i="49" s="1"/>
  <c r="G55" i="49"/>
  <c r="H56" i="49"/>
  <c r="J56" i="49" s="1"/>
  <c r="G56" i="49"/>
  <c r="I56" i="49" s="1"/>
  <c r="H57" i="49"/>
  <c r="J57" i="49" s="1"/>
  <c r="G57" i="49"/>
  <c r="I57" i="49" s="1"/>
  <c r="I58" i="49"/>
  <c r="H58" i="49"/>
  <c r="J58" i="49" s="1"/>
  <c r="G58" i="49"/>
  <c r="H59" i="49"/>
  <c r="J59" i="49" s="1"/>
  <c r="G59" i="49"/>
  <c r="I59" i="49" s="1"/>
  <c r="I60" i="49"/>
  <c r="H60" i="49"/>
  <c r="J60" i="49" s="1"/>
  <c r="G60" i="49"/>
  <c r="J61" i="49"/>
  <c r="I61" i="49"/>
  <c r="H61" i="49"/>
  <c r="G61" i="49"/>
  <c r="I62" i="49"/>
  <c r="H62" i="49"/>
  <c r="J62" i="49" s="1"/>
  <c r="G62" i="49"/>
  <c r="I63" i="49"/>
  <c r="H63" i="49"/>
  <c r="J63" i="49" s="1"/>
  <c r="G63" i="49"/>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I71" i="49"/>
  <c r="H71" i="49"/>
  <c r="J71" i="49" s="1"/>
  <c r="G71" i="49"/>
  <c r="H72" i="49"/>
  <c r="J72" i="49" s="1"/>
  <c r="G72" i="49"/>
  <c r="I72" i="49" s="1"/>
  <c r="J75" i="49"/>
  <c r="I75" i="49"/>
  <c r="H75" i="49"/>
  <c r="G75" i="49"/>
  <c r="J76" i="49"/>
  <c r="I76" i="49"/>
  <c r="H76" i="49"/>
  <c r="G76" i="49"/>
  <c r="H79" i="49"/>
  <c r="J79" i="49" s="1"/>
  <c r="G79" i="49"/>
  <c r="I79" i="49" s="1"/>
  <c r="H80" i="49"/>
  <c r="J80" i="49" s="1"/>
  <c r="G80" i="49"/>
  <c r="I80" i="49" s="1"/>
  <c r="H83" i="49"/>
  <c r="J83" i="49" s="1"/>
  <c r="G83" i="49"/>
  <c r="I83" i="49" s="1"/>
  <c r="I84" i="49"/>
  <c r="H84" i="49"/>
  <c r="J84" i="49" s="1"/>
  <c r="G84" i="49"/>
  <c r="I85" i="49"/>
  <c r="H85" i="49"/>
  <c r="J85" i="49" s="1"/>
  <c r="G85" i="49"/>
  <c r="I86" i="49"/>
  <c r="H86" i="49"/>
  <c r="J86" i="49" s="1"/>
  <c r="G86" i="49"/>
  <c r="H87" i="49"/>
  <c r="J87" i="49" s="1"/>
  <c r="G87" i="49"/>
  <c r="I87" i="49" s="1"/>
  <c r="H90" i="49"/>
  <c r="J90" i="49" s="1"/>
  <c r="G90" i="49"/>
  <c r="I90" i="49" s="1"/>
  <c r="H91" i="49"/>
  <c r="J91" i="49" s="1"/>
  <c r="G91" i="49"/>
  <c r="I91" i="49" s="1"/>
  <c r="H94" i="49"/>
  <c r="J94" i="49" s="1"/>
  <c r="G94" i="49"/>
  <c r="I94" i="49" s="1"/>
  <c r="H95" i="49"/>
  <c r="J95" i="49" s="1"/>
  <c r="G95" i="49"/>
  <c r="I95" i="49" s="1"/>
  <c r="H98" i="49"/>
  <c r="J98" i="49" s="1"/>
  <c r="G98" i="49"/>
  <c r="I98" i="49" s="1"/>
  <c r="H99" i="49"/>
  <c r="J99" i="49" s="1"/>
  <c r="G99" i="49"/>
  <c r="I99" i="49" s="1"/>
  <c r="I102" i="49"/>
  <c r="H102" i="49"/>
  <c r="J102" i="49" s="1"/>
  <c r="G102" i="49"/>
  <c r="H103" i="49"/>
  <c r="J103" i="49" s="1"/>
  <c r="G103" i="49"/>
  <c r="I103" i="49" s="1"/>
  <c r="H104" i="49"/>
  <c r="J104" i="49" s="1"/>
  <c r="G104" i="49"/>
  <c r="I104" i="49" s="1"/>
  <c r="H105" i="49"/>
  <c r="J105" i="49" s="1"/>
  <c r="G105" i="49"/>
  <c r="I105" i="49" s="1"/>
  <c r="H108" i="49"/>
  <c r="J108" i="49" s="1"/>
  <c r="G108" i="49"/>
  <c r="I108" i="49" s="1"/>
  <c r="H109" i="49"/>
  <c r="J109" i="49" s="1"/>
  <c r="G109" i="49"/>
  <c r="I109" i="49" s="1"/>
  <c r="H110" i="49"/>
  <c r="J110" i="49" s="1"/>
  <c r="G110" i="49"/>
  <c r="I110" i="49" s="1"/>
  <c r="H113" i="49"/>
  <c r="J113" i="49" s="1"/>
  <c r="G113" i="49"/>
  <c r="I113" i="49" s="1"/>
  <c r="H114" i="49"/>
  <c r="J114" i="49" s="1"/>
  <c r="G114" i="49"/>
  <c r="I114" i="49" s="1"/>
  <c r="H115" i="49"/>
  <c r="J115" i="49" s="1"/>
  <c r="G115" i="49"/>
  <c r="I115" i="49" s="1"/>
  <c r="H116" i="49"/>
  <c r="J116" i="49" s="1"/>
  <c r="G116" i="49"/>
  <c r="I116" i="49" s="1"/>
  <c r="J117" i="49"/>
  <c r="I117" i="49"/>
  <c r="H117" i="49"/>
  <c r="G117" i="49"/>
  <c r="H118" i="49"/>
  <c r="J118" i="49" s="1"/>
  <c r="G118" i="49"/>
  <c r="I118" i="49" s="1"/>
  <c r="H119" i="49"/>
  <c r="J119" i="49" s="1"/>
  <c r="G119" i="49"/>
  <c r="I119" i="49" s="1"/>
  <c r="H120" i="49"/>
  <c r="J120" i="49" s="1"/>
  <c r="G120" i="49"/>
  <c r="I120" i="49" s="1"/>
  <c r="J121" i="49"/>
  <c r="I121" i="49"/>
  <c r="H121" i="49"/>
  <c r="G121" i="49"/>
  <c r="H122" i="49"/>
  <c r="J122" i="49" s="1"/>
  <c r="G122" i="49"/>
  <c r="I122" i="49" s="1"/>
  <c r="H123" i="49"/>
  <c r="J123" i="49" s="1"/>
  <c r="G123" i="49"/>
  <c r="I123" i="49" s="1"/>
  <c r="H124" i="49"/>
  <c r="J124" i="49" s="1"/>
  <c r="G124" i="49"/>
  <c r="I124" i="49" s="1"/>
  <c r="H125" i="49"/>
  <c r="J125" i="49" s="1"/>
  <c r="G125" i="49"/>
  <c r="I125" i="49" s="1"/>
  <c r="H126" i="49"/>
  <c r="J126" i="49" s="1"/>
  <c r="G126" i="49"/>
  <c r="I126" i="49" s="1"/>
  <c r="H129" i="49"/>
  <c r="J129" i="49" s="1"/>
  <c r="G129" i="49"/>
  <c r="I129" i="49" s="1"/>
  <c r="H130" i="49"/>
  <c r="J130" i="49" s="1"/>
  <c r="G130" i="49"/>
  <c r="I130" i="49" s="1"/>
  <c r="H133" i="49"/>
  <c r="J133" i="49" s="1"/>
  <c r="G133" i="49"/>
  <c r="I133" i="49" s="1"/>
  <c r="H134" i="49"/>
  <c r="J134" i="49" s="1"/>
  <c r="G134" i="49"/>
  <c r="I134" i="49" s="1"/>
  <c r="H135" i="49"/>
  <c r="J135" i="49" s="1"/>
  <c r="G135" i="49"/>
  <c r="I135" i="49" s="1"/>
  <c r="H136" i="49"/>
  <c r="J136" i="49" s="1"/>
  <c r="G136" i="49"/>
  <c r="I136" i="49" s="1"/>
  <c r="H139" i="49"/>
  <c r="J139" i="49" s="1"/>
  <c r="G139" i="49"/>
  <c r="I139" i="49" s="1"/>
  <c r="J140" i="49"/>
  <c r="I140" i="49"/>
  <c r="H140" i="49"/>
  <c r="G140" i="49"/>
  <c r="J141" i="49"/>
  <c r="I141" i="49"/>
  <c r="H141" i="49"/>
  <c r="G141" i="49"/>
  <c r="H142" i="49"/>
  <c r="J142" i="49" s="1"/>
  <c r="G142" i="49"/>
  <c r="I142" i="49" s="1"/>
  <c r="J145" i="49"/>
  <c r="I145" i="49"/>
  <c r="H145" i="49"/>
  <c r="G145" i="49"/>
  <c r="J146" i="49"/>
  <c r="H146" i="49"/>
  <c r="G146" i="49"/>
  <c r="I146" i="49" s="1"/>
  <c r="I147" i="49"/>
  <c r="H147" i="49"/>
  <c r="J147" i="49" s="1"/>
  <c r="G147" i="49"/>
  <c r="H148" i="49"/>
  <c r="J148" i="49" s="1"/>
  <c r="G148" i="49"/>
  <c r="I148" i="49" s="1"/>
  <c r="H151" i="49"/>
  <c r="J151" i="49" s="1"/>
  <c r="G151" i="49"/>
  <c r="I151" i="49" s="1"/>
  <c r="H152" i="49"/>
  <c r="J152" i="49" s="1"/>
  <c r="G152" i="49"/>
  <c r="I152" i="49" s="1"/>
  <c r="I153" i="49"/>
  <c r="H153" i="49"/>
  <c r="J153" i="49" s="1"/>
  <c r="G153" i="49"/>
  <c r="H154" i="49"/>
  <c r="J154" i="49" s="1"/>
  <c r="G154" i="49"/>
  <c r="I154" i="49" s="1"/>
  <c r="H157" i="49"/>
  <c r="J157" i="49" s="1"/>
  <c r="G157" i="49"/>
  <c r="I157" i="49" s="1"/>
  <c r="H158" i="49"/>
  <c r="J158" i="49" s="1"/>
  <c r="G158" i="49"/>
  <c r="I158" i="49" s="1"/>
  <c r="H159" i="49"/>
  <c r="J159" i="49" s="1"/>
  <c r="G159" i="49"/>
  <c r="I159" i="49" s="1"/>
  <c r="H160" i="49"/>
  <c r="J160" i="49" s="1"/>
  <c r="G160" i="49"/>
  <c r="I160" i="49" s="1"/>
  <c r="H163" i="49"/>
  <c r="J163" i="49" s="1"/>
  <c r="G163" i="49"/>
  <c r="I163" i="49" s="1"/>
  <c r="H164" i="49"/>
  <c r="J164" i="49" s="1"/>
  <c r="G164" i="49"/>
  <c r="I164" i="49" s="1"/>
  <c r="I165" i="49"/>
  <c r="H165" i="49"/>
  <c r="J165" i="49" s="1"/>
  <c r="G165" i="49"/>
  <c r="I166" i="49"/>
  <c r="H166" i="49"/>
  <c r="J166" i="49" s="1"/>
  <c r="G166" i="49"/>
  <c r="H167" i="49"/>
  <c r="J167" i="49" s="1"/>
  <c r="G167" i="49"/>
  <c r="I167" i="49" s="1"/>
  <c r="H168" i="49"/>
  <c r="J168" i="49" s="1"/>
  <c r="G168" i="49"/>
  <c r="I168" i="49" s="1"/>
  <c r="H169" i="49"/>
  <c r="J169" i="49" s="1"/>
  <c r="G169" i="49"/>
  <c r="I169" i="49" s="1"/>
  <c r="H170" i="49"/>
  <c r="J170" i="49" s="1"/>
  <c r="G170" i="49"/>
  <c r="I170" i="49" s="1"/>
  <c r="H171" i="49"/>
  <c r="J171" i="49" s="1"/>
  <c r="G171" i="49"/>
  <c r="I171" i="49" s="1"/>
  <c r="H172" i="49"/>
  <c r="J172" i="49" s="1"/>
  <c r="G172" i="49"/>
  <c r="I172" i="49" s="1"/>
  <c r="H173" i="49"/>
  <c r="J173" i="49" s="1"/>
  <c r="G173" i="49"/>
  <c r="I173" i="49" s="1"/>
  <c r="H176" i="49"/>
  <c r="J176" i="49" s="1"/>
  <c r="G176" i="49"/>
  <c r="I176" i="49" s="1"/>
  <c r="I177" i="49"/>
  <c r="H177" i="49"/>
  <c r="J177" i="49" s="1"/>
  <c r="G177" i="49"/>
  <c r="H178" i="49"/>
  <c r="J178" i="49" s="1"/>
  <c r="G178" i="49"/>
  <c r="I178" i="49" s="1"/>
  <c r="H179" i="49"/>
  <c r="J179" i="49" s="1"/>
  <c r="G179" i="49"/>
  <c r="I179" i="49" s="1"/>
  <c r="H180" i="49"/>
  <c r="J180" i="49" s="1"/>
  <c r="G180" i="49"/>
  <c r="I180" i="49" s="1"/>
  <c r="H181" i="49"/>
  <c r="J181" i="49" s="1"/>
  <c r="G181" i="49"/>
  <c r="I181" i="49" s="1"/>
  <c r="H182" i="49"/>
  <c r="J182" i="49" s="1"/>
  <c r="G182" i="49"/>
  <c r="I182" i="49" s="1"/>
  <c r="H183" i="49"/>
  <c r="J183" i="49" s="1"/>
  <c r="G183" i="49"/>
  <c r="I183" i="49" s="1"/>
  <c r="H186" i="49"/>
  <c r="J186" i="49" s="1"/>
  <c r="G186" i="49"/>
  <c r="I186" i="49" s="1"/>
  <c r="H187" i="49"/>
  <c r="J187" i="49" s="1"/>
  <c r="G187" i="49"/>
  <c r="I187" i="49" s="1"/>
  <c r="H188" i="49"/>
  <c r="J188" i="49" s="1"/>
  <c r="G188" i="49"/>
  <c r="I188" i="49" s="1"/>
  <c r="H189" i="49"/>
  <c r="J189" i="49" s="1"/>
  <c r="G189" i="49"/>
  <c r="I189" i="49" s="1"/>
  <c r="H190" i="49"/>
  <c r="J190" i="49" s="1"/>
  <c r="G190" i="49"/>
  <c r="I190" i="49" s="1"/>
  <c r="H191" i="49"/>
  <c r="J191" i="49" s="1"/>
  <c r="G191" i="49"/>
  <c r="I191" i="49" s="1"/>
  <c r="H192" i="49"/>
  <c r="J192" i="49" s="1"/>
  <c r="G192" i="49"/>
  <c r="I192" i="49" s="1"/>
  <c r="J193" i="49"/>
  <c r="I193" i="49"/>
  <c r="H193" i="49"/>
  <c r="G193" i="49"/>
  <c r="H194" i="49"/>
  <c r="J194" i="49" s="1"/>
  <c r="G194" i="49"/>
  <c r="I194" i="49" s="1"/>
  <c r="I195" i="49"/>
  <c r="H195" i="49"/>
  <c r="J195" i="49" s="1"/>
  <c r="G195" i="49"/>
  <c r="H196" i="49"/>
  <c r="J196" i="49" s="1"/>
  <c r="G196" i="49"/>
  <c r="I196" i="49" s="1"/>
  <c r="I197" i="49"/>
  <c r="H197" i="49"/>
  <c r="J197" i="49" s="1"/>
  <c r="G197" i="49"/>
  <c r="H198" i="49"/>
  <c r="J198" i="49" s="1"/>
  <c r="G198" i="49"/>
  <c r="I198" i="49" s="1"/>
  <c r="H199" i="49"/>
  <c r="J199" i="49" s="1"/>
  <c r="G199" i="49"/>
  <c r="I199" i="49" s="1"/>
  <c r="I202" i="49"/>
  <c r="H202" i="49"/>
  <c r="J202" i="49" s="1"/>
  <c r="G202" i="49"/>
  <c r="H203" i="49"/>
  <c r="J203" i="49" s="1"/>
  <c r="G203" i="49"/>
  <c r="I203" i="49" s="1"/>
  <c r="J204" i="49"/>
  <c r="I204" i="49"/>
  <c r="H204" i="49"/>
  <c r="G204" i="49"/>
  <c r="I205" i="49"/>
  <c r="H205" i="49"/>
  <c r="J205" i="49" s="1"/>
  <c r="G205" i="49"/>
  <c r="I206" i="49"/>
  <c r="H206" i="49"/>
  <c r="J206" i="49" s="1"/>
  <c r="G206" i="49"/>
  <c r="H207" i="49"/>
  <c r="J207" i="49" s="1"/>
  <c r="G207" i="49"/>
  <c r="I207" i="49" s="1"/>
  <c r="I210" i="49"/>
  <c r="H210" i="49"/>
  <c r="J210" i="49" s="1"/>
  <c r="G210" i="49"/>
  <c r="I211" i="49"/>
  <c r="H211" i="49"/>
  <c r="J211" i="49" s="1"/>
  <c r="G211" i="49"/>
  <c r="I212" i="49"/>
  <c r="H212" i="49"/>
  <c r="J212" i="49" s="1"/>
  <c r="G212" i="49"/>
  <c r="I213" i="49"/>
  <c r="H213" i="49"/>
  <c r="J213" i="49" s="1"/>
  <c r="G213" i="49"/>
  <c r="I216" i="49"/>
  <c r="H216" i="49"/>
  <c r="J216" i="49" s="1"/>
  <c r="G216" i="49"/>
  <c r="I217" i="49"/>
  <c r="H217" i="49"/>
  <c r="J217" i="49" s="1"/>
  <c r="G217" i="49"/>
  <c r="H220" i="49"/>
  <c r="J220" i="49" s="1"/>
  <c r="G220" i="49"/>
  <c r="I220" i="49" s="1"/>
  <c r="H221" i="49"/>
  <c r="J221" i="49" s="1"/>
  <c r="G221" i="49"/>
  <c r="I221" i="49" s="1"/>
  <c r="H222" i="49"/>
  <c r="J222" i="49" s="1"/>
  <c r="G222" i="49"/>
  <c r="I222" i="49" s="1"/>
  <c r="H223" i="49"/>
  <c r="J223" i="49" s="1"/>
  <c r="G223" i="49"/>
  <c r="I223" i="49" s="1"/>
  <c r="H226" i="49"/>
  <c r="J226" i="49" s="1"/>
  <c r="G226" i="49"/>
  <c r="I226" i="49" s="1"/>
  <c r="H227" i="49"/>
  <c r="J227" i="49" s="1"/>
  <c r="G227" i="49"/>
  <c r="I227" i="49" s="1"/>
  <c r="H228" i="49"/>
  <c r="J228" i="49" s="1"/>
  <c r="G228" i="49"/>
  <c r="I228" i="49" s="1"/>
  <c r="H229" i="49"/>
  <c r="J229" i="49" s="1"/>
  <c r="G229" i="49"/>
  <c r="I229" i="49" s="1"/>
  <c r="J232" i="49"/>
  <c r="I232" i="49"/>
  <c r="H232" i="49"/>
  <c r="G232" i="49"/>
  <c r="J233" i="49"/>
  <c r="I233" i="49"/>
  <c r="H233" i="49"/>
  <c r="G233" i="49"/>
  <c r="H236" i="49"/>
  <c r="J236" i="49" s="1"/>
  <c r="G236" i="49"/>
  <c r="I236" i="49" s="1"/>
  <c r="I237" i="49"/>
  <c r="H237" i="49"/>
  <c r="J237" i="49" s="1"/>
  <c r="G237" i="49"/>
  <c r="I238" i="49"/>
  <c r="H238" i="49"/>
  <c r="J238" i="49" s="1"/>
  <c r="G238" i="49"/>
  <c r="I239" i="49"/>
  <c r="H239" i="49"/>
  <c r="J239" i="49" s="1"/>
  <c r="G239" i="49"/>
  <c r="H240" i="49"/>
  <c r="J240" i="49" s="1"/>
  <c r="G240" i="49"/>
  <c r="I240" i="49" s="1"/>
  <c r="H243" i="49"/>
  <c r="J243" i="49" s="1"/>
  <c r="G243" i="49"/>
  <c r="I243" i="49" s="1"/>
  <c r="I244" i="49"/>
  <c r="H244" i="49"/>
  <c r="J244" i="49" s="1"/>
  <c r="G244" i="49"/>
  <c r="I245" i="49"/>
  <c r="H245" i="49"/>
  <c r="J245" i="49" s="1"/>
  <c r="G245" i="49"/>
  <c r="H246" i="49"/>
  <c r="J246" i="49" s="1"/>
  <c r="G246" i="49"/>
  <c r="I246" i="49" s="1"/>
  <c r="I247" i="49"/>
  <c r="H247" i="49"/>
  <c r="J247" i="49" s="1"/>
  <c r="G247" i="49"/>
  <c r="I248" i="49"/>
  <c r="H248" i="49"/>
  <c r="J248" i="49" s="1"/>
  <c r="G248" i="49"/>
  <c r="H249" i="49"/>
  <c r="J249" i="49" s="1"/>
  <c r="G249" i="49"/>
  <c r="I249" i="49" s="1"/>
  <c r="I252" i="49"/>
  <c r="H252" i="49"/>
  <c r="J252" i="49" s="1"/>
  <c r="G252" i="49"/>
  <c r="H253" i="49"/>
  <c r="J253" i="49" s="1"/>
  <c r="G253" i="49"/>
  <c r="I253" i="49" s="1"/>
  <c r="J254" i="49"/>
  <c r="I254" i="49"/>
  <c r="H254" i="49"/>
  <c r="G254" i="49"/>
  <c r="H255" i="49"/>
  <c r="J255" i="49" s="1"/>
  <c r="G255" i="49"/>
  <c r="I255" i="49" s="1"/>
  <c r="I256" i="49"/>
  <c r="H256" i="49"/>
  <c r="J256" i="49" s="1"/>
  <c r="G256" i="49"/>
  <c r="H257" i="49"/>
  <c r="J257" i="49" s="1"/>
  <c r="G257" i="49"/>
  <c r="I257" i="49" s="1"/>
  <c r="H258" i="49"/>
  <c r="J258" i="49" s="1"/>
  <c r="G258" i="49"/>
  <c r="I258" i="49" s="1"/>
  <c r="H261" i="49"/>
  <c r="J261" i="49" s="1"/>
  <c r="G261" i="49"/>
  <c r="I261" i="49" s="1"/>
  <c r="H262" i="49"/>
  <c r="J262" i="49" s="1"/>
  <c r="G262" i="49"/>
  <c r="I262" i="49" s="1"/>
  <c r="H265" i="49"/>
  <c r="J265" i="49" s="1"/>
  <c r="G265" i="49"/>
  <c r="I265" i="49" s="1"/>
  <c r="H266" i="49"/>
  <c r="J266" i="49" s="1"/>
  <c r="G266" i="49"/>
  <c r="I266" i="49" s="1"/>
  <c r="I267" i="49"/>
  <c r="H267" i="49"/>
  <c r="J267" i="49" s="1"/>
  <c r="G267" i="49"/>
  <c r="H268" i="49"/>
  <c r="J268" i="49" s="1"/>
  <c r="G268" i="49"/>
  <c r="I268" i="49" s="1"/>
  <c r="H269" i="49"/>
  <c r="J269" i="49" s="1"/>
  <c r="G269" i="49"/>
  <c r="I269" i="49" s="1"/>
  <c r="H270" i="49"/>
  <c r="J270" i="49" s="1"/>
  <c r="G270" i="49"/>
  <c r="I270" i="49" s="1"/>
  <c r="H271" i="49"/>
  <c r="J271" i="49" s="1"/>
  <c r="G271" i="49"/>
  <c r="I271" i="49" s="1"/>
  <c r="I272" i="49"/>
  <c r="H272" i="49"/>
  <c r="J272" i="49" s="1"/>
  <c r="G272" i="49"/>
  <c r="H273" i="49"/>
  <c r="J273" i="49" s="1"/>
  <c r="G273" i="49"/>
  <c r="I273" i="49" s="1"/>
  <c r="H274" i="49"/>
  <c r="J274" i="49" s="1"/>
  <c r="G274" i="49"/>
  <c r="I274" i="49" s="1"/>
  <c r="H275" i="49"/>
  <c r="J275" i="49" s="1"/>
  <c r="G275" i="49"/>
  <c r="I275" i="49" s="1"/>
  <c r="I278" i="49"/>
  <c r="H278" i="49"/>
  <c r="J278" i="49" s="1"/>
  <c r="G278" i="49"/>
  <c r="I279" i="49"/>
  <c r="H279" i="49"/>
  <c r="J279" i="49" s="1"/>
  <c r="G279" i="49"/>
  <c r="I280" i="49"/>
  <c r="H280" i="49"/>
  <c r="J280" i="49" s="1"/>
  <c r="G280" i="49"/>
  <c r="J283" i="49"/>
  <c r="I283" i="49"/>
  <c r="H283" i="49"/>
  <c r="G283" i="49"/>
  <c r="H284" i="49"/>
  <c r="J284" i="49" s="1"/>
  <c r="G284" i="49"/>
  <c r="I284" i="49" s="1"/>
  <c r="H285" i="49"/>
  <c r="J285" i="49" s="1"/>
  <c r="G285" i="49"/>
  <c r="I285" i="49" s="1"/>
  <c r="H286" i="49"/>
  <c r="J286" i="49" s="1"/>
  <c r="G286" i="49"/>
  <c r="I286" i="49" s="1"/>
  <c r="H287" i="49"/>
  <c r="J287" i="49" s="1"/>
  <c r="G287" i="49"/>
  <c r="I287" i="49" s="1"/>
  <c r="H288" i="49"/>
  <c r="J288" i="49" s="1"/>
  <c r="G288" i="49"/>
  <c r="I288" i="49" s="1"/>
  <c r="H289" i="49"/>
  <c r="J289" i="49" s="1"/>
  <c r="G289" i="49"/>
  <c r="I289" i="49" s="1"/>
  <c r="H290" i="49"/>
  <c r="J290" i="49" s="1"/>
  <c r="G290" i="49"/>
  <c r="I290" i="49" s="1"/>
  <c r="I293" i="49"/>
  <c r="H293" i="49"/>
  <c r="J293" i="49" s="1"/>
  <c r="G293" i="49"/>
  <c r="J294" i="49"/>
  <c r="I294" i="49"/>
  <c r="H294" i="49"/>
  <c r="G294" i="49"/>
  <c r="H295" i="49"/>
  <c r="J295" i="49" s="1"/>
  <c r="G295" i="49"/>
  <c r="I295" i="49" s="1"/>
  <c r="I296" i="49"/>
  <c r="H296" i="49"/>
  <c r="J296" i="49" s="1"/>
  <c r="G296" i="49"/>
  <c r="H297" i="49"/>
  <c r="J297" i="49" s="1"/>
  <c r="G297" i="49"/>
  <c r="I297" i="49" s="1"/>
  <c r="H298" i="49"/>
  <c r="J298" i="49" s="1"/>
  <c r="G298" i="49"/>
  <c r="I298" i="49" s="1"/>
  <c r="H299" i="49"/>
  <c r="J299" i="49" s="1"/>
  <c r="G299" i="49"/>
  <c r="I299" i="49" s="1"/>
  <c r="I302" i="49"/>
  <c r="H302" i="49"/>
  <c r="J302" i="49" s="1"/>
  <c r="G302" i="49"/>
  <c r="H303" i="49"/>
  <c r="J303" i="49" s="1"/>
  <c r="G303" i="49"/>
  <c r="I303" i="49" s="1"/>
  <c r="I304" i="49"/>
  <c r="H304" i="49"/>
  <c r="J304" i="49" s="1"/>
  <c r="G304" i="49"/>
  <c r="I305" i="49"/>
  <c r="H305" i="49"/>
  <c r="J305" i="49" s="1"/>
  <c r="G305" i="49"/>
  <c r="I306" i="49"/>
  <c r="H306" i="49"/>
  <c r="J306" i="49" s="1"/>
  <c r="G306" i="49"/>
  <c r="H307" i="49"/>
  <c r="J307" i="49" s="1"/>
  <c r="G307" i="49"/>
  <c r="I307" i="49" s="1"/>
  <c r="H308" i="49"/>
  <c r="J308" i="49" s="1"/>
  <c r="G308" i="49"/>
  <c r="I308" i="49" s="1"/>
  <c r="I309" i="49"/>
  <c r="H309" i="49"/>
  <c r="J309" i="49" s="1"/>
  <c r="G309" i="49"/>
  <c r="H310" i="49"/>
  <c r="J310" i="49" s="1"/>
  <c r="G310" i="49"/>
  <c r="I310" i="49" s="1"/>
  <c r="H311" i="49"/>
  <c r="J311" i="49" s="1"/>
  <c r="G311" i="49"/>
  <c r="I311" i="49" s="1"/>
  <c r="H312" i="49"/>
  <c r="J312" i="49" s="1"/>
  <c r="G312" i="49"/>
  <c r="I312" i="49" s="1"/>
  <c r="I315" i="49"/>
  <c r="H315" i="49"/>
  <c r="J315" i="49" s="1"/>
  <c r="G315" i="49"/>
  <c r="I316" i="49"/>
  <c r="H316" i="49"/>
  <c r="J316" i="49" s="1"/>
  <c r="G316" i="49"/>
  <c r="I317" i="49"/>
  <c r="H317" i="49"/>
  <c r="J317" i="49" s="1"/>
  <c r="G317" i="49"/>
  <c r="H320" i="49"/>
  <c r="J320" i="49" s="1"/>
  <c r="G320" i="49"/>
  <c r="I320" i="49" s="1"/>
  <c r="H321" i="49"/>
  <c r="J321" i="49" s="1"/>
  <c r="G321" i="49"/>
  <c r="I321" i="49" s="1"/>
  <c r="I324" i="49"/>
  <c r="H324" i="49"/>
  <c r="J324" i="49" s="1"/>
  <c r="G324" i="49"/>
  <c r="H325" i="49"/>
  <c r="J325" i="49" s="1"/>
  <c r="G325" i="49"/>
  <c r="I325" i="49" s="1"/>
  <c r="H326" i="49"/>
  <c r="J326" i="49" s="1"/>
  <c r="G326" i="49"/>
  <c r="I326" i="49" s="1"/>
  <c r="J329" i="49"/>
  <c r="I329" i="49"/>
  <c r="H329" i="49"/>
  <c r="G329" i="49"/>
  <c r="I330" i="49"/>
  <c r="H330" i="49"/>
  <c r="J330" i="49" s="1"/>
  <c r="G330" i="49"/>
  <c r="I331" i="49"/>
  <c r="H331" i="49"/>
  <c r="J331" i="49" s="1"/>
  <c r="G331" i="49"/>
  <c r="I332" i="49"/>
  <c r="H332" i="49"/>
  <c r="J332" i="49" s="1"/>
  <c r="G332" i="49"/>
  <c r="H335" i="49"/>
  <c r="J335" i="49" s="1"/>
  <c r="G335" i="49"/>
  <c r="I335" i="49" s="1"/>
  <c r="H336" i="49"/>
  <c r="J336" i="49" s="1"/>
  <c r="G336" i="49"/>
  <c r="I336" i="49" s="1"/>
  <c r="H337" i="49"/>
  <c r="J337" i="49" s="1"/>
  <c r="G337" i="49"/>
  <c r="I337" i="49" s="1"/>
  <c r="J338" i="49"/>
  <c r="I338" i="49"/>
  <c r="H338" i="49"/>
  <c r="G338" i="49"/>
  <c r="H339" i="49"/>
  <c r="J339" i="49" s="1"/>
  <c r="G339" i="49"/>
  <c r="I339" i="49" s="1"/>
  <c r="H340" i="49"/>
  <c r="J340" i="49" s="1"/>
  <c r="G340" i="49"/>
  <c r="I340" i="49" s="1"/>
  <c r="H341" i="49"/>
  <c r="J341" i="49" s="1"/>
  <c r="G341" i="49"/>
  <c r="I341" i="49" s="1"/>
  <c r="H342" i="49"/>
  <c r="J342" i="49" s="1"/>
  <c r="G342" i="49"/>
  <c r="I342" i="49" s="1"/>
  <c r="H343" i="49"/>
  <c r="J343" i="49" s="1"/>
  <c r="G343" i="49"/>
  <c r="I343" i="49" s="1"/>
  <c r="H344" i="49"/>
  <c r="J344" i="49" s="1"/>
  <c r="G344" i="49"/>
  <c r="I344" i="49" s="1"/>
  <c r="H345" i="49"/>
  <c r="J345" i="49" s="1"/>
  <c r="G345" i="49"/>
  <c r="I345" i="49" s="1"/>
  <c r="H346" i="49"/>
  <c r="J346" i="49" s="1"/>
  <c r="G346" i="49"/>
  <c r="I346" i="49" s="1"/>
  <c r="H349" i="49"/>
  <c r="J349" i="49" s="1"/>
  <c r="G349" i="49"/>
  <c r="I349" i="49" s="1"/>
  <c r="H350" i="49"/>
  <c r="J350" i="49" s="1"/>
  <c r="G350" i="49"/>
  <c r="I350" i="49" s="1"/>
  <c r="I353" i="49"/>
  <c r="H353" i="49"/>
  <c r="J353" i="49" s="1"/>
  <c r="G353" i="49"/>
  <c r="H354" i="49"/>
  <c r="J354" i="49" s="1"/>
  <c r="G354" i="49"/>
  <c r="I354" i="49" s="1"/>
  <c r="H355" i="49"/>
  <c r="J355" i="49" s="1"/>
  <c r="G355" i="49"/>
  <c r="I355" i="49" s="1"/>
  <c r="J356" i="49"/>
  <c r="H356" i="49"/>
  <c r="G356" i="49"/>
  <c r="I356" i="49" s="1"/>
  <c r="H357" i="49"/>
  <c r="J357" i="49" s="1"/>
  <c r="G357" i="49"/>
  <c r="I357" i="49" s="1"/>
  <c r="H358" i="49"/>
  <c r="J358" i="49" s="1"/>
  <c r="G358" i="49"/>
  <c r="I358" i="49" s="1"/>
  <c r="I359" i="49"/>
  <c r="H359" i="49"/>
  <c r="J359" i="49" s="1"/>
  <c r="G359" i="49"/>
  <c r="I360" i="49"/>
  <c r="H360" i="49"/>
  <c r="J360" i="49" s="1"/>
  <c r="G360" i="49"/>
  <c r="H361" i="49"/>
  <c r="J361" i="49" s="1"/>
  <c r="G361" i="49"/>
  <c r="I361" i="49" s="1"/>
  <c r="H362" i="49"/>
  <c r="J362" i="49" s="1"/>
  <c r="G362" i="49"/>
  <c r="I362" i="49" s="1"/>
  <c r="J363" i="49"/>
  <c r="I363" i="49"/>
  <c r="H363" i="49"/>
  <c r="G363" i="49"/>
  <c r="H364" i="49"/>
  <c r="J364" i="49" s="1"/>
  <c r="G364" i="49"/>
  <c r="I364" i="49" s="1"/>
  <c r="H365" i="49"/>
  <c r="J365" i="49" s="1"/>
  <c r="G365" i="49"/>
  <c r="I365" i="49" s="1"/>
  <c r="J366" i="49"/>
  <c r="I366" i="49"/>
  <c r="H366" i="49"/>
  <c r="G366" i="49"/>
  <c r="H367" i="49"/>
  <c r="J367" i="49" s="1"/>
  <c r="G367" i="49"/>
  <c r="I367" i="49" s="1"/>
  <c r="H368" i="49"/>
  <c r="J368" i="49" s="1"/>
  <c r="G368" i="49"/>
  <c r="I368" i="49" s="1"/>
  <c r="I369" i="49"/>
  <c r="H369" i="49"/>
  <c r="J369" i="49" s="1"/>
  <c r="G369" i="49"/>
  <c r="H370" i="49"/>
  <c r="J370" i="49" s="1"/>
  <c r="G370" i="49"/>
  <c r="I370" i="49" s="1"/>
  <c r="H371" i="49"/>
  <c r="J371" i="49" s="1"/>
  <c r="G371" i="49"/>
  <c r="I371" i="49" s="1"/>
  <c r="I372" i="49"/>
  <c r="H372" i="49"/>
  <c r="J372" i="49" s="1"/>
  <c r="G372" i="49"/>
  <c r="H373" i="49"/>
  <c r="J373" i="49" s="1"/>
  <c r="G373" i="49"/>
  <c r="I373" i="49" s="1"/>
  <c r="I374" i="49"/>
  <c r="H374" i="49"/>
  <c r="J374" i="49" s="1"/>
  <c r="G374" i="49"/>
  <c r="I375" i="49"/>
  <c r="H375" i="49"/>
  <c r="J375" i="49" s="1"/>
  <c r="G375" i="49"/>
  <c r="H376" i="49"/>
  <c r="J376" i="49" s="1"/>
  <c r="G376" i="49"/>
  <c r="I376" i="49" s="1"/>
  <c r="H379" i="49"/>
  <c r="J379" i="49" s="1"/>
  <c r="G379" i="49"/>
  <c r="I379" i="49" s="1"/>
  <c r="I380" i="49"/>
  <c r="H380" i="49"/>
  <c r="J380" i="49" s="1"/>
  <c r="G380" i="49"/>
  <c r="H381" i="49"/>
  <c r="J381" i="49" s="1"/>
  <c r="G381" i="49"/>
  <c r="I381" i="49" s="1"/>
  <c r="I384" i="49"/>
  <c r="H384" i="49"/>
  <c r="J384" i="49" s="1"/>
  <c r="G384" i="49"/>
  <c r="H385" i="49"/>
  <c r="J385" i="49" s="1"/>
  <c r="G385" i="49"/>
  <c r="I385" i="49" s="1"/>
  <c r="I386" i="49"/>
  <c r="H386" i="49"/>
  <c r="J386" i="49" s="1"/>
  <c r="G386" i="49"/>
  <c r="I387" i="49"/>
  <c r="H387" i="49"/>
  <c r="J387" i="49" s="1"/>
  <c r="G387" i="49"/>
  <c r="I388" i="49"/>
  <c r="H388" i="49"/>
  <c r="J388" i="49" s="1"/>
  <c r="G388" i="49"/>
  <c r="I389" i="49"/>
  <c r="H389" i="49"/>
  <c r="J389" i="49" s="1"/>
  <c r="G389" i="49"/>
  <c r="I390" i="49"/>
  <c r="H390" i="49"/>
  <c r="J390" i="49" s="1"/>
  <c r="G390" i="49"/>
  <c r="H391" i="49"/>
  <c r="J391" i="49" s="1"/>
  <c r="G391" i="49"/>
  <c r="I391" i="49" s="1"/>
  <c r="H392" i="49"/>
  <c r="J392" i="49" s="1"/>
  <c r="G392" i="49"/>
  <c r="I392" i="49" s="1"/>
  <c r="I395" i="49"/>
  <c r="H395" i="49"/>
  <c r="J395" i="49" s="1"/>
  <c r="G395" i="49"/>
  <c r="H396" i="49"/>
  <c r="J396" i="49" s="1"/>
  <c r="G396" i="49"/>
  <c r="I396" i="49" s="1"/>
  <c r="H397" i="49"/>
  <c r="J397" i="49" s="1"/>
  <c r="G397" i="49"/>
  <c r="I397" i="49" s="1"/>
  <c r="I398" i="49"/>
  <c r="H398" i="49"/>
  <c r="J398" i="49" s="1"/>
  <c r="G398" i="49"/>
  <c r="H399" i="49"/>
  <c r="J399" i="49" s="1"/>
  <c r="G399" i="49"/>
  <c r="I399" i="49" s="1"/>
  <c r="H400" i="49"/>
  <c r="J400" i="49" s="1"/>
  <c r="G400" i="49"/>
  <c r="I400" i="49" s="1"/>
  <c r="H403" i="49"/>
  <c r="J403" i="49" s="1"/>
  <c r="G403" i="49"/>
  <c r="I403" i="49" s="1"/>
  <c r="I404" i="49"/>
  <c r="H404" i="49"/>
  <c r="J404" i="49" s="1"/>
  <c r="G404" i="49"/>
  <c r="H405" i="49"/>
  <c r="J405" i="49" s="1"/>
  <c r="G405" i="49"/>
  <c r="I405" i="49" s="1"/>
  <c r="H406" i="49"/>
  <c r="J406" i="49" s="1"/>
  <c r="G406" i="49"/>
  <c r="I406" i="49" s="1"/>
  <c r="H407" i="49"/>
  <c r="J407" i="49" s="1"/>
  <c r="G407" i="49"/>
  <c r="I407" i="49" s="1"/>
  <c r="H410" i="49"/>
  <c r="J410" i="49" s="1"/>
  <c r="G410" i="49"/>
  <c r="I410" i="49" s="1"/>
  <c r="H411" i="49"/>
  <c r="J411" i="49" s="1"/>
  <c r="G411" i="49"/>
  <c r="I411" i="49" s="1"/>
  <c r="J412" i="49"/>
  <c r="I412" i="49"/>
  <c r="H412" i="49"/>
  <c r="G412" i="49"/>
  <c r="I413" i="49"/>
  <c r="H413" i="49"/>
  <c r="J413" i="49" s="1"/>
  <c r="G413" i="49"/>
  <c r="H414" i="49"/>
  <c r="J414" i="49" s="1"/>
  <c r="G414" i="49"/>
  <c r="I414" i="49" s="1"/>
  <c r="H415" i="49"/>
  <c r="J415" i="49" s="1"/>
  <c r="G415" i="49"/>
  <c r="I415" i="49" s="1"/>
  <c r="H416" i="49"/>
  <c r="J416" i="49" s="1"/>
  <c r="G416" i="49"/>
  <c r="I416" i="49" s="1"/>
  <c r="H417" i="49"/>
  <c r="J417" i="49" s="1"/>
  <c r="G417" i="49"/>
  <c r="I417" i="49" s="1"/>
  <c r="H418" i="49"/>
  <c r="J418" i="49" s="1"/>
  <c r="G418" i="49"/>
  <c r="I418" i="49" s="1"/>
  <c r="H419" i="49"/>
  <c r="J419" i="49" s="1"/>
  <c r="G419" i="49"/>
  <c r="I419" i="49" s="1"/>
  <c r="H420" i="49"/>
  <c r="J420" i="49" s="1"/>
  <c r="G420" i="49"/>
  <c r="I420" i="49" s="1"/>
  <c r="I423" i="49"/>
  <c r="H423" i="49"/>
  <c r="J423" i="49" s="1"/>
  <c r="G423" i="49"/>
  <c r="J424" i="49"/>
  <c r="I424" i="49"/>
  <c r="H424" i="49"/>
  <c r="G424" i="49"/>
  <c r="H425" i="49"/>
  <c r="J425" i="49" s="1"/>
  <c r="G425" i="49"/>
  <c r="I425" i="49" s="1"/>
  <c r="I426" i="49"/>
  <c r="H426" i="49"/>
  <c r="J426" i="49" s="1"/>
  <c r="G426" i="49"/>
  <c r="H427" i="49"/>
  <c r="J427" i="49" s="1"/>
  <c r="G427" i="49"/>
  <c r="I427" i="49" s="1"/>
  <c r="H428" i="49"/>
  <c r="J428" i="49" s="1"/>
  <c r="G428" i="49"/>
  <c r="I428" i="49" s="1"/>
  <c r="H429" i="49"/>
  <c r="J429" i="49" s="1"/>
  <c r="G429" i="49"/>
  <c r="I429" i="49" s="1"/>
  <c r="H430" i="49"/>
  <c r="J430" i="49" s="1"/>
  <c r="G430" i="49"/>
  <c r="I430" i="49" s="1"/>
  <c r="H431" i="49"/>
  <c r="J431" i="49" s="1"/>
  <c r="G431" i="49"/>
  <c r="I431" i="49" s="1"/>
  <c r="H432" i="49"/>
  <c r="J432" i="49" s="1"/>
  <c r="G432" i="49"/>
  <c r="I432" i="49" s="1"/>
  <c r="H433" i="49"/>
  <c r="J433" i="49" s="1"/>
  <c r="G433" i="49"/>
  <c r="I433" i="49" s="1"/>
  <c r="I436" i="49"/>
  <c r="H436" i="49"/>
  <c r="J436" i="49" s="1"/>
  <c r="G436" i="49"/>
  <c r="I437" i="49"/>
  <c r="H437" i="49"/>
  <c r="J437" i="49" s="1"/>
  <c r="G437" i="49"/>
  <c r="I438" i="49"/>
  <c r="H438" i="49"/>
  <c r="J438" i="49" s="1"/>
  <c r="G438" i="49"/>
  <c r="H439" i="49"/>
  <c r="J439" i="49" s="1"/>
  <c r="G439" i="49"/>
  <c r="I439" i="49" s="1"/>
  <c r="I440" i="49"/>
  <c r="H440" i="49"/>
  <c r="J440" i="49" s="1"/>
  <c r="G440" i="49"/>
  <c r="H441" i="49"/>
  <c r="J441" i="49" s="1"/>
  <c r="G441" i="49"/>
  <c r="I441" i="49" s="1"/>
  <c r="I442" i="49"/>
  <c r="H442" i="49"/>
  <c r="J442" i="49" s="1"/>
  <c r="G442" i="49"/>
  <c r="I443" i="49"/>
  <c r="H443" i="49"/>
  <c r="J443" i="49" s="1"/>
  <c r="G443" i="49"/>
  <c r="H444" i="49"/>
  <c r="J444" i="49" s="1"/>
  <c r="G444" i="49"/>
  <c r="I444" i="49" s="1"/>
  <c r="I447" i="49"/>
  <c r="H447" i="49"/>
  <c r="J447" i="49" s="1"/>
  <c r="G447" i="49"/>
  <c r="I448" i="49"/>
  <c r="H448" i="49"/>
  <c r="J448" i="49" s="1"/>
  <c r="G448" i="49"/>
  <c r="H449" i="49"/>
  <c r="J449" i="49" s="1"/>
  <c r="G449" i="49"/>
  <c r="I449" i="49" s="1"/>
  <c r="I450" i="49"/>
  <c r="H450" i="49"/>
  <c r="J450" i="49" s="1"/>
  <c r="G450" i="49"/>
  <c r="I451" i="49"/>
  <c r="H451" i="49"/>
  <c r="J451" i="49" s="1"/>
  <c r="G451" i="49"/>
  <c r="H452" i="49"/>
  <c r="J452" i="49" s="1"/>
  <c r="G452" i="49"/>
  <c r="I452" i="49" s="1"/>
  <c r="H453" i="49"/>
  <c r="J453" i="49" s="1"/>
  <c r="G453" i="49"/>
  <c r="I453" i="49" s="1"/>
  <c r="H454" i="49"/>
  <c r="J454" i="49" s="1"/>
  <c r="G454" i="49"/>
  <c r="I454" i="49" s="1"/>
  <c r="H457" i="49"/>
  <c r="J457" i="49" s="1"/>
  <c r="G457" i="49"/>
  <c r="I457" i="49" s="1"/>
  <c r="H458" i="49"/>
  <c r="J458" i="49" s="1"/>
  <c r="G458" i="49"/>
  <c r="I458" i="49" s="1"/>
  <c r="J459" i="49"/>
  <c r="I459" i="49"/>
  <c r="H459" i="49"/>
  <c r="G459" i="49"/>
  <c r="I460" i="49"/>
  <c r="H460" i="49"/>
  <c r="J460" i="49" s="1"/>
  <c r="G460" i="49"/>
  <c r="H461" i="49"/>
  <c r="J461" i="49" s="1"/>
  <c r="G461" i="49"/>
  <c r="I461" i="49" s="1"/>
  <c r="H464" i="49"/>
  <c r="J464" i="49" s="1"/>
  <c r="G464" i="49"/>
  <c r="I464" i="49" s="1"/>
  <c r="H465" i="49"/>
  <c r="J465" i="49" s="1"/>
  <c r="G465" i="49"/>
  <c r="I465" i="49" s="1"/>
  <c r="H466" i="49"/>
  <c r="J466" i="49" s="1"/>
  <c r="G466" i="49"/>
  <c r="I466" i="49" s="1"/>
  <c r="H467" i="49"/>
  <c r="J467" i="49" s="1"/>
  <c r="G467" i="49"/>
  <c r="I467" i="49" s="1"/>
  <c r="H468" i="49"/>
  <c r="J468" i="49" s="1"/>
  <c r="G468" i="49"/>
  <c r="I468" i="49" s="1"/>
  <c r="I469" i="49"/>
  <c r="H469" i="49"/>
  <c r="J469" i="49" s="1"/>
  <c r="G469" i="49"/>
  <c r="I470" i="49"/>
  <c r="H470" i="49"/>
  <c r="J470" i="49" s="1"/>
  <c r="G470" i="49"/>
  <c r="H471" i="49"/>
  <c r="J471" i="49" s="1"/>
  <c r="G471" i="49"/>
  <c r="I471" i="49" s="1"/>
  <c r="H472" i="49"/>
  <c r="J472" i="49" s="1"/>
  <c r="G472" i="49"/>
  <c r="I472" i="49" s="1"/>
  <c r="I473" i="49"/>
  <c r="H473" i="49"/>
  <c r="J473" i="49" s="1"/>
  <c r="G473" i="49"/>
  <c r="H474" i="49"/>
  <c r="J474" i="49" s="1"/>
  <c r="G474" i="49"/>
  <c r="I474" i="49" s="1"/>
  <c r="H477" i="49"/>
  <c r="J477" i="49" s="1"/>
  <c r="G477" i="49"/>
  <c r="I477" i="49" s="1"/>
  <c r="H478" i="49"/>
  <c r="J478" i="49" s="1"/>
  <c r="G478" i="49"/>
  <c r="I478" i="49" s="1"/>
  <c r="H481" i="49"/>
  <c r="J481" i="49" s="1"/>
  <c r="G481" i="49"/>
  <c r="I481" i="49" s="1"/>
  <c r="J482" i="49"/>
  <c r="I482" i="49"/>
  <c r="H482" i="49"/>
  <c r="G482" i="49"/>
  <c r="H483" i="49"/>
  <c r="J483" i="49" s="1"/>
  <c r="G483" i="49"/>
  <c r="I483" i="49" s="1"/>
  <c r="H484" i="49"/>
  <c r="J484" i="49" s="1"/>
  <c r="G484" i="49"/>
  <c r="I484" i="49" s="1"/>
  <c r="H485" i="49"/>
  <c r="J485" i="49" s="1"/>
  <c r="G485" i="49"/>
  <c r="I485" i="49" s="1"/>
  <c r="H486" i="49"/>
  <c r="J486" i="49" s="1"/>
  <c r="G486" i="49"/>
  <c r="I486" i="49" s="1"/>
  <c r="J487" i="49"/>
  <c r="I487" i="49"/>
  <c r="H487" i="49"/>
  <c r="G487" i="49"/>
  <c r="H488" i="49"/>
  <c r="J488" i="49" s="1"/>
  <c r="G488" i="49"/>
  <c r="I488" i="49" s="1"/>
  <c r="H489" i="49"/>
  <c r="J489" i="49" s="1"/>
  <c r="G489" i="49"/>
  <c r="I489" i="49" s="1"/>
  <c r="J492" i="49"/>
  <c r="I492" i="49"/>
  <c r="H492" i="49"/>
  <c r="G492" i="49"/>
  <c r="H493" i="49"/>
  <c r="J493" i="49" s="1"/>
  <c r="G493" i="49"/>
  <c r="I493" i="49" s="1"/>
  <c r="I494" i="49"/>
  <c r="H494" i="49"/>
  <c r="J494" i="49" s="1"/>
  <c r="G494" i="49"/>
  <c r="H495" i="49"/>
  <c r="J495" i="49" s="1"/>
  <c r="G495" i="49"/>
  <c r="I495" i="49" s="1"/>
  <c r="I496" i="49"/>
  <c r="H496" i="49"/>
  <c r="J496" i="49" s="1"/>
  <c r="G496" i="49"/>
  <c r="H497" i="49"/>
  <c r="J497" i="49" s="1"/>
  <c r="G497" i="49"/>
  <c r="I497" i="49" s="1"/>
  <c r="H500" i="49"/>
  <c r="J500" i="49" s="1"/>
  <c r="G500" i="49"/>
  <c r="I500" i="49" s="1"/>
  <c r="H501" i="49"/>
  <c r="J501" i="49" s="1"/>
  <c r="G501" i="49"/>
  <c r="I501" i="49" s="1"/>
  <c r="H502" i="49"/>
  <c r="J502" i="49" s="1"/>
  <c r="G502" i="49"/>
  <c r="I502" i="49" s="1"/>
  <c r="I503" i="49"/>
  <c r="H503" i="49"/>
  <c r="J503" i="49" s="1"/>
  <c r="G503" i="49"/>
  <c r="H504" i="49"/>
  <c r="J504" i="49" s="1"/>
  <c r="G504" i="49"/>
  <c r="I504" i="49" s="1"/>
  <c r="H505" i="49"/>
  <c r="J505" i="49" s="1"/>
  <c r="G505" i="49"/>
  <c r="I505" i="49" s="1"/>
  <c r="H506" i="49"/>
  <c r="J506" i="49" s="1"/>
  <c r="G506" i="49"/>
  <c r="I506" i="49" s="1"/>
  <c r="H507" i="49"/>
  <c r="J507" i="49" s="1"/>
  <c r="G507" i="49"/>
  <c r="I507" i="49" s="1"/>
  <c r="H508" i="49"/>
  <c r="J508" i="49" s="1"/>
  <c r="G508" i="49"/>
  <c r="I508" i="49" s="1"/>
  <c r="H511" i="49"/>
  <c r="J511" i="49" s="1"/>
  <c r="G511" i="49"/>
  <c r="I511" i="49" s="1"/>
  <c r="I512" i="49"/>
  <c r="H512" i="49"/>
  <c r="J512" i="49" s="1"/>
  <c r="G512" i="49"/>
  <c r="H513" i="49"/>
  <c r="J513" i="49" s="1"/>
  <c r="G513" i="49"/>
  <c r="I513" i="49" s="1"/>
  <c r="H514" i="49"/>
  <c r="J514" i="49" s="1"/>
  <c r="G514" i="49"/>
  <c r="I514" i="49" s="1"/>
  <c r="H515" i="49"/>
  <c r="J515" i="49" s="1"/>
  <c r="G515" i="49"/>
  <c r="I515" i="49" s="1"/>
  <c r="H516" i="49"/>
  <c r="J516" i="49" s="1"/>
  <c r="G516" i="49"/>
  <c r="I516" i="49" s="1"/>
  <c r="H517" i="49"/>
  <c r="J517" i="49" s="1"/>
  <c r="G517" i="49"/>
  <c r="I517" i="49" s="1"/>
  <c r="H518" i="49"/>
  <c r="J518" i="49" s="1"/>
  <c r="G518" i="49"/>
  <c r="I518" i="49" s="1"/>
  <c r="H521" i="49"/>
  <c r="J521" i="49" s="1"/>
  <c r="G521" i="49"/>
  <c r="I521" i="49" s="1"/>
  <c r="H522" i="49"/>
  <c r="J522" i="49" s="1"/>
  <c r="G522" i="49"/>
  <c r="I522" i="49" s="1"/>
  <c r="H523" i="49"/>
  <c r="J523" i="49" s="1"/>
  <c r="G523" i="49"/>
  <c r="I523" i="49" s="1"/>
  <c r="I524" i="49"/>
  <c r="H524" i="49"/>
  <c r="J524" i="49" s="1"/>
  <c r="G524" i="49"/>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I536" i="49"/>
  <c r="H536" i="49"/>
  <c r="J536" i="49" s="1"/>
  <c r="G536" i="49"/>
  <c r="H537" i="49"/>
  <c r="J537" i="49" s="1"/>
  <c r="G537" i="49"/>
  <c r="I537" i="49" s="1"/>
  <c r="I538" i="49"/>
  <c r="H538" i="49"/>
  <c r="J538" i="49" s="1"/>
  <c r="G538" i="49"/>
  <c r="H539" i="49"/>
  <c r="J539" i="49" s="1"/>
  <c r="G539" i="49"/>
  <c r="I539" i="49" s="1"/>
  <c r="H540" i="49"/>
  <c r="J540" i="49" s="1"/>
  <c r="G540" i="49"/>
  <c r="I540" i="49" s="1"/>
  <c r="H541" i="49"/>
  <c r="J541" i="49" s="1"/>
  <c r="G541" i="49"/>
  <c r="I541" i="49" s="1"/>
  <c r="H542" i="49"/>
  <c r="J542" i="49" s="1"/>
  <c r="G542" i="49"/>
  <c r="I542" i="49" s="1"/>
  <c r="J543" i="49"/>
  <c r="I543" i="49"/>
  <c r="H543" i="49"/>
  <c r="G543" i="49"/>
  <c r="H544" i="49"/>
  <c r="J544" i="49" s="1"/>
  <c r="G544" i="49"/>
  <c r="I544" i="49" s="1"/>
  <c r="H547" i="49"/>
  <c r="J547" i="49" s="1"/>
  <c r="G547" i="49"/>
  <c r="I547" i="49" s="1"/>
  <c r="I548" i="49"/>
  <c r="H548" i="49"/>
  <c r="J548" i="49" s="1"/>
  <c r="G548" i="49"/>
  <c r="H549" i="49"/>
  <c r="J549" i="49" s="1"/>
  <c r="G549" i="49"/>
  <c r="I549" i="49" s="1"/>
  <c r="J552" i="49"/>
  <c r="I552" i="49"/>
  <c r="H552" i="49"/>
  <c r="G552" i="49"/>
  <c r="H553" i="49"/>
  <c r="J553" i="49" s="1"/>
  <c r="G553" i="49"/>
  <c r="I553" i="49" s="1"/>
  <c r="H554" i="49"/>
  <c r="J554" i="49" s="1"/>
  <c r="G554" i="49"/>
  <c r="I554" i="49" s="1"/>
  <c r="H555" i="49"/>
  <c r="J555" i="49" s="1"/>
  <c r="G555" i="49"/>
  <c r="I555" i="49" s="1"/>
  <c r="H556" i="49"/>
  <c r="J556" i="49" s="1"/>
  <c r="G556" i="49"/>
  <c r="I556" i="49" s="1"/>
  <c r="I557" i="49"/>
  <c r="H557" i="49"/>
  <c r="J557" i="49" s="1"/>
  <c r="G557" i="49"/>
  <c r="J558" i="49"/>
  <c r="I558" i="49"/>
  <c r="H558" i="49"/>
  <c r="G558" i="49"/>
  <c r="H559" i="49"/>
  <c r="J559" i="49" s="1"/>
  <c r="G559" i="49"/>
  <c r="I559" i="49" s="1"/>
  <c r="H560" i="49"/>
  <c r="J560" i="49" s="1"/>
  <c r="G560" i="49"/>
  <c r="I560" i="49" s="1"/>
  <c r="H561" i="49"/>
  <c r="J561" i="49" s="1"/>
  <c r="G561" i="49"/>
  <c r="I561" i="49" s="1"/>
  <c r="H562" i="49"/>
  <c r="J562" i="49" s="1"/>
  <c r="G562" i="49"/>
  <c r="I562" i="49" s="1"/>
  <c r="I563" i="49"/>
  <c r="H563" i="49"/>
  <c r="J563" i="49" s="1"/>
  <c r="G563" i="49"/>
  <c r="H564" i="49"/>
  <c r="J564" i="49" s="1"/>
  <c r="G564" i="49"/>
  <c r="I564" i="49" s="1"/>
  <c r="J565" i="49"/>
  <c r="I565" i="49"/>
  <c r="H565" i="49"/>
  <c r="G565" i="49"/>
  <c r="H566" i="49"/>
  <c r="J566" i="49" s="1"/>
  <c r="G566" i="49"/>
  <c r="I566" i="49" s="1"/>
  <c r="H567" i="49"/>
  <c r="J567" i="49" s="1"/>
  <c r="G567" i="49"/>
  <c r="I567" i="49" s="1"/>
  <c r="H568" i="49"/>
  <c r="J568" i="49" s="1"/>
  <c r="G568" i="49"/>
  <c r="I568" i="49" s="1"/>
  <c r="H569" i="49"/>
  <c r="J569" i="49" s="1"/>
  <c r="G569" i="49"/>
  <c r="I569" i="49" s="1"/>
  <c r="J570" i="49"/>
  <c r="I570" i="49"/>
  <c r="H570" i="49"/>
  <c r="G570" i="49"/>
  <c r="H571" i="49"/>
  <c r="J571" i="49" s="1"/>
  <c r="G571" i="49"/>
  <c r="I571" i="49" s="1"/>
  <c r="H574" i="49"/>
  <c r="J574" i="49" s="1"/>
  <c r="G574" i="49"/>
  <c r="I574" i="49" s="1"/>
  <c r="I575" i="49"/>
  <c r="H575" i="49"/>
  <c r="J575" i="49" s="1"/>
  <c r="G575" i="49"/>
  <c r="H576" i="49"/>
  <c r="J576" i="49" s="1"/>
  <c r="G576" i="49"/>
  <c r="I576" i="49" s="1"/>
  <c r="H577" i="49"/>
  <c r="J577" i="49" s="1"/>
  <c r="G577" i="49"/>
  <c r="I577" i="49" s="1"/>
  <c r="H578" i="49"/>
  <c r="J578" i="49" s="1"/>
  <c r="G578" i="49"/>
  <c r="I578" i="49" s="1"/>
  <c r="H579" i="49"/>
  <c r="J579" i="49" s="1"/>
  <c r="G579" i="49"/>
  <c r="I579" i="49" s="1"/>
  <c r="H580" i="49"/>
  <c r="J580" i="49" s="1"/>
  <c r="G580" i="49"/>
  <c r="I580" i="49" s="1"/>
  <c r="H583" i="49"/>
  <c r="J583" i="49" s="1"/>
  <c r="G583" i="49"/>
  <c r="I583" i="49" s="1"/>
  <c r="I584" i="49"/>
  <c r="H584" i="49"/>
  <c r="J584" i="49" s="1"/>
  <c r="G584" i="49"/>
  <c r="H585" i="49"/>
  <c r="J585" i="49" s="1"/>
  <c r="G585" i="49"/>
  <c r="I585" i="49" s="1"/>
  <c r="H588" i="49"/>
  <c r="J588" i="49" s="1"/>
  <c r="G588" i="49"/>
  <c r="I588" i="49" s="1"/>
  <c r="H589" i="49"/>
  <c r="J589" i="49" s="1"/>
  <c r="G589" i="49"/>
  <c r="I589"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H31" i="56"/>
  <c r="I28" i="56" s="1"/>
  <c r="F31" i="56"/>
  <c r="G29" i="56" s="1"/>
  <c r="D31" i="56"/>
  <c r="E28" i="56" s="1"/>
  <c r="B31" i="56"/>
  <c r="C29"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H29" i="57"/>
  <c r="I26" i="57" s="1"/>
  <c r="F29" i="57"/>
  <c r="G27" i="57" s="1"/>
  <c r="D29" i="57"/>
  <c r="E26" i="57" s="1"/>
  <c r="B29" i="57"/>
  <c r="C27"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H46" i="58"/>
  <c r="I42" i="58" s="1"/>
  <c r="F46" i="58"/>
  <c r="G44" i="58" s="1"/>
  <c r="D46" i="58"/>
  <c r="E43" i="58" s="1"/>
  <c r="B46" i="58"/>
  <c r="C44"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H48" i="50"/>
  <c r="I45" i="50" s="1"/>
  <c r="F48" i="50"/>
  <c r="G46" i="50" s="1"/>
  <c r="D48" i="50"/>
  <c r="E45" i="50" s="1"/>
  <c r="B48" i="50"/>
  <c r="C46"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7" i="53" s="1"/>
  <c r="B22" i="53"/>
  <c r="C20" i="53" s="1"/>
  <c r="K7" i="53"/>
  <c r="J7" i="53"/>
  <c r="K26" i="53"/>
  <c r="J26" i="53"/>
  <c r="K27" i="53"/>
  <c r="J27" i="53"/>
  <c r="K28" i="53"/>
  <c r="J28" i="53"/>
  <c r="K29" i="53"/>
  <c r="J29" i="53"/>
  <c r="K30" i="53"/>
  <c r="J30" i="53"/>
  <c r="K31" i="53"/>
  <c r="J31" i="53"/>
  <c r="K32" i="53"/>
  <c r="J32" i="53"/>
  <c r="K33" i="53"/>
  <c r="J33" i="53"/>
  <c r="H35" i="53"/>
  <c r="I33" i="53" s="1"/>
  <c r="F35" i="53"/>
  <c r="G33" i="53" s="1"/>
  <c r="D35" i="53"/>
  <c r="E33" i="53" s="1"/>
  <c r="B35" i="53"/>
  <c r="C33" i="53" s="1"/>
  <c r="K25" i="53"/>
  <c r="J25"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H56" i="53"/>
  <c r="I53" i="53" s="1"/>
  <c r="F56" i="53"/>
  <c r="G54" i="53" s="1"/>
  <c r="D56" i="53"/>
  <c r="E52" i="53" s="1"/>
  <c r="B56" i="53"/>
  <c r="C54" i="53" s="1"/>
  <c r="K38" i="53"/>
  <c r="J38" i="53"/>
  <c r="I58" i="53"/>
  <c r="G58" i="53"/>
  <c r="E58" i="53"/>
  <c r="C58" i="53"/>
  <c r="B5" i="54"/>
  <c r="F5" i="54" s="1"/>
  <c r="K8" i="54"/>
  <c r="J8" i="54"/>
  <c r="K9" i="54"/>
  <c r="J9" i="54"/>
  <c r="K10" i="54"/>
  <c r="J10" i="54"/>
  <c r="K11" i="54"/>
  <c r="J11" i="54"/>
  <c r="H13" i="54"/>
  <c r="I9" i="54" s="1"/>
  <c r="F13" i="54"/>
  <c r="G11" i="54" s="1"/>
  <c r="D13" i="54"/>
  <c r="E9" i="54" s="1"/>
  <c r="B13" i="54"/>
  <c r="C11" i="54" s="1"/>
  <c r="K7" i="54"/>
  <c r="J7" i="54"/>
  <c r="H18" i="54"/>
  <c r="F18" i="54"/>
  <c r="G18" i="54" s="1"/>
  <c r="D18" i="54"/>
  <c r="J18" i="54" s="1"/>
  <c r="B18" i="54"/>
  <c r="C18" i="54" s="1"/>
  <c r="K16" i="54"/>
  <c r="J16" i="54"/>
  <c r="K22" i="54"/>
  <c r="J22" i="54"/>
  <c r="K23" i="54"/>
  <c r="J23" i="54"/>
  <c r="K24" i="54"/>
  <c r="J24" i="54"/>
  <c r="H26" i="54"/>
  <c r="I22" i="54" s="1"/>
  <c r="F26" i="54"/>
  <c r="G24" i="54" s="1"/>
  <c r="D26" i="54"/>
  <c r="E23" i="54" s="1"/>
  <c r="B26" i="54"/>
  <c r="C24" i="54" s="1"/>
  <c r="K21" i="54"/>
  <c r="J21" i="54"/>
  <c r="K30" i="54"/>
  <c r="J30" i="54"/>
  <c r="K31" i="54"/>
  <c r="J31" i="54"/>
  <c r="K32" i="54"/>
  <c r="J32" i="54"/>
  <c r="K33" i="54"/>
  <c r="J33" i="54"/>
  <c r="K34" i="54"/>
  <c r="J34" i="54"/>
  <c r="K35" i="54"/>
  <c r="J35" i="54"/>
  <c r="K36" i="54"/>
  <c r="J36" i="54"/>
  <c r="K37" i="54"/>
  <c r="J37" i="54"/>
  <c r="K38" i="54"/>
  <c r="J38" i="54"/>
  <c r="H40" i="54"/>
  <c r="I37" i="54" s="1"/>
  <c r="F40" i="54"/>
  <c r="G38" i="54" s="1"/>
  <c r="D40" i="54"/>
  <c r="E37" i="54" s="1"/>
  <c r="B40" i="54"/>
  <c r="C38" i="54" s="1"/>
  <c r="K29" i="54"/>
  <c r="J29" i="54"/>
  <c r="K44" i="54"/>
  <c r="J44" i="54"/>
  <c r="K45" i="54"/>
  <c r="J45" i="54"/>
  <c r="K46" i="54"/>
  <c r="J46" i="54"/>
  <c r="K47" i="54"/>
  <c r="J47" i="54"/>
  <c r="K48" i="54"/>
  <c r="J48" i="54"/>
  <c r="K49" i="54"/>
  <c r="J49" i="54"/>
  <c r="K50" i="54"/>
  <c r="J50" i="54"/>
  <c r="K51" i="54"/>
  <c r="J51" i="54"/>
  <c r="K52" i="54"/>
  <c r="J52" i="54"/>
  <c r="H54" i="54"/>
  <c r="I50" i="54" s="1"/>
  <c r="F54" i="54"/>
  <c r="G52" i="54" s="1"/>
  <c r="D54" i="54"/>
  <c r="E50" i="54" s="1"/>
  <c r="B54" i="54"/>
  <c r="C52" i="54" s="1"/>
  <c r="K43" i="54"/>
  <c r="J43"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H79" i="54"/>
  <c r="I76" i="54" s="1"/>
  <c r="F79" i="54"/>
  <c r="G77" i="54" s="1"/>
  <c r="D79" i="54"/>
  <c r="E76" i="54" s="1"/>
  <c r="B79" i="54"/>
  <c r="C77" i="54" s="1"/>
  <c r="K57" i="54"/>
  <c r="J57" i="54"/>
  <c r="I81" i="54"/>
  <c r="G81" i="54"/>
  <c r="E81" i="54"/>
  <c r="C81"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7" i="55" s="1"/>
  <c r="F22" i="55"/>
  <c r="G20" i="55" s="1"/>
  <c r="D22" i="55"/>
  <c r="E17" i="55" s="1"/>
  <c r="B22" i="55"/>
  <c r="C20" i="55" s="1"/>
  <c r="K7" i="55"/>
  <c r="J7" i="55"/>
  <c r="I24" i="55"/>
  <c r="G24" i="55"/>
  <c r="E24" i="55"/>
  <c r="C24" i="55"/>
  <c r="K24" i="55"/>
  <c r="J24" i="55"/>
  <c r="D27" i="55"/>
  <c r="H27" i="55" s="1"/>
  <c r="B27" i="55"/>
  <c r="F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H51" i="55"/>
  <c r="I47" i="55" s="1"/>
  <c r="F51" i="55"/>
  <c r="G49" i="55" s="1"/>
  <c r="D51" i="55"/>
  <c r="E47" i="55" s="1"/>
  <c r="B51" i="55"/>
  <c r="C49" i="55" s="1"/>
  <c r="K29" i="55"/>
  <c r="J29" i="55"/>
  <c r="K55" i="55"/>
  <c r="J55" i="55"/>
  <c r="K56" i="55"/>
  <c r="J56" i="55"/>
  <c r="K57" i="55"/>
  <c r="J57" i="55"/>
  <c r="K58" i="55"/>
  <c r="J58" i="55"/>
  <c r="K59" i="55"/>
  <c r="J59" i="55"/>
  <c r="K60" i="55"/>
  <c r="J60" i="55"/>
  <c r="K61" i="55"/>
  <c r="J61" i="55"/>
  <c r="K62" i="55"/>
  <c r="J62" i="55"/>
  <c r="K63" i="55"/>
  <c r="J63" i="55"/>
  <c r="H65" i="55"/>
  <c r="I62" i="55" s="1"/>
  <c r="F65" i="55"/>
  <c r="G63" i="55" s="1"/>
  <c r="D65" i="55"/>
  <c r="E62" i="55" s="1"/>
  <c r="B65" i="55"/>
  <c r="C63" i="55" s="1"/>
  <c r="K54" i="55"/>
  <c r="J54" i="55"/>
  <c r="I67" i="55"/>
  <c r="G67" i="55"/>
  <c r="E67" i="55"/>
  <c r="C67" i="55"/>
  <c r="J67" i="55"/>
  <c r="K67" i="55"/>
  <c r="B70" i="55"/>
  <c r="D70" i="55" s="1"/>
  <c r="H70" i="55" s="1"/>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H96" i="55"/>
  <c r="I93" i="55" s="1"/>
  <c r="F96" i="55"/>
  <c r="G94" i="55" s="1"/>
  <c r="D96" i="55"/>
  <c r="E93" i="55" s="1"/>
  <c r="B96" i="55"/>
  <c r="C94" i="55" s="1"/>
  <c r="K72" i="55"/>
  <c r="J72"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H113" i="55"/>
  <c r="I110" i="55" s="1"/>
  <c r="F113" i="55"/>
  <c r="G111" i="55" s="1"/>
  <c r="D113" i="55"/>
  <c r="E110" i="55" s="1"/>
  <c r="B113" i="55"/>
  <c r="C111" i="55" s="1"/>
  <c r="K99" i="55"/>
  <c r="J99" i="55"/>
  <c r="I115" i="55"/>
  <c r="G115" i="55"/>
  <c r="E115" i="55"/>
  <c r="C115" i="55"/>
  <c r="J115" i="55"/>
  <c r="K115" i="55"/>
  <c r="B118" i="55"/>
  <c r="F118" i="55" s="1"/>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H147" i="55"/>
  <c r="I144" i="55" s="1"/>
  <c r="F147" i="55"/>
  <c r="G145" i="55" s="1"/>
  <c r="D147" i="55"/>
  <c r="E144" i="55" s="1"/>
  <c r="B147" i="55"/>
  <c r="C145" i="55" s="1"/>
  <c r="K120" i="55"/>
  <c r="J12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H169" i="55"/>
  <c r="I165" i="55" s="1"/>
  <c r="F169" i="55"/>
  <c r="G167" i="55" s="1"/>
  <c r="D169" i="55"/>
  <c r="E166" i="55" s="1"/>
  <c r="B169" i="55"/>
  <c r="C167" i="55" s="1"/>
  <c r="K150" i="55"/>
  <c r="J150" i="55"/>
  <c r="I171" i="55"/>
  <c r="G171" i="55"/>
  <c r="E171" i="55"/>
  <c r="C171" i="55"/>
  <c r="K171" i="55"/>
  <c r="J171" i="55"/>
  <c r="B174" i="55"/>
  <c r="F174" i="55" s="1"/>
  <c r="K177" i="55"/>
  <c r="J177" i="55"/>
  <c r="H179" i="55"/>
  <c r="I179" i="55" s="1"/>
  <c r="F179" i="55"/>
  <c r="G177" i="55" s="1"/>
  <c r="D179" i="55"/>
  <c r="E179" i="55" s="1"/>
  <c r="B179" i="55"/>
  <c r="C177" i="55" s="1"/>
  <c r="K176" i="55"/>
  <c r="J176" i="55"/>
  <c r="K183" i="55"/>
  <c r="J183" i="55"/>
  <c r="K184" i="55"/>
  <c r="J184" i="55"/>
  <c r="K185" i="55"/>
  <c r="J185" i="55"/>
  <c r="K186" i="55"/>
  <c r="J186" i="55"/>
  <c r="K187" i="55"/>
  <c r="J187" i="55"/>
  <c r="K188" i="55"/>
  <c r="J188" i="55"/>
  <c r="K189" i="55"/>
  <c r="J189" i="55"/>
  <c r="K190" i="55"/>
  <c r="J190" i="55"/>
  <c r="H192" i="55"/>
  <c r="I189" i="55" s="1"/>
  <c r="F192" i="55"/>
  <c r="G190" i="55" s="1"/>
  <c r="D192" i="55"/>
  <c r="E189" i="55" s="1"/>
  <c r="B192" i="55"/>
  <c r="C190" i="55" s="1"/>
  <c r="K182" i="55"/>
  <c r="J182" i="55"/>
  <c r="I194" i="55"/>
  <c r="G194" i="55"/>
  <c r="E194" i="55"/>
  <c r="C194" i="55"/>
  <c r="K194" i="55"/>
  <c r="J194" i="55"/>
  <c r="I198" i="55"/>
  <c r="G198" i="55"/>
  <c r="E198" i="55"/>
  <c r="C198" i="55"/>
  <c r="H196" i="55"/>
  <c r="I196" i="55" s="1"/>
  <c r="F196" i="55"/>
  <c r="G196" i="55" s="1"/>
  <c r="D196" i="55"/>
  <c r="E196" i="55" s="1"/>
  <c r="B196" i="55"/>
  <c r="C196" i="55" s="1"/>
  <c r="K198" i="55"/>
  <c r="J198" i="55"/>
  <c r="K200" i="55"/>
  <c r="J200" i="55"/>
  <c r="I200" i="55"/>
  <c r="G200" i="55"/>
  <c r="E200" i="55"/>
  <c r="C200" i="55"/>
  <c r="B5" i="48"/>
  <c r="D5" i="48" s="1"/>
  <c r="H5" i="48" s="1"/>
  <c r="K8" i="48"/>
  <c r="J8" i="48"/>
  <c r="K9" i="48"/>
  <c r="J9" i="48"/>
  <c r="H11" i="48"/>
  <c r="I8" i="48" s="1"/>
  <c r="F11" i="48"/>
  <c r="G9" i="48" s="1"/>
  <c r="D11" i="48"/>
  <c r="E8"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K32" i="48"/>
  <c r="J32" i="48"/>
  <c r="H34" i="48"/>
  <c r="I31" i="48" s="1"/>
  <c r="F34" i="48"/>
  <c r="G32" i="48" s="1"/>
  <c r="D34" i="48"/>
  <c r="E31" i="48" s="1"/>
  <c r="B34" i="48"/>
  <c r="C32" i="48" s="1"/>
  <c r="K18" i="48"/>
  <c r="J18" i="48"/>
  <c r="K38" i="48"/>
  <c r="J38" i="48"/>
  <c r="K39" i="48"/>
  <c r="J39" i="48"/>
  <c r="K40" i="48"/>
  <c r="J40" i="48"/>
  <c r="K41" i="48"/>
  <c r="J41" i="48"/>
  <c r="H43" i="48"/>
  <c r="I40" i="48" s="1"/>
  <c r="F43" i="48"/>
  <c r="G41" i="48" s="1"/>
  <c r="D43" i="48"/>
  <c r="E38" i="48" s="1"/>
  <c r="B43" i="48"/>
  <c r="C41" i="48" s="1"/>
  <c r="K37" i="48"/>
  <c r="J37" i="48"/>
  <c r="I45" i="48"/>
  <c r="G45" i="48"/>
  <c r="E45" i="48"/>
  <c r="C45" i="48"/>
  <c r="K45" i="48"/>
  <c r="J45" i="48"/>
  <c r="B48" i="48"/>
  <c r="F48" i="48" s="1"/>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H73" i="48"/>
  <c r="I70" i="48" s="1"/>
  <c r="F73" i="48"/>
  <c r="G71" i="48" s="1"/>
  <c r="D73" i="48"/>
  <c r="E70" i="48" s="1"/>
  <c r="B73" i="48"/>
  <c r="C71" i="48" s="1"/>
  <c r="K50" i="48"/>
  <c r="J50" i="48"/>
  <c r="K77" i="48"/>
  <c r="J77" i="48"/>
  <c r="K78" i="48"/>
  <c r="J78" i="48"/>
  <c r="K79" i="48"/>
  <c r="J79" i="48"/>
  <c r="K80" i="48"/>
  <c r="J80" i="48"/>
  <c r="K81" i="48"/>
  <c r="J81" i="48"/>
  <c r="K82" i="48"/>
  <c r="J82" i="48"/>
  <c r="K83" i="48"/>
  <c r="J83" i="48"/>
  <c r="K84" i="48"/>
  <c r="J84" i="48"/>
  <c r="K85" i="48"/>
  <c r="J85" i="48"/>
  <c r="H87" i="48"/>
  <c r="I84" i="48" s="1"/>
  <c r="F87" i="48"/>
  <c r="G85" i="48" s="1"/>
  <c r="D87" i="48"/>
  <c r="E82" i="48" s="1"/>
  <c r="B87" i="48"/>
  <c r="C85" i="48" s="1"/>
  <c r="K76" i="48"/>
  <c r="J76" i="48"/>
  <c r="I89" i="48"/>
  <c r="G89" i="48"/>
  <c r="E89" i="48"/>
  <c r="C89" i="48"/>
  <c r="K89" i="48"/>
  <c r="J89" i="48"/>
  <c r="B92" i="48"/>
  <c r="F92" i="48" s="1"/>
  <c r="K95" i="48"/>
  <c r="J95" i="48"/>
  <c r="K96" i="48"/>
  <c r="J96" i="48"/>
  <c r="K97" i="48"/>
  <c r="J97" i="48"/>
  <c r="K98" i="48"/>
  <c r="J98" i="48"/>
  <c r="K99" i="48"/>
  <c r="J99" i="48"/>
  <c r="K100" i="48"/>
  <c r="J100" i="48"/>
  <c r="K101" i="48"/>
  <c r="J101" i="48"/>
  <c r="K102" i="48"/>
  <c r="J102" i="48"/>
  <c r="K103" i="48"/>
  <c r="J103" i="48"/>
  <c r="K104" i="48"/>
  <c r="J104" i="48"/>
  <c r="H106" i="48"/>
  <c r="I103" i="48" s="1"/>
  <c r="F106" i="48"/>
  <c r="G104" i="48" s="1"/>
  <c r="D106" i="48"/>
  <c r="E103" i="48" s="1"/>
  <c r="B106" i="48"/>
  <c r="C104" i="48" s="1"/>
  <c r="K94" i="48"/>
  <c r="J94" i="48"/>
  <c r="K110" i="48"/>
  <c r="J110" i="48"/>
  <c r="K111" i="48"/>
  <c r="J111" i="48"/>
  <c r="K112" i="48"/>
  <c r="J112" i="48"/>
  <c r="K113" i="48"/>
  <c r="J113" i="48"/>
  <c r="K114" i="48"/>
  <c r="J114" i="48"/>
  <c r="K115" i="48"/>
  <c r="J115" i="48"/>
  <c r="K116" i="48"/>
  <c r="J116" i="48"/>
  <c r="K117" i="48"/>
  <c r="J117" i="48"/>
  <c r="K118" i="48"/>
  <c r="J118" i="48"/>
  <c r="K119" i="48"/>
  <c r="J119" i="48"/>
  <c r="K120" i="48"/>
  <c r="J120" i="48"/>
  <c r="K121" i="48"/>
  <c r="J121" i="48"/>
  <c r="K122" i="48"/>
  <c r="J122" i="48"/>
  <c r="K123" i="48"/>
  <c r="J123" i="48"/>
  <c r="K124" i="48"/>
  <c r="J124" i="48"/>
  <c r="H126" i="48"/>
  <c r="I122" i="48" s="1"/>
  <c r="F126" i="48"/>
  <c r="G124" i="48" s="1"/>
  <c r="D126" i="48"/>
  <c r="E122" i="48" s="1"/>
  <c r="B126" i="48"/>
  <c r="C124" i="48" s="1"/>
  <c r="K109" i="48"/>
  <c r="J109" i="48"/>
  <c r="I128" i="48"/>
  <c r="G128" i="48"/>
  <c r="E128" i="48"/>
  <c r="C128" i="48"/>
  <c r="K128" i="48"/>
  <c r="J128" i="48"/>
  <c r="D131" i="48"/>
  <c r="H131" i="48" s="1"/>
  <c r="B131" i="48"/>
  <c r="F131" i="48" s="1"/>
  <c r="K134" i="48"/>
  <c r="J134" i="48"/>
  <c r="K135" i="48"/>
  <c r="J135" i="48"/>
  <c r="H137" i="48"/>
  <c r="I137" i="48" s="1"/>
  <c r="F137" i="48"/>
  <c r="G135" i="48" s="1"/>
  <c r="D137" i="48"/>
  <c r="E137" i="48" s="1"/>
  <c r="B137" i="48"/>
  <c r="C135" i="48" s="1"/>
  <c r="K133" i="48"/>
  <c r="J133" i="48"/>
  <c r="K141" i="48"/>
  <c r="J141" i="48"/>
  <c r="K142" i="48"/>
  <c r="J142" i="48"/>
  <c r="K143" i="48"/>
  <c r="J143" i="48"/>
  <c r="K144" i="48"/>
  <c r="J144" i="48"/>
  <c r="K145" i="48"/>
  <c r="J145" i="48"/>
  <c r="K146" i="48"/>
  <c r="J146" i="48"/>
  <c r="K147" i="48"/>
  <c r="J147" i="48"/>
  <c r="K148" i="48"/>
  <c r="J148" i="48"/>
  <c r="K149" i="48"/>
  <c r="J149" i="48"/>
  <c r="H151" i="48"/>
  <c r="I148" i="48" s="1"/>
  <c r="F151" i="48"/>
  <c r="G149" i="48" s="1"/>
  <c r="D151" i="48"/>
  <c r="E148" i="48" s="1"/>
  <c r="B151" i="48"/>
  <c r="C149" i="48" s="1"/>
  <c r="K140" i="48"/>
  <c r="J140" i="48"/>
  <c r="I153" i="48"/>
  <c r="G153" i="48"/>
  <c r="E153" i="48"/>
  <c r="C153" i="48"/>
  <c r="K153" i="48"/>
  <c r="J153" i="48"/>
  <c r="B156" i="48"/>
  <c r="D156" i="48" s="1"/>
  <c r="H156" i="48" s="1"/>
  <c r="H160" i="48"/>
  <c r="F160" i="48"/>
  <c r="G160" i="48" s="1"/>
  <c r="D160" i="48"/>
  <c r="B160" i="48"/>
  <c r="C160" i="48" s="1"/>
  <c r="K158" i="48"/>
  <c r="J158" i="48"/>
  <c r="K164" i="48"/>
  <c r="J164" i="48"/>
  <c r="K165" i="48"/>
  <c r="J165" i="48"/>
  <c r="K166" i="48"/>
  <c r="J166" i="48"/>
  <c r="K167" i="48"/>
  <c r="J167" i="48"/>
  <c r="K168" i="48"/>
  <c r="J168" i="48"/>
  <c r="K169" i="48"/>
  <c r="J169" i="48"/>
  <c r="K170" i="48"/>
  <c r="J170" i="48"/>
  <c r="H172" i="48"/>
  <c r="I169" i="48" s="1"/>
  <c r="F172" i="48"/>
  <c r="G170" i="48" s="1"/>
  <c r="D172" i="48"/>
  <c r="E169" i="48" s="1"/>
  <c r="B172" i="48"/>
  <c r="C170" i="48" s="1"/>
  <c r="K163" i="48"/>
  <c r="J163" i="48"/>
  <c r="I174" i="48"/>
  <c r="G174" i="48"/>
  <c r="E174" i="48"/>
  <c r="C174" i="48"/>
  <c r="K174" i="48"/>
  <c r="J174" i="48"/>
  <c r="B177" i="48"/>
  <c r="D177" i="48" s="1"/>
  <c r="H177" i="48" s="1"/>
  <c r="K180" i="48"/>
  <c r="J180" i="48"/>
  <c r="K181" i="48"/>
  <c r="J181" i="48"/>
  <c r="K182" i="48"/>
  <c r="J182" i="48"/>
  <c r="K183" i="48"/>
  <c r="J183" i="48"/>
  <c r="K184" i="48"/>
  <c r="J184" i="48"/>
  <c r="K185" i="48"/>
  <c r="J185" i="48"/>
  <c r="H187" i="48"/>
  <c r="I184" i="48" s="1"/>
  <c r="F187" i="48"/>
  <c r="G185" i="48" s="1"/>
  <c r="D187" i="48"/>
  <c r="E184" i="48" s="1"/>
  <c r="B187" i="48"/>
  <c r="C185" i="48" s="1"/>
  <c r="K179" i="48"/>
  <c r="J179" i="48"/>
  <c r="K191" i="48"/>
  <c r="J191" i="48"/>
  <c r="K192" i="48"/>
  <c r="J192" i="48"/>
  <c r="K193" i="48"/>
  <c r="J193" i="48"/>
  <c r="H195" i="48"/>
  <c r="I192" i="48" s="1"/>
  <c r="F195" i="48"/>
  <c r="G193" i="48" s="1"/>
  <c r="D195" i="48"/>
  <c r="E192" i="48" s="1"/>
  <c r="B195" i="48"/>
  <c r="C193" i="48" s="1"/>
  <c r="K190" i="48"/>
  <c r="J190" i="48"/>
  <c r="I197" i="48"/>
  <c r="G197" i="48"/>
  <c r="E197" i="48"/>
  <c r="C197" i="48"/>
  <c r="J197" i="48"/>
  <c r="K197" i="48"/>
  <c r="D200" i="48"/>
  <c r="H200" i="48" s="1"/>
  <c r="B200" i="48"/>
  <c r="F200" i="48" s="1"/>
  <c r="K203" i="48"/>
  <c r="J203" i="48"/>
  <c r="K204" i="48"/>
  <c r="J204" i="48"/>
  <c r="K205" i="48"/>
  <c r="J205" i="48"/>
  <c r="K206" i="48"/>
  <c r="J206" i="48"/>
  <c r="K207" i="48"/>
  <c r="J207" i="48"/>
  <c r="K208" i="48"/>
  <c r="J208" i="48"/>
  <c r="K209" i="48"/>
  <c r="J209" i="48"/>
  <c r="K210" i="48"/>
  <c r="J210" i="48"/>
  <c r="K211" i="48"/>
  <c r="J211" i="48"/>
  <c r="H213" i="48"/>
  <c r="I210" i="48" s="1"/>
  <c r="F213" i="48"/>
  <c r="G211" i="48" s="1"/>
  <c r="D213" i="48"/>
  <c r="E210" i="48" s="1"/>
  <c r="B213" i="48"/>
  <c r="C211" i="48" s="1"/>
  <c r="K202" i="48"/>
  <c r="J202" i="48"/>
  <c r="K217" i="48"/>
  <c r="J217" i="48"/>
  <c r="K218" i="48"/>
  <c r="J218" i="48"/>
  <c r="K219" i="48"/>
  <c r="J219" i="48"/>
  <c r="K220" i="48"/>
  <c r="J220" i="48"/>
  <c r="K221" i="48"/>
  <c r="J221" i="48"/>
  <c r="K222" i="48"/>
  <c r="J222" i="48"/>
  <c r="K223" i="48"/>
  <c r="J223" i="48"/>
  <c r="K224" i="48"/>
  <c r="J224" i="48"/>
  <c r="K225" i="48"/>
  <c r="J225" i="48"/>
  <c r="K226" i="48"/>
  <c r="J226" i="48"/>
  <c r="K227" i="48"/>
  <c r="J227" i="48"/>
  <c r="K228" i="48"/>
  <c r="J228" i="48"/>
  <c r="K229" i="48"/>
  <c r="J229" i="48"/>
  <c r="K230" i="48"/>
  <c r="J230" i="48"/>
  <c r="K231" i="48"/>
  <c r="J231" i="48"/>
  <c r="K232" i="48"/>
  <c r="J232" i="48"/>
  <c r="K233" i="48"/>
  <c r="J233" i="48"/>
  <c r="H235" i="48"/>
  <c r="I232" i="48" s="1"/>
  <c r="F235" i="48"/>
  <c r="G233" i="48" s="1"/>
  <c r="D235" i="48"/>
  <c r="E231" i="48" s="1"/>
  <c r="B235" i="48"/>
  <c r="C233" i="48" s="1"/>
  <c r="K216" i="48"/>
  <c r="J216" i="48"/>
  <c r="K239" i="48"/>
  <c r="J239" i="48"/>
  <c r="K240" i="48"/>
  <c r="J240" i="48"/>
  <c r="K241" i="48"/>
  <c r="J241" i="48"/>
  <c r="K242" i="48"/>
  <c r="J242" i="48"/>
  <c r="K243" i="48"/>
  <c r="J243" i="48"/>
  <c r="K244" i="48"/>
  <c r="J244" i="48"/>
  <c r="K245" i="48"/>
  <c r="J245" i="48"/>
  <c r="K246" i="48"/>
  <c r="J246" i="48"/>
  <c r="K247" i="48"/>
  <c r="J247" i="48"/>
  <c r="K248" i="48"/>
  <c r="J248" i="48"/>
  <c r="K249" i="48"/>
  <c r="J249" i="48"/>
  <c r="K250" i="48"/>
  <c r="J250" i="48"/>
  <c r="H252" i="48"/>
  <c r="I249" i="48" s="1"/>
  <c r="F252" i="48"/>
  <c r="G250" i="48" s="1"/>
  <c r="D252" i="48"/>
  <c r="E246" i="48" s="1"/>
  <c r="B252" i="48"/>
  <c r="C250" i="48" s="1"/>
  <c r="K238" i="48"/>
  <c r="J238" i="48"/>
  <c r="I254" i="48"/>
  <c r="G254" i="48"/>
  <c r="E254" i="48"/>
  <c r="C254" i="48"/>
  <c r="K254" i="48"/>
  <c r="J254" i="48"/>
  <c r="I258" i="48"/>
  <c r="G258" i="48"/>
  <c r="E258" i="48"/>
  <c r="C258" i="48"/>
  <c r="H256" i="48"/>
  <c r="I256" i="48" s="1"/>
  <c r="F256" i="48"/>
  <c r="G256" i="48" s="1"/>
  <c r="D256" i="48"/>
  <c r="E256" i="48" s="1"/>
  <c r="B256" i="48"/>
  <c r="C256" i="48" s="1"/>
  <c r="K258" i="48"/>
  <c r="J258" i="48"/>
  <c r="K260" i="48"/>
  <c r="J260" i="48"/>
  <c r="I260" i="48"/>
  <c r="G260" i="48"/>
  <c r="E260" i="48"/>
  <c r="C260" i="48"/>
  <c r="K81" i="54"/>
  <c r="J81" i="54"/>
  <c r="K58" i="53"/>
  <c r="J58"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E25" i="46"/>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I7" i="26"/>
  <c r="H7" i="26"/>
  <c r="J7" i="26" s="1"/>
  <c r="G7" i="26"/>
  <c r="H8" i="26"/>
  <c r="J8" i="26" s="1"/>
  <c r="G8" i="26"/>
  <c r="I8" i="26" s="1"/>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I25" i="26"/>
  <c r="H25" i="26"/>
  <c r="J25" i="26" s="1"/>
  <c r="G25" i="26"/>
  <c r="H26" i="26"/>
  <c r="J26" i="26" s="1"/>
  <c r="G26" i="26"/>
  <c r="I26" i="26" s="1"/>
  <c r="J27" i="26"/>
  <c r="I27" i="26"/>
  <c r="H27" i="26"/>
  <c r="G27" i="26"/>
  <c r="H28" i="26"/>
  <c r="J28" i="26" s="1"/>
  <c r="G28" i="26"/>
  <c r="I28" i="26" s="1"/>
  <c r="H29" i="26"/>
  <c r="J29" i="26" s="1"/>
  <c r="G29" i="26"/>
  <c r="I29" i="26" s="1"/>
  <c r="H30" i="26"/>
  <c r="J30" i="26" s="1"/>
  <c r="G30" i="26"/>
  <c r="I30" i="26" s="1"/>
  <c r="I31" i="26"/>
  <c r="H31" i="26"/>
  <c r="J31" i="26" s="1"/>
  <c r="G31" i="26"/>
  <c r="H32" i="26"/>
  <c r="J32" i="26" s="1"/>
  <c r="G32" i="26"/>
  <c r="I32" i="26" s="1"/>
  <c r="H33" i="26"/>
  <c r="J33" i="26" s="1"/>
  <c r="G33" i="26"/>
  <c r="I33" i="26" s="1"/>
  <c r="H34" i="26"/>
  <c r="J34" i="26" s="1"/>
  <c r="G34" i="26"/>
  <c r="I34" i="26" s="1"/>
  <c r="I35" i="26"/>
  <c r="H35" i="26"/>
  <c r="J35" i="26" s="1"/>
  <c r="G35" i="26"/>
  <c r="I36" i="26"/>
  <c r="H36" i="26"/>
  <c r="J36" i="26" s="1"/>
  <c r="G36" i="26"/>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H61" i="26"/>
  <c r="J61" i="26" s="1"/>
  <c r="G61" i="26"/>
  <c r="I61" i="26" s="1"/>
  <c r="I62" i="26"/>
  <c r="H62" i="26"/>
  <c r="J62" i="26" s="1"/>
  <c r="G62" i="26"/>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I28" i="45"/>
  <c r="H28" i="45"/>
  <c r="J28" i="45" s="1"/>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J196" i="55"/>
  <c r="D92" i="48"/>
  <c r="H92" i="48" s="1"/>
  <c r="D48" i="48"/>
  <c r="H48" i="48" s="1"/>
  <c r="C7" i="56"/>
  <c r="G7" i="56"/>
  <c r="D5" i="56"/>
  <c r="H5" i="56" s="1"/>
  <c r="E7" i="56"/>
  <c r="I7" i="56"/>
  <c r="E8" i="56"/>
  <c r="I8" i="56"/>
  <c r="C8" i="56"/>
  <c r="G8" i="56"/>
  <c r="E9" i="56"/>
  <c r="I9" i="56"/>
  <c r="C9" i="56"/>
  <c r="G9" i="56"/>
  <c r="E10" i="56"/>
  <c r="I10" i="56"/>
  <c r="C10" i="56"/>
  <c r="G10" i="56"/>
  <c r="E11" i="56"/>
  <c r="I11" i="56"/>
  <c r="C11" i="56"/>
  <c r="G11" i="56"/>
  <c r="E12" i="56"/>
  <c r="I12" i="56"/>
  <c r="C12" i="56"/>
  <c r="G12" i="56"/>
  <c r="E13" i="56"/>
  <c r="I13" i="56"/>
  <c r="C13" i="56"/>
  <c r="G13" i="56"/>
  <c r="E14" i="56"/>
  <c r="I14" i="56"/>
  <c r="C14" i="56"/>
  <c r="G14" i="56"/>
  <c r="E15" i="56"/>
  <c r="I15" i="56"/>
  <c r="C15" i="56"/>
  <c r="G15" i="56"/>
  <c r="E16" i="56"/>
  <c r="I16" i="56"/>
  <c r="C16" i="56"/>
  <c r="G16" i="56"/>
  <c r="E17" i="56"/>
  <c r="I17" i="56"/>
  <c r="C17" i="56"/>
  <c r="G17" i="56"/>
  <c r="E18" i="56"/>
  <c r="I18" i="56"/>
  <c r="C18" i="56"/>
  <c r="G18" i="56"/>
  <c r="E19" i="56"/>
  <c r="I19" i="56"/>
  <c r="C19" i="56"/>
  <c r="G19" i="56"/>
  <c r="C20" i="56"/>
  <c r="G20" i="56"/>
  <c r="E20" i="56"/>
  <c r="I20" i="56"/>
  <c r="E21" i="56"/>
  <c r="I21" i="56"/>
  <c r="C21" i="56"/>
  <c r="G21" i="56"/>
  <c r="C22" i="56"/>
  <c r="G22" i="56"/>
  <c r="E22" i="56"/>
  <c r="I22" i="56"/>
  <c r="E23" i="56"/>
  <c r="I23" i="56"/>
  <c r="C23" i="56"/>
  <c r="G23" i="56"/>
  <c r="E24" i="56"/>
  <c r="I24" i="56"/>
  <c r="C24" i="56"/>
  <c r="G24" i="56"/>
  <c r="E25" i="56"/>
  <c r="I25" i="56"/>
  <c r="C25" i="56"/>
  <c r="G25" i="56"/>
  <c r="E26" i="56"/>
  <c r="I26" i="56"/>
  <c r="C26" i="56"/>
  <c r="G26" i="56"/>
  <c r="C27" i="56"/>
  <c r="G27" i="56"/>
  <c r="E27" i="56"/>
  <c r="I27" i="56"/>
  <c r="C28" i="56"/>
  <c r="G28" i="56"/>
  <c r="K31" i="56"/>
  <c r="J31" i="56"/>
  <c r="E29" i="56"/>
  <c r="I29" i="56"/>
  <c r="C7" i="57"/>
  <c r="G7" i="57"/>
  <c r="D5" i="57"/>
  <c r="H5" i="57" s="1"/>
  <c r="E7" i="57"/>
  <c r="I7" i="57"/>
  <c r="E8" i="57"/>
  <c r="I8" i="57"/>
  <c r="C8" i="57"/>
  <c r="G8" i="57"/>
  <c r="E9" i="57"/>
  <c r="I9" i="57"/>
  <c r="C9" i="57"/>
  <c r="G9" i="57"/>
  <c r="E10" i="57"/>
  <c r="I10" i="57"/>
  <c r="C10" i="57"/>
  <c r="G10" i="57"/>
  <c r="E11" i="57"/>
  <c r="I11" i="57"/>
  <c r="C11" i="57"/>
  <c r="G11" i="57"/>
  <c r="E12" i="57"/>
  <c r="I12" i="57"/>
  <c r="C12" i="57"/>
  <c r="G12" i="57"/>
  <c r="C13" i="57"/>
  <c r="G13" i="57"/>
  <c r="E13" i="57"/>
  <c r="I13" i="57"/>
  <c r="E14" i="57"/>
  <c r="I14" i="57"/>
  <c r="C14" i="57"/>
  <c r="G14" i="57"/>
  <c r="E15" i="57"/>
  <c r="I15" i="57"/>
  <c r="C15" i="57"/>
  <c r="G15" i="57"/>
  <c r="E16" i="57"/>
  <c r="I16" i="57"/>
  <c r="C16" i="57"/>
  <c r="G16" i="57"/>
  <c r="E17" i="57"/>
  <c r="I17" i="57"/>
  <c r="C17" i="57"/>
  <c r="G17" i="57"/>
  <c r="E18" i="57"/>
  <c r="I18" i="57"/>
  <c r="C18" i="57"/>
  <c r="G18" i="57"/>
  <c r="E19" i="57"/>
  <c r="I19" i="57"/>
  <c r="C19" i="57"/>
  <c r="G19" i="57"/>
  <c r="E20" i="57"/>
  <c r="I20" i="57"/>
  <c r="C20" i="57"/>
  <c r="G20" i="57"/>
  <c r="E21" i="57"/>
  <c r="I21" i="57"/>
  <c r="C21" i="57"/>
  <c r="G21" i="57"/>
  <c r="E22" i="57"/>
  <c r="I22" i="57"/>
  <c r="C22" i="57"/>
  <c r="G22" i="57"/>
  <c r="E23" i="57"/>
  <c r="I23" i="57"/>
  <c r="C23" i="57"/>
  <c r="G23" i="57"/>
  <c r="E24" i="57"/>
  <c r="I24" i="57"/>
  <c r="C24" i="57"/>
  <c r="G24" i="57"/>
  <c r="E25" i="57"/>
  <c r="I25" i="57"/>
  <c r="C25" i="57"/>
  <c r="G25" i="57"/>
  <c r="C26" i="57"/>
  <c r="G26" i="57"/>
  <c r="K29" i="57"/>
  <c r="J29" i="57"/>
  <c r="E27" i="57"/>
  <c r="I27" i="57"/>
  <c r="C7" i="58"/>
  <c r="G7" i="58"/>
  <c r="D5" i="58"/>
  <c r="H5" i="58" s="1"/>
  <c r="E7" i="58"/>
  <c r="I7" i="58"/>
  <c r="C8" i="58"/>
  <c r="G8" i="58"/>
  <c r="E8" i="58"/>
  <c r="I8" i="58"/>
  <c r="E9" i="58"/>
  <c r="I9" i="58"/>
  <c r="C9" i="58"/>
  <c r="G9" i="58"/>
  <c r="C10" i="58"/>
  <c r="G10" i="58"/>
  <c r="E10" i="58"/>
  <c r="I10" i="58"/>
  <c r="E11" i="58"/>
  <c r="I11" i="58"/>
  <c r="C11" i="58"/>
  <c r="G11" i="58"/>
  <c r="C12" i="58"/>
  <c r="G12" i="58"/>
  <c r="E12" i="58"/>
  <c r="I12" i="58"/>
  <c r="E13" i="58"/>
  <c r="I13" i="58"/>
  <c r="C13" i="58"/>
  <c r="G13" i="58"/>
  <c r="E14" i="58"/>
  <c r="I14" i="58"/>
  <c r="C14" i="58"/>
  <c r="G14" i="58"/>
  <c r="E15" i="58"/>
  <c r="I15" i="58"/>
  <c r="C15" i="58"/>
  <c r="G15" i="58"/>
  <c r="C16" i="58"/>
  <c r="G16" i="58"/>
  <c r="E16" i="58"/>
  <c r="I16" i="58"/>
  <c r="E17" i="58"/>
  <c r="I17" i="58"/>
  <c r="C17" i="58"/>
  <c r="G17" i="58"/>
  <c r="E18" i="58"/>
  <c r="I18" i="58"/>
  <c r="C18" i="58"/>
  <c r="G18" i="58"/>
  <c r="C19" i="58"/>
  <c r="G19" i="58"/>
  <c r="E19" i="58"/>
  <c r="I19" i="58"/>
  <c r="E20" i="58"/>
  <c r="I20" i="58"/>
  <c r="C20" i="58"/>
  <c r="G20" i="58"/>
  <c r="C21" i="58"/>
  <c r="G21" i="58"/>
  <c r="E21" i="58"/>
  <c r="I21" i="58"/>
  <c r="E22" i="58"/>
  <c r="I22" i="58"/>
  <c r="C22" i="58"/>
  <c r="G22" i="58"/>
  <c r="E23" i="58"/>
  <c r="I23" i="58"/>
  <c r="C23" i="58"/>
  <c r="G23" i="58"/>
  <c r="E24" i="58"/>
  <c r="I24" i="58"/>
  <c r="C24" i="58"/>
  <c r="G24" i="58"/>
  <c r="E25" i="58"/>
  <c r="I25" i="58"/>
  <c r="C25" i="58"/>
  <c r="G25" i="58"/>
  <c r="E26" i="58"/>
  <c r="I26" i="58"/>
  <c r="C26" i="58"/>
  <c r="G26" i="58"/>
  <c r="E27" i="58"/>
  <c r="I27" i="58"/>
  <c r="C27" i="58"/>
  <c r="G27" i="58"/>
  <c r="E28" i="58"/>
  <c r="I28" i="58"/>
  <c r="C28" i="58"/>
  <c r="G28" i="58"/>
  <c r="E29" i="58"/>
  <c r="I29" i="58"/>
  <c r="C29" i="58"/>
  <c r="G29" i="58"/>
  <c r="E30" i="58"/>
  <c r="I30" i="58"/>
  <c r="C30" i="58"/>
  <c r="G30" i="58"/>
  <c r="C31" i="58"/>
  <c r="G31" i="58"/>
  <c r="E31" i="58"/>
  <c r="I31" i="58"/>
  <c r="E32" i="58"/>
  <c r="I32" i="58"/>
  <c r="C32" i="58"/>
  <c r="G32" i="58"/>
  <c r="E33" i="58"/>
  <c r="I33" i="58"/>
  <c r="C33" i="58"/>
  <c r="G33" i="58"/>
  <c r="E34" i="58"/>
  <c r="I34" i="58"/>
  <c r="C34" i="58"/>
  <c r="G34" i="58"/>
  <c r="E35" i="58"/>
  <c r="I35" i="58"/>
  <c r="C35" i="58"/>
  <c r="G35" i="58"/>
  <c r="E36" i="58"/>
  <c r="I36" i="58"/>
  <c r="C36" i="58"/>
  <c r="G36" i="58"/>
  <c r="E37" i="58"/>
  <c r="I37" i="58"/>
  <c r="C37" i="58"/>
  <c r="G37" i="58"/>
  <c r="E38" i="58"/>
  <c r="I38" i="58"/>
  <c r="C38" i="58"/>
  <c r="G38" i="58"/>
  <c r="E39" i="58"/>
  <c r="I39" i="58"/>
  <c r="C39" i="58"/>
  <c r="G39" i="58"/>
  <c r="E40" i="58"/>
  <c r="I40" i="58"/>
  <c r="C40" i="58"/>
  <c r="G40" i="58"/>
  <c r="E41" i="58"/>
  <c r="I41" i="58"/>
  <c r="C41" i="58"/>
  <c r="G41" i="58"/>
  <c r="E42" i="58"/>
  <c r="C42" i="58"/>
  <c r="G42" i="58"/>
  <c r="K46" i="58"/>
  <c r="I43" i="58"/>
  <c r="C43" i="58"/>
  <c r="G43" i="58"/>
  <c r="J46" i="58"/>
  <c r="E44" i="58"/>
  <c r="I44" i="58"/>
  <c r="C7" i="50"/>
  <c r="G7" i="50"/>
  <c r="D5" i="50"/>
  <c r="H5" i="50" s="1"/>
  <c r="E7" i="50"/>
  <c r="I7" i="50"/>
  <c r="E8" i="50"/>
  <c r="I8" i="50"/>
  <c r="C8" i="50"/>
  <c r="G8" i="50"/>
  <c r="E9" i="50"/>
  <c r="I9" i="50"/>
  <c r="C9" i="50"/>
  <c r="G9" i="50"/>
  <c r="E10" i="50"/>
  <c r="I10" i="50"/>
  <c r="C10" i="50"/>
  <c r="G10" i="50"/>
  <c r="E11" i="50"/>
  <c r="I11" i="50"/>
  <c r="C11" i="50"/>
  <c r="G11" i="50"/>
  <c r="E12" i="50"/>
  <c r="I12" i="50"/>
  <c r="C12" i="50"/>
  <c r="G12" i="50"/>
  <c r="E13" i="50"/>
  <c r="I13" i="50"/>
  <c r="C13" i="50"/>
  <c r="G13" i="50"/>
  <c r="E14" i="50"/>
  <c r="I14" i="50"/>
  <c r="C14" i="50"/>
  <c r="G14" i="50"/>
  <c r="E15" i="50"/>
  <c r="I15" i="50"/>
  <c r="C15" i="50"/>
  <c r="G15" i="50"/>
  <c r="E16" i="50"/>
  <c r="I16" i="50"/>
  <c r="C16" i="50"/>
  <c r="G16" i="50"/>
  <c r="E17" i="50"/>
  <c r="I17" i="50"/>
  <c r="C17" i="50"/>
  <c r="G17" i="50"/>
  <c r="E18" i="50"/>
  <c r="I18" i="50"/>
  <c r="C18" i="50"/>
  <c r="G18" i="50"/>
  <c r="C19" i="50"/>
  <c r="G19" i="50"/>
  <c r="E19" i="50"/>
  <c r="I19" i="50"/>
  <c r="E20" i="50"/>
  <c r="I20" i="50"/>
  <c r="C20" i="50"/>
  <c r="G20" i="50"/>
  <c r="E21" i="50"/>
  <c r="I21" i="50"/>
  <c r="C21" i="50"/>
  <c r="G21" i="50"/>
  <c r="E22" i="50"/>
  <c r="I22" i="50"/>
  <c r="C22" i="50"/>
  <c r="G22" i="50"/>
  <c r="E23" i="50"/>
  <c r="I23" i="50"/>
  <c r="C23" i="50"/>
  <c r="G23" i="50"/>
  <c r="E24" i="50"/>
  <c r="I24" i="50"/>
  <c r="C24" i="50"/>
  <c r="G24" i="50"/>
  <c r="E25" i="50"/>
  <c r="I25" i="50"/>
  <c r="C25" i="50"/>
  <c r="G25" i="50"/>
  <c r="E26" i="50"/>
  <c r="I26" i="50"/>
  <c r="C26" i="50"/>
  <c r="G26" i="50"/>
  <c r="E27" i="50"/>
  <c r="I27" i="50"/>
  <c r="C27" i="50"/>
  <c r="G27" i="50"/>
  <c r="E28" i="50"/>
  <c r="I28" i="50"/>
  <c r="C28" i="50"/>
  <c r="G28" i="50"/>
  <c r="E29" i="50"/>
  <c r="I29" i="50"/>
  <c r="C29" i="50"/>
  <c r="G29" i="50"/>
  <c r="E30" i="50"/>
  <c r="I30" i="50"/>
  <c r="C30" i="50"/>
  <c r="G30" i="50"/>
  <c r="E31" i="50"/>
  <c r="I31" i="50"/>
  <c r="C31" i="50"/>
  <c r="G31" i="50"/>
  <c r="E32" i="50"/>
  <c r="I32" i="50"/>
  <c r="C32" i="50"/>
  <c r="G32" i="50"/>
  <c r="E33" i="50"/>
  <c r="I33" i="50"/>
  <c r="C33" i="50"/>
  <c r="G33" i="50"/>
  <c r="C34" i="50"/>
  <c r="G34" i="50"/>
  <c r="E34" i="50"/>
  <c r="I34" i="50"/>
  <c r="C35" i="50"/>
  <c r="G35" i="50"/>
  <c r="E35" i="50"/>
  <c r="I35" i="50"/>
  <c r="E36" i="50"/>
  <c r="I36" i="50"/>
  <c r="C36" i="50"/>
  <c r="G36" i="50"/>
  <c r="E37" i="50"/>
  <c r="I37" i="50"/>
  <c r="C37" i="50"/>
  <c r="G37" i="50"/>
  <c r="E38" i="50"/>
  <c r="I38" i="50"/>
  <c r="C38" i="50"/>
  <c r="G38" i="50"/>
  <c r="E39" i="50"/>
  <c r="I39" i="50"/>
  <c r="C39" i="50"/>
  <c r="G39" i="50"/>
  <c r="E40" i="50"/>
  <c r="I40" i="50"/>
  <c r="C40" i="50"/>
  <c r="G40" i="50"/>
  <c r="E41" i="50"/>
  <c r="I41" i="50"/>
  <c r="C41" i="50"/>
  <c r="G41" i="50"/>
  <c r="C42" i="50"/>
  <c r="G42" i="50"/>
  <c r="E42" i="50"/>
  <c r="I42" i="50"/>
  <c r="E43" i="50"/>
  <c r="I43" i="50"/>
  <c r="C43" i="50"/>
  <c r="G43" i="50"/>
  <c r="E44" i="50"/>
  <c r="I44" i="50"/>
  <c r="C44" i="50"/>
  <c r="G44" i="50"/>
  <c r="C45" i="50"/>
  <c r="G45" i="50"/>
  <c r="K48" i="50"/>
  <c r="J48" i="50"/>
  <c r="E46" i="50"/>
  <c r="I46" i="50"/>
  <c r="C38" i="53"/>
  <c r="G38" i="53"/>
  <c r="C56" i="53"/>
  <c r="G56" i="53"/>
  <c r="C25" i="53"/>
  <c r="G25" i="53"/>
  <c r="C35" i="53"/>
  <c r="G35" i="53"/>
  <c r="C7" i="53"/>
  <c r="G7" i="53"/>
  <c r="C22" i="53"/>
  <c r="G22" i="53"/>
  <c r="E38" i="53"/>
  <c r="I38" i="53"/>
  <c r="E56" i="53"/>
  <c r="I56" i="53"/>
  <c r="E25" i="53"/>
  <c r="I25" i="53"/>
  <c r="E35" i="53"/>
  <c r="I35" i="53"/>
  <c r="E7" i="53"/>
  <c r="I7" i="53"/>
  <c r="E22" i="53"/>
  <c r="I22" i="53"/>
  <c r="F5" i="53"/>
  <c r="E8" i="53"/>
  <c r="I8" i="53"/>
  <c r="C8" i="53"/>
  <c r="G8" i="53"/>
  <c r="E9" i="53"/>
  <c r="I9" i="53"/>
  <c r="C9" i="53"/>
  <c r="G9" i="53"/>
  <c r="E10" i="53"/>
  <c r="I10" i="53"/>
  <c r="C10" i="53"/>
  <c r="G10" i="53"/>
  <c r="E11" i="53"/>
  <c r="I11" i="53"/>
  <c r="C11" i="53"/>
  <c r="G11" i="53"/>
  <c r="E12" i="53"/>
  <c r="I12" i="53"/>
  <c r="C12" i="53"/>
  <c r="G12" i="53"/>
  <c r="E13" i="53"/>
  <c r="I13" i="53"/>
  <c r="C13" i="53"/>
  <c r="G13" i="53"/>
  <c r="E14" i="53"/>
  <c r="I14" i="53"/>
  <c r="C14" i="53"/>
  <c r="G14" i="53"/>
  <c r="E15" i="53"/>
  <c r="I15" i="53"/>
  <c r="C15" i="53"/>
  <c r="G15" i="53"/>
  <c r="E16" i="53"/>
  <c r="I16" i="53"/>
  <c r="C16" i="53"/>
  <c r="G16" i="53"/>
  <c r="I17" i="53"/>
  <c r="C17" i="53"/>
  <c r="G17" i="53"/>
  <c r="J22" i="53"/>
  <c r="E18" i="53"/>
  <c r="I18" i="53"/>
  <c r="C18" i="53"/>
  <c r="G18" i="53"/>
  <c r="E19" i="53"/>
  <c r="C19" i="53"/>
  <c r="G19" i="53"/>
  <c r="K22" i="53"/>
  <c r="E20" i="53"/>
  <c r="I20" i="53"/>
  <c r="E26" i="53"/>
  <c r="I26" i="53"/>
  <c r="C26" i="53"/>
  <c r="G26" i="53"/>
  <c r="C27" i="53"/>
  <c r="G27" i="53"/>
  <c r="E27" i="53"/>
  <c r="I27" i="53"/>
  <c r="E28" i="53"/>
  <c r="I28" i="53"/>
  <c r="C28" i="53"/>
  <c r="G28" i="53"/>
  <c r="E29" i="53"/>
  <c r="I29" i="53"/>
  <c r="C29" i="53"/>
  <c r="G29" i="53"/>
  <c r="E30" i="53"/>
  <c r="I30" i="53"/>
  <c r="C30" i="53"/>
  <c r="G30" i="53"/>
  <c r="E31" i="53"/>
  <c r="I31" i="53"/>
  <c r="C31" i="53"/>
  <c r="G31" i="53"/>
  <c r="E32" i="53"/>
  <c r="I32" i="53"/>
  <c r="C32" i="53"/>
  <c r="G32" i="53"/>
  <c r="J35" i="53"/>
  <c r="K35" i="53"/>
  <c r="E39" i="53"/>
  <c r="I39" i="53"/>
  <c r="C39" i="53"/>
  <c r="G39" i="53"/>
  <c r="E40" i="53"/>
  <c r="I40" i="53"/>
  <c r="C40" i="53"/>
  <c r="G40" i="53"/>
  <c r="E41" i="53"/>
  <c r="I41" i="53"/>
  <c r="C41" i="53"/>
  <c r="G41" i="53"/>
  <c r="E42" i="53"/>
  <c r="I42" i="53"/>
  <c r="C42" i="53"/>
  <c r="G42" i="53"/>
  <c r="E43" i="53"/>
  <c r="I43" i="53"/>
  <c r="C43" i="53"/>
  <c r="G43" i="53"/>
  <c r="E44" i="53"/>
  <c r="I44" i="53"/>
  <c r="C44" i="53"/>
  <c r="G44" i="53"/>
  <c r="C45" i="53"/>
  <c r="G45" i="53"/>
  <c r="E45" i="53"/>
  <c r="I45" i="53"/>
  <c r="E46" i="53"/>
  <c r="I46" i="53"/>
  <c r="C46" i="53"/>
  <c r="G46" i="53"/>
  <c r="E47" i="53"/>
  <c r="I47" i="53"/>
  <c r="C47" i="53"/>
  <c r="G47" i="53"/>
  <c r="E48" i="53"/>
  <c r="I48" i="53"/>
  <c r="C48" i="53"/>
  <c r="G48" i="53"/>
  <c r="E49" i="53"/>
  <c r="I49" i="53"/>
  <c r="C49" i="53"/>
  <c r="G49" i="53"/>
  <c r="E50" i="53"/>
  <c r="I50" i="53"/>
  <c r="C50" i="53"/>
  <c r="G50" i="53"/>
  <c r="E51" i="53"/>
  <c r="I51" i="53"/>
  <c r="C51" i="53"/>
  <c r="G51" i="53"/>
  <c r="I52" i="53"/>
  <c r="C52" i="53"/>
  <c r="G52" i="53"/>
  <c r="J56" i="53"/>
  <c r="E53" i="53"/>
  <c r="C53" i="53"/>
  <c r="G53" i="53"/>
  <c r="K56" i="53"/>
  <c r="E54" i="53"/>
  <c r="I54" i="53"/>
  <c r="C57" i="54"/>
  <c r="G57" i="54"/>
  <c r="C79" i="54"/>
  <c r="G79" i="54"/>
  <c r="C43" i="54"/>
  <c r="G43" i="54"/>
  <c r="C54" i="54"/>
  <c r="G54" i="54"/>
  <c r="C29" i="54"/>
  <c r="G29" i="54"/>
  <c r="C40" i="54"/>
  <c r="G40" i="54"/>
  <c r="C21" i="54"/>
  <c r="G21" i="54"/>
  <c r="C26" i="54"/>
  <c r="G26" i="54"/>
  <c r="C16" i="54"/>
  <c r="G16" i="54"/>
  <c r="C7" i="54"/>
  <c r="G7" i="54"/>
  <c r="C13" i="54"/>
  <c r="G13" i="54"/>
  <c r="E57" i="54"/>
  <c r="I57" i="54"/>
  <c r="E79" i="54"/>
  <c r="I79" i="54"/>
  <c r="E43" i="54"/>
  <c r="I43" i="54"/>
  <c r="E54" i="54"/>
  <c r="I54" i="54"/>
  <c r="E29" i="54"/>
  <c r="I29" i="54"/>
  <c r="E40" i="54"/>
  <c r="I40" i="54"/>
  <c r="E21" i="54"/>
  <c r="I21" i="54"/>
  <c r="E26" i="54"/>
  <c r="I26" i="54"/>
  <c r="K18" i="54"/>
  <c r="E16" i="54"/>
  <c r="I16" i="54"/>
  <c r="E18" i="54"/>
  <c r="I18" i="54"/>
  <c r="E7" i="54"/>
  <c r="I7" i="54"/>
  <c r="E13" i="54"/>
  <c r="I13" i="54"/>
  <c r="D5" i="54"/>
  <c r="H5" i="54" s="1"/>
  <c r="E8" i="54"/>
  <c r="I8" i="54"/>
  <c r="C8" i="54"/>
  <c r="G8" i="54"/>
  <c r="C9" i="54"/>
  <c r="G9" i="54"/>
  <c r="K13" i="54"/>
  <c r="J13" i="54"/>
  <c r="E10" i="54"/>
  <c r="I10" i="54"/>
  <c r="C10" i="54"/>
  <c r="G10" i="54"/>
  <c r="E11" i="54"/>
  <c r="I11" i="54"/>
  <c r="E22" i="54"/>
  <c r="C22" i="54"/>
  <c r="G22" i="54"/>
  <c r="K26" i="54"/>
  <c r="I23" i="54"/>
  <c r="C23" i="54"/>
  <c r="G23" i="54"/>
  <c r="J26" i="54"/>
  <c r="E24" i="54"/>
  <c r="I24" i="54"/>
  <c r="E30" i="54"/>
  <c r="I30" i="54"/>
  <c r="C30" i="54"/>
  <c r="G30" i="54"/>
  <c r="E31" i="54"/>
  <c r="I31" i="54"/>
  <c r="C31" i="54"/>
  <c r="G31" i="54"/>
  <c r="E32" i="54"/>
  <c r="I32" i="54"/>
  <c r="C32" i="54"/>
  <c r="G32" i="54"/>
  <c r="E33" i="54"/>
  <c r="I33" i="54"/>
  <c r="C33" i="54"/>
  <c r="G33" i="54"/>
  <c r="E34" i="54"/>
  <c r="I34" i="54"/>
  <c r="C34" i="54"/>
  <c r="G34" i="54"/>
  <c r="C35" i="54"/>
  <c r="G35" i="54"/>
  <c r="E35" i="54"/>
  <c r="I35" i="54"/>
  <c r="E36" i="54"/>
  <c r="I36" i="54"/>
  <c r="C36" i="54"/>
  <c r="G36" i="54"/>
  <c r="C37" i="54"/>
  <c r="G37" i="54"/>
  <c r="K40" i="54"/>
  <c r="J40" i="54"/>
  <c r="E38" i="54"/>
  <c r="I38" i="54"/>
  <c r="E44" i="54"/>
  <c r="I44" i="54"/>
  <c r="C44" i="54"/>
  <c r="G44" i="54"/>
  <c r="E45" i="54"/>
  <c r="I45" i="54"/>
  <c r="C45" i="54"/>
  <c r="G45" i="54"/>
  <c r="C46" i="54"/>
  <c r="G46" i="54"/>
  <c r="E46" i="54"/>
  <c r="I46" i="54"/>
  <c r="E47" i="54"/>
  <c r="I47" i="54"/>
  <c r="C47" i="54"/>
  <c r="G47" i="54"/>
  <c r="E48" i="54"/>
  <c r="I48" i="54"/>
  <c r="C48" i="54"/>
  <c r="G48" i="54"/>
  <c r="C49" i="54"/>
  <c r="G49" i="54"/>
  <c r="E49" i="54"/>
  <c r="I49" i="54"/>
  <c r="C50" i="54"/>
  <c r="G50" i="54"/>
  <c r="K54" i="54"/>
  <c r="J54" i="54"/>
  <c r="E51" i="54"/>
  <c r="I51" i="54"/>
  <c r="C51" i="54"/>
  <c r="G51" i="54"/>
  <c r="E52" i="54"/>
  <c r="I52" i="54"/>
  <c r="C58" i="54"/>
  <c r="G58" i="54"/>
  <c r="E58" i="54"/>
  <c r="I58" i="54"/>
  <c r="E59" i="54"/>
  <c r="I59" i="54"/>
  <c r="C59" i="54"/>
  <c r="G59" i="54"/>
  <c r="C60" i="54"/>
  <c r="G60" i="54"/>
  <c r="E60" i="54"/>
  <c r="I60" i="54"/>
  <c r="E61" i="54"/>
  <c r="I61" i="54"/>
  <c r="C61" i="54"/>
  <c r="G61" i="54"/>
  <c r="E62" i="54"/>
  <c r="I62" i="54"/>
  <c r="C62" i="54"/>
  <c r="G62" i="54"/>
  <c r="E63" i="54"/>
  <c r="I63" i="54"/>
  <c r="C63" i="54"/>
  <c r="G63" i="54"/>
  <c r="E64" i="54"/>
  <c r="I64" i="54"/>
  <c r="C64" i="54"/>
  <c r="G64" i="54"/>
  <c r="E65" i="54"/>
  <c r="I65" i="54"/>
  <c r="C65" i="54"/>
  <c r="G65" i="54"/>
  <c r="E66" i="54"/>
  <c r="I66" i="54"/>
  <c r="C66" i="54"/>
  <c r="G66" i="54"/>
  <c r="E67" i="54"/>
  <c r="I67" i="54"/>
  <c r="C67" i="54"/>
  <c r="G67" i="54"/>
  <c r="E68" i="54"/>
  <c r="I68" i="54"/>
  <c r="C68" i="54"/>
  <c r="G68" i="54"/>
  <c r="E69" i="54"/>
  <c r="I69" i="54"/>
  <c r="C69" i="54"/>
  <c r="G69" i="54"/>
  <c r="C70" i="54"/>
  <c r="G70" i="54"/>
  <c r="E70" i="54"/>
  <c r="I70" i="54"/>
  <c r="C71" i="54"/>
  <c r="G71" i="54"/>
  <c r="E71" i="54"/>
  <c r="I71" i="54"/>
  <c r="C72" i="54"/>
  <c r="G72" i="54"/>
  <c r="E72" i="54"/>
  <c r="I72" i="54"/>
  <c r="E73" i="54"/>
  <c r="I73" i="54"/>
  <c r="C73" i="54"/>
  <c r="G73" i="54"/>
  <c r="E74" i="54"/>
  <c r="I74" i="54"/>
  <c r="C74" i="54"/>
  <c r="G74" i="54"/>
  <c r="C75" i="54"/>
  <c r="G75" i="54"/>
  <c r="E75" i="54"/>
  <c r="I75" i="54"/>
  <c r="C76" i="54"/>
  <c r="G76" i="54"/>
  <c r="K79" i="54"/>
  <c r="J79" i="54"/>
  <c r="E77" i="54"/>
  <c r="I77" i="54"/>
  <c r="G176" i="55"/>
  <c r="G179" i="55"/>
  <c r="G147" i="55"/>
  <c r="G113" i="55"/>
  <c r="G96" i="55"/>
  <c r="C182" i="55"/>
  <c r="G182" i="55"/>
  <c r="C192" i="55"/>
  <c r="G192" i="55"/>
  <c r="C176" i="55"/>
  <c r="C179" i="55"/>
  <c r="C150" i="55"/>
  <c r="G150" i="55"/>
  <c r="C169" i="55"/>
  <c r="G169" i="55"/>
  <c r="C120" i="55"/>
  <c r="G120" i="55"/>
  <c r="C147" i="55"/>
  <c r="C99" i="55"/>
  <c r="G99" i="55"/>
  <c r="C113" i="55"/>
  <c r="C72" i="55"/>
  <c r="G72" i="55"/>
  <c r="C96" i="55"/>
  <c r="E54" i="55"/>
  <c r="I54" i="55"/>
  <c r="E65" i="55"/>
  <c r="I65" i="55"/>
  <c r="E29" i="55"/>
  <c r="I29" i="55"/>
  <c r="E51" i="55"/>
  <c r="I51" i="55"/>
  <c r="E7" i="55"/>
  <c r="I7" i="55"/>
  <c r="E22" i="55"/>
  <c r="I22" i="55"/>
  <c r="K196" i="55"/>
  <c r="E182" i="55"/>
  <c r="I182" i="55"/>
  <c r="E192" i="55"/>
  <c r="I192" i="55"/>
  <c r="E176" i="55"/>
  <c r="I176" i="55"/>
  <c r="D174" i="55"/>
  <c r="H174" i="55" s="1"/>
  <c r="E150" i="55"/>
  <c r="I150" i="55"/>
  <c r="E169" i="55"/>
  <c r="I169" i="55"/>
  <c r="E120" i="55"/>
  <c r="I120" i="55"/>
  <c r="E147" i="55"/>
  <c r="I147" i="55"/>
  <c r="D118" i="55"/>
  <c r="H118" i="55" s="1"/>
  <c r="E99" i="55"/>
  <c r="I99" i="55"/>
  <c r="E113" i="55"/>
  <c r="I113" i="55"/>
  <c r="E72" i="55"/>
  <c r="I72" i="55"/>
  <c r="E96" i="55"/>
  <c r="I96" i="55"/>
  <c r="C54" i="55"/>
  <c r="G54" i="55"/>
  <c r="C65" i="55"/>
  <c r="G65" i="55"/>
  <c r="C29" i="55"/>
  <c r="G29" i="55"/>
  <c r="C51" i="55"/>
  <c r="G51" i="55"/>
  <c r="C7" i="55"/>
  <c r="G7" i="55"/>
  <c r="C22" i="55"/>
  <c r="G22" i="55"/>
  <c r="F5" i="55"/>
  <c r="E8" i="55"/>
  <c r="I8" i="55"/>
  <c r="C8" i="55"/>
  <c r="G8" i="55"/>
  <c r="E9" i="55"/>
  <c r="I9" i="55"/>
  <c r="C9" i="55"/>
  <c r="G9" i="55"/>
  <c r="E10" i="55"/>
  <c r="I10" i="55"/>
  <c r="C10" i="55"/>
  <c r="G10" i="55"/>
  <c r="E11" i="55"/>
  <c r="I11" i="55"/>
  <c r="C11" i="55"/>
  <c r="G11" i="55"/>
  <c r="C12" i="55"/>
  <c r="G12" i="55"/>
  <c r="E12" i="55"/>
  <c r="I12" i="55"/>
  <c r="E13" i="55"/>
  <c r="I13" i="55"/>
  <c r="C13" i="55"/>
  <c r="G13" i="55"/>
  <c r="C14" i="55"/>
  <c r="G14" i="55"/>
  <c r="E14" i="55"/>
  <c r="I14" i="55"/>
  <c r="E15" i="55"/>
  <c r="I15" i="55"/>
  <c r="C15" i="55"/>
  <c r="G15" i="55"/>
  <c r="E16" i="55"/>
  <c r="I16" i="55"/>
  <c r="C16" i="55"/>
  <c r="G16" i="55"/>
  <c r="C17" i="55"/>
  <c r="G17" i="55"/>
  <c r="C18" i="55"/>
  <c r="G18" i="55"/>
  <c r="J22" i="55"/>
  <c r="K22" i="55"/>
  <c r="E18" i="55"/>
  <c r="I18" i="55"/>
  <c r="G19" i="55"/>
  <c r="C19" i="55"/>
  <c r="E19" i="55"/>
  <c r="I19" i="55"/>
  <c r="E20" i="55"/>
  <c r="I20" i="55"/>
  <c r="E30" i="55"/>
  <c r="I30" i="55"/>
  <c r="C30" i="55"/>
  <c r="G30" i="55"/>
  <c r="E31" i="55"/>
  <c r="I31" i="55"/>
  <c r="C31" i="55"/>
  <c r="G31" i="55"/>
  <c r="E32" i="55"/>
  <c r="I32" i="55"/>
  <c r="C32" i="55"/>
  <c r="G32" i="55"/>
  <c r="E33" i="55"/>
  <c r="I33" i="55"/>
  <c r="C33" i="55"/>
  <c r="G33" i="55"/>
  <c r="E34" i="55"/>
  <c r="I34" i="55"/>
  <c r="C34" i="55"/>
  <c r="G34" i="55"/>
  <c r="E35" i="55"/>
  <c r="I35" i="55"/>
  <c r="C35" i="55"/>
  <c r="G35" i="55"/>
  <c r="E36" i="55"/>
  <c r="I36" i="55"/>
  <c r="C36" i="55"/>
  <c r="G36" i="55"/>
  <c r="E37" i="55"/>
  <c r="I37" i="55"/>
  <c r="C37" i="55"/>
  <c r="G37" i="55"/>
  <c r="C38" i="55"/>
  <c r="G38" i="55"/>
  <c r="E38" i="55"/>
  <c r="I38" i="55"/>
  <c r="E39" i="55"/>
  <c r="I39" i="55"/>
  <c r="C39" i="55"/>
  <c r="G39" i="55"/>
  <c r="E40" i="55"/>
  <c r="I40" i="55"/>
  <c r="C40" i="55"/>
  <c r="G40" i="55"/>
  <c r="E41" i="55"/>
  <c r="I41" i="55"/>
  <c r="C41" i="55"/>
  <c r="G41" i="55"/>
  <c r="E42" i="55"/>
  <c r="I42" i="55"/>
  <c r="C42" i="55"/>
  <c r="G42" i="55"/>
  <c r="E43" i="55"/>
  <c r="I43" i="55"/>
  <c r="C43" i="55"/>
  <c r="G43" i="55"/>
  <c r="E44" i="55"/>
  <c r="I44" i="55"/>
  <c r="C44" i="55"/>
  <c r="G44" i="55"/>
  <c r="C45" i="55"/>
  <c r="G45" i="55"/>
  <c r="E45" i="55"/>
  <c r="I45" i="55"/>
  <c r="E46" i="55"/>
  <c r="I46" i="55"/>
  <c r="C46" i="55"/>
  <c r="G46" i="55"/>
  <c r="C47" i="55"/>
  <c r="G47" i="55"/>
  <c r="K51" i="55"/>
  <c r="J51" i="55"/>
  <c r="E48" i="55"/>
  <c r="I48" i="55"/>
  <c r="C48" i="55"/>
  <c r="G48" i="55"/>
  <c r="E49" i="55"/>
  <c r="I49" i="55"/>
  <c r="E55" i="55"/>
  <c r="I55" i="55"/>
  <c r="C55" i="55"/>
  <c r="G55" i="55"/>
  <c r="E56" i="55"/>
  <c r="I56" i="55"/>
  <c r="C56" i="55"/>
  <c r="G56" i="55"/>
  <c r="E57" i="55"/>
  <c r="I57" i="55"/>
  <c r="C57" i="55"/>
  <c r="G57" i="55"/>
  <c r="C58" i="55"/>
  <c r="G58" i="55"/>
  <c r="E58" i="55"/>
  <c r="I58" i="55"/>
  <c r="E59" i="55"/>
  <c r="I59" i="55"/>
  <c r="C59" i="55"/>
  <c r="G59" i="55"/>
  <c r="E60" i="55"/>
  <c r="I60" i="55"/>
  <c r="C60" i="55"/>
  <c r="G60" i="55"/>
  <c r="E61" i="55"/>
  <c r="I61" i="55"/>
  <c r="C61" i="55"/>
  <c r="G61" i="55"/>
  <c r="C62" i="55"/>
  <c r="G62" i="55"/>
  <c r="J65" i="55"/>
  <c r="K65" i="55"/>
  <c r="E63" i="55"/>
  <c r="I63" i="55"/>
  <c r="F70" i="55"/>
  <c r="C73" i="55"/>
  <c r="G73" i="55"/>
  <c r="E73" i="55"/>
  <c r="I73" i="55"/>
  <c r="C74" i="55"/>
  <c r="G74" i="55"/>
  <c r="E74" i="55"/>
  <c r="I74" i="55"/>
  <c r="C75" i="55"/>
  <c r="G75" i="55"/>
  <c r="E75" i="55"/>
  <c r="I75" i="55"/>
  <c r="C76" i="55"/>
  <c r="G76" i="55"/>
  <c r="E76" i="55"/>
  <c r="I76" i="55"/>
  <c r="E77" i="55"/>
  <c r="I77" i="55"/>
  <c r="C77" i="55"/>
  <c r="G77" i="55"/>
  <c r="E78" i="55"/>
  <c r="I78" i="55"/>
  <c r="C78" i="55"/>
  <c r="G78" i="55"/>
  <c r="C79" i="55"/>
  <c r="G79" i="55"/>
  <c r="E79" i="55"/>
  <c r="I79" i="55"/>
  <c r="E80" i="55"/>
  <c r="I80" i="55"/>
  <c r="C80" i="55"/>
  <c r="G80" i="55"/>
  <c r="E81" i="55"/>
  <c r="I81" i="55"/>
  <c r="C81" i="55"/>
  <c r="G81" i="55"/>
  <c r="E82" i="55"/>
  <c r="I82" i="55"/>
  <c r="C82" i="55"/>
  <c r="G82" i="55"/>
  <c r="E83" i="55"/>
  <c r="I83" i="55"/>
  <c r="C83" i="55"/>
  <c r="G83" i="55"/>
  <c r="E84" i="55"/>
  <c r="I84" i="55"/>
  <c r="C84" i="55"/>
  <c r="G84" i="55"/>
  <c r="E85" i="55"/>
  <c r="I85" i="55"/>
  <c r="C85" i="55"/>
  <c r="G85" i="55"/>
  <c r="C86" i="55"/>
  <c r="G86" i="55"/>
  <c r="E86" i="55"/>
  <c r="I86" i="55"/>
  <c r="C87" i="55"/>
  <c r="G87" i="55"/>
  <c r="E87" i="55"/>
  <c r="I87" i="55"/>
  <c r="E88" i="55"/>
  <c r="I88" i="55"/>
  <c r="C88" i="55"/>
  <c r="G88" i="55"/>
  <c r="C89" i="55"/>
  <c r="G89" i="55"/>
  <c r="E89" i="55"/>
  <c r="I89" i="55"/>
  <c r="E90" i="55"/>
  <c r="I90" i="55"/>
  <c r="C90" i="55"/>
  <c r="G90" i="55"/>
  <c r="C91" i="55"/>
  <c r="G91" i="55"/>
  <c r="E91" i="55"/>
  <c r="I91" i="55"/>
  <c r="E92" i="55"/>
  <c r="I92" i="55"/>
  <c r="C92" i="55"/>
  <c r="G92" i="55"/>
  <c r="C93" i="55"/>
  <c r="G93" i="55"/>
  <c r="J96" i="55"/>
  <c r="K96" i="55"/>
  <c r="E94" i="55"/>
  <c r="I94" i="55"/>
  <c r="E100" i="55"/>
  <c r="I100" i="55"/>
  <c r="C100" i="55"/>
  <c r="G100" i="55"/>
  <c r="E101" i="55"/>
  <c r="I101" i="55"/>
  <c r="C101" i="55"/>
  <c r="G101" i="55"/>
  <c r="E102" i="55"/>
  <c r="I102" i="55"/>
  <c r="C102" i="55"/>
  <c r="G102" i="55"/>
  <c r="E103" i="55"/>
  <c r="I103" i="55"/>
  <c r="C103" i="55"/>
  <c r="G103" i="55"/>
  <c r="E104" i="55"/>
  <c r="I104" i="55"/>
  <c r="C104" i="55"/>
  <c r="G104" i="55"/>
  <c r="C105" i="55"/>
  <c r="G105" i="55"/>
  <c r="E105" i="55"/>
  <c r="I105" i="55"/>
  <c r="C106" i="55"/>
  <c r="G106" i="55"/>
  <c r="E106" i="55"/>
  <c r="I106" i="55"/>
  <c r="C107" i="55"/>
  <c r="G107" i="55"/>
  <c r="E107" i="55"/>
  <c r="I107" i="55"/>
  <c r="E108" i="55"/>
  <c r="I108" i="55"/>
  <c r="C108" i="55"/>
  <c r="G108" i="55"/>
  <c r="E109" i="55"/>
  <c r="I109" i="55"/>
  <c r="C109" i="55"/>
  <c r="G109" i="55"/>
  <c r="C110" i="55"/>
  <c r="G110" i="55"/>
  <c r="K113" i="55"/>
  <c r="J113" i="55"/>
  <c r="E111" i="55"/>
  <c r="I111" i="55"/>
  <c r="E121" i="55"/>
  <c r="I121" i="55"/>
  <c r="C121" i="55"/>
  <c r="G121" i="55"/>
  <c r="C122" i="55"/>
  <c r="G122" i="55"/>
  <c r="E122" i="55"/>
  <c r="I122" i="55"/>
  <c r="C123" i="55"/>
  <c r="G123" i="55"/>
  <c r="E123" i="55"/>
  <c r="I123" i="55"/>
  <c r="E124" i="55"/>
  <c r="I124" i="55"/>
  <c r="C124" i="55"/>
  <c r="G124" i="55"/>
  <c r="E125" i="55"/>
  <c r="I125" i="55"/>
  <c r="C125" i="55"/>
  <c r="G125" i="55"/>
  <c r="E126" i="55"/>
  <c r="I126" i="55"/>
  <c r="C126" i="55"/>
  <c r="G126" i="55"/>
  <c r="E127" i="55"/>
  <c r="I127" i="55"/>
  <c r="C127" i="55"/>
  <c r="G127" i="55"/>
  <c r="E128" i="55"/>
  <c r="I128" i="55"/>
  <c r="C128" i="55"/>
  <c r="G128" i="55"/>
  <c r="C129" i="55"/>
  <c r="G129" i="55"/>
  <c r="E129" i="55"/>
  <c r="I129" i="55"/>
  <c r="E130" i="55"/>
  <c r="I130" i="55"/>
  <c r="C130" i="55"/>
  <c r="G130" i="55"/>
  <c r="E131" i="55"/>
  <c r="I131" i="55"/>
  <c r="C131" i="55"/>
  <c r="G131" i="55"/>
  <c r="C132" i="55"/>
  <c r="G132" i="55"/>
  <c r="E132" i="55"/>
  <c r="I132" i="55"/>
  <c r="E133" i="55"/>
  <c r="I133" i="55"/>
  <c r="C133" i="55"/>
  <c r="G133" i="55"/>
  <c r="E134" i="55"/>
  <c r="I134" i="55"/>
  <c r="C134" i="55"/>
  <c r="G134" i="55"/>
  <c r="E135" i="55"/>
  <c r="I135" i="55"/>
  <c r="C135" i="55"/>
  <c r="G135" i="55"/>
  <c r="C136" i="55"/>
  <c r="G136" i="55"/>
  <c r="E136" i="55"/>
  <c r="I136" i="55"/>
  <c r="E137" i="55"/>
  <c r="I137" i="55"/>
  <c r="C137" i="55"/>
  <c r="G137" i="55"/>
  <c r="E138" i="55"/>
  <c r="I138" i="55"/>
  <c r="C138" i="55"/>
  <c r="G138" i="55"/>
  <c r="C139" i="55"/>
  <c r="G139" i="55"/>
  <c r="E139" i="55"/>
  <c r="I139" i="55"/>
  <c r="C140" i="55"/>
  <c r="G140" i="55"/>
  <c r="E140" i="55"/>
  <c r="I140" i="55"/>
  <c r="E141" i="55"/>
  <c r="I141" i="55"/>
  <c r="C141" i="55"/>
  <c r="G141" i="55"/>
  <c r="E142" i="55"/>
  <c r="I142" i="55"/>
  <c r="C142" i="55"/>
  <c r="G142" i="55"/>
  <c r="E143" i="55"/>
  <c r="I143" i="55"/>
  <c r="C143" i="55"/>
  <c r="G143" i="55"/>
  <c r="C144" i="55"/>
  <c r="G144" i="55"/>
  <c r="K147" i="55"/>
  <c r="J147" i="55"/>
  <c r="E145" i="55"/>
  <c r="I145" i="55"/>
  <c r="C151" i="55"/>
  <c r="G151" i="55"/>
  <c r="E151" i="55"/>
  <c r="I151" i="55"/>
  <c r="C152" i="55"/>
  <c r="G152" i="55"/>
  <c r="E152" i="55"/>
  <c r="I152" i="55"/>
  <c r="E153" i="55"/>
  <c r="I153" i="55"/>
  <c r="C153" i="55"/>
  <c r="G153" i="55"/>
  <c r="E154" i="55"/>
  <c r="I154" i="55"/>
  <c r="C154" i="55"/>
  <c r="G154" i="55"/>
  <c r="E155" i="55"/>
  <c r="I155" i="55"/>
  <c r="C155" i="55"/>
  <c r="G155" i="55"/>
  <c r="C156" i="55"/>
  <c r="G156" i="55"/>
  <c r="E156" i="55"/>
  <c r="I156" i="55"/>
  <c r="E157" i="55"/>
  <c r="I157" i="55"/>
  <c r="C157" i="55"/>
  <c r="G157" i="55"/>
  <c r="E158" i="55"/>
  <c r="I158" i="55"/>
  <c r="C158" i="55"/>
  <c r="G158" i="55"/>
  <c r="E159" i="55"/>
  <c r="I159" i="55"/>
  <c r="C159" i="55"/>
  <c r="G159" i="55"/>
  <c r="E160" i="55"/>
  <c r="I160" i="55"/>
  <c r="C160" i="55"/>
  <c r="G160" i="55"/>
  <c r="E161" i="55"/>
  <c r="I161" i="55"/>
  <c r="C161" i="55"/>
  <c r="G161" i="55"/>
  <c r="E162" i="55"/>
  <c r="I162" i="55"/>
  <c r="C162" i="55"/>
  <c r="G162" i="55"/>
  <c r="C163" i="55"/>
  <c r="G163" i="55"/>
  <c r="E163" i="55"/>
  <c r="I163" i="55"/>
  <c r="E164" i="55"/>
  <c r="I164" i="55"/>
  <c r="C164" i="55"/>
  <c r="G164" i="55"/>
  <c r="C165" i="55"/>
  <c r="G165" i="55"/>
  <c r="E165" i="55"/>
  <c r="K169" i="55"/>
  <c r="I166" i="55"/>
  <c r="C166" i="55"/>
  <c r="G166" i="55"/>
  <c r="J169" i="55"/>
  <c r="E167" i="55"/>
  <c r="I167" i="55"/>
  <c r="J179" i="55"/>
  <c r="K179" i="55"/>
  <c r="E177" i="55"/>
  <c r="I177" i="55"/>
  <c r="E183" i="55"/>
  <c r="I183" i="55"/>
  <c r="C183" i="55"/>
  <c r="G183" i="55"/>
  <c r="C184" i="55"/>
  <c r="G184" i="55"/>
  <c r="E184" i="55"/>
  <c r="I184" i="55"/>
  <c r="E185" i="55"/>
  <c r="I185" i="55"/>
  <c r="C185" i="55"/>
  <c r="G185" i="55"/>
  <c r="E186" i="55"/>
  <c r="I186" i="55"/>
  <c r="C186" i="55"/>
  <c r="G186" i="55"/>
  <c r="E187" i="55"/>
  <c r="I187" i="55"/>
  <c r="C187" i="55"/>
  <c r="G187" i="55"/>
  <c r="C188" i="55"/>
  <c r="G188" i="55"/>
  <c r="E188" i="55"/>
  <c r="I188" i="55"/>
  <c r="C189" i="55"/>
  <c r="G189" i="55"/>
  <c r="J192" i="55"/>
  <c r="K192" i="55"/>
  <c r="E190" i="55"/>
  <c r="I190" i="55"/>
  <c r="C238" i="48"/>
  <c r="G238" i="48"/>
  <c r="C252" i="48"/>
  <c r="G252" i="48"/>
  <c r="C216" i="48"/>
  <c r="G216" i="48"/>
  <c r="C235" i="48"/>
  <c r="G235" i="48"/>
  <c r="C202" i="48"/>
  <c r="G202" i="48"/>
  <c r="C213" i="48"/>
  <c r="G213" i="48"/>
  <c r="C190" i="48"/>
  <c r="G190" i="48"/>
  <c r="C195" i="48"/>
  <c r="G195" i="48"/>
  <c r="C179" i="48"/>
  <c r="G179" i="48"/>
  <c r="C187" i="48"/>
  <c r="G187" i="48"/>
  <c r="E163" i="48"/>
  <c r="I163" i="48"/>
  <c r="E172" i="48"/>
  <c r="I172" i="48"/>
  <c r="J160" i="48"/>
  <c r="K160" i="48"/>
  <c r="E158" i="48"/>
  <c r="I158" i="48"/>
  <c r="E160" i="48"/>
  <c r="I160" i="48"/>
  <c r="C140" i="48"/>
  <c r="G140" i="48"/>
  <c r="C151" i="48"/>
  <c r="G151" i="48"/>
  <c r="C133" i="48"/>
  <c r="G133" i="48"/>
  <c r="C137" i="48"/>
  <c r="G137" i="48"/>
  <c r="C109" i="48"/>
  <c r="G109" i="48"/>
  <c r="C126" i="48"/>
  <c r="G126" i="48"/>
  <c r="C94" i="48"/>
  <c r="G94" i="48"/>
  <c r="C106" i="48"/>
  <c r="G106" i="48"/>
  <c r="C76" i="48"/>
  <c r="G76" i="48"/>
  <c r="C87" i="48"/>
  <c r="G87" i="48"/>
  <c r="C50" i="48"/>
  <c r="G50" i="48"/>
  <c r="C73" i="48"/>
  <c r="G73" i="48"/>
  <c r="C37" i="48"/>
  <c r="G37" i="48"/>
  <c r="C43" i="48"/>
  <c r="G43" i="48"/>
  <c r="C18" i="48"/>
  <c r="G18" i="48"/>
  <c r="C34" i="48"/>
  <c r="G34" i="48"/>
  <c r="E7" i="48"/>
  <c r="I7" i="48"/>
  <c r="E11" i="48"/>
  <c r="I11" i="48"/>
  <c r="E238" i="48"/>
  <c r="I238" i="48"/>
  <c r="E252" i="48"/>
  <c r="I252" i="48"/>
  <c r="E216" i="48"/>
  <c r="I216" i="48"/>
  <c r="E235" i="48"/>
  <c r="I235" i="48"/>
  <c r="E202" i="48"/>
  <c r="I202" i="48"/>
  <c r="E213" i="48"/>
  <c r="I213" i="48"/>
  <c r="E190" i="48"/>
  <c r="I190" i="48"/>
  <c r="E195" i="48"/>
  <c r="I195" i="48"/>
  <c r="E179" i="48"/>
  <c r="I179" i="48"/>
  <c r="E187" i="48"/>
  <c r="I187" i="48"/>
  <c r="C163" i="48"/>
  <c r="G163" i="48"/>
  <c r="C172" i="48"/>
  <c r="G172" i="48"/>
  <c r="C158" i="48"/>
  <c r="G158" i="48"/>
  <c r="E140" i="48"/>
  <c r="I140" i="48"/>
  <c r="E151" i="48"/>
  <c r="I151" i="48"/>
  <c r="E133" i="48"/>
  <c r="I133" i="48"/>
  <c r="E109" i="48"/>
  <c r="I109" i="48"/>
  <c r="E126" i="48"/>
  <c r="I126" i="48"/>
  <c r="E94" i="48"/>
  <c r="I94" i="48"/>
  <c r="E106" i="48"/>
  <c r="I106" i="48"/>
  <c r="E76" i="48"/>
  <c r="I76" i="48"/>
  <c r="E87" i="48"/>
  <c r="I87" i="48"/>
  <c r="E50" i="48"/>
  <c r="I50" i="48"/>
  <c r="E73" i="48"/>
  <c r="I73" i="48"/>
  <c r="E37" i="48"/>
  <c r="I37" i="48"/>
  <c r="E43" i="48"/>
  <c r="I43" i="48"/>
  <c r="E18" i="48"/>
  <c r="I18" i="48"/>
  <c r="E34" i="48"/>
  <c r="I34" i="48"/>
  <c r="C7" i="48"/>
  <c r="G7" i="48"/>
  <c r="C11" i="48"/>
  <c r="G11" i="48"/>
  <c r="F5" i="48"/>
  <c r="C8" i="48"/>
  <c r="G8" i="48"/>
  <c r="K11" i="48"/>
  <c r="J11" i="48"/>
  <c r="E9" i="48"/>
  <c r="I9" i="48"/>
  <c r="F16" i="48"/>
  <c r="E19" i="48"/>
  <c r="I19" i="48"/>
  <c r="C19" i="48"/>
  <c r="G19" i="48"/>
  <c r="E20" i="48"/>
  <c r="I20" i="48"/>
  <c r="C20" i="48"/>
  <c r="G20" i="48"/>
  <c r="E21" i="48"/>
  <c r="I21" i="48"/>
  <c r="C21" i="48"/>
  <c r="G21" i="48"/>
  <c r="E22" i="48"/>
  <c r="I22" i="48"/>
  <c r="C22" i="48"/>
  <c r="G22" i="48"/>
  <c r="E23" i="48"/>
  <c r="I23" i="48"/>
  <c r="C23" i="48"/>
  <c r="G23" i="48"/>
  <c r="E24" i="48"/>
  <c r="I24" i="48"/>
  <c r="C24" i="48"/>
  <c r="G24" i="48"/>
  <c r="E25" i="48"/>
  <c r="I25" i="48"/>
  <c r="C25" i="48"/>
  <c r="G25" i="48"/>
  <c r="E26" i="48"/>
  <c r="I26" i="48"/>
  <c r="C26" i="48"/>
  <c r="G26" i="48"/>
  <c r="E27" i="48"/>
  <c r="I27" i="48"/>
  <c r="C27" i="48"/>
  <c r="G27" i="48"/>
  <c r="E28" i="48"/>
  <c r="I28" i="48"/>
  <c r="C28" i="48"/>
  <c r="G28" i="48"/>
  <c r="C29" i="48"/>
  <c r="G29" i="48"/>
  <c r="E29" i="48"/>
  <c r="I29" i="48"/>
  <c r="E30" i="48"/>
  <c r="I30" i="48"/>
  <c r="C30" i="48"/>
  <c r="G30" i="48"/>
  <c r="C31" i="48"/>
  <c r="G31" i="48"/>
  <c r="K34" i="48"/>
  <c r="J34" i="48"/>
  <c r="E32" i="48"/>
  <c r="I32" i="48"/>
  <c r="I38" i="48"/>
  <c r="C38" i="48"/>
  <c r="G38" i="48"/>
  <c r="J43" i="48"/>
  <c r="E39" i="48"/>
  <c r="I39" i="48"/>
  <c r="C39" i="48"/>
  <c r="G39" i="48"/>
  <c r="E40" i="48"/>
  <c r="C40" i="48"/>
  <c r="G40" i="48"/>
  <c r="K43" i="48"/>
  <c r="E41" i="48"/>
  <c r="I41" i="48"/>
  <c r="E51" i="48"/>
  <c r="I51" i="48"/>
  <c r="C51" i="48"/>
  <c r="G51" i="48"/>
  <c r="E52" i="48"/>
  <c r="I52" i="48"/>
  <c r="C52" i="48"/>
  <c r="G52" i="48"/>
  <c r="E53" i="48"/>
  <c r="I53" i="48"/>
  <c r="C53" i="48"/>
  <c r="G53" i="48"/>
  <c r="E54" i="48"/>
  <c r="I54" i="48"/>
  <c r="C54" i="48"/>
  <c r="G54" i="48"/>
  <c r="E55" i="48"/>
  <c r="I55" i="48"/>
  <c r="C55" i="48"/>
  <c r="G55" i="48"/>
  <c r="E56" i="48"/>
  <c r="I56" i="48"/>
  <c r="C56" i="48"/>
  <c r="G56" i="48"/>
  <c r="E57" i="48"/>
  <c r="I57" i="48"/>
  <c r="C57" i="48"/>
  <c r="G57" i="48"/>
  <c r="E58" i="48"/>
  <c r="I58" i="48"/>
  <c r="C58" i="48"/>
  <c r="G58" i="48"/>
  <c r="E59" i="48"/>
  <c r="I59" i="48"/>
  <c r="C59" i="48"/>
  <c r="G59" i="48"/>
  <c r="E60" i="48"/>
  <c r="I60" i="48"/>
  <c r="C60" i="48"/>
  <c r="G60" i="48"/>
  <c r="E61" i="48"/>
  <c r="I61" i="48"/>
  <c r="C61" i="48"/>
  <c r="G61" i="48"/>
  <c r="C62" i="48"/>
  <c r="G62" i="48"/>
  <c r="E62" i="48"/>
  <c r="I62" i="48"/>
  <c r="E63" i="48"/>
  <c r="I63" i="48"/>
  <c r="C63" i="48"/>
  <c r="G63" i="48"/>
  <c r="E64" i="48"/>
  <c r="I64" i="48"/>
  <c r="C64" i="48"/>
  <c r="G64" i="48"/>
  <c r="E65" i="48"/>
  <c r="I65" i="48"/>
  <c r="C65" i="48"/>
  <c r="G65" i="48"/>
  <c r="E66" i="48"/>
  <c r="I66" i="48"/>
  <c r="C66" i="48"/>
  <c r="G66" i="48"/>
  <c r="E67" i="48"/>
  <c r="I67" i="48"/>
  <c r="C67" i="48"/>
  <c r="G67" i="48"/>
  <c r="E68" i="48"/>
  <c r="I68" i="48"/>
  <c r="C68" i="48"/>
  <c r="G68" i="48"/>
  <c r="E69" i="48"/>
  <c r="I69" i="48"/>
  <c r="C69" i="48"/>
  <c r="G69" i="48"/>
  <c r="C70" i="48"/>
  <c r="G70" i="48"/>
  <c r="K73" i="48"/>
  <c r="J73" i="48"/>
  <c r="E71" i="48"/>
  <c r="I71" i="48"/>
  <c r="E77" i="48"/>
  <c r="I77" i="48"/>
  <c r="C77" i="48"/>
  <c r="G77" i="48"/>
  <c r="E78" i="48"/>
  <c r="I78" i="48"/>
  <c r="C78" i="48"/>
  <c r="G78" i="48"/>
  <c r="E79" i="48"/>
  <c r="I79" i="48"/>
  <c r="C79" i="48"/>
  <c r="G79" i="48"/>
  <c r="E80" i="48"/>
  <c r="I80" i="48"/>
  <c r="C80" i="48"/>
  <c r="G80" i="48"/>
  <c r="E81" i="48"/>
  <c r="I81" i="48"/>
  <c r="C81" i="48"/>
  <c r="G81" i="48"/>
  <c r="C82" i="48"/>
  <c r="G82" i="48"/>
  <c r="I82" i="48"/>
  <c r="J87" i="48"/>
  <c r="E83" i="48"/>
  <c r="I83" i="48"/>
  <c r="C83" i="48"/>
  <c r="G83" i="48"/>
  <c r="E84" i="48"/>
  <c r="C84" i="48"/>
  <c r="G84" i="48"/>
  <c r="K87" i="48"/>
  <c r="E85" i="48"/>
  <c r="I85" i="48"/>
  <c r="E95" i="48"/>
  <c r="I95" i="48"/>
  <c r="C95" i="48"/>
  <c r="G95" i="48"/>
  <c r="E96" i="48"/>
  <c r="I96" i="48"/>
  <c r="C96" i="48"/>
  <c r="G96" i="48"/>
  <c r="E97" i="48"/>
  <c r="I97" i="48"/>
  <c r="C97" i="48"/>
  <c r="G97" i="48"/>
  <c r="E98" i="48"/>
  <c r="I98" i="48"/>
  <c r="C98" i="48"/>
  <c r="G98" i="48"/>
  <c r="E99" i="48"/>
  <c r="I99" i="48"/>
  <c r="C99" i="48"/>
  <c r="G99" i="48"/>
  <c r="E100" i="48"/>
  <c r="I100" i="48"/>
  <c r="C100" i="48"/>
  <c r="G100" i="48"/>
  <c r="E101" i="48"/>
  <c r="I101" i="48"/>
  <c r="C101" i="48"/>
  <c r="G101" i="48"/>
  <c r="E102" i="48"/>
  <c r="I102" i="48"/>
  <c r="C102" i="48"/>
  <c r="G102" i="48"/>
  <c r="C103" i="48"/>
  <c r="G103" i="48"/>
  <c r="K106" i="48"/>
  <c r="J106" i="48"/>
  <c r="E104" i="48"/>
  <c r="I104" i="48"/>
  <c r="E110" i="48"/>
  <c r="I110" i="48"/>
  <c r="C110" i="48"/>
  <c r="G110" i="48"/>
  <c r="C111" i="48"/>
  <c r="G111" i="48"/>
  <c r="E111" i="48"/>
  <c r="I111" i="48"/>
  <c r="E112" i="48"/>
  <c r="I112" i="48"/>
  <c r="C112" i="48"/>
  <c r="G112" i="48"/>
  <c r="E113" i="48"/>
  <c r="I113" i="48"/>
  <c r="C113" i="48"/>
  <c r="G113" i="48"/>
  <c r="E114" i="48"/>
  <c r="I114" i="48"/>
  <c r="C114" i="48"/>
  <c r="G114" i="48"/>
  <c r="C115" i="48"/>
  <c r="G115" i="48"/>
  <c r="E115" i="48"/>
  <c r="I115" i="48"/>
  <c r="E116" i="48"/>
  <c r="I116" i="48"/>
  <c r="C116" i="48"/>
  <c r="G116" i="48"/>
  <c r="E117" i="48"/>
  <c r="I117" i="48"/>
  <c r="C117" i="48"/>
  <c r="G117" i="48"/>
  <c r="E118" i="48"/>
  <c r="I118" i="48"/>
  <c r="C118" i="48"/>
  <c r="G118" i="48"/>
  <c r="E119" i="48"/>
  <c r="I119" i="48"/>
  <c r="C119" i="48"/>
  <c r="G119" i="48"/>
  <c r="C120" i="48"/>
  <c r="G120" i="48"/>
  <c r="E120" i="48"/>
  <c r="I120" i="48"/>
  <c r="E121" i="48"/>
  <c r="I121" i="48"/>
  <c r="C121" i="48"/>
  <c r="G121" i="48"/>
  <c r="C122" i="48"/>
  <c r="G122" i="48"/>
  <c r="K126" i="48"/>
  <c r="J126" i="48"/>
  <c r="E123" i="48"/>
  <c r="I123" i="48"/>
  <c r="C123" i="48"/>
  <c r="G123" i="48"/>
  <c r="E124" i="48"/>
  <c r="I124" i="48"/>
  <c r="C134" i="48"/>
  <c r="G134" i="48"/>
  <c r="J137" i="48"/>
  <c r="K137" i="48"/>
  <c r="E134" i="48"/>
  <c r="I134" i="48"/>
  <c r="E135" i="48"/>
  <c r="I135" i="48"/>
  <c r="E141" i="48"/>
  <c r="I141" i="48"/>
  <c r="C141" i="48"/>
  <c r="G141" i="48"/>
  <c r="E142" i="48"/>
  <c r="I142" i="48"/>
  <c r="C142" i="48"/>
  <c r="G142" i="48"/>
  <c r="E143" i="48"/>
  <c r="I143" i="48"/>
  <c r="C143" i="48"/>
  <c r="G143" i="48"/>
  <c r="E144" i="48"/>
  <c r="I144" i="48"/>
  <c r="C144" i="48"/>
  <c r="G144" i="48"/>
  <c r="C145" i="48"/>
  <c r="G145" i="48"/>
  <c r="E145" i="48"/>
  <c r="I145" i="48"/>
  <c r="E146" i="48"/>
  <c r="I146" i="48"/>
  <c r="C146" i="48"/>
  <c r="G146" i="48"/>
  <c r="E147" i="48"/>
  <c r="I147" i="48"/>
  <c r="C147" i="48"/>
  <c r="G147" i="48"/>
  <c r="C148" i="48"/>
  <c r="G148" i="48"/>
  <c r="J151" i="48"/>
  <c r="K151" i="48"/>
  <c r="E149" i="48"/>
  <c r="I149" i="48"/>
  <c r="F156" i="48"/>
  <c r="E164" i="48"/>
  <c r="I164" i="48"/>
  <c r="C164" i="48"/>
  <c r="G164" i="48"/>
  <c r="E165" i="48"/>
  <c r="I165" i="48"/>
  <c r="C165" i="48"/>
  <c r="G165" i="48"/>
  <c r="E166" i="48"/>
  <c r="I166" i="48"/>
  <c r="C166" i="48"/>
  <c r="G166" i="48"/>
  <c r="E167" i="48"/>
  <c r="I167" i="48"/>
  <c r="C167" i="48"/>
  <c r="G167" i="48"/>
  <c r="E168" i="48"/>
  <c r="I168" i="48"/>
  <c r="C168" i="48"/>
  <c r="G168" i="48"/>
  <c r="C169" i="48"/>
  <c r="G169" i="48"/>
  <c r="K172" i="48"/>
  <c r="J172" i="48"/>
  <c r="E170" i="48"/>
  <c r="I170" i="48"/>
  <c r="F177" i="48"/>
  <c r="E180" i="48"/>
  <c r="I180" i="48"/>
  <c r="C180" i="48"/>
  <c r="G180" i="48"/>
  <c r="E181" i="48"/>
  <c r="I181" i="48"/>
  <c r="C181" i="48"/>
  <c r="G181" i="48"/>
  <c r="C182" i="48"/>
  <c r="G182" i="48"/>
  <c r="E182" i="48"/>
  <c r="I182" i="48"/>
  <c r="E183" i="48"/>
  <c r="I183" i="48"/>
  <c r="C183" i="48"/>
  <c r="G183" i="48"/>
  <c r="C184" i="48"/>
  <c r="G184" i="48"/>
  <c r="K187" i="48"/>
  <c r="J187" i="48"/>
  <c r="E185" i="48"/>
  <c r="I185" i="48"/>
  <c r="E191" i="48"/>
  <c r="I191" i="48"/>
  <c r="C191" i="48"/>
  <c r="G191" i="48"/>
  <c r="C192" i="48"/>
  <c r="G192" i="48"/>
  <c r="J195" i="48"/>
  <c r="K195" i="48"/>
  <c r="E193" i="48"/>
  <c r="I193" i="48"/>
  <c r="E203" i="48"/>
  <c r="I203" i="48"/>
  <c r="C203" i="48"/>
  <c r="G203" i="48"/>
  <c r="E204" i="48"/>
  <c r="I204" i="48"/>
  <c r="C204" i="48"/>
  <c r="G204" i="48"/>
  <c r="E205" i="48"/>
  <c r="I205" i="48"/>
  <c r="C205" i="48"/>
  <c r="G205" i="48"/>
  <c r="C206" i="48"/>
  <c r="G206" i="48"/>
  <c r="E206" i="48"/>
  <c r="I206" i="48"/>
  <c r="C207" i="48"/>
  <c r="G207" i="48"/>
  <c r="E207" i="48"/>
  <c r="I207" i="48"/>
  <c r="E208" i="48"/>
  <c r="I208" i="48"/>
  <c r="C208" i="48"/>
  <c r="G208" i="48"/>
  <c r="C209" i="48"/>
  <c r="G209" i="48"/>
  <c r="E209" i="48"/>
  <c r="I209" i="48"/>
  <c r="C210" i="48"/>
  <c r="G210" i="48"/>
  <c r="K213" i="48"/>
  <c r="J213" i="48"/>
  <c r="E211" i="48"/>
  <c r="I211" i="48"/>
  <c r="C217" i="48"/>
  <c r="G217" i="48"/>
  <c r="E217" i="48"/>
  <c r="I217" i="48"/>
  <c r="C218" i="48"/>
  <c r="G218" i="48"/>
  <c r="E218" i="48"/>
  <c r="I218" i="48"/>
  <c r="E219" i="48"/>
  <c r="I219" i="48"/>
  <c r="C219" i="48"/>
  <c r="G219" i="48"/>
  <c r="E220" i="48"/>
  <c r="I220" i="48"/>
  <c r="C220" i="48"/>
  <c r="G220" i="48"/>
  <c r="E221" i="48"/>
  <c r="I221" i="48"/>
  <c r="C221" i="48"/>
  <c r="G221" i="48"/>
  <c r="C222" i="48"/>
  <c r="G222" i="48"/>
  <c r="E222" i="48"/>
  <c r="I222" i="48"/>
  <c r="E223" i="48"/>
  <c r="I223" i="48"/>
  <c r="C223" i="48"/>
  <c r="G223" i="48"/>
  <c r="E224" i="48"/>
  <c r="I224" i="48"/>
  <c r="C224" i="48"/>
  <c r="G224" i="48"/>
  <c r="E225" i="48"/>
  <c r="I225" i="48"/>
  <c r="C225" i="48"/>
  <c r="G225" i="48"/>
  <c r="E226" i="48"/>
  <c r="I226" i="48"/>
  <c r="C226" i="48"/>
  <c r="G226" i="48"/>
  <c r="E227" i="48"/>
  <c r="I227" i="48"/>
  <c r="C227" i="48"/>
  <c r="G227" i="48"/>
  <c r="E228" i="48"/>
  <c r="I228" i="48"/>
  <c r="C228" i="48"/>
  <c r="G228" i="48"/>
  <c r="E229" i="48"/>
  <c r="I229" i="48"/>
  <c r="C229" i="48"/>
  <c r="G229" i="48"/>
  <c r="E230" i="48"/>
  <c r="I230" i="48"/>
  <c r="C230" i="48"/>
  <c r="G230" i="48"/>
  <c r="I231" i="48"/>
  <c r="C231" i="48"/>
  <c r="G231" i="48"/>
  <c r="J235" i="48"/>
  <c r="E232" i="48"/>
  <c r="C232" i="48"/>
  <c r="G232" i="48"/>
  <c r="K235" i="48"/>
  <c r="E233" i="48"/>
  <c r="I233" i="48"/>
  <c r="E239" i="48"/>
  <c r="I239" i="48"/>
  <c r="C239" i="48"/>
  <c r="G239" i="48"/>
  <c r="E240" i="48"/>
  <c r="I240" i="48"/>
  <c r="C240" i="48"/>
  <c r="G240" i="48"/>
  <c r="E241" i="48"/>
  <c r="I241" i="48"/>
  <c r="C241" i="48"/>
  <c r="G241" i="48"/>
  <c r="E242" i="48"/>
  <c r="I242" i="48"/>
  <c r="C242" i="48"/>
  <c r="G242" i="48"/>
  <c r="E243" i="48"/>
  <c r="I243" i="48"/>
  <c r="C243" i="48"/>
  <c r="G243" i="48"/>
  <c r="E244" i="48"/>
  <c r="I244" i="48"/>
  <c r="C244" i="48"/>
  <c r="G244" i="48"/>
  <c r="E245" i="48"/>
  <c r="I245" i="48"/>
  <c r="C245" i="48"/>
  <c r="G245" i="48"/>
  <c r="I246" i="48"/>
  <c r="C246" i="48"/>
  <c r="G246" i="48"/>
  <c r="J252" i="48"/>
  <c r="E247" i="48"/>
  <c r="I247" i="48"/>
  <c r="C247" i="48"/>
  <c r="G247" i="48"/>
  <c r="E248" i="48"/>
  <c r="I248" i="48"/>
  <c r="C248" i="48"/>
  <c r="G248" i="48"/>
  <c r="E249" i="48"/>
  <c r="C249" i="48"/>
  <c r="G249" i="48"/>
  <c r="K252" i="48"/>
  <c r="E250" i="48"/>
  <c r="I250" i="48"/>
  <c r="E38" i="47"/>
  <c r="D38" i="47"/>
  <c r="C38" i="47"/>
  <c r="B38" i="47"/>
  <c r="H36" i="47"/>
  <c r="J36" i="47" s="1"/>
  <c r="G36" i="47"/>
  <c r="I36" i="47" s="1"/>
  <c r="H30" i="47"/>
  <c r="J30" i="47" s="1"/>
  <c r="G30" i="47"/>
  <c r="I30" i="47" s="1"/>
  <c r="E27" i="47"/>
  <c r="D27" i="47"/>
  <c r="C27" i="47"/>
  <c r="B27" i="47"/>
  <c r="H25" i="47"/>
  <c r="J25" i="47" s="1"/>
  <c r="G25" i="47"/>
  <c r="I25" i="47" s="1"/>
  <c r="C13" i="51"/>
  <c r="E13" i="51" s="1"/>
  <c r="F24" i="51"/>
  <c r="D24" i="51"/>
  <c r="I15" i="51"/>
  <c r="I24" i="51" s="1"/>
  <c r="H15" i="51"/>
  <c r="H24" i="51" s="1"/>
  <c r="E24" i="51"/>
  <c r="C24" i="51"/>
  <c r="K15" i="51"/>
  <c r="J15" i="51"/>
  <c r="B33" i="46"/>
  <c r="E33" i="46"/>
  <c r="D33" i="46"/>
  <c r="C33" i="46"/>
  <c r="K256" i="48"/>
  <c r="J256" i="48"/>
  <c r="C11" i="44"/>
  <c r="C43" i="44"/>
  <c r="D11" i="44"/>
  <c r="D43" i="44"/>
  <c r="E11" i="44"/>
  <c r="E43" i="44"/>
  <c r="B11" i="44"/>
  <c r="B43" i="44"/>
  <c r="E11" i="45"/>
  <c r="D11" i="45"/>
  <c r="C11" i="45"/>
  <c r="B11" i="45"/>
  <c r="E591" i="49"/>
  <c r="D591" i="49"/>
  <c r="C591" i="49"/>
  <c r="B591" i="49"/>
  <c r="B5" i="49"/>
  <c r="C5" i="49" s="1"/>
  <c r="E5" i="49" s="1"/>
  <c r="B5" i="47"/>
  <c r="C5" i="47" s="1"/>
  <c r="E5" i="47" s="1"/>
  <c r="E74" i="26"/>
  <c r="C74" i="26"/>
  <c r="H6" i="26"/>
  <c r="H74" i="26" s="1"/>
  <c r="J74" i="26" s="1"/>
  <c r="G6" i="26"/>
  <c r="G74" i="26" s="1"/>
  <c r="D74" i="26"/>
  <c r="B74" i="26"/>
  <c r="B5" i="26"/>
  <c r="C5" i="26" s="1"/>
  <c r="E5" i="26" s="1"/>
  <c r="H26" i="46"/>
  <c r="J26" i="46" s="1"/>
  <c r="G26" i="46"/>
  <c r="I26" i="46"/>
  <c r="H31" i="46"/>
  <c r="J31" i="46" s="1"/>
  <c r="G31" i="46"/>
  <c r="I31" i="46" s="1"/>
  <c r="B5" i="46"/>
  <c r="C5" i="46" s="1"/>
  <c r="E5" i="46" s="1"/>
  <c r="B6" i="45"/>
  <c r="D6" i="45" s="1"/>
  <c r="D38" i="45" s="1"/>
  <c r="B5" i="44"/>
  <c r="D5" i="44" s="1"/>
  <c r="B5" i="33"/>
  <c r="C5" i="33"/>
  <c r="E5" i="33" s="1"/>
  <c r="E34" i="45"/>
  <c r="C34" i="45"/>
  <c r="D34" i="45"/>
  <c r="B34" i="45"/>
  <c r="H14" i="45"/>
  <c r="J14" i="45" s="1"/>
  <c r="G14" i="45"/>
  <c r="I14" i="45" s="1"/>
  <c r="G7" i="45"/>
  <c r="I7" i="45" s="1"/>
  <c r="H7" i="45"/>
  <c r="J7" i="45" s="1"/>
  <c r="J9" i="44"/>
  <c r="I9" i="44"/>
  <c r="H15" i="44"/>
  <c r="J15" i="44" s="1"/>
  <c r="G15" i="44"/>
  <c r="I15" i="44" s="1"/>
  <c r="G9" i="44"/>
  <c r="H9" i="44"/>
  <c r="H6" i="33"/>
  <c r="H74" i="33" s="1"/>
  <c r="G6" i="33"/>
  <c r="G74" i="33" s="1"/>
  <c r="E74" i="33"/>
  <c r="D74" i="33"/>
  <c r="C74" i="33"/>
  <c r="B74" i="33"/>
  <c r="H38" i="47"/>
  <c r="D5" i="33"/>
  <c r="G591" i="49" l="1"/>
  <c r="I591" i="49" s="1"/>
  <c r="H591" i="49"/>
  <c r="J591" i="49" s="1"/>
  <c r="D5" i="49"/>
  <c r="H11" i="44"/>
  <c r="J11" i="44" s="1"/>
  <c r="D44" i="44"/>
  <c r="G43" i="44"/>
  <c r="I43" i="44" s="1"/>
  <c r="H43" i="44"/>
  <c r="B44" i="44"/>
  <c r="E44" i="44"/>
  <c r="H44" i="44" s="1"/>
  <c r="C44" i="44"/>
  <c r="C5" i="44"/>
  <c r="E5" i="44" s="1"/>
  <c r="H27" i="47"/>
  <c r="J27" i="47" s="1"/>
  <c r="G27" i="47"/>
  <c r="I27" i="47" s="1"/>
  <c r="G38" i="47"/>
  <c r="I38" i="47" s="1"/>
  <c r="J38" i="47"/>
  <c r="D5" i="47"/>
  <c r="H33" i="46"/>
  <c r="J33" i="46" s="1"/>
  <c r="G33" i="46"/>
  <c r="I33" i="46" s="1"/>
  <c r="D5" i="46"/>
  <c r="I6" i="26"/>
  <c r="J6" i="26"/>
  <c r="I74" i="26"/>
  <c r="D5" i="26"/>
  <c r="C46" i="45"/>
  <c r="C47" i="45"/>
  <c r="C48" i="45"/>
  <c r="C49" i="45"/>
  <c r="C50" i="45"/>
  <c r="C51" i="45"/>
  <c r="C52" i="45"/>
  <c r="C53" i="45"/>
  <c r="C54" i="45"/>
  <c r="C55" i="45"/>
  <c r="C56" i="45"/>
  <c r="C57" i="45"/>
  <c r="C58" i="45"/>
  <c r="C59" i="45"/>
  <c r="C60" i="45"/>
  <c r="C61" i="45"/>
  <c r="C62" i="45"/>
  <c r="C63" i="45"/>
  <c r="C64" i="45"/>
  <c r="C65" i="45"/>
  <c r="B39" i="45"/>
  <c r="B40" i="45"/>
  <c r="B41" i="45"/>
  <c r="B42" i="45"/>
  <c r="G34" i="45"/>
  <c r="I34" i="45" s="1"/>
  <c r="B46" i="45"/>
  <c r="B47" i="45"/>
  <c r="B48" i="45"/>
  <c r="G48" i="45" s="1"/>
  <c r="B49" i="45"/>
  <c r="B50" i="45"/>
  <c r="B51" i="45"/>
  <c r="B52" i="45"/>
  <c r="G52" i="45" s="1"/>
  <c r="B53" i="45"/>
  <c r="B54" i="45"/>
  <c r="B55" i="45"/>
  <c r="B56" i="45"/>
  <c r="G56" i="45" s="1"/>
  <c r="B57" i="45"/>
  <c r="B58" i="45"/>
  <c r="B59" i="45"/>
  <c r="B60" i="45"/>
  <c r="G60" i="45" s="1"/>
  <c r="B61" i="45"/>
  <c r="B62" i="45"/>
  <c r="B63" i="45"/>
  <c r="B64" i="45"/>
  <c r="G64" i="45" s="1"/>
  <c r="B65" i="45"/>
  <c r="D39" i="45"/>
  <c r="D40" i="45"/>
  <c r="D41" i="45"/>
  <c r="D42" i="45"/>
  <c r="D46" i="45"/>
  <c r="D47" i="45"/>
  <c r="D48" i="45"/>
  <c r="D49" i="45"/>
  <c r="D50" i="45"/>
  <c r="D51" i="45"/>
  <c r="D52" i="45"/>
  <c r="D53" i="45"/>
  <c r="D54" i="45"/>
  <c r="D55" i="45"/>
  <c r="D56" i="45"/>
  <c r="D57" i="45"/>
  <c r="D58" i="45"/>
  <c r="D59" i="45"/>
  <c r="D60" i="45"/>
  <c r="D61" i="45"/>
  <c r="D62" i="45"/>
  <c r="D63" i="45"/>
  <c r="D64" i="45"/>
  <c r="D65" i="45"/>
  <c r="E46" i="45"/>
  <c r="E47" i="45"/>
  <c r="H47" i="45" s="1"/>
  <c r="E48" i="45"/>
  <c r="H48" i="45" s="1"/>
  <c r="E49" i="45"/>
  <c r="H49" i="45" s="1"/>
  <c r="E50" i="45"/>
  <c r="H50" i="45" s="1"/>
  <c r="E51" i="45"/>
  <c r="H51" i="45" s="1"/>
  <c r="E52" i="45"/>
  <c r="H52" i="45" s="1"/>
  <c r="E53" i="45"/>
  <c r="E54" i="45"/>
  <c r="H54" i="45" s="1"/>
  <c r="E55" i="45"/>
  <c r="H55" i="45" s="1"/>
  <c r="E56" i="45"/>
  <c r="H56" i="45" s="1"/>
  <c r="E57" i="45"/>
  <c r="H57" i="45" s="1"/>
  <c r="E58" i="45"/>
  <c r="H58" i="45" s="1"/>
  <c r="E59" i="45"/>
  <c r="E60" i="45"/>
  <c r="H60" i="45" s="1"/>
  <c r="E61" i="45"/>
  <c r="E62" i="45"/>
  <c r="H62" i="45" s="1"/>
  <c r="E63" i="45"/>
  <c r="E64" i="45"/>
  <c r="H64" i="45" s="1"/>
  <c r="E65" i="45"/>
  <c r="H65" i="45" s="1"/>
  <c r="C39" i="45"/>
  <c r="C40" i="45"/>
  <c r="C41" i="45"/>
  <c r="C42" i="45"/>
  <c r="E39" i="45"/>
  <c r="E40" i="45"/>
  <c r="H40" i="45" s="1"/>
  <c r="E41" i="45"/>
  <c r="H41" i="45" s="1"/>
  <c r="E42" i="45"/>
  <c r="H42" i="45" s="1"/>
  <c r="H34" i="45"/>
  <c r="J34" i="45" s="1"/>
  <c r="H11" i="45"/>
  <c r="J11" i="45" s="1"/>
  <c r="G11" i="45"/>
  <c r="J24" i="51"/>
  <c r="K24" i="51"/>
  <c r="D13" i="51"/>
  <c r="F13" i="51" s="1"/>
  <c r="G11" i="44"/>
  <c r="C6" i="45"/>
  <c r="J43" i="44"/>
  <c r="B38" i="45"/>
  <c r="I11" i="44"/>
  <c r="I11" i="45"/>
  <c r="G62" i="45" l="1"/>
  <c r="G58" i="45"/>
  <c r="G54" i="45"/>
  <c r="G50" i="45"/>
  <c r="G44" i="44"/>
  <c r="I44" i="44" s="1"/>
  <c r="J44" i="44"/>
  <c r="G65" i="45"/>
  <c r="G63" i="45"/>
  <c r="G61" i="45"/>
  <c r="G59" i="45"/>
  <c r="G57" i="45"/>
  <c r="G55" i="45"/>
  <c r="G53" i="45"/>
  <c r="G51" i="45"/>
  <c r="G49" i="45"/>
  <c r="G47" i="45"/>
  <c r="E66" i="45"/>
  <c r="D66" i="45"/>
  <c r="H66" i="45" s="1"/>
  <c r="H46" i="45"/>
  <c r="D43" i="45"/>
  <c r="H39" i="45"/>
  <c r="B66" i="45"/>
  <c r="G46" i="45"/>
  <c r="G42" i="45"/>
  <c r="G40" i="45"/>
  <c r="E43" i="45"/>
  <c r="C43" i="45"/>
  <c r="H63" i="45"/>
  <c r="H61" i="45"/>
  <c r="H59" i="45"/>
  <c r="H53" i="45"/>
  <c r="G41" i="45"/>
  <c r="B43" i="45"/>
  <c r="G43" i="45" s="1"/>
  <c r="G39" i="45"/>
  <c r="C66" i="45"/>
  <c r="C38" i="45"/>
  <c r="E6" i="45"/>
  <c r="E38" i="45" s="1"/>
  <c r="G66" i="45" l="1"/>
  <c r="H43" i="45"/>
</calcChain>
</file>

<file path=xl/sharedStrings.xml><?xml version="1.0" encoding="utf-8"?>
<sst xmlns="http://schemas.openxmlformats.org/spreadsheetml/2006/main" count="1944" uniqueCount="701">
  <si>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</si>
  <si>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</si>
  <si>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</si>
  <si>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</si>
  <si>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</si>
  <si>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</si>
  <si>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</si>
  <si>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</si>
  <si>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</si>
  <si>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</si>
  <si>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</si>
  <si>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</si>
  <si>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</si>
  <si>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</si>
  <si>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</si>
  <si>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</si>
  <si>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</si>
  <si>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</si>
  <si>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</si>
  <si>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</si>
  <si>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</si>
  <si>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</si>
  <si>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</si>
  <si>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</si>
  <si>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</si>
  <si>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</si>
  <si>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</si>
  <si>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</si>
  <si>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</si>
  <si>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</si>
  <si>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</si>
  <si>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</si>
  <si>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</si>
  <si>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</si>
  <si>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</si>
  <si>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</si>
  <si>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</si>
  <si>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</si>
  <si>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</si>
  <si>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</si>
  <si>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</si>
  <si>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</si>
  <si>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</si>
  <si>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</si>
  <si>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</si>
  <si>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</si>
  <si>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</si>
  <si>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</si>
  <si>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</si>
  <si>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Great Wall</t>
  </si>
  <si>
    <t>Haval</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</si>
  <si>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</si>
  <si>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</si>
  <si>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</si>
  <si>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</si>
  <si>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</si>
  <si>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</si>
  <si>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</si>
  <si>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</si>
  <si>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</si>
  <si>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</si>
  <si>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</si>
  <si>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</si>
  <si>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</si>
  <si>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</si>
  <si>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</si>
  <si>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</si>
  <si>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</si>
  <si>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</si>
  <si>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</si>
  <si>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</si>
  <si>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</si>
  <si>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</si>
  <si>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</si>
  <si>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</si>
  <si>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</si>
  <si>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</si>
  <si>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</si>
  <si>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</si>
  <si>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</si>
  <si>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</si>
  <si>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</si>
  <si>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</si>
  <si>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</si>
  <si>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</si>
  <si>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</si>
  <si>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</si>
  <si>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Scania</t>
  </si>
  <si>
    <t>Skoda</t>
  </si>
  <si>
    <t>SsangYong</t>
  </si>
  <si>
    <t>Subaru</t>
  </si>
  <si>
    <t>Suzuki</t>
  </si>
  <si>
    <t>Toyota</t>
  </si>
  <si>
    <t>UD Trucks</t>
  </si>
  <si>
    <t>Volkswagen</t>
  </si>
  <si>
    <t>Volvo Car</t>
  </si>
  <si>
    <t>Volvo Commercial</t>
  </si>
  <si>
    <t>Western Star</t>
  </si>
  <si>
    <t>VFACTS SA REPORT</t>
  </si>
  <si>
    <t>DECEMBER 2020</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</si>
  <si>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</si>
  <si>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</si>
  <si>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</si>
  <si>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</si>
  <si>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</si>
  <si>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</si>
  <si>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</si>
  <si>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</si>
  <si>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Wednesday, 6 January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</si>
  <si>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SA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</si>
  <si>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</si>
  <si>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</si>
  <si>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</si>
  <si>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</si>
  <si>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</si>
  <si>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</si>
  <si>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</si>
  <si>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</si>
  <si>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</si>
  <si>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</si>
  <si>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</si>
  <si>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</si>
  <si>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</si>
  <si>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</si>
  <si>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</si>
  <si>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</si>
  <si>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</si>
  <si>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</si>
  <si>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</si>
  <si>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</si>
  <si>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</si>
  <si>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</si>
  <si>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</si>
  <si>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</si>
  <si>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</si>
  <si>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</si>
  <si>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</si>
  <si>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</si>
  <si>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</si>
  <si>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</si>
  <si>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</si>
  <si>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</si>
  <si>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</si>
  <si>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</si>
  <si>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</si>
  <si>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</si>
  <si>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</si>
  <si>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</si>
  <si>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</si>
  <si>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</si>
  <si>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</si>
  <si>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</si>
  <si>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</si>
  <si>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</si>
  <si>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</si>
  <si>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</si>
  <si>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</si>
  <si>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</si>
  <si>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</si>
  <si>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</si>
  <si>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</si>
  <si>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</si>
  <si>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</si>
  <si>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</si>
  <si>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</si>
  <si>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</si>
  <si>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</si>
  <si>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</si>
  <si>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</si>
  <si>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</si>
  <si>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</si>
  <si>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</si>
  <si>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</si>
  <si>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</si>
  <si>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</si>
  <si>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</si>
  <si>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</si>
  <si>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</si>
  <si>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</si>
  <si>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</si>
  <si>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</si>
  <si>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</si>
  <si>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</si>
  <si>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</si>
  <si>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</si>
  <si>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</si>
  <si>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</si>
  <si>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</si>
  <si>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</si>
  <si>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</si>
  <si>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</si>
  <si>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</si>
  <si>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</si>
  <si>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</si>
  <si>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</si>
  <si>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</si>
  <si>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</si>
  <si>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</si>
  <si>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</si>
  <si>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</si>
  <si>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</si>
  <si>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</si>
  <si>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</si>
  <si>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</si>
  <si>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</si>
  <si>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</si>
  <si>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</si>
  <si>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</si>
  <si>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</si>
  <si>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</si>
  <si>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</si>
  <si>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</si>
  <si>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</si>
  <si>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</si>
  <si>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</si>
  <si>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</si>
  <si>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</si>
  <si>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Peugeot 208</t>
  </si>
  <si>
    <t>Renault Zoe</t>
  </si>
  <si>
    <t>Alfa Romeo Giulietta</t>
  </si>
  <si>
    <t>Ford Focus</t>
  </si>
  <si>
    <t>Holden Astra</t>
  </si>
  <si>
    <t>Honda Civic</t>
  </si>
  <si>
    <t>Hyundai Elantra</t>
  </si>
  <si>
    <t>Hyundai i30</t>
  </si>
  <si>
    <t>Hyundai Ioniq</t>
  </si>
  <si>
    <t>Kia Cerato</t>
  </si>
  <si>
    <t>Kia Soul</t>
  </si>
  <si>
    <t>Mazda3</t>
  </si>
  <si>
    <t>MG MG6 Plus</t>
  </si>
  <si>
    <t>Mitsubishi Lancer</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</si>
  <si>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</si>
  <si>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</si>
  <si>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</si>
  <si>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</si>
  <si>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</si>
  <si>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</si>
  <si>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</si>
  <si>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</si>
  <si>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</si>
  <si>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</si>
  <si>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</si>
  <si>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</si>
  <si>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</si>
  <si>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</si>
  <si>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</si>
  <si>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</si>
  <si>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</si>
  <si>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</si>
  <si>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</si>
  <si>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</si>
  <si>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</si>
  <si>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</si>
  <si>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</si>
  <si>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</si>
  <si>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</si>
  <si>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</si>
  <si>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</si>
  <si>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</si>
  <si>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</si>
  <si>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</si>
  <si>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</si>
  <si>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</si>
  <si>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</si>
  <si>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</si>
  <si>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</si>
  <si>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</si>
  <si>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</si>
  <si>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</si>
  <si>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</si>
  <si>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</si>
  <si>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</si>
  <si>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</si>
  <si>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</si>
  <si>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</si>
  <si>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</si>
  <si>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</si>
  <si>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</si>
  <si>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</si>
  <si>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</si>
  <si>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</si>
  <si>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</si>
  <si>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</si>
  <si>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</si>
  <si>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G80/RG3</t>
  </si>
  <si>
    <t>Jaguar XF</t>
  </si>
  <si>
    <t>Lexus GS</t>
  </si>
  <si>
    <t>Maserati Ghibli</t>
  </si>
  <si>
    <t>Mercedes-Benz CLS-Class</t>
  </si>
  <si>
    <t>Mercedes-Benz E-Class</t>
  </si>
  <si>
    <t>Volvo V90 CC</t>
  </si>
  <si>
    <t>Chrysler 300</t>
  </si>
  <si>
    <t>Audi A8</t>
  </si>
  <si>
    <t>Bentley Sedan</t>
  </si>
  <si>
    <t>BMW 6 Series GT</t>
  </si>
  <si>
    <t>BMW 7 Series</t>
  </si>
  <si>
    <t>BMW 8 Series Gran Coupe</t>
  </si>
  <si>
    <t>Mercedes-AMG GT 4D</t>
  </si>
  <si>
    <t>Mercedes-Benz S-Class</t>
  </si>
  <si>
    <t>Porsche Panamera</t>
  </si>
  <si>
    <t>Honda Odyssey</t>
  </si>
  <si>
    <t>Hyundai iMAX</t>
  </si>
  <si>
    <t>Kia Carnival</t>
  </si>
  <si>
    <t>LDV G10 Wagon</t>
  </si>
  <si>
    <t>Toyota Tarago</t>
  </si>
  <si>
    <t>Volkswagen Caddy</t>
  </si>
  <si>
    <t>Volkswagen Multivan</t>
  </si>
  <si>
    <t>Mercedes-Benz Marco Polo</t>
  </si>
  <si>
    <t>Mercedes-Benz Valente</t>
  </si>
  <si>
    <t>Mercedes-Benz V-Class</t>
  </si>
  <si>
    <t>Toyota Granvia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</si>
  <si>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</si>
  <si>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</si>
  <si>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</si>
  <si>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</si>
  <si>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</si>
  <si>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</si>
  <si>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</si>
  <si>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</si>
  <si>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</si>
  <si>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</si>
  <si>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</si>
  <si>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</si>
  <si>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</si>
  <si>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</si>
  <si>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</si>
  <si>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</si>
  <si>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</si>
  <si>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</si>
  <si>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</si>
  <si>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</si>
  <si>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</si>
  <si>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Exige</t>
  </si>
  <si>
    <t>Mercedes-Benz C-Class Cpe/Conv</t>
  </si>
  <si>
    <t>Mercedes-Benz E-Class Cpe/Conv</t>
  </si>
  <si>
    <t>Mercedes-Benz SLC-Class</t>
  </si>
  <si>
    <t>Porsche Boxster</t>
  </si>
  <si>
    <t>Porsche Cayman</t>
  </si>
  <si>
    <t>Toyota Supra</t>
  </si>
  <si>
    <t>Aston Martin Coupe/Conv</t>
  </si>
  <si>
    <t>Audi R8</t>
  </si>
  <si>
    <t>Bentley Coupe/Conv</t>
  </si>
  <si>
    <t>BMW 8 Series</t>
  </si>
  <si>
    <t>BMW i8</t>
  </si>
  <si>
    <t>Ferrari Coupe/Conv</t>
  </si>
  <si>
    <t>Lamborghini Coupe/Conv</t>
  </si>
  <si>
    <t>Maserati Coupe/Conv</t>
  </si>
  <si>
    <t>McLaren Coupe/Conv</t>
  </si>
  <si>
    <t>Mercedes-AMG GT Cpe/Conv</t>
  </si>
  <si>
    <t>Mercedes-Benz S-Class Cpe/Conv</t>
  </si>
  <si>
    <t>Nissan GT-R</t>
  </si>
  <si>
    <t>Porsche 911</t>
  </si>
  <si>
    <t>Citroen C3 Aircross</t>
  </si>
  <si>
    <t>Citroen C4 Cactus</t>
  </si>
  <si>
    <t>Ford EcoSport</t>
  </si>
  <si>
    <t>Ford Puma</t>
  </si>
  <si>
    <t>Holden Trax</t>
  </si>
  <si>
    <t>Hyundai Venue</t>
  </si>
  <si>
    <t>Mazda CX-3</t>
  </si>
  <si>
    <t>Nissan Juke</t>
  </si>
  <si>
    <t>Renault Captur</t>
  </si>
  <si>
    <t>SsangYong Tivoli</t>
  </si>
  <si>
    <t>Suzuki Ignis</t>
  </si>
  <si>
    <t>Suzuki Jimny</t>
  </si>
  <si>
    <t>Toyota Yaris Cross</t>
  </si>
  <si>
    <t>Volkswagen T-Cross</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</si>
  <si>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</si>
  <si>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</si>
  <si>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</si>
  <si>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</si>
  <si>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</si>
  <si>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</si>
  <si>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</si>
  <si>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</si>
  <si>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</si>
  <si>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</si>
  <si>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</si>
  <si>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</si>
  <si>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</si>
  <si>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</si>
  <si>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</si>
  <si>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</si>
  <si>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</si>
  <si>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</si>
  <si>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</si>
  <si>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</si>
  <si>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</si>
  <si>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</si>
  <si>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</si>
  <si>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</si>
  <si>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</si>
  <si>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</si>
  <si>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</si>
  <si>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</si>
  <si>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GLA-Class</t>
  </si>
  <si>
    <t>MINI Countryman</t>
  </si>
  <si>
    <t>Volvo XC40</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</si>
  <si>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</si>
  <si>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</si>
  <si>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</si>
  <si>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</si>
  <si>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</si>
  <si>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</si>
  <si>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</si>
  <si>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</si>
  <si>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</si>
  <si>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</si>
  <si>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</si>
  <si>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</si>
  <si>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</si>
  <si>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</si>
  <si>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</si>
  <si>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</si>
  <si>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</si>
  <si>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</si>
  <si>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</si>
  <si>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</si>
  <si>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</si>
  <si>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</si>
  <si>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</si>
  <si>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</si>
  <si>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</si>
  <si>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</si>
  <si>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</si>
  <si>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</si>
  <si>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</si>
  <si>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</si>
  <si>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</si>
  <si>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</si>
  <si>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</si>
  <si>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</si>
  <si>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</si>
  <si>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</si>
  <si>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</si>
  <si>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</si>
  <si>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Haval H9</t>
  </si>
  <si>
    <t>Holden Acadia</t>
  </si>
  <si>
    <t>Holden Captiva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</si>
  <si>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</si>
  <si>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</si>
  <si>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</si>
  <si>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</si>
  <si>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</si>
  <si>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</si>
  <si>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</si>
  <si>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</si>
  <si>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</si>
  <si>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</si>
  <si>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</si>
  <si>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</si>
  <si>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</si>
  <si>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</si>
  <si>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</si>
  <si>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</si>
  <si>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</si>
  <si>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</si>
  <si>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</si>
  <si>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</si>
  <si>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</si>
  <si>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</si>
  <si>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</si>
  <si>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</si>
  <si>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</si>
  <si>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</si>
  <si>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</si>
  <si>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</si>
  <si>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</si>
  <si>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</si>
  <si>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</si>
  <si>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</si>
  <si>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</si>
  <si>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</si>
  <si>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</si>
  <si>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</si>
  <si>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</si>
  <si>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</si>
  <si>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</si>
  <si>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</si>
  <si>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</si>
  <si>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</si>
  <si>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Bentley Bentayga</t>
  </si>
  <si>
    <t>BMW X7</t>
  </si>
  <si>
    <t>Lamborghini Urus</t>
  </si>
  <si>
    <t>Land Rover Discovery</t>
  </si>
  <si>
    <t>Land Rover Range Rover</t>
  </si>
  <si>
    <t>Lexus LX</t>
  </si>
  <si>
    <t>Mercedes-Benz G-Class</t>
  </si>
  <si>
    <t>Mercedes-Benz GLS-Class</t>
  </si>
  <si>
    <t>Iveco Daily Minibus &lt; 20 Seats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</si>
  <si>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</si>
  <si>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</si>
  <si>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</si>
  <si>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</si>
  <si>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</si>
  <si>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</si>
  <si>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</si>
  <si>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</si>
  <si>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</si>
  <si>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</si>
  <si>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</si>
  <si>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</si>
  <si>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</si>
  <si>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</si>
  <si>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</si>
  <si>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</si>
  <si>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</si>
  <si>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</si>
  <si>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</si>
  <si>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</si>
  <si>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Great Wall Steed 4X2</t>
  </si>
  <si>
    <t>Holden Colorado 4X2</t>
  </si>
  <si>
    <t>Isuzu Ute D-Max 4X2</t>
  </si>
  <si>
    <t>Mazda BT-50 4X2</t>
  </si>
  <si>
    <t>Mercedes-Benz X-Class 4X2</t>
  </si>
  <si>
    <t>Mitsubishi Triton 4X2</t>
  </si>
  <si>
    <t>Nissan Navara 4X2</t>
  </si>
  <si>
    <t>Toyota Hilux 4X2</t>
  </si>
  <si>
    <t>Volkswagen Amarok 4X2</t>
  </si>
  <si>
    <t>Chevrolet Silverado</t>
  </si>
  <si>
    <t>Ford Ranger 4X4</t>
  </si>
  <si>
    <t>Great Wall GWM Ute</t>
  </si>
  <si>
    <t>Great Wall Steed 4X4</t>
  </si>
  <si>
    <t>Holden Colorado 4X4</t>
  </si>
  <si>
    <t>Isuzu Ute D-Max 4X4</t>
  </si>
  <si>
    <t>Jeep Gladiator</t>
  </si>
  <si>
    <t>LDV T60 4X4</t>
  </si>
  <si>
    <t>Mazda BT-50 4X4</t>
  </si>
  <si>
    <t>Mercedes-Benz G-Wagon CC</t>
  </si>
  <si>
    <t>Mercedes-Benz X-Class 4X4</t>
  </si>
  <si>
    <t>Mitsubishi Triton 4X4</t>
  </si>
  <si>
    <t>Nissan Navara 4X4</t>
  </si>
  <si>
    <t>RAM 1500 Express</t>
  </si>
  <si>
    <t>RAM 1500 Laramie</t>
  </si>
  <si>
    <t>RAM 1500 Warlock</t>
  </si>
  <si>
    <t>RAM 2500/3500 Laramie</t>
  </si>
  <si>
    <t>Ssangyong Musso/Musso XLV 4X4</t>
  </si>
  <si>
    <t>Toyota Hilux 4X4</t>
  </si>
  <si>
    <t>Toyota Landcruiser PU/CC</t>
  </si>
  <si>
    <t>Volkswagen Amarok 4X4</t>
  </si>
  <si>
    <t>Fiat Ducato</t>
  </si>
  <si>
    <t>Ford Transit Heavy</t>
  </si>
  <si>
    <t>Fuso Canter (LD)</t>
  </si>
  <si>
    <t>Hino (LD)</t>
  </si>
  <si>
    <t>Hyundai EX4</t>
  </si>
  <si>
    <t>Hyundai EX8</t>
  </si>
  <si>
    <t>Hyundai HD</t>
  </si>
  <si>
    <t>Isuzu N-Series (LD)</t>
  </si>
  <si>
    <t>Iveco C/C (LD)</t>
  </si>
  <si>
    <t>Iveco Van (LD)</t>
  </si>
  <si>
    <t>LDV Deliver 9</t>
  </si>
  <si>
    <t>Mercedes-Benz Sprinter</t>
  </si>
  <si>
    <t>Renault Master</t>
  </si>
  <si>
    <t>Volkswagen Crafter</t>
  </si>
  <si>
    <t>Fuso Fighter (MD)</t>
  </si>
  <si>
    <t>Hino (MD)</t>
  </si>
  <si>
    <t>Hyundai EX9</t>
  </si>
  <si>
    <t>Isuzu N-Series (MD)</t>
  </si>
  <si>
    <t>Iveco (MD)</t>
  </si>
  <si>
    <t>MAN (MD)</t>
  </si>
  <si>
    <t>Mercedes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</si>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</sst>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98</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99</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2020</v>
      </c>
      <c r="D13" s="131">
        <f>C13-1</f>
        <v>2019</v>
      </c>
      <c r="E13" s="130">
        <f>C13</f>
        <v>2020</v>
      </c>
      <c r="F13" s="131">
        <f>D13</f>
        <v>2019</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100</v>
      </c>
      <c r="C15" s="109">
        <v>1528</v>
      </c>
      <c r="D15" s="110">
        <v>1125</v>
      </c>
      <c r="E15" s="109">
        <v>19693</v>
      </c>
      <c r="F15" s="110">
        <v>16061</v>
      </c>
      <c r="G15" s="111"/>
      <c r="H15" s="109">
        <f t="shared" ref="H15:H22" si="0">C15-D15</f>
        <v>403</v>
      </c>
      <c r="I15" s="110">
        <f t="shared" ref="I15:I22" si="1">E15-F15</f>
        <v>3632</v>
      </c>
      <c r="J15" s="112">
        <f t="shared" ref="J15:J22" si="2">IF(D15=0, "-", IF(H15/D15&lt;10, H15/D15, "&gt;999%"))</f>
        <v>0.35822222222222222</v>
      </c>
      <c r="K15" s="113">
        <f t="shared" ref="K15:K22" si="3">IF(F15=0, "-", IF(I15/F15&lt;10, I15/F15, "&gt;999%"))</f>
        <v>0.22613784944897578</v>
      </c>
      <c r="L15" s="99"/>
    </row>
    <row r="16" spans="1:12" ht="15" x14ac:dyDescent="0.2">
      <c r="A16" s="99"/>
      <c r="B16" s="108" t="s">
        <v>101</v>
      </c>
      <c r="C16" s="109">
        <v>29335</v>
      </c>
      <c r="D16" s="110">
        <v>26863</v>
      </c>
      <c r="E16" s="109">
        <v>302117</v>
      </c>
      <c r="F16" s="110">
        <v>339818</v>
      </c>
      <c r="G16" s="111"/>
      <c r="H16" s="109">
        <f t="shared" si="0"/>
        <v>2472</v>
      </c>
      <c r="I16" s="110">
        <f t="shared" si="1"/>
        <v>-37701</v>
      </c>
      <c r="J16" s="112">
        <f t="shared" si="2"/>
        <v>9.2022484458176679E-2</v>
      </c>
      <c r="K16" s="113">
        <f t="shared" si="3"/>
        <v>-0.11094468215338799</v>
      </c>
      <c r="L16" s="99"/>
    </row>
    <row r="17" spans="1:12" ht="15" x14ac:dyDescent="0.2">
      <c r="A17" s="99"/>
      <c r="B17" s="108" t="s">
        <v>102</v>
      </c>
      <c r="C17" s="109">
        <v>796</v>
      </c>
      <c r="D17" s="110">
        <v>577</v>
      </c>
      <c r="E17" s="109">
        <v>7731</v>
      </c>
      <c r="F17" s="110">
        <v>8609</v>
      </c>
      <c r="G17" s="111"/>
      <c r="H17" s="109">
        <f t="shared" si="0"/>
        <v>219</v>
      </c>
      <c r="I17" s="110">
        <f t="shared" si="1"/>
        <v>-878</v>
      </c>
      <c r="J17" s="112">
        <f t="shared" si="2"/>
        <v>0.37954939341421146</v>
      </c>
      <c r="K17" s="113">
        <f t="shared" si="3"/>
        <v>-0.10198629341386921</v>
      </c>
      <c r="L17" s="99"/>
    </row>
    <row r="18" spans="1:12" ht="15" x14ac:dyDescent="0.2">
      <c r="A18" s="99"/>
      <c r="B18" s="108" t="s">
        <v>103</v>
      </c>
      <c r="C18" s="109">
        <v>20342</v>
      </c>
      <c r="D18" s="110">
        <v>17066</v>
      </c>
      <c r="E18" s="109">
        <v>195769</v>
      </c>
      <c r="F18" s="110">
        <v>214788</v>
      </c>
      <c r="G18" s="111"/>
      <c r="H18" s="109">
        <f t="shared" si="0"/>
        <v>3276</v>
      </c>
      <c r="I18" s="110">
        <f t="shared" si="1"/>
        <v>-19019</v>
      </c>
      <c r="J18" s="112">
        <f t="shared" si="2"/>
        <v>0.19196062346185397</v>
      </c>
      <c r="K18" s="113">
        <f t="shared" si="3"/>
        <v>-8.8547777343240777E-2</v>
      </c>
      <c r="L18" s="99"/>
    </row>
    <row r="19" spans="1:12" ht="15" x14ac:dyDescent="0.2">
      <c r="A19" s="99"/>
      <c r="B19" s="108" t="s">
        <v>104</v>
      </c>
      <c r="C19" s="109">
        <v>6204</v>
      </c>
      <c r="D19" s="110">
        <v>5317</v>
      </c>
      <c r="E19" s="109">
        <v>60084</v>
      </c>
      <c r="F19" s="110">
        <v>67212</v>
      </c>
      <c r="G19" s="111"/>
      <c r="H19" s="109">
        <f t="shared" si="0"/>
        <v>887</v>
      </c>
      <c r="I19" s="110">
        <f t="shared" si="1"/>
        <v>-7128</v>
      </c>
      <c r="J19" s="112">
        <f t="shared" si="2"/>
        <v>0.16682339665224752</v>
      </c>
      <c r="K19" s="113">
        <f t="shared" si="3"/>
        <v>-0.10605249062667381</v>
      </c>
      <c r="L19" s="99"/>
    </row>
    <row r="20" spans="1:12" ht="15" x14ac:dyDescent="0.2">
      <c r="A20" s="99"/>
      <c r="B20" s="108" t="s">
        <v>105</v>
      </c>
      <c r="C20" s="109">
        <v>1979</v>
      </c>
      <c r="D20" s="110">
        <v>1839</v>
      </c>
      <c r="E20" s="109">
        <v>15673</v>
      </c>
      <c r="F20" s="110">
        <v>20096</v>
      </c>
      <c r="G20" s="111"/>
      <c r="H20" s="109">
        <f t="shared" si="0"/>
        <v>140</v>
      </c>
      <c r="I20" s="110">
        <f t="shared" si="1"/>
        <v>-4423</v>
      </c>
      <c r="J20" s="112">
        <f t="shared" si="2"/>
        <v>7.6128330614464376E-2</v>
      </c>
      <c r="K20" s="113">
        <f t="shared" si="3"/>
        <v>-0.22009355095541402</v>
      </c>
      <c r="L20" s="99"/>
    </row>
    <row r="21" spans="1:12" ht="15" x14ac:dyDescent="0.2">
      <c r="A21" s="99"/>
      <c r="B21" s="108" t="s">
        <v>106</v>
      </c>
      <c r="C21" s="109">
        <v>26370</v>
      </c>
      <c r="D21" s="110">
        <v>24255</v>
      </c>
      <c r="E21" s="109">
        <v>226467</v>
      </c>
      <c r="F21" s="110">
        <v>304382</v>
      </c>
      <c r="G21" s="111"/>
      <c r="H21" s="109">
        <f t="shared" si="0"/>
        <v>2115</v>
      </c>
      <c r="I21" s="110">
        <f t="shared" si="1"/>
        <v>-77915</v>
      </c>
      <c r="J21" s="112">
        <f t="shared" si="2"/>
        <v>8.7198515769944335E-2</v>
      </c>
      <c r="K21" s="113">
        <f t="shared" si="3"/>
        <v>-0.25597768593412223</v>
      </c>
      <c r="L21" s="99"/>
    </row>
    <row r="22" spans="1:12" ht="15" x14ac:dyDescent="0.2">
      <c r="A22" s="99"/>
      <c r="B22" s="108" t="s">
        <v>107</v>
      </c>
      <c r="C22" s="109">
        <v>9098</v>
      </c>
      <c r="D22" s="110">
        <v>7197</v>
      </c>
      <c r="E22" s="109">
        <v>89434</v>
      </c>
      <c r="F22" s="110">
        <v>91901</v>
      </c>
      <c r="G22" s="111"/>
      <c r="H22" s="109">
        <f t="shared" si="0"/>
        <v>1901</v>
      </c>
      <c r="I22" s="110">
        <f t="shared" si="1"/>
        <v>-2467</v>
      </c>
      <c r="J22" s="112">
        <f t="shared" si="2"/>
        <v>0.26413783520911494</v>
      </c>
      <c r="K22" s="113">
        <f t="shared" si="3"/>
        <v>-2.6844103981458308E-2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95652</v>
      </c>
      <c r="D24" s="121">
        <f>SUM(D15:D23)</f>
        <v>84239</v>
      </c>
      <c r="E24" s="120">
        <f>SUM(E15:E23)</f>
        <v>916968</v>
      </c>
      <c r="F24" s="121">
        <f>SUM(F15:F23)</f>
        <v>1062867</v>
      </c>
      <c r="G24" s="122"/>
      <c r="H24" s="120">
        <f>SUM(H15:H23)</f>
        <v>11413</v>
      </c>
      <c r="I24" s="121">
        <f>SUM(I15:I23)</f>
        <v>-145899</v>
      </c>
      <c r="J24" s="123">
        <f>IF(D24=0, 0, H24/D24)</f>
        <v>0.13548356461971295</v>
      </c>
      <c r="K24" s="124">
        <f>IF(F24=0, 0, I24/F24)</f>
        <v>-0.13726929145415184</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108</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0"/>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120</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120</v>
      </c>
      <c r="B6" s="61" t="s">
        <v>12</v>
      </c>
      <c r="C6" s="62" t="s">
        <v>13</v>
      </c>
      <c r="D6" s="61" t="s">
        <v>12</v>
      </c>
      <c r="E6" s="63" t="s">
        <v>13</v>
      </c>
      <c r="F6" s="62" t="s">
        <v>12</v>
      </c>
      <c r="G6" s="62" t="s">
        <v>13</v>
      </c>
      <c r="H6" s="61" t="s">
        <v>12</v>
      </c>
      <c r="I6" s="63" t="s">
        <v>13</v>
      </c>
      <c r="J6" s="61"/>
      <c r="K6" s="63"/>
    </row>
    <row r="7" spans="1:11" x14ac:dyDescent="0.2">
      <c r="A7" s="7" t="s">
        <v>352</v>
      </c>
      <c r="B7" s="65">
        <v>0</v>
      </c>
      <c r="C7" s="34">
        <f>IF(B22=0, "-", B7/B22)</f>
        <v>0</v>
      </c>
      <c r="D7" s="65">
        <v>0</v>
      </c>
      <c r="E7" s="9">
        <f>IF(D22=0, "-", D7/D22)</f>
        <v>0</v>
      </c>
      <c r="F7" s="81">
        <v>1</v>
      </c>
      <c r="G7" s="34">
        <f>IF(F22=0, "-", F7/F22)</f>
        <v>4.4923629829290209E-4</v>
      </c>
      <c r="H7" s="65">
        <v>1</v>
      </c>
      <c r="I7" s="9">
        <f>IF(H22=0, "-", H7/H22)</f>
        <v>5.4945054945054945E-4</v>
      </c>
      <c r="J7" s="8" t="str">
        <f t="shared" ref="J7:J20" si="0">IF(D7=0, "-", IF((B7-D7)/D7&lt;10, (B7-D7)/D7, "&gt;999%"))</f>
        <v>-</v>
      </c>
      <c r="K7" s="9">
        <f t="shared" ref="K7:K20" si="1">IF(H7=0, "-", IF((F7-H7)/H7&lt;10, (F7-H7)/H7, "&gt;999%"))</f>
        <v>0</v>
      </c>
    </row>
    <row r="8" spans="1:11" x14ac:dyDescent="0.2">
      <c r="A8" s="7" t="s">
        <v>353</v>
      </c>
      <c r="B8" s="65">
        <v>0</v>
      </c>
      <c r="C8" s="34">
        <f>IF(B22=0, "-", B8/B22)</f>
        <v>0</v>
      </c>
      <c r="D8" s="65">
        <v>0</v>
      </c>
      <c r="E8" s="9">
        <f>IF(D22=0, "-", D8/D22)</f>
        <v>0</v>
      </c>
      <c r="F8" s="81">
        <v>0</v>
      </c>
      <c r="G8" s="34">
        <f>IF(F22=0, "-", F8/F22)</f>
        <v>0</v>
      </c>
      <c r="H8" s="65">
        <v>1</v>
      </c>
      <c r="I8" s="9">
        <f>IF(H22=0, "-", H8/H22)</f>
        <v>5.4945054945054945E-4</v>
      </c>
      <c r="J8" s="8" t="str">
        <f t="shared" si="0"/>
        <v>-</v>
      </c>
      <c r="K8" s="9">
        <f t="shared" si="1"/>
        <v>-1</v>
      </c>
    </row>
    <row r="9" spans="1:11" x14ac:dyDescent="0.2">
      <c r="A9" s="7" t="s">
        <v>354</v>
      </c>
      <c r="B9" s="65">
        <v>0</v>
      </c>
      <c r="C9" s="34">
        <f>IF(B22=0, "-", B9/B22)</f>
        <v>0</v>
      </c>
      <c r="D9" s="65">
        <v>5</v>
      </c>
      <c r="E9" s="9">
        <f>IF(D22=0, "-", D9/D22)</f>
        <v>3.2051282051282048E-2</v>
      </c>
      <c r="F9" s="81">
        <v>3</v>
      </c>
      <c r="G9" s="34">
        <f>IF(F22=0, "-", F9/F22)</f>
        <v>1.3477088948787063E-3</v>
      </c>
      <c r="H9" s="65">
        <v>47</v>
      </c>
      <c r="I9" s="9">
        <f>IF(H22=0, "-", H9/H22)</f>
        <v>2.5824175824175823E-2</v>
      </c>
      <c r="J9" s="8">
        <f t="shared" si="0"/>
        <v>-1</v>
      </c>
      <c r="K9" s="9">
        <f t="shared" si="1"/>
        <v>-0.93617021276595747</v>
      </c>
    </row>
    <row r="10" spans="1:11" x14ac:dyDescent="0.2">
      <c r="A10" s="7" t="s">
        <v>355</v>
      </c>
      <c r="B10" s="65">
        <v>15</v>
      </c>
      <c r="C10" s="34">
        <f>IF(B22=0, "-", B10/B22)</f>
        <v>5.3763440860215055E-2</v>
      </c>
      <c r="D10" s="65">
        <v>0</v>
      </c>
      <c r="E10" s="9">
        <f>IF(D22=0, "-", D10/D22)</f>
        <v>0</v>
      </c>
      <c r="F10" s="81">
        <v>70</v>
      </c>
      <c r="G10" s="34">
        <f>IF(F22=0, "-", F10/F22)</f>
        <v>3.1446540880503145E-2</v>
      </c>
      <c r="H10" s="65">
        <v>0</v>
      </c>
      <c r="I10" s="9">
        <f>IF(H22=0, "-", H10/H22)</f>
        <v>0</v>
      </c>
      <c r="J10" s="8" t="str">
        <f t="shared" si="0"/>
        <v>-</v>
      </c>
      <c r="K10" s="9" t="str">
        <f t="shared" si="1"/>
        <v>-</v>
      </c>
    </row>
    <row r="11" spans="1:11" x14ac:dyDescent="0.2">
      <c r="A11" s="7" t="s">
        <v>356</v>
      </c>
      <c r="B11" s="65">
        <v>0</v>
      </c>
      <c r="C11" s="34">
        <f>IF(B22=0, "-", B11/B22)</f>
        <v>0</v>
      </c>
      <c r="D11" s="65">
        <v>21</v>
      </c>
      <c r="E11" s="9">
        <f>IF(D22=0, "-", D11/D22)</f>
        <v>0.13461538461538461</v>
      </c>
      <c r="F11" s="81">
        <v>169</v>
      </c>
      <c r="G11" s="34">
        <f>IF(F22=0, "-", F11/F22)</f>
        <v>7.5920934411500454E-2</v>
      </c>
      <c r="H11" s="65">
        <v>282</v>
      </c>
      <c r="I11" s="9">
        <f>IF(H22=0, "-", H11/H22)</f>
        <v>0.15494505494505495</v>
      </c>
      <c r="J11" s="8">
        <f t="shared" si="0"/>
        <v>-1</v>
      </c>
      <c r="K11" s="9">
        <f t="shared" si="1"/>
        <v>-0.40070921985815605</v>
      </c>
    </row>
    <row r="12" spans="1:11" x14ac:dyDescent="0.2">
      <c r="A12" s="7" t="s">
        <v>357</v>
      </c>
      <c r="B12" s="65">
        <v>26</v>
      </c>
      <c r="C12" s="34">
        <f>IF(B22=0, "-", B12/B22)</f>
        <v>9.3189964157706098E-2</v>
      </c>
      <c r="D12" s="65">
        <v>15</v>
      </c>
      <c r="E12" s="9">
        <f>IF(D22=0, "-", D12/D22)</f>
        <v>9.6153846153846159E-2</v>
      </c>
      <c r="F12" s="81">
        <v>253</v>
      </c>
      <c r="G12" s="34">
        <f>IF(F22=0, "-", F12/F22)</f>
        <v>0.11365678346810422</v>
      </c>
      <c r="H12" s="65">
        <v>83</v>
      </c>
      <c r="I12" s="9">
        <f>IF(H22=0, "-", H12/H22)</f>
        <v>4.5604395604395602E-2</v>
      </c>
      <c r="J12" s="8">
        <f t="shared" si="0"/>
        <v>0.73333333333333328</v>
      </c>
      <c r="K12" s="9">
        <f t="shared" si="1"/>
        <v>2.0481927710843375</v>
      </c>
    </row>
    <row r="13" spans="1:11" x14ac:dyDescent="0.2">
      <c r="A13" s="7" t="s">
        <v>358</v>
      </c>
      <c r="B13" s="65">
        <v>133</v>
      </c>
      <c r="C13" s="34">
        <f>IF(B22=0, "-", B13/B22)</f>
        <v>0.47670250896057348</v>
      </c>
      <c r="D13" s="65">
        <v>101</v>
      </c>
      <c r="E13" s="9">
        <f>IF(D22=0, "-", D13/D22)</f>
        <v>0.64743589743589747</v>
      </c>
      <c r="F13" s="81">
        <v>1203</v>
      </c>
      <c r="G13" s="34">
        <f>IF(F22=0, "-", F13/F22)</f>
        <v>0.54043126684636122</v>
      </c>
      <c r="H13" s="65">
        <v>1158</v>
      </c>
      <c r="I13" s="9">
        <f>IF(H22=0, "-", H13/H22)</f>
        <v>0.63626373626373622</v>
      </c>
      <c r="J13" s="8">
        <f t="shared" si="0"/>
        <v>0.31683168316831684</v>
      </c>
      <c r="K13" s="9">
        <f t="shared" si="1"/>
        <v>3.8860103626943004E-2</v>
      </c>
    </row>
    <row r="14" spans="1:11" x14ac:dyDescent="0.2">
      <c r="A14" s="7" t="s">
        <v>359</v>
      </c>
      <c r="B14" s="65">
        <v>3</v>
      </c>
      <c r="C14" s="34">
        <f>IF(B22=0, "-", B14/B22)</f>
        <v>1.0752688172043012E-2</v>
      </c>
      <c r="D14" s="65">
        <v>1</v>
      </c>
      <c r="E14" s="9">
        <f>IF(D22=0, "-", D14/D22)</f>
        <v>6.41025641025641E-3</v>
      </c>
      <c r="F14" s="81">
        <v>59</v>
      </c>
      <c r="G14" s="34">
        <f>IF(F22=0, "-", F14/F22)</f>
        <v>2.6504941599281222E-2</v>
      </c>
      <c r="H14" s="65">
        <v>21</v>
      </c>
      <c r="I14" s="9">
        <f>IF(H22=0, "-", H14/H22)</f>
        <v>1.1538461538461539E-2</v>
      </c>
      <c r="J14" s="8">
        <f t="shared" si="0"/>
        <v>2</v>
      </c>
      <c r="K14" s="9">
        <f t="shared" si="1"/>
        <v>1.8095238095238095</v>
      </c>
    </row>
    <row r="15" spans="1:11" x14ac:dyDescent="0.2">
      <c r="A15" s="7" t="s">
        <v>360</v>
      </c>
      <c r="B15" s="65">
        <v>0</v>
      </c>
      <c r="C15" s="34">
        <f>IF(B22=0, "-", B15/B22)</f>
        <v>0</v>
      </c>
      <c r="D15" s="65">
        <v>2</v>
      </c>
      <c r="E15" s="9">
        <f>IF(D22=0, "-", D15/D22)</f>
        <v>1.282051282051282E-2</v>
      </c>
      <c r="F15" s="81">
        <v>1</v>
      </c>
      <c r="G15" s="34">
        <f>IF(F22=0, "-", F15/F22)</f>
        <v>4.4923629829290209E-4</v>
      </c>
      <c r="H15" s="65">
        <v>35</v>
      </c>
      <c r="I15" s="9">
        <f>IF(H22=0, "-", H15/H22)</f>
        <v>1.9230769230769232E-2</v>
      </c>
      <c r="J15" s="8">
        <f t="shared" si="0"/>
        <v>-1</v>
      </c>
      <c r="K15" s="9">
        <f t="shared" si="1"/>
        <v>-0.97142857142857142</v>
      </c>
    </row>
    <row r="16" spans="1:11" x14ac:dyDescent="0.2">
      <c r="A16" s="7" t="s">
        <v>361</v>
      </c>
      <c r="B16" s="65">
        <v>0</v>
      </c>
      <c r="C16" s="34">
        <f>IF(B22=0, "-", B16/B22)</f>
        <v>0</v>
      </c>
      <c r="D16" s="65">
        <v>1</v>
      </c>
      <c r="E16" s="9">
        <f>IF(D22=0, "-", D16/D22)</f>
        <v>6.41025641025641E-3</v>
      </c>
      <c r="F16" s="81">
        <v>1</v>
      </c>
      <c r="G16" s="34">
        <f>IF(F22=0, "-", F16/F22)</f>
        <v>4.4923629829290209E-4</v>
      </c>
      <c r="H16" s="65">
        <v>5</v>
      </c>
      <c r="I16" s="9">
        <f>IF(H22=0, "-", H16/H22)</f>
        <v>2.7472527472527475E-3</v>
      </c>
      <c r="J16" s="8">
        <f t="shared" si="0"/>
        <v>-1</v>
      </c>
      <c r="K16" s="9">
        <f t="shared" si="1"/>
        <v>-0.8</v>
      </c>
    </row>
    <row r="17" spans="1:11" x14ac:dyDescent="0.2">
      <c r="A17" s="7" t="s">
        <v>362</v>
      </c>
      <c r="B17" s="65">
        <v>18</v>
      </c>
      <c r="C17" s="34">
        <f>IF(B22=0, "-", B17/B22)</f>
        <v>6.4516129032258063E-2</v>
      </c>
      <c r="D17" s="65">
        <v>2</v>
      </c>
      <c r="E17" s="9">
        <f>IF(D22=0, "-", D17/D22)</f>
        <v>1.282051282051282E-2</v>
      </c>
      <c r="F17" s="81">
        <v>50</v>
      </c>
      <c r="G17" s="34">
        <f>IF(F22=0, "-", F17/F22)</f>
        <v>2.2461814914645103E-2</v>
      </c>
      <c r="H17" s="65">
        <v>78</v>
      </c>
      <c r="I17" s="9">
        <f>IF(H22=0, "-", H17/H22)</f>
        <v>4.2857142857142858E-2</v>
      </c>
      <c r="J17" s="8">
        <f t="shared" si="0"/>
        <v>8</v>
      </c>
      <c r="K17" s="9">
        <f t="shared" si="1"/>
        <v>-0.35897435897435898</v>
      </c>
    </row>
    <row r="18" spans="1:11" x14ac:dyDescent="0.2">
      <c r="A18" s="7" t="s">
        <v>363</v>
      </c>
      <c r="B18" s="65">
        <v>10</v>
      </c>
      <c r="C18" s="34">
        <f>IF(B22=0, "-", B18/B22)</f>
        <v>3.5842293906810034E-2</v>
      </c>
      <c r="D18" s="65">
        <v>8</v>
      </c>
      <c r="E18" s="9">
        <f>IF(D22=0, "-", D18/D22)</f>
        <v>5.128205128205128E-2</v>
      </c>
      <c r="F18" s="81">
        <v>157</v>
      </c>
      <c r="G18" s="34">
        <f>IF(F22=0, "-", F18/F22)</f>
        <v>7.0530098831985619E-2</v>
      </c>
      <c r="H18" s="65">
        <v>109</v>
      </c>
      <c r="I18" s="9">
        <f>IF(H22=0, "-", H18/H22)</f>
        <v>5.9890109890109892E-2</v>
      </c>
      <c r="J18" s="8">
        <f t="shared" si="0"/>
        <v>0.25</v>
      </c>
      <c r="K18" s="9">
        <f t="shared" si="1"/>
        <v>0.44036697247706424</v>
      </c>
    </row>
    <row r="19" spans="1:11" x14ac:dyDescent="0.2">
      <c r="A19" s="7" t="s">
        <v>364</v>
      </c>
      <c r="B19" s="65">
        <v>42</v>
      </c>
      <c r="C19" s="34">
        <f>IF(B22=0, "-", B19/B22)</f>
        <v>0.15053763440860216</v>
      </c>
      <c r="D19" s="65">
        <v>0</v>
      </c>
      <c r="E19" s="9">
        <f>IF(D22=0, "-", D19/D22)</f>
        <v>0</v>
      </c>
      <c r="F19" s="81">
        <v>99</v>
      </c>
      <c r="G19" s="34">
        <f>IF(F22=0, "-", F19/F22)</f>
        <v>4.4474393530997303E-2</v>
      </c>
      <c r="H19" s="65">
        <v>0</v>
      </c>
      <c r="I19" s="9">
        <f>IF(H22=0, "-", H19/H22)</f>
        <v>0</v>
      </c>
      <c r="J19" s="8" t="str">
        <f t="shared" si="0"/>
        <v>-</v>
      </c>
      <c r="K19" s="9" t="str">
        <f t="shared" si="1"/>
        <v>-</v>
      </c>
    </row>
    <row r="20" spans="1:11" x14ac:dyDescent="0.2">
      <c r="A20" s="7" t="s">
        <v>365</v>
      </c>
      <c r="B20" s="65">
        <v>32</v>
      </c>
      <c r="C20" s="34">
        <f>IF(B22=0, "-", B20/B22)</f>
        <v>0.11469534050179211</v>
      </c>
      <c r="D20" s="65">
        <v>0</v>
      </c>
      <c r="E20" s="9">
        <f>IF(D22=0, "-", D20/D22)</f>
        <v>0</v>
      </c>
      <c r="F20" s="81">
        <v>160</v>
      </c>
      <c r="G20" s="34">
        <f>IF(F22=0, "-", F20/F22)</f>
        <v>7.1877807726864335E-2</v>
      </c>
      <c r="H20" s="65">
        <v>0</v>
      </c>
      <c r="I20" s="9">
        <f>IF(H22=0, "-", H20/H22)</f>
        <v>0</v>
      </c>
      <c r="J20" s="8" t="str">
        <f t="shared" si="0"/>
        <v>-</v>
      </c>
      <c r="K20" s="9" t="str">
        <f t="shared" si="1"/>
        <v>-</v>
      </c>
    </row>
    <row r="21" spans="1:11" x14ac:dyDescent="0.2">
      <c r="A21" s="2"/>
      <c r="B21" s="68"/>
      <c r="C21" s="33"/>
      <c r="D21" s="68"/>
      <c r="E21" s="6"/>
      <c r="F21" s="82"/>
      <c r="G21" s="33"/>
      <c r="H21" s="68"/>
      <c r="I21" s="6"/>
      <c r="J21" s="5"/>
      <c r="K21" s="6"/>
    </row>
    <row r="22" spans="1:11" s="43" customFormat="1" x14ac:dyDescent="0.2">
      <c r="A22" s="162" t="s">
        <v>618</v>
      </c>
      <c r="B22" s="71">
        <f>SUM(B7:B21)</f>
        <v>279</v>
      </c>
      <c r="C22" s="40">
        <f>B22/6204</f>
        <v>4.497098646034816E-2</v>
      </c>
      <c r="D22" s="71">
        <f>SUM(D7:D21)</f>
        <v>156</v>
      </c>
      <c r="E22" s="41">
        <f>D22/5317</f>
        <v>2.9339853300733496E-2</v>
      </c>
      <c r="F22" s="77">
        <f>SUM(F7:F21)</f>
        <v>2226</v>
      </c>
      <c r="G22" s="42">
        <f>F22/60084</f>
        <v>3.7048132614339924E-2</v>
      </c>
      <c r="H22" s="71">
        <f>SUM(H7:H21)</f>
        <v>1820</v>
      </c>
      <c r="I22" s="41">
        <f>H22/67212</f>
        <v>2.7078497887282033E-2</v>
      </c>
      <c r="J22" s="37">
        <f>IF(D22=0, "-", IF((B22-D22)/D22&lt;10, (B22-D22)/D22, "&gt;999%"))</f>
        <v>0.78846153846153844</v>
      </c>
      <c r="K22" s="38">
        <f>IF(H22=0, "-", IF((F22-H22)/H22&lt;10, (F22-H22)/H22, "&gt;999%"))</f>
        <v>0.22307692307692309</v>
      </c>
    </row>
    <row r="23" spans="1:11" x14ac:dyDescent="0.2">
      <c r="B23" s="83"/>
      <c r="D23" s="83"/>
      <c r="F23" s="83"/>
      <c r="H23" s="83"/>
    </row>
    <row r="24" spans="1:11" s="43" customFormat="1" x14ac:dyDescent="0.2">
      <c r="A24" s="162" t="s">
        <v>618</v>
      </c>
      <c r="B24" s="71">
        <v>279</v>
      </c>
      <c r="C24" s="40">
        <f>B24/6204</f>
        <v>4.497098646034816E-2</v>
      </c>
      <c r="D24" s="71">
        <v>156</v>
      </c>
      <c r="E24" s="41">
        <f>D24/5317</f>
        <v>2.9339853300733496E-2</v>
      </c>
      <c r="F24" s="77">
        <v>2226</v>
      </c>
      <c r="G24" s="42">
        <f>F24/60084</f>
        <v>3.7048132614339924E-2</v>
      </c>
      <c r="H24" s="71">
        <v>1820</v>
      </c>
      <c r="I24" s="41">
        <f>H24/67212</f>
        <v>2.7078497887282033E-2</v>
      </c>
      <c r="J24" s="37">
        <f>IF(D24=0, "-", IF((B24-D24)/D24&lt;10, (B24-D24)/D24, "&gt;999%"))</f>
        <v>0.78846153846153844</v>
      </c>
      <c r="K24" s="38">
        <f>IF(H24=0, "-", IF((F24-H24)/H24&lt;10, (F24-H24)/H24, "&gt;999%"))</f>
        <v>0.22307692307692309</v>
      </c>
    </row>
    <row r="25" spans="1:11" x14ac:dyDescent="0.2">
      <c r="B25" s="83"/>
      <c r="D25" s="83"/>
      <c r="F25" s="83"/>
      <c r="H25" s="83"/>
    </row>
    <row r="26" spans="1:11" ht="15.75" x14ac:dyDescent="0.25">
      <c r="A26" s="164" t="s">
        <v>121</v>
      </c>
      <c r="B26" s="196" t="s">
        <v>1</v>
      </c>
      <c r="C26" s="200"/>
      <c r="D26" s="200"/>
      <c r="E26" s="197"/>
      <c r="F26" s="196" t="s">
        <v>14</v>
      </c>
      <c r="G26" s="200"/>
      <c r="H26" s="200"/>
      <c r="I26" s="197"/>
      <c r="J26" s="196" t="s">
        <v>15</v>
      </c>
      <c r="K26" s="197"/>
    </row>
    <row r="27" spans="1:11" x14ac:dyDescent="0.2">
      <c r="A27" s="22"/>
      <c r="B27" s="196">
        <f>VALUE(RIGHT($B$2, 4))</f>
        <v>2020</v>
      </c>
      <c r="C27" s="197"/>
      <c r="D27" s="196">
        <f>B27-1</f>
        <v>2019</v>
      </c>
      <c r="E27" s="204"/>
      <c r="F27" s="196">
        <f>B27</f>
        <v>2020</v>
      </c>
      <c r="G27" s="204"/>
      <c r="H27" s="196">
        <f>D27</f>
        <v>2019</v>
      </c>
      <c r="I27" s="204"/>
      <c r="J27" s="140" t="s">
        <v>4</v>
      </c>
      <c r="K27" s="141" t="s">
        <v>2</v>
      </c>
    </row>
    <row r="28" spans="1:11" x14ac:dyDescent="0.2">
      <c r="A28" s="163" t="s">
        <v>151</v>
      </c>
      <c r="B28" s="61" t="s">
        <v>12</v>
      </c>
      <c r="C28" s="62" t="s">
        <v>13</v>
      </c>
      <c r="D28" s="61" t="s">
        <v>12</v>
      </c>
      <c r="E28" s="63" t="s">
        <v>13</v>
      </c>
      <c r="F28" s="62" t="s">
        <v>12</v>
      </c>
      <c r="G28" s="62" t="s">
        <v>13</v>
      </c>
      <c r="H28" s="61" t="s">
        <v>12</v>
      </c>
      <c r="I28" s="63" t="s">
        <v>13</v>
      </c>
      <c r="J28" s="61"/>
      <c r="K28" s="63"/>
    </row>
    <row r="29" spans="1:11" x14ac:dyDescent="0.2">
      <c r="A29" s="7" t="s">
        <v>366</v>
      </c>
      <c r="B29" s="65">
        <v>0</v>
      </c>
      <c r="C29" s="34">
        <f>IF(B51=0, "-", B29/B51)</f>
        <v>0</v>
      </c>
      <c r="D29" s="65">
        <v>1</v>
      </c>
      <c r="E29" s="9">
        <f>IF(D51=0, "-", D29/D51)</f>
        <v>1.697792869269949E-3</v>
      </c>
      <c r="F29" s="81">
        <v>8</v>
      </c>
      <c r="G29" s="34">
        <f>IF(F51=0, "-", F29/F51)</f>
        <v>1.0758472296933835E-3</v>
      </c>
      <c r="H29" s="65">
        <v>16</v>
      </c>
      <c r="I29" s="9">
        <f>IF(H51=0, "-", H29/H51)</f>
        <v>2.4092757114892336E-3</v>
      </c>
      <c r="J29" s="8">
        <f t="shared" ref="J29:J49" si="2">IF(D29=0, "-", IF((B29-D29)/D29&lt;10, (B29-D29)/D29, "&gt;999%"))</f>
        <v>-1</v>
      </c>
      <c r="K29" s="9">
        <f t="shared" ref="K29:K49" si="3">IF(H29=0, "-", IF((F29-H29)/H29&lt;10, (F29-H29)/H29, "&gt;999%"))</f>
        <v>-0.5</v>
      </c>
    </row>
    <row r="30" spans="1:11" x14ac:dyDescent="0.2">
      <c r="A30" s="7" t="s">
        <v>367</v>
      </c>
      <c r="B30" s="65">
        <v>5</v>
      </c>
      <c r="C30" s="34">
        <f>IF(B51=0, "-", B30/B51)</f>
        <v>6.0975609756097563E-3</v>
      </c>
      <c r="D30" s="65">
        <v>2</v>
      </c>
      <c r="E30" s="9">
        <f>IF(D51=0, "-", D30/D51)</f>
        <v>3.3955857385398981E-3</v>
      </c>
      <c r="F30" s="81">
        <v>110</v>
      </c>
      <c r="G30" s="34">
        <f>IF(F51=0, "-", F30/F51)</f>
        <v>1.4792899408284023E-2</v>
      </c>
      <c r="H30" s="65">
        <v>34</v>
      </c>
      <c r="I30" s="9">
        <f>IF(H51=0, "-", H30/H51)</f>
        <v>5.1197108869146211E-3</v>
      </c>
      <c r="J30" s="8">
        <f t="shared" si="2"/>
        <v>1.5</v>
      </c>
      <c r="K30" s="9">
        <f t="shared" si="3"/>
        <v>2.2352941176470589</v>
      </c>
    </row>
    <row r="31" spans="1:11" x14ac:dyDescent="0.2">
      <c r="A31" s="7" t="s">
        <v>368</v>
      </c>
      <c r="B31" s="65">
        <v>68</v>
      </c>
      <c r="C31" s="34">
        <f>IF(B51=0, "-", B31/B51)</f>
        <v>8.2926829268292687E-2</v>
      </c>
      <c r="D31" s="65">
        <v>64</v>
      </c>
      <c r="E31" s="9">
        <f>IF(D51=0, "-", D31/D51)</f>
        <v>0.10865874363327674</v>
      </c>
      <c r="F31" s="81">
        <v>585</v>
      </c>
      <c r="G31" s="34">
        <f>IF(F51=0, "-", F31/F51)</f>
        <v>7.8671328671328672E-2</v>
      </c>
      <c r="H31" s="65">
        <v>712</v>
      </c>
      <c r="I31" s="9">
        <f>IF(H51=0, "-", H31/H51)</f>
        <v>0.1072127691612709</v>
      </c>
      <c r="J31" s="8">
        <f t="shared" si="2"/>
        <v>6.25E-2</v>
      </c>
      <c r="K31" s="9">
        <f t="shared" si="3"/>
        <v>-0.17837078651685392</v>
      </c>
    </row>
    <row r="32" spans="1:11" x14ac:dyDescent="0.2">
      <c r="A32" s="7" t="s">
        <v>369</v>
      </c>
      <c r="B32" s="65">
        <v>61</v>
      </c>
      <c r="C32" s="34">
        <f>IF(B51=0, "-", B32/B51)</f>
        <v>7.4390243902439021E-2</v>
      </c>
      <c r="D32" s="65">
        <v>45</v>
      </c>
      <c r="E32" s="9">
        <f>IF(D51=0, "-", D32/D51)</f>
        <v>7.6400679117147707E-2</v>
      </c>
      <c r="F32" s="81">
        <v>662</v>
      </c>
      <c r="G32" s="34">
        <f>IF(F51=0, "-", F32/F51)</f>
        <v>8.9026358257127486E-2</v>
      </c>
      <c r="H32" s="65">
        <v>668</v>
      </c>
      <c r="I32" s="9">
        <f>IF(H51=0, "-", H32/H51)</f>
        <v>0.1005872609546755</v>
      </c>
      <c r="J32" s="8">
        <f t="shared" si="2"/>
        <v>0.35555555555555557</v>
      </c>
      <c r="K32" s="9">
        <f t="shared" si="3"/>
        <v>-8.9820359281437123E-3</v>
      </c>
    </row>
    <row r="33" spans="1:11" x14ac:dyDescent="0.2">
      <c r="A33" s="7" t="s">
        <v>370</v>
      </c>
      <c r="B33" s="65">
        <v>4</v>
      </c>
      <c r="C33" s="34">
        <f>IF(B51=0, "-", B33/B51)</f>
        <v>4.8780487804878049E-3</v>
      </c>
      <c r="D33" s="65">
        <v>2</v>
      </c>
      <c r="E33" s="9">
        <f>IF(D51=0, "-", D33/D51)</f>
        <v>3.3955857385398981E-3</v>
      </c>
      <c r="F33" s="81">
        <v>42</v>
      </c>
      <c r="G33" s="34">
        <f>IF(F51=0, "-", F33/F51)</f>
        <v>5.6481979558902634E-3</v>
      </c>
      <c r="H33" s="65">
        <v>27</v>
      </c>
      <c r="I33" s="9">
        <f>IF(H51=0, "-", H33/H51)</f>
        <v>4.0656527631380817E-3</v>
      </c>
      <c r="J33" s="8">
        <f t="shared" si="2"/>
        <v>1</v>
      </c>
      <c r="K33" s="9">
        <f t="shared" si="3"/>
        <v>0.55555555555555558</v>
      </c>
    </row>
    <row r="34" spans="1:11" x14ac:dyDescent="0.2">
      <c r="A34" s="7" t="s">
        <v>371</v>
      </c>
      <c r="B34" s="65">
        <v>0</v>
      </c>
      <c r="C34" s="34">
        <f>IF(B51=0, "-", B34/B51)</f>
        <v>0</v>
      </c>
      <c r="D34" s="65">
        <v>0</v>
      </c>
      <c r="E34" s="9">
        <f>IF(D51=0, "-", D34/D51)</f>
        <v>0</v>
      </c>
      <c r="F34" s="81">
        <v>0</v>
      </c>
      <c r="G34" s="34">
        <f>IF(F51=0, "-", F34/F51)</f>
        <v>0</v>
      </c>
      <c r="H34" s="65">
        <v>3</v>
      </c>
      <c r="I34" s="9">
        <f>IF(H51=0, "-", H34/H51)</f>
        <v>4.5173919590423131E-4</v>
      </c>
      <c r="J34" s="8" t="str">
        <f t="shared" si="2"/>
        <v>-</v>
      </c>
      <c r="K34" s="9">
        <f t="shared" si="3"/>
        <v>-1</v>
      </c>
    </row>
    <row r="35" spans="1:11" x14ac:dyDescent="0.2">
      <c r="A35" s="7" t="s">
        <v>372</v>
      </c>
      <c r="B35" s="65">
        <v>78</v>
      </c>
      <c r="C35" s="34">
        <f>IF(B51=0, "-", B35/B51)</f>
        <v>9.5121951219512196E-2</v>
      </c>
      <c r="D35" s="65">
        <v>56</v>
      </c>
      <c r="E35" s="9">
        <f>IF(D51=0, "-", D35/D51)</f>
        <v>9.5076400679117143E-2</v>
      </c>
      <c r="F35" s="81">
        <v>698</v>
      </c>
      <c r="G35" s="34">
        <f>IF(F51=0, "-", F35/F51)</f>
        <v>9.3867670790747718E-2</v>
      </c>
      <c r="H35" s="65">
        <v>133</v>
      </c>
      <c r="I35" s="9">
        <f>IF(H51=0, "-", H35/H51)</f>
        <v>2.0027104351754255E-2</v>
      </c>
      <c r="J35" s="8">
        <f t="shared" si="2"/>
        <v>0.39285714285714285</v>
      </c>
      <c r="K35" s="9">
        <f t="shared" si="3"/>
        <v>4.2481203007518795</v>
      </c>
    </row>
    <row r="36" spans="1:11" x14ac:dyDescent="0.2">
      <c r="A36" s="7" t="s">
        <v>373</v>
      </c>
      <c r="B36" s="65">
        <v>91</v>
      </c>
      <c r="C36" s="34">
        <f>IF(B51=0, "-", B36/B51)</f>
        <v>0.11097560975609756</v>
      </c>
      <c r="D36" s="65">
        <v>0</v>
      </c>
      <c r="E36" s="9">
        <f>IF(D51=0, "-", D36/D51)</f>
        <v>0</v>
      </c>
      <c r="F36" s="81">
        <v>715</v>
      </c>
      <c r="G36" s="34">
        <f>IF(F51=0, "-", F36/F51)</f>
        <v>9.6153846153846159E-2</v>
      </c>
      <c r="H36" s="65">
        <v>0</v>
      </c>
      <c r="I36" s="9">
        <f>IF(H51=0, "-", H36/H51)</f>
        <v>0</v>
      </c>
      <c r="J36" s="8" t="str">
        <f t="shared" si="2"/>
        <v>-</v>
      </c>
      <c r="K36" s="9" t="str">
        <f t="shared" si="3"/>
        <v>-</v>
      </c>
    </row>
    <row r="37" spans="1:11" x14ac:dyDescent="0.2">
      <c r="A37" s="7" t="s">
        <v>374</v>
      </c>
      <c r="B37" s="65">
        <v>59</v>
      </c>
      <c r="C37" s="34">
        <f>IF(B51=0, "-", B37/B51)</f>
        <v>7.1951219512195116E-2</v>
      </c>
      <c r="D37" s="65">
        <v>10</v>
      </c>
      <c r="E37" s="9">
        <f>IF(D51=0, "-", D37/D51)</f>
        <v>1.6977928692699491E-2</v>
      </c>
      <c r="F37" s="81">
        <v>365</v>
      </c>
      <c r="G37" s="34">
        <f>IF(F51=0, "-", F37/F51)</f>
        <v>4.9085529854760626E-2</v>
      </c>
      <c r="H37" s="65">
        <v>104</v>
      </c>
      <c r="I37" s="9">
        <f>IF(H51=0, "-", H37/H51)</f>
        <v>1.5660292124680019E-2</v>
      </c>
      <c r="J37" s="8">
        <f t="shared" si="2"/>
        <v>4.9000000000000004</v>
      </c>
      <c r="K37" s="9">
        <f t="shared" si="3"/>
        <v>2.5096153846153846</v>
      </c>
    </row>
    <row r="38" spans="1:11" x14ac:dyDescent="0.2">
      <c r="A38" s="7" t="s">
        <v>375</v>
      </c>
      <c r="B38" s="65">
        <v>134</v>
      </c>
      <c r="C38" s="34">
        <f>IF(B51=0, "-", B38/B51)</f>
        <v>0.16341463414634147</v>
      </c>
      <c r="D38" s="65">
        <v>172</v>
      </c>
      <c r="E38" s="9">
        <f>IF(D51=0, "-", D38/D51)</f>
        <v>0.29202037351443122</v>
      </c>
      <c r="F38" s="81">
        <v>1411</v>
      </c>
      <c r="G38" s="34">
        <f>IF(F51=0, "-", F38/F51)</f>
        <v>0.18975255513717051</v>
      </c>
      <c r="H38" s="65">
        <v>1687</v>
      </c>
      <c r="I38" s="9">
        <f>IF(H51=0, "-", H38/H51)</f>
        <v>0.25402800783014606</v>
      </c>
      <c r="J38" s="8">
        <f t="shared" si="2"/>
        <v>-0.22093023255813954</v>
      </c>
      <c r="K38" s="9">
        <f t="shared" si="3"/>
        <v>-0.16360403082394784</v>
      </c>
    </row>
    <row r="39" spans="1:11" x14ac:dyDescent="0.2">
      <c r="A39" s="7" t="s">
        <v>376</v>
      </c>
      <c r="B39" s="65">
        <v>40</v>
      </c>
      <c r="C39" s="34">
        <f>IF(B51=0, "-", B39/B51)</f>
        <v>4.878048780487805E-2</v>
      </c>
      <c r="D39" s="65">
        <v>42</v>
      </c>
      <c r="E39" s="9">
        <f>IF(D51=0, "-", D39/D51)</f>
        <v>7.1307300509337868E-2</v>
      </c>
      <c r="F39" s="81">
        <v>428</v>
      </c>
      <c r="G39" s="34">
        <f>IF(F51=0, "-", F39/F51)</f>
        <v>5.7557826788596021E-2</v>
      </c>
      <c r="H39" s="65">
        <v>762</v>
      </c>
      <c r="I39" s="9">
        <f>IF(H51=0, "-", H39/H51)</f>
        <v>0.11474175575967475</v>
      </c>
      <c r="J39" s="8">
        <f t="shared" si="2"/>
        <v>-4.7619047619047616E-2</v>
      </c>
      <c r="K39" s="9">
        <f t="shared" si="3"/>
        <v>-0.43832020997375326</v>
      </c>
    </row>
    <row r="40" spans="1:11" x14ac:dyDescent="0.2">
      <c r="A40" s="7" t="s">
        <v>377</v>
      </c>
      <c r="B40" s="65">
        <v>41</v>
      </c>
      <c r="C40" s="34">
        <f>IF(B51=0, "-", B40/B51)</f>
        <v>0.05</v>
      </c>
      <c r="D40" s="65">
        <v>44</v>
      </c>
      <c r="E40" s="9">
        <f>IF(D51=0, "-", D40/D51)</f>
        <v>7.4702886247877756E-2</v>
      </c>
      <c r="F40" s="81">
        <v>537</v>
      </c>
      <c r="G40" s="34">
        <f>IF(F51=0, "-", F40/F51)</f>
        <v>7.2216245293168377E-2</v>
      </c>
      <c r="H40" s="65">
        <v>619</v>
      </c>
      <c r="I40" s="9">
        <f>IF(H51=0, "-", H40/H51)</f>
        <v>9.3208854088239729E-2</v>
      </c>
      <c r="J40" s="8">
        <f t="shared" si="2"/>
        <v>-6.8181818181818177E-2</v>
      </c>
      <c r="K40" s="9">
        <f t="shared" si="3"/>
        <v>-0.13247172859450726</v>
      </c>
    </row>
    <row r="41" spans="1:11" x14ac:dyDescent="0.2">
      <c r="A41" s="7" t="s">
        <v>378</v>
      </c>
      <c r="B41" s="65">
        <v>0</v>
      </c>
      <c r="C41" s="34">
        <f>IF(B51=0, "-", B41/B51)</f>
        <v>0</v>
      </c>
      <c r="D41" s="65">
        <v>0</v>
      </c>
      <c r="E41" s="9">
        <f>IF(D51=0, "-", D41/D51)</f>
        <v>0</v>
      </c>
      <c r="F41" s="81">
        <v>0</v>
      </c>
      <c r="G41" s="34">
        <f>IF(F51=0, "-", F41/F51)</f>
        <v>0</v>
      </c>
      <c r="H41" s="65">
        <v>1</v>
      </c>
      <c r="I41" s="9">
        <f>IF(H51=0, "-", H41/H51)</f>
        <v>1.505797319680771E-4</v>
      </c>
      <c r="J41" s="8" t="str">
        <f t="shared" si="2"/>
        <v>-</v>
      </c>
      <c r="K41" s="9">
        <f t="shared" si="3"/>
        <v>-1</v>
      </c>
    </row>
    <row r="42" spans="1:11" x14ac:dyDescent="0.2">
      <c r="A42" s="7" t="s">
        <v>379</v>
      </c>
      <c r="B42" s="65">
        <v>2</v>
      </c>
      <c r="C42" s="34">
        <f>IF(B51=0, "-", B42/B51)</f>
        <v>2.4390243902439024E-3</v>
      </c>
      <c r="D42" s="65">
        <v>2</v>
      </c>
      <c r="E42" s="9">
        <f>IF(D51=0, "-", D42/D51)</f>
        <v>3.3955857385398981E-3</v>
      </c>
      <c r="F42" s="81">
        <v>46</v>
      </c>
      <c r="G42" s="34">
        <f>IF(F51=0, "-", F42/F51)</f>
        <v>6.1861215707369552E-3</v>
      </c>
      <c r="H42" s="65">
        <v>6</v>
      </c>
      <c r="I42" s="9">
        <f>IF(H51=0, "-", H42/H51)</f>
        <v>9.0347839180846261E-4</v>
      </c>
      <c r="J42" s="8">
        <f t="shared" si="2"/>
        <v>0</v>
      </c>
      <c r="K42" s="9">
        <f t="shared" si="3"/>
        <v>6.666666666666667</v>
      </c>
    </row>
    <row r="43" spans="1:11" x14ac:dyDescent="0.2">
      <c r="A43" s="7" t="s">
        <v>380</v>
      </c>
      <c r="B43" s="65">
        <v>14</v>
      </c>
      <c r="C43" s="34">
        <f>IF(B51=0, "-", B43/B51)</f>
        <v>1.7073170731707318E-2</v>
      </c>
      <c r="D43" s="65">
        <v>0</v>
      </c>
      <c r="E43" s="9">
        <f>IF(D51=0, "-", D43/D51)</f>
        <v>0</v>
      </c>
      <c r="F43" s="81">
        <v>23</v>
      </c>
      <c r="G43" s="34">
        <f>IF(F51=0, "-", F43/F51)</f>
        <v>3.0930607853684776E-3</v>
      </c>
      <c r="H43" s="65">
        <v>0</v>
      </c>
      <c r="I43" s="9">
        <f>IF(H51=0, "-", H43/H51)</f>
        <v>0</v>
      </c>
      <c r="J43" s="8" t="str">
        <f t="shared" si="2"/>
        <v>-</v>
      </c>
      <c r="K43" s="9" t="str">
        <f t="shared" si="3"/>
        <v>-</v>
      </c>
    </row>
    <row r="44" spans="1:11" x14ac:dyDescent="0.2">
      <c r="A44" s="7" t="s">
        <v>381</v>
      </c>
      <c r="B44" s="65">
        <v>0</v>
      </c>
      <c r="C44" s="34">
        <f>IF(B51=0, "-", B44/B51)</f>
        <v>0</v>
      </c>
      <c r="D44" s="65">
        <v>0</v>
      </c>
      <c r="E44" s="9">
        <f>IF(D51=0, "-", D44/D51)</f>
        <v>0</v>
      </c>
      <c r="F44" s="81">
        <v>0</v>
      </c>
      <c r="G44" s="34">
        <f>IF(F51=0, "-", F44/F51)</f>
        <v>0</v>
      </c>
      <c r="H44" s="65">
        <v>2</v>
      </c>
      <c r="I44" s="9">
        <f>IF(H51=0, "-", H44/H51)</f>
        <v>3.011594639361542E-4</v>
      </c>
      <c r="J44" s="8" t="str">
        <f t="shared" si="2"/>
        <v>-</v>
      </c>
      <c r="K44" s="9">
        <f t="shared" si="3"/>
        <v>-1</v>
      </c>
    </row>
    <row r="45" spans="1:11" x14ac:dyDescent="0.2">
      <c r="A45" s="7" t="s">
        <v>382</v>
      </c>
      <c r="B45" s="65">
        <v>68</v>
      </c>
      <c r="C45" s="34">
        <f>IF(B51=0, "-", B45/B51)</f>
        <v>8.2926829268292687E-2</v>
      </c>
      <c r="D45" s="65">
        <v>42</v>
      </c>
      <c r="E45" s="9">
        <f>IF(D51=0, "-", D45/D51)</f>
        <v>7.1307300509337868E-2</v>
      </c>
      <c r="F45" s="81">
        <v>633</v>
      </c>
      <c r="G45" s="34">
        <f>IF(F51=0, "-", F45/F51)</f>
        <v>8.5126412049488967E-2</v>
      </c>
      <c r="H45" s="65">
        <v>717</v>
      </c>
      <c r="I45" s="9">
        <f>IF(H51=0, "-", H45/H51)</f>
        <v>0.10796566782111128</v>
      </c>
      <c r="J45" s="8">
        <f t="shared" si="2"/>
        <v>0.61904761904761907</v>
      </c>
      <c r="K45" s="9">
        <f t="shared" si="3"/>
        <v>-0.11715481171548117</v>
      </c>
    </row>
    <row r="46" spans="1:11" x14ac:dyDescent="0.2">
      <c r="A46" s="7" t="s">
        <v>383</v>
      </c>
      <c r="B46" s="65">
        <v>3</v>
      </c>
      <c r="C46" s="34">
        <f>IF(B51=0, "-", B46/B51)</f>
        <v>3.6585365853658539E-3</v>
      </c>
      <c r="D46" s="65">
        <v>3</v>
      </c>
      <c r="E46" s="9">
        <f>IF(D51=0, "-", D46/D51)</f>
        <v>5.0933786078098476E-3</v>
      </c>
      <c r="F46" s="81">
        <v>43</v>
      </c>
      <c r="G46" s="34">
        <f>IF(F51=0, "-", F46/F51)</f>
        <v>5.7826788596019368E-3</v>
      </c>
      <c r="H46" s="65">
        <v>38</v>
      </c>
      <c r="I46" s="9">
        <f>IF(H51=0, "-", H46/H51)</f>
        <v>5.7220298147869298E-3</v>
      </c>
      <c r="J46" s="8">
        <f t="shared" si="2"/>
        <v>0</v>
      </c>
      <c r="K46" s="9">
        <f t="shared" si="3"/>
        <v>0.13157894736842105</v>
      </c>
    </row>
    <row r="47" spans="1:11" x14ac:dyDescent="0.2">
      <c r="A47" s="7" t="s">
        <v>384</v>
      </c>
      <c r="B47" s="65">
        <v>37</v>
      </c>
      <c r="C47" s="34">
        <f>IF(B51=0, "-", B47/B51)</f>
        <v>4.5121951219512194E-2</v>
      </c>
      <c r="D47" s="65">
        <v>62</v>
      </c>
      <c r="E47" s="9">
        <f>IF(D51=0, "-", D47/D51)</f>
        <v>0.10526315789473684</v>
      </c>
      <c r="F47" s="81">
        <v>469</v>
      </c>
      <c r="G47" s="34">
        <f>IF(F51=0, "-", F47/F51)</f>
        <v>6.307154384077461E-2</v>
      </c>
      <c r="H47" s="65">
        <v>553</v>
      </c>
      <c r="I47" s="9">
        <f>IF(H51=0, "-", H47/H51)</f>
        <v>8.3270591778346628E-2</v>
      </c>
      <c r="J47" s="8">
        <f t="shared" si="2"/>
        <v>-0.40322580645161288</v>
      </c>
      <c r="K47" s="9">
        <f t="shared" si="3"/>
        <v>-0.15189873417721519</v>
      </c>
    </row>
    <row r="48" spans="1:11" x14ac:dyDescent="0.2">
      <c r="A48" s="7" t="s">
        <v>385</v>
      </c>
      <c r="B48" s="65">
        <v>83</v>
      </c>
      <c r="C48" s="34">
        <f>IF(B51=0, "-", B48/B51)</f>
        <v>0.10121951219512196</v>
      </c>
      <c r="D48" s="65">
        <v>42</v>
      </c>
      <c r="E48" s="9">
        <f>IF(D51=0, "-", D48/D51)</f>
        <v>7.1307300509337868E-2</v>
      </c>
      <c r="F48" s="81">
        <v>565</v>
      </c>
      <c r="G48" s="34">
        <f>IF(F51=0, "-", F48/F51)</f>
        <v>7.5981710597095214E-2</v>
      </c>
      <c r="H48" s="65">
        <v>559</v>
      </c>
      <c r="I48" s="9">
        <f>IF(H51=0, "-", H48/H51)</f>
        <v>8.4174070170155102E-2</v>
      </c>
      <c r="J48" s="8">
        <f t="shared" si="2"/>
        <v>0.97619047619047616</v>
      </c>
      <c r="K48" s="9">
        <f t="shared" si="3"/>
        <v>1.0733452593917709E-2</v>
      </c>
    </row>
    <row r="49" spans="1:11" x14ac:dyDescent="0.2">
      <c r="A49" s="7" t="s">
        <v>386</v>
      </c>
      <c r="B49" s="65">
        <v>32</v>
      </c>
      <c r="C49" s="34">
        <f>IF(B51=0, "-", B49/B51)</f>
        <v>3.9024390243902439E-2</v>
      </c>
      <c r="D49" s="65">
        <v>0</v>
      </c>
      <c r="E49" s="9">
        <f>IF(D51=0, "-", D49/D51)</f>
        <v>0</v>
      </c>
      <c r="F49" s="81">
        <v>96</v>
      </c>
      <c r="G49" s="34">
        <f>IF(F51=0, "-", F49/F51)</f>
        <v>1.2910166756320602E-2</v>
      </c>
      <c r="H49" s="65">
        <v>0</v>
      </c>
      <c r="I49" s="9">
        <f>IF(H51=0, "-", H49/H51)</f>
        <v>0</v>
      </c>
      <c r="J49" s="8" t="str">
        <f t="shared" si="2"/>
        <v>-</v>
      </c>
      <c r="K49" s="9" t="str">
        <f t="shared" si="3"/>
        <v>-</v>
      </c>
    </row>
    <row r="50" spans="1:11" x14ac:dyDescent="0.2">
      <c r="A50" s="2"/>
      <c r="B50" s="68"/>
      <c r="C50" s="33"/>
      <c r="D50" s="68"/>
      <c r="E50" s="6"/>
      <c r="F50" s="82"/>
      <c r="G50" s="33"/>
      <c r="H50" s="68"/>
      <c r="I50" s="6"/>
      <c r="J50" s="5"/>
      <c r="K50" s="6"/>
    </row>
    <row r="51" spans="1:11" s="43" customFormat="1" x14ac:dyDescent="0.2">
      <c r="A51" s="162" t="s">
        <v>617</v>
      </c>
      <c r="B51" s="71">
        <f>SUM(B29:B50)</f>
        <v>820</v>
      </c>
      <c r="C51" s="40">
        <f>B51/6204</f>
        <v>0.13217279174725982</v>
      </c>
      <c r="D51" s="71">
        <f>SUM(D29:D50)</f>
        <v>589</v>
      </c>
      <c r="E51" s="41">
        <f>D51/5317</f>
        <v>0.11077675380853864</v>
      </c>
      <c r="F51" s="77">
        <f>SUM(F29:F50)</f>
        <v>7436</v>
      </c>
      <c r="G51" s="42">
        <f>F51/60084</f>
        <v>0.12376006923640237</v>
      </c>
      <c r="H51" s="71">
        <f>SUM(H29:H50)</f>
        <v>6641</v>
      </c>
      <c r="I51" s="41">
        <f>H51/67212</f>
        <v>9.88067606974945E-2</v>
      </c>
      <c r="J51" s="37">
        <f>IF(D51=0, "-", IF((B51-D51)/D51&lt;10, (B51-D51)/D51, "&gt;999%"))</f>
        <v>0.39219015280135822</v>
      </c>
      <c r="K51" s="38">
        <f>IF(H51=0, "-", IF((F51-H51)/H51&lt;10, (F51-H51)/H51, "&gt;999%"))</f>
        <v>0.1197108869146213</v>
      </c>
    </row>
    <row r="52" spans="1:11" x14ac:dyDescent="0.2">
      <c r="B52" s="83"/>
      <c r="D52" s="83"/>
      <c r="F52" s="83"/>
      <c r="H52" s="83"/>
    </row>
    <row r="53" spans="1:11" x14ac:dyDescent="0.2">
      <c r="A53" s="163" t="s">
        <v>152</v>
      </c>
      <c r="B53" s="61" t="s">
        <v>12</v>
      </c>
      <c r="C53" s="62" t="s">
        <v>13</v>
      </c>
      <c r="D53" s="61" t="s">
        <v>12</v>
      </c>
      <c r="E53" s="63" t="s">
        <v>13</v>
      </c>
      <c r="F53" s="62" t="s">
        <v>12</v>
      </c>
      <c r="G53" s="62" t="s">
        <v>13</v>
      </c>
      <c r="H53" s="61" t="s">
        <v>12</v>
      </c>
      <c r="I53" s="63" t="s">
        <v>13</v>
      </c>
      <c r="J53" s="61"/>
      <c r="K53" s="63"/>
    </row>
    <row r="54" spans="1:11" x14ac:dyDescent="0.2">
      <c r="A54" s="7" t="s">
        <v>387</v>
      </c>
      <c r="B54" s="65">
        <v>6</v>
      </c>
      <c r="C54" s="34">
        <f>IF(B65=0, "-", B54/B65)</f>
        <v>5.6603773584905662E-2</v>
      </c>
      <c r="D54" s="65">
        <v>14</v>
      </c>
      <c r="E54" s="9">
        <f>IF(D65=0, "-", D54/D65)</f>
        <v>0.19444444444444445</v>
      </c>
      <c r="F54" s="81">
        <v>57</v>
      </c>
      <c r="G54" s="34">
        <f>IF(F65=0, "-", F54/F65)</f>
        <v>7.5197889182058053E-2</v>
      </c>
      <c r="H54" s="65">
        <v>82</v>
      </c>
      <c r="I54" s="9">
        <f>IF(H65=0, "-", H54/H65)</f>
        <v>0.13712374581939799</v>
      </c>
      <c r="J54" s="8">
        <f t="shared" ref="J54:J63" si="4">IF(D54=0, "-", IF((B54-D54)/D54&lt;10, (B54-D54)/D54, "&gt;999%"))</f>
        <v>-0.5714285714285714</v>
      </c>
      <c r="K54" s="9">
        <f t="shared" ref="K54:K63" si="5">IF(H54=0, "-", IF((F54-H54)/H54&lt;10, (F54-H54)/H54, "&gt;999%"))</f>
        <v>-0.3048780487804878</v>
      </c>
    </row>
    <row r="55" spans="1:11" x14ac:dyDescent="0.2">
      <c r="A55" s="7" t="s">
        <v>388</v>
      </c>
      <c r="B55" s="65">
        <v>37</v>
      </c>
      <c r="C55" s="34">
        <f>IF(B65=0, "-", B55/B65)</f>
        <v>0.34905660377358488</v>
      </c>
      <c r="D55" s="65">
        <v>20</v>
      </c>
      <c r="E55" s="9">
        <f>IF(D65=0, "-", D55/D65)</f>
        <v>0.27777777777777779</v>
      </c>
      <c r="F55" s="81">
        <v>172</v>
      </c>
      <c r="G55" s="34">
        <f>IF(F65=0, "-", F55/F65)</f>
        <v>0.22691292875989447</v>
      </c>
      <c r="H55" s="65">
        <v>40</v>
      </c>
      <c r="I55" s="9">
        <f>IF(H65=0, "-", H55/H65)</f>
        <v>6.6889632107023408E-2</v>
      </c>
      <c r="J55" s="8">
        <f t="shared" si="4"/>
        <v>0.85</v>
      </c>
      <c r="K55" s="9">
        <f t="shared" si="5"/>
        <v>3.3</v>
      </c>
    </row>
    <row r="56" spans="1:11" x14ac:dyDescent="0.2">
      <c r="A56" s="7" t="s">
        <v>389</v>
      </c>
      <c r="B56" s="65">
        <v>9</v>
      </c>
      <c r="C56" s="34">
        <f>IF(B65=0, "-", B56/B65)</f>
        <v>8.4905660377358486E-2</v>
      </c>
      <c r="D56" s="65">
        <v>3</v>
      </c>
      <c r="E56" s="9">
        <f>IF(D65=0, "-", D56/D65)</f>
        <v>4.1666666666666664E-2</v>
      </c>
      <c r="F56" s="81">
        <v>104</v>
      </c>
      <c r="G56" s="34">
        <f>IF(F65=0, "-", F56/F65)</f>
        <v>0.13720316622691292</v>
      </c>
      <c r="H56" s="65">
        <v>62</v>
      </c>
      <c r="I56" s="9">
        <f>IF(H65=0, "-", H56/H65)</f>
        <v>0.10367892976588629</v>
      </c>
      <c r="J56" s="8">
        <f t="shared" si="4"/>
        <v>2</v>
      </c>
      <c r="K56" s="9">
        <f t="shared" si="5"/>
        <v>0.67741935483870963</v>
      </c>
    </row>
    <row r="57" spans="1:11" x14ac:dyDescent="0.2">
      <c r="A57" s="7" t="s">
        <v>390</v>
      </c>
      <c r="B57" s="65">
        <v>0</v>
      </c>
      <c r="C57" s="34">
        <f>IF(B65=0, "-", B57/B65)</f>
        <v>0</v>
      </c>
      <c r="D57" s="65">
        <v>1</v>
      </c>
      <c r="E57" s="9">
        <f>IF(D65=0, "-", D57/D65)</f>
        <v>1.3888888888888888E-2</v>
      </c>
      <c r="F57" s="81">
        <v>22</v>
      </c>
      <c r="G57" s="34">
        <f>IF(F65=0, "-", F57/F65)</f>
        <v>2.9023746701846966E-2</v>
      </c>
      <c r="H57" s="65">
        <v>31</v>
      </c>
      <c r="I57" s="9">
        <f>IF(H65=0, "-", H57/H65)</f>
        <v>5.1839464882943144E-2</v>
      </c>
      <c r="J57" s="8">
        <f t="shared" si="4"/>
        <v>-1</v>
      </c>
      <c r="K57" s="9">
        <f t="shared" si="5"/>
        <v>-0.29032258064516131</v>
      </c>
    </row>
    <row r="58" spans="1:11" x14ac:dyDescent="0.2">
      <c r="A58" s="7" t="s">
        <v>391</v>
      </c>
      <c r="B58" s="65">
        <v>0</v>
      </c>
      <c r="C58" s="34">
        <f>IF(B65=0, "-", B58/B65)</f>
        <v>0</v>
      </c>
      <c r="D58" s="65">
        <v>0</v>
      </c>
      <c r="E58" s="9">
        <f>IF(D65=0, "-", D58/D65)</f>
        <v>0</v>
      </c>
      <c r="F58" s="81">
        <v>0</v>
      </c>
      <c r="G58" s="34">
        <f>IF(F65=0, "-", F58/F65)</f>
        <v>0</v>
      </c>
      <c r="H58" s="65">
        <v>1</v>
      </c>
      <c r="I58" s="9">
        <f>IF(H65=0, "-", H58/H65)</f>
        <v>1.6722408026755853E-3</v>
      </c>
      <c r="J58" s="8" t="str">
        <f t="shared" si="4"/>
        <v>-</v>
      </c>
      <c r="K58" s="9">
        <f t="shared" si="5"/>
        <v>-1</v>
      </c>
    </row>
    <row r="59" spans="1:11" x14ac:dyDescent="0.2">
      <c r="A59" s="7" t="s">
        <v>392</v>
      </c>
      <c r="B59" s="65">
        <v>5</v>
      </c>
      <c r="C59" s="34">
        <f>IF(B65=0, "-", B59/B65)</f>
        <v>4.716981132075472E-2</v>
      </c>
      <c r="D59" s="65">
        <v>3</v>
      </c>
      <c r="E59" s="9">
        <f>IF(D65=0, "-", D59/D65)</f>
        <v>4.1666666666666664E-2</v>
      </c>
      <c r="F59" s="81">
        <v>23</v>
      </c>
      <c r="G59" s="34">
        <f>IF(F65=0, "-", F59/F65)</f>
        <v>3.0343007915567283E-2</v>
      </c>
      <c r="H59" s="65">
        <v>55</v>
      </c>
      <c r="I59" s="9">
        <f>IF(H65=0, "-", H59/H65)</f>
        <v>9.1973244147157185E-2</v>
      </c>
      <c r="J59" s="8">
        <f t="shared" si="4"/>
        <v>0.66666666666666663</v>
      </c>
      <c r="K59" s="9">
        <f t="shared" si="5"/>
        <v>-0.58181818181818179</v>
      </c>
    </row>
    <row r="60" spans="1:11" x14ac:dyDescent="0.2">
      <c r="A60" s="7" t="s">
        <v>393</v>
      </c>
      <c r="B60" s="65">
        <v>9</v>
      </c>
      <c r="C60" s="34">
        <f>IF(B65=0, "-", B60/B65)</f>
        <v>8.4905660377358486E-2</v>
      </c>
      <c r="D60" s="65">
        <v>11</v>
      </c>
      <c r="E60" s="9">
        <f>IF(D65=0, "-", D60/D65)</f>
        <v>0.15277777777777779</v>
      </c>
      <c r="F60" s="81">
        <v>63</v>
      </c>
      <c r="G60" s="34">
        <f>IF(F65=0, "-", F60/F65)</f>
        <v>8.3113456464379953E-2</v>
      </c>
      <c r="H60" s="65">
        <v>79</v>
      </c>
      <c r="I60" s="9">
        <f>IF(H65=0, "-", H60/H65)</f>
        <v>0.13210702341137123</v>
      </c>
      <c r="J60" s="8">
        <f t="shared" si="4"/>
        <v>-0.18181818181818182</v>
      </c>
      <c r="K60" s="9">
        <f t="shared" si="5"/>
        <v>-0.20253164556962025</v>
      </c>
    </row>
    <row r="61" spans="1:11" x14ac:dyDescent="0.2">
      <c r="A61" s="7" t="s">
        <v>394</v>
      </c>
      <c r="B61" s="65">
        <v>21</v>
      </c>
      <c r="C61" s="34">
        <f>IF(B65=0, "-", B61/B65)</f>
        <v>0.19811320754716982</v>
      </c>
      <c r="D61" s="65">
        <v>11</v>
      </c>
      <c r="E61" s="9">
        <f>IF(D65=0, "-", D61/D65)</f>
        <v>0.15277777777777779</v>
      </c>
      <c r="F61" s="81">
        <v>136</v>
      </c>
      <c r="G61" s="34">
        <f>IF(F65=0, "-", F61/F65)</f>
        <v>0.17941952506596306</v>
      </c>
      <c r="H61" s="65">
        <v>99</v>
      </c>
      <c r="I61" s="9">
        <f>IF(H65=0, "-", H61/H65)</f>
        <v>0.16555183946488294</v>
      </c>
      <c r="J61" s="8">
        <f t="shared" si="4"/>
        <v>0.90909090909090906</v>
      </c>
      <c r="K61" s="9">
        <f t="shared" si="5"/>
        <v>0.37373737373737376</v>
      </c>
    </row>
    <row r="62" spans="1:11" x14ac:dyDescent="0.2">
      <c r="A62" s="7" t="s">
        <v>395</v>
      </c>
      <c r="B62" s="65">
        <v>5</v>
      </c>
      <c r="C62" s="34">
        <f>IF(B65=0, "-", B62/B65)</f>
        <v>4.716981132075472E-2</v>
      </c>
      <c r="D62" s="65">
        <v>5</v>
      </c>
      <c r="E62" s="9">
        <f>IF(D65=0, "-", D62/D65)</f>
        <v>6.9444444444444448E-2</v>
      </c>
      <c r="F62" s="81">
        <v>33</v>
      </c>
      <c r="G62" s="34">
        <f>IF(F65=0, "-", F62/F65)</f>
        <v>4.3535620052770452E-2</v>
      </c>
      <c r="H62" s="65">
        <v>35</v>
      </c>
      <c r="I62" s="9">
        <f>IF(H65=0, "-", H62/H65)</f>
        <v>5.8528428093645488E-2</v>
      </c>
      <c r="J62" s="8">
        <f t="shared" si="4"/>
        <v>0</v>
      </c>
      <c r="K62" s="9">
        <f t="shared" si="5"/>
        <v>-5.7142857142857141E-2</v>
      </c>
    </row>
    <row r="63" spans="1:11" x14ac:dyDescent="0.2">
      <c r="A63" s="7" t="s">
        <v>396</v>
      </c>
      <c r="B63" s="65">
        <v>14</v>
      </c>
      <c r="C63" s="34">
        <f>IF(B65=0, "-", B63/B65)</f>
        <v>0.13207547169811321</v>
      </c>
      <c r="D63" s="65">
        <v>4</v>
      </c>
      <c r="E63" s="9">
        <f>IF(D65=0, "-", D63/D65)</f>
        <v>5.5555555555555552E-2</v>
      </c>
      <c r="F63" s="81">
        <v>148</v>
      </c>
      <c r="G63" s="34">
        <f>IF(F65=0, "-", F63/F65)</f>
        <v>0.19525065963060687</v>
      </c>
      <c r="H63" s="65">
        <v>114</v>
      </c>
      <c r="I63" s="9">
        <f>IF(H65=0, "-", H63/H65)</f>
        <v>0.19063545150501673</v>
      </c>
      <c r="J63" s="8">
        <f t="shared" si="4"/>
        <v>2.5</v>
      </c>
      <c r="K63" s="9">
        <f t="shared" si="5"/>
        <v>0.2982456140350877</v>
      </c>
    </row>
    <row r="64" spans="1:11" x14ac:dyDescent="0.2">
      <c r="A64" s="2"/>
      <c r="B64" s="68"/>
      <c r="C64" s="33"/>
      <c r="D64" s="68"/>
      <c r="E64" s="6"/>
      <c r="F64" s="82"/>
      <c r="G64" s="33"/>
      <c r="H64" s="68"/>
      <c r="I64" s="6"/>
      <c r="J64" s="5"/>
      <c r="K64" s="6"/>
    </row>
    <row r="65" spans="1:11" s="43" customFormat="1" x14ac:dyDescent="0.2">
      <c r="A65" s="162" t="s">
        <v>616</v>
      </c>
      <c r="B65" s="71">
        <f>SUM(B54:B64)</f>
        <v>106</v>
      </c>
      <c r="C65" s="40">
        <f>B65/6204</f>
        <v>1.7085751128304318E-2</v>
      </c>
      <c r="D65" s="71">
        <f>SUM(D54:D64)</f>
        <v>72</v>
      </c>
      <c r="E65" s="41">
        <f>D65/5317</f>
        <v>1.354147075418469E-2</v>
      </c>
      <c r="F65" s="77">
        <f>SUM(F54:F64)</f>
        <v>758</v>
      </c>
      <c r="G65" s="42">
        <f>F65/60084</f>
        <v>1.2615671393382598E-2</v>
      </c>
      <c r="H65" s="71">
        <f>SUM(H54:H64)</f>
        <v>598</v>
      </c>
      <c r="I65" s="41">
        <f>H65/67212</f>
        <v>8.8972207343926673E-3</v>
      </c>
      <c r="J65" s="37">
        <f>IF(D65=0, "-", IF((B65-D65)/D65&lt;10, (B65-D65)/D65, "&gt;999%"))</f>
        <v>0.47222222222222221</v>
      </c>
      <c r="K65" s="38">
        <f>IF(H65=0, "-", IF((F65-H65)/H65&lt;10, (F65-H65)/H65, "&gt;999%"))</f>
        <v>0.26755852842809363</v>
      </c>
    </row>
    <row r="66" spans="1:11" x14ac:dyDescent="0.2">
      <c r="B66" s="83"/>
      <c r="D66" s="83"/>
      <c r="F66" s="83"/>
      <c r="H66" s="83"/>
    </row>
    <row r="67" spans="1:11" s="43" customFormat="1" x14ac:dyDescent="0.2">
      <c r="A67" s="162" t="s">
        <v>615</v>
      </c>
      <c r="B67" s="71">
        <v>926</v>
      </c>
      <c r="C67" s="40">
        <f>B67/6204</f>
        <v>0.14925854287556414</v>
      </c>
      <c r="D67" s="71">
        <v>661</v>
      </c>
      <c r="E67" s="41">
        <f>D67/5317</f>
        <v>0.12431822456272335</v>
      </c>
      <c r="F67" s="77">
        <v>8194</v>
      </c>
      <c r="G67" s="42">
        <f>F67/60084</f>
        <v>0.13637574062978497</v>
      </c>
      <c r="H67" s="71">
        <v>7239</v>
      </c>
      <c r="I67" s="41">
        <f>H67/67212</f>
        <v>0.10770398143188717</v>
      </c>
      <c r="J67" s="37">
        <f>IF(D67=0, "-", IF((B67-D67)/D67&lt;10, (B67-D67)/D67, "&gt;999%"))</f>
        <v>0.40090771558245081</v>
      </c>
      <c r="K67" s="38">
        <f>IF(H67=0, "-", IF((F67-H67)/H67&lt;10, (F67-H67)/H67, "&gt;999%"))</f>
        <v>0.13192429893631716</v>
      </c>
    </row>
    <row r="68" spans="1:11" x14ac:dyDescent="0.2">
      <c r="B68" s="83"/>
      <c r="D68" s="83"/>
      <c r="F68" s="83"/>
      <c r="H68" s="83"/>
    </row>
    <row r="69" spans="1:11" ht="15.75" x14ac:dyDescent="0.25">
      <c r="A69" s="164" t="s">
        <v>122</v>
      </c>
      <c r="B69" s="196" t="s">
        <v>1</v>
      </c>
      <c r="C69" s="200"/>
      <c r="D69" s="200"/>
      <c r="E69" s="197"/>
      <c r="F69" s="196" t="s">
        <v>14</v>
      </c>
      <c r="G69" s="200"/>
      <c r="H69" s="200"/>
      <c r="I69" s="197"/>
      <c r="J69" s="196" t="s">
        <v>15</v>
      </c>
      <c r="K69" s="197"/>
    </row>
    <row r="70" spans="1:11" x14ac:dyDescent="0.2">
      <c r="A70" s="22"/>
      <c r="B70" s="196">
        <f>VALUE(RIGHT($B$2, 4))</f>
        <v>2020</v>
      </c>
      <c r="C70" s="197"/>
      <c r="D70" s="196">
        <f>B70-1</f>
        <v>2019</v>
      </c>
      <c r="E70" s="204"/>
      <c r="F70" s="196">
        <f>B70</f>
        <v>2020</v>
      </c>
      <c r="G70" s="204"/>
      <c r="H70" s="196">
        <f>D70</f>
        <v>2019</v>
      </c>
      <c r="I70" s="204"/>
      <c r="J70" s="140" t="s">
        <v>4</v>
      </c>
      <c r="K70" s="141" t="s">
        <v>2</v>
      </c>
    </row>
    <row r="71" spans="1:11" x14ac:dyDescent="0.2">
      <c r="A71" s="163" t="s">
        <v>153</v>
      </c>
      <c r="B71" s="61" t="s">
        <v>12</v>
      </c>
      <c r="C71" s="62" t="s">
        <v>13</v>
      </c>
      <c r="D71" s="61" t="s">
        <v>12</v>
      </c>
      <c r="E71" s="63" t="s">
        <v>13</v>
      </c>
      <c r="F71" s="62" t="s">
        <v>12</v>
      </c>
      <c r="G71" s="62" t="s">
        <v>13</v>
      </c>
      <c r="H71" s="61" t="s">
        <v>12</v>
      </c>
      <c r="I71" s="63" t="s">
        <v>13</v>
      </c>
      <c r="J71" s="61"/>
      <c r="K71" s="63"/>
    </row>
    <row r="72" spans="1:11" x14ac:dyDescent="0.2">
      <c r="A72" s="7" t="s">
        <v>397</v>
      </c>
      <c r="B72" s="65">
        <v>2</v>
      </c>
      <c r="C72" s="34">
        <f>IF(B96=0, "-", B72/B96)</f>
        <v>1.9880715705765406E-3</v>
      </c>
      <c r="D72" s="65">
        <v>0</v>
      </c>
      <c r="E72" s="9">
        <f>IF(D96=0, "-", D72/D96)</f>
        <v>0</v>
      </c>
      <c r="F72" s="81">
        <v>6</v>
      </c>
      <c r="G72" s="34">
        <f>IF(F96=0, "-", F72/F96)</f>
        <v>5.4839594187003013E-4</v>
      </c>
      <c r="H72" s="65">
        <v>2</v>
      </c>
      <c r="I72" s="9">
        <f>IF(H96=0, "-", H72/H96)</f>
        <v>1.786033220217896E-4</v>
      </c>
      <c r="J72" s="8" t="str">
        <f t="shared" ref="J72:J94" si="6">IF(D72=0, "-", IF((B72-D72)/D72&lt;10, (B72-D72)/D72, "&gt;999%"))</f>
        <v>-</v>
      </c>
      <c r="K72" s="9">
        <f t="shared" ref="K72:K94" si="7">IF(H72=0, "-", IF((F72-H72)/H72&lt;10, (F72-H72)/H72, "&gt;999%"))</f>
        <v>2</v>
      </c>
    </row>
    <row r="73" spans="1:11" x14ac:dyDescent="0.2">
      <c r="A73" s="7" t="s">
        <v>398</v>
      </c>
      <c r="B73" s="65">
        <v>26</v>
      </c>
      <c r="C73" s="34">
        <f>IF(B96=0, "-", B73/B96)</f>
        <v>2.584493041749503E-2</v>
      </c>
      <c r="D73" s="65">
        <v>18</v>
      </c>
      <c r="E73" s="9">
        <f>IF(D96=0, "-", D73/D96)</f>
        <v>1.8163471241170535E-2</v>
      </c>
      <c r="F73" s="81">
        <v>149</v>
      </c>
      <c r="G73" s="34">
        <f>IF(F96=0, "-", F73/F96)</f>
        <v>1.3618499223105748E-2</v>
      </c>
      <c r="H73" s="65">
        <v>241</v>
      </c>
      <c r="I73" s="9">
        <f>IF(H96=0, "-", H73/H96)</f>
        <v>2.1521700303625647E-2</v>
      </c>
      <c r="J73" s="8">
        <f t="shared" si="6"/>
        <v>0.44444444444444442</v>
      </c>
      <c r="K73" s="9">
        <f t="shared" si="7"/>
        <v>-0.38174273858921159</v>
      </c>
    </row>
    <row r="74" spans="1:11" x14ac:dyDescent="0.2">
      <c r="A74" s="7" t="s">
        <v>399</v>
      </c>
      <c r="B74" s="65">
        <v>5</v>
      </c>
      <c r="C74" s="34">
        <f>IF(B96=0, "-", B74/B96)</f>
        <v>4.970178926441352E-3</v>
      </c>
      <c r="D74" s="65">
        <v>1</v>
      </c>
      <c r="E74" s="9">
        <f>IF(D96=0, "-", D74/D96)</f>
        <v>1.0090817356205853E-3</v>
      </c>
      <c r="F74" s="81">
        <v>65</v>
      </c>
      <c r="G74" s="34">
        <f>IF(F96=0, "-", F74/F96)</f>
        <v>5.9409560369253264E-3</v>
      </c>
      <c r="H74" s="65">
        <v>28</v>
      </c>
      <c r="I74" s="9">
        <f>IF(H96=0, "-", H74/H96)</f>
        <v>2.5004465083050546E-3</v>
      </c>
      <c r="J74" s="8">
        <f t="shared" si="6"/>
        <v>4</v>
      </c>
      <c r="K74" s="9">
        <f t="shared" si="7"/>
        <v>1.3214285714285714</v>
      </c>
    </row>
    <row r="75" spans="1:11" x14ac:dyDescent="0.2">
      <c r="A75" s="7" t="s">
        <v>400</v>
      </c>
      <c r="B75" s="65">
        <v>0</v>
      </c>
      <c r="C75" s="34">
        <f>IF(B96=0, "-", B75/B96)</f>
        <v>0</v>
      </c>
      <c r="D75" s="65">
        <v>7</v>
      </c>
      <c r="E75" s="9">
        <f>IF(D96=0, "-", D75/D96)</f>
        <v>7.0635721493440967E-3</v>
      </c>
      <c r="F75" s="81">
        <v>135</v>
      </c>
      <c r="G75" s="34">
        <f>IF(F96=0, "-", F75/F96)</f>
        <v>1.2338908692075679E-2</v>
      </c>
      <c r="H75" s="65">
        <v>162</v>
      </c>
      <c r="I75" s="9">
        <f>IF(H96=0, "-", H75/H96)</f>
        <v>1.4466869083764959E-2</v>
      </c>
      <c r="J75" s="8">
        <f t="shared" si="6"/>
        <v>-1</v>
      </c>
      <c r="K75" s="9">
        <f t="shared" si="7"/>
        <v>-0.16666666666666666</v>
      </c>
    </row>
    <row r="76" spans="1:11" x14ac:dyDescent="0.2">
      <c r="A76" s="7" t="s">
        <v>401</v>
      </c>
      <c r="B76" s="65">
        <v>65</v>
      </c>
      <c r="C76" s="34">
        <f>IF(B96=0, "-", B76/B96)</f>
        <v>6.4612326043737581E-2</v>
      </c>
      <c r="D76" s="65">
        <v>78</v>
      </c>
      <c r="E76" s="9">
        <f>IF(D96=0, "-", D76/D96)</f>
        <v>7.8708375378405651E-2</v>
      </c>
      <c r="F76" s="81">
        <v>584</v>
      </c>
      <c r="G76" s="34">
        <f>IF(F96=0, "-", F76/F96)</f>
        <v>5.3377205008682933E-2</v>
      </c>
      <c r="H76" s="65">
        <v>746</v>
      </c>
      <c r="I76" s="9">
        <f>IF(H96=0, "-", H76/H96)</f>
        <v>6.6619039114127518E-2</v>
      </c>
      <c r="J76" s="8">
        <f t="shared" si="6"/>
        <v>-0.16666666666666666</v>
      </c>
      <c r="K76" s="9">
        <f t="shared" si="7"/>
        <v>-0.21715817694369974</v>
      </c>
    </row>
    <row r="77" spans="1:11" x14ac:dyDescent="0.2">
      <c r="A77" s="7" t="s">
        <v>402</v>
      </c>
      <c r="B77" s="65">
        <v>75</v>
      </c>
      <c r="C77" s="34">
        <f>IF(B96=0, "-", B77/B96)</f>
        <v>7.4552683896620273E-2</v>
      </c>
      <c r="D77" s="65">
        <v>79</v>
      </c>
      <c r="E77" s="9">
        <f>IF(D96=0, "-", D77/D96)</f>
        <v>7.9717457114026238E-2</v>
      </c>
      <c r="F77" s="81">
        <v>859</v>
      </c>
      <c r="G77" s="34">
        <f>IF(F96=0, "-", F77/F96)</f>
        <v>7.8512019011059322E-2</v>
      </c>
      <c r="H77" s="65">
        <v>1047</v>
      </c>
      <c r="I77" s="9">
        <f>IF(H96=0, "-", H77/H96)</f>
        <v>9.3498839078406865E-2</v>
      </c>
      <c r="J77" s="8">
        <f t="shared" si="6"/>
        <v>-5.0632911392405063E-2</v>
      </c>
      <c r="K77" s="9">
        <f t="shared" si="7"/>
        <v>-0.17956064947468958</v>
      </c>
    </row>
    <row r="78" spans="1:11" x14ac:dyDescent="0.2">
      <c r="A78" s="7" t="s">
        <v>403</v>
      </c>
      <c r="B78" s="65">
        <v>1</v>
      </c>
      <c r="C78" s="34">
        <f>IF(B96=0, "-", B78/B96)</f>
        <v>9.9403578528827028E-4</v>
      </c>
      <c r="D78" s="65">
        <v>0</v>
      </c>
      <c r="E78" s="9">
        <f>IF(D96=0, "-", D78/D96)</f>
        <v>0</v>
      </c>
      <c r="F78" s="81">
        <v>27</v>
      </c>
      <c r="G78" s="34">
        <f>IF(F96=0, "-", F78/F96)</f>
        <v>2.4677817384151355E-3</v>
      </c>
      <c r="H78" s="65">
        <v>23</v>
      </c>
      <c r="I78" s="9">
        <f>IF(H96=0, "-", H78/H96)</f>
        <v>2.0539382032505804E-3</v>
      </c>
      <c r="J78" s="8" t="str">
        <f t="shared" si="6"/>
        <v>-</v>
      </c>
      <c r="K78" s="9">
        <f t="shared" si="7"/>
        <v>0.17391304347826086</v>
      </c>
    </row>
    <row r="79" spans="1:11" x14ac:dyDescent="0.2">
      <c r="A79" s="7" t="s">
        <v>404</v>
      </c>
      <c r="B79" s="65">
        <v>25</v>
      </c>
      <c r="C79" s="34">
        <f>IF(B96=0, "-", B79/B96)</f>
        <v>2.4850894632206761E-2</v>
      </c>
      <c r="D79" s="65">
        <v>44</v>
      </c>
      <c r="E79" s="9">
        <f>IF(D96=0, "-", D79/D96)</f>
        <v>4.4399596367305755E-2</v>
      </c>
      <c r="F79" s="81">
        <v>518</v>
      </c>
      <c r="G79" s="34">
        <f>IF(F96=0, "-", F79/F96)</f>
        <v>4.7344849648112607E-2</v>
      </c>
      <c r="H79" s="65">
        <v>620</v>
      </c>
      <c r="I79" s="9">
        <f>IF(H96=0, "-", H79/H96)</f>
        <v>5.5367029826754781E-2</v>
      </c>
      <c r="J79" s="8">
        <f t="shared" si="6"/>
        <v>-0.43181818181818182</v>
      </c>
      <c r="K79" s="9">
        <f t="shared" si="7"/>
        <v>-0.16451612903225807</v>
      </c>
    </row>
    <row r="80" spans="1:11" x14ac:dyDescent="0.2">
      <c r="A80" s="7" t="s">
        <v>405</v>
      </c>
      <c r="B80" s="65">
        <v>196</v>
      </c>
      <c r="C80" s="34">
        <f>IF(B96=0, "-", B80/B96)</f>
        <v>0.19483101391650098</v>
      </c>
      <c r="D80" s="65">
        <v>154</v>
      </c>
      <c r="E80" s="9">
        <f>IF(D96=0, "-", D80/D96)</f>
        <v>0.15539858728557013</v>
      </c>
      <c r="F80" s="81">
        <v>1934</v>
      </c>
      <c r="G80" s="34">
        <f>IF(F96=0, "-", F80/F96)</f>
        <v>0.17676629192943971</v>
      </c>
      <c r="H80" s="65">
        <v>1914</v>
      </c>
      <c r="I80" s="9">
        <f>IF(H96=0, "-", H80/H96)</f>
        <v>0.17092337917485265</v>
      </c>
      <c r="J80" s="8">
        <f t="shared" si="6"/>
        <v>0.27272727272727271</v>
      </c>
      <c r="K80" s="9">
        <f t="shared" si="7"/>
        <v>1.0449320794148381E-2</v>
      </c>
    </row>
    <row r="81" spans="1:11" x14ac:dyDescent="0.2">
      <c r="A81" s="7" t="s">
        <v>406</v>
      </c>
      <c r="B81" s="65">
        <v>0</v>
      </c>
      <c r="C81" s="34">
        <f>IF(B96=0, "-", B81/B96)</f>
        <v>0</v>
      </c>
      <c r="D81" s="65">
        <v>0</v>
      </c>
      <c r="E81" s="9">
        <f>IF(D96=0, "-", D81/D96)</f>
        <v>0</v>
      </c>
      <c r="F81" s="81">
        <v>0</v>
      </c>
      <c r="G81" s="34">
        <f>IF(F96=0, "-", F81/F96)</f>
        <v>0</v>
      </c>
      <c r="H81" s="65">
        <v>17</v>
      </c>
      <c r="I81" s="9">
        <f>IF(H96=0, "-", H81/H96)</f>
        <v>1.5181282371852117E-3</v>
      </c>
      <c r="J81" s="8" t="str">
        <f t="shared" si="6"/>
        <v>-</v>
      </c>
      <c r="K81" s="9">
        <f t="shared" si="7"/>
        <v>-1</v>
      </c>
    </row>
    <row r="82" spans="1:11" x14ac:dyDescent="0.2">
      <c r="A82" s="7" t="s">
        <v>407</v>
      </c>
      <c r="B82" s="65">
        <v>9</v>
      </c>
      <c r="C82" s="34">
        <f>IF(B96=0, "-", B82/B96)</f>
        <v>8.9463220675944331E-3</v>
      </c>
      <c r="D82" s="65">
        <v>6</v>
      </c>
      <c r="E82" s="9">
        <f>IF(D96=0, "-", D82/D96)</f>
        <v>6.0544904137235112E-3</v>
      </c>
      <c r="F82" s="81">
        <v>143</v>
      </c>
      <c r="G82" s="34">
        <f>IF(F96=0, "-", F82/F96)</f>
        <v>1.3070103281235718E-2</v>
      </c>
      <c r="H82" s="65">
        <v>6</v>
      </c>
      <c r="I82" s="9">
        <f>IF(H96=0, "-", H82/H96)</f>
        <v>5.3580996606536881E-4</v>
      </c>
      <c r="J82" s="8">
        <f t="shared" si="6"/>
        <v>0.5</v>
      </c>
      <c r="K82" s="9" t="str">
        <f t="shared" si="7"/>
        <v>&gt;999%</v>
      </c>
    </row>
    <row r="83" spans="1:11" x14ac:dyDescent="0.2">
      <c r="A83" s="7" t="s">
        <v>408</v>
      </c>
      <c r="B83" s="65">
        <v>106</v>
      </c>
      <c r="C83" s="34">
        <f>IF(B96=0, "-", B83/B96)</f>
        <v>0.10536779324055666</v>
      </c>
      <c r="D83" s="65">
        <v>186</v>
      </c>
      <c r="E83" s="9">
        <f>IF(D96=0, "-", D83/D96)</f>
        <v>0.18768920282542886</v>
      </c>
      <c r="F83" s="81">
        <v>1005</v>
      </c>
      <c r="G83" s="34">
        <f>IF(F96=0, "-", F83/F96)</f>
        <v>9.1856320263230054E-2</v>
      </c>
      <c r="H83" s="65">
        <v>1925</v>
      </c>
      <c r="I83" s="9">
        <f>IF(H96=0, "-", H83/H96)</f>
        <v>0.17190569744597251</v>
      </c>
      <c r="J83" s="8">
        <f t="shared" si="6"/>
        <v>-0.43010752688172044</v>
      </c>
      <c r="K83" s="9">
        <f t="shared" si="7"/>
        <v>-0.47792207792207791</v>
      </c>
    </row>
    <row r="84" spans="1:11" x14ac:dyDescent="0.2">
      <c r="A84" s="7" t="s">
        <v>409</v>
      </c>
      <c r="B84" s="65">
        <v>91</v>
      </c>
      <c r="C84" s="34">
        <f>IF(B96=0, "-", B84/B96)</f>
        <v>9.0457256461232607E-2</v>
      </c>
      <c r="D84" s="65">
        <v>87</v>
      </c>
      <c r="E84" s="9">
        <f>IF(D96=0, "-", D84/D96)</f>
        <v>8.7790110998990922E-2</v>
      </c>
      <c r="F84" s="81">
        <v>890</v>
      </c>
      <c r="G84" s="34">
        <f>IF(F96=0, "-", F84/F96)</f>
        <v>8.1345398044054468E-2</v>
      </c>
      <c r="H84" s="65">
        <v>1006</v>
      </c>
      <c r="I84" s="9">
        <f>IF(H96=0, "-", H84/H96)</f>
        <v>8.9837470976960168E-2</v>
      </c>
      <c r="J84" s="8">
        <f t="shared" si="6"/>
        <v>4.5977011494252873E-2</v>
      </c>
      <c r="K84" s="9">
        <f t="shared" si="7"/>
        <v>-0.11530815109343936</v>
      </c>
    </row>
    <row r="85" spans="1:11" x14ac:dyDescent="0.2">
      <c r="A85" s="7" t="s">
        <v>410</v>
      </c>
      <c r="B85" s="65">
        <v>0</v>
      </c>
      <c r="C85" s="34">
        <f>IF(B96=0, "-", B85/B96)</f>
        <v>0</v>
      </c>
      <c r="D85" s="65">
        <v>0</v>
      </c>
      <c r="E85" s="9">
        <f>IF(D96=0, "-", D85/D96)</f>
        <v>0</v>
      </c>
      <c r="F85" s="81">
        <v>43</v>
      </c>
      <c r="G85" s="34">
        <f>IF(F96=0, "-", F85/F96)</f>
        <v>3.9301709167352166E-3</v>
      </c>
      <c r="H85" s="65">
        <v>23</v>
      </c>
      <c r="I85" s="9">
        <f>IF(H96=0, "-", H85/H96)</f>
        <v>2.0539382032505804E-3</v>
      </c>
      <c r="J85" s="8" t="str">
        <f t="shared" si="6"/>
        <v>-</v>
      </c>
      <c r="K85" s="9">
        <f t="shared" si="7"/>
        <v>0.86956521739130432</v>
      </c>
    </row>
    <row r="86" spans="1:11" x14ac:dyDescent="0.2">
      <c r="A86" s="7" t="s">
        <v>411</v>
      </c>
      <c r="B86" s="65">
        <v>2</v>
      </c>
      <c r="C86" s="34">
        <f>IF(B96=0, "-", B86/B96)</f>
        <v>1.9880715705765406E-3</v>
      </c>
      <c r="D86" s="65">
        <v>0</v>
      </c>
      <c r="E86" s="9">
        <f>IF(D96=0, "-", D86/D96)</f>
        <v>0</v>
      </c>
      <c r="F86" s="81">
        <v>10</v>
      </c>
      <c r="G86" s="34">
        <f>IF(F96=0, "-", F86/F96)</f>
        <v>9.1399323645005028E-4</v>
      </c>
      <c r="H86" s="65">
        <v>13</v>
      </c>
      <c r="I86" s="9">
        <f>IF(H96=0, "-", H86/H96)</f>
        <v>1.1609215931416325E-3</v>
      </c>
      <c r="J86" s="8" t="str">
        <f t="shared" si="6"/>
        <v>-</v>
      </c>
      <c r="K86" s="9">
        <f t="shared" si="7"/>
        <v>-0.23076923076923078</v>
      </c>
    </row>
    <row r="87" spans="1:11" x14ac:dyDescent="0.2">
      <c r="A87" s="7" t="s">
        <v>412</v>
      </c>
      <c r="B87" s="65">
        <v>13</v>
      </c>
      <c r="C87" s="34">
        <f>IF(B96=0, "-", B87/B96)</f>
        <v>1.2922465208747515E-2</v>
      </c>
      <c r="D87" s="65">
        <v>9</v>
      </c>
      <c r="E87" s="9">
        <f>IF(D96=0, "-", D87/D96)</f>
        <v>9.0817356205852677E-3</v>
      </c>
      <c r="F87" s="81">
        <v>186</v>
      </c>
      <c r="G87" s="34">
        <f>IF(F96=0, "-", F87/F96)</f>
        <v>1.7000274197970934E-2</v>
      </c>
      <c r="H87" s="65">
        <v>152</v>
      </c>
      <c r="I87" s="9">
        <f>IF(H96=0, "-", H87/H96)</f>
        <v>1.3573852473656009E-2</v>
      </c>
      <c r="J87" s="8">
        <f t="shared" si="6"/>
        <v>0.44444444444444442</v>
      </c>
      <c r="K87" s="9">
        <f t="shared" si="7"/>
        <v>0.22368421052631579</v>
      </c>
    </row>
    <row r="88" spans="1:11" x14ac:dyDescent="0.2">
      <c r="A88" s="7" t="s">
        <v>413</v>
      </c>
      <c r="B88" s="65">
        <v>3</v>
      </c>
      <c r="C88" s="34">
        <f>IF(B96=0, "-", B88/B96)</f>
        <v>2.982107355864811E-3</v>
      </c>
      <c r="D88" s="65">
        <v>5</v>
      </c>
      <c r="E88" s="9">
        <f>IF(D96=0, "-", D88/D96)</f>
        <v>5.0454086781029266E-3</v>
      </c>
      <c r="F88" s="81">
        <v>53</v>
      </c>
      <c r="G88" s="34">
        <f>IF(F96=0, "-", F88/F96)</f>
        <v>4.8441641531852663E-3</v>
      </c>
      <c r="H88" s="65">
        <v>60</v>
      </c>
      <c r="I88" s="9">
        <f>IF(H96=0, "-", H88/H96)</f>
        <v>5.3580996606536879E-3</v>
      </c>
      <c r="J88" s="8">
        <f t="shared" si="6"/>
        <v>-0.4</v>
      </c>
      <c r="K88" s="9">
        <f t="shared" si="7"/>
        <v>-0.11666666666666667</v>
      </c>
    </row>
    <row r="89" spans="1:11" x14ac:dyDescent="0.2">
      <c r="A89" s="7" t="s">
        <v>414</v>
      </c>
      <c r="B89" s="65">
        <v>0</v>
      </c>
      <c r="C89" s="34">
        <f>IF(B96=0, "-", B89/B96)</f>
        <v>0</v>
      </c>
      <c r="D89" s="65">
        <v>0</v>
      </c>
      <c r="E89" s="9">
        <f>IF(D96=0, "-", D89/D96)</f>
        <v>0</v>
      </c>
      <c r="F89" s="81">
        <v>2</v>
      </c>
      <c r="G89" s="34">
        <f>IF(F96=0, "-", F89/F96)</f>
        <v>1.8279864729001005E-4</v>
      </c>
      <c r="H89" s="65">
        <v>0</v>
      </c>
      <c r="I89" s="9">
        <f>IF(H96=0, "-", H89/H96)</f>
        <v>0</v>
      </c>
      <c r="J89" s="8" t="str">
        <f t="shared" si="6"/>
        <v>-</v>
      </c>
      <c r="K89" s="9" t="str">
        <f t="shared" si="7"/>
        <v>-</v>
      </c>
    </row>
    <row r="90" spans="1:11" x14ac:dyDescent="0.2">
      <c r="A90" s="7" t="s">
        <v>415</v>
      </c>
      <c r="B90" s="65">
        <v>80</v>
      </c>
      <c r="C90" s="34">
        <f>IF(B96=0, "-", B90/B96)</f>
        <v>7.9522862823061632E-2</v>
      </c>
      <c r="D90" s="65">
        <v>106</v>
      </c>
      <c r="E90" s="9">
        <f>IF(D96=0, "-", D90/D96)</f>
        <v>0.10696266397578204</v>
      </c>
      <c r="F90" s="81">
        <v>950</v>
      </c>
      <c r="G90" s="34">
        <f>IF(F96=0, "-", F90/F96)</f>
        <v>8.6829357462754775E-2</v>
      </c>
      <c r="H90" s="65">
        <v>1153</v>
      </c>
      <c r="I90" s="9">
        <f>IF(H96=0, "-", H90/H96)</f>
        <v>0.1029648151455617</v>
      </c>
      <c r="J90" s="8">
        <f t="shared" si="6"/>
        <v>-0.24528301886792453</v>
      </c>
      <c r="K90" s="9">
        <f t="shared" si="7"/>
        <v>-0.17606244579358196</v>
      </c>
    </row>
    <row r="91" spans="1:11" x14ac:dyDescent="0.2">
      <c r="A91" s="7" t="s">
        <v>416</v>
      </c>
      <c r="B91" s="65">
        <v>0</v>
      </c>
      <c r="C91" s="34">
        <f>IF(B96=0, "-", B91/B96)</f>
        <v>0</v>
      </c>
      <c r="D91" s="65">
        <v>0</v>
      </c>
      <c r="E91" s="9">
        <f>IF(D96=0, "-", D91/D96)</f>
        <v>0</v>
      </c>
      <c r="F91" s="81">
        <v>0</v>
      </c>
      <c r="G91" s="34">
        <f>IF(F96=0, "-", F91/F96)</f>
        <v>0</v>
      </c>
      <c r="H91" s="65">
        <v>6</v>
      </c>
      <c r="I91" s="9">
        <f>IF(H96=0, "-", H91/H96)</f>
        <v>5.3580996606536881E-4</v>
      </c>
      <c r="J91" s="8" t="str">
        <f t="shared" si="6"/>
        <v>-</v>
      </c>
      <c r="K91" s="9">
        <f t="shared" si="7"/>
        <v>-1</v>
      </c>
    </row>
    <row r="92" spans="1:11" x14ac:dyDescent="0.2">
      <c r="A92" s="7" t="s">
        <v>417</v>
      </c>
      <c r="B92" s="65">
        <v>290</v>
      </c>
      <c r="C92" s="34">
        <f>IF(B96=0, "-", B92/B96)</f>
        <v>0.28827037773359843</v>
      </c>
      <c r="D92" s="65">
        <v>176</v>
      </c>
      <c r="E92" s="9">
        <f>IF(D96=0, "-", D92/D96)</f>
        <v>0.17759838546922302</v>
      </c>
      <c r="F92" s="81">
        <v>3049</v>
      </c>
      <c r="G92" s="34">
        <f>IF(F96=0, "-", F92/F96)</f>
        <v>0.27867653779362034</v>
      </c>
      <c r="H92" s="65">
        <v>1648</v>
      </c>
      <c r="I92" s="9">
        <f>IF(H96=0, "-", H92/H96)</f>
        <v>0.14716913734595463</v>
      </c>
      <c r="J92" s="8">
        <f t="shared" si="6"/>
        <v>0.64772727272727271</v>
      </c>
      <c r="K92" s="9">
        <f t="shared" si="7"/>
        <v>0.85012135922330101</v>
      </c>
    </row>
    <row r="93" spans="1:11" x14ac:dyDescent="0.2">
      <c r="A93" s="7" t="s">
        <v>418</v>
      </c>
      <c r="B93" s="65">
        <v>0</v>
      </c>
      <c r="C93" s="34">
        <f>IF(B96=0, "-", B93/B96)</f>
        <v>0</v>
      </c>
      <c r="D93" s="65">
        <v>2</v>
      </c>
      <c r="E93" s="9">
        <f>IF(D96=0, "-", D93/D96)</f>
        <v>2.0181634712411706E-3</v>
      </c>
      <c r="F93" s="81">
        <v>22</v>
      </c>
      <c r="G93" s="34">
        <f>IF(F96=0, "-", F93/F96)</f>
        <v>2.0107851201901106E-3</v>
      </c>
      <c r="H93" s="65">
        <v>34</v>
      </c>
      <c r="I93" s="9">
        <f>IF(H96=0, "-", H93/H96)</f>
        <v>3.0362564743704233E-3</v>
      </c>
      <c r="J93" s="8">
        <f t="shared" si="6"/>
        <v>-1</v>
      </c>
      <c r="K93" s="9">
        <f t="shared" si="7"/>
        <v>-0.35294117647058826</v>
      </c>
    </row>
    <row r="94" spans="1:11" x14ac:dyDescent="0.2">
      <c r="A94" s="7" t="s">
        <v>419</v>
      </c>
      <c r="B94" s="65">
        <v>17</v>
      </c>
      <c r="C94" s="34">
        <f>IF(B96=0, "-", B94/B96)</f>
        <v>1.6898608349900597E-2</v>
      </c>
      <c r="D94" s="65">
        <v>33</v>
      </c>
      <c r="E94" s="9">
        <f>IF(D96=0, "-", D94/D96)</f>
        <v>3.3299697275479316E-2</v>
      </c>
      <c r="F94" s="81">
        <v>311</v>
      </c>
      <c r="G94" s="34">
        <f>IF(F96=0, "-", F94/F96)</f>
        <v>2.8425189653596562E-2</v>
      </c>
      <c r="H94" s="65">
        <v>372</v>
      </c>
      <c r="I94" s="9">
        <f>IF(H96=0, "-", H94/H96)</f>
        <v>3.3220217896052867E-2</v>
      </c>
      <c r="J94" s="8">
        <f t="shared" si="6"/>
        <v>-0.48484848484848486</v>
      </c>
      <c r="K94" s="9">
        <f t="shared" si="7"/>
        <v>-0.16397849462365591</v>
      </c>
    </row>
    <row r="95" spans="1:11" x14ac:dyDescent="0.2">
      <c r="A95" s="2"/>
      <c r="B95" s="68"/>
      <c r="C95" s="33"/>
      <c r="D95" s="68"/>
      <c r="E95" s="6"/>
      <c r="F95" s="82"/>
      <c r="G95" s="33"/>
      <c r="H95" s="68"/>
      <c r="I95" s="6"/>
      <c r="J95" s="5"/>
      <c r="K95" s="6"/>
    </row>
    <row r="96" spans="1:11" s="43" customFormat="1" x14ac:dyDescent="0.2">
      <c r="A96" s="162" t="s">
        <v>614</v>
      </c>
      <c r="B96" s="71">
        <f>SUM(B72:B95)</f>
        <v>1006</v>
      </c>
      <c r="C96" s="40">
        <f>B96/6204</f>
        <v>0.16215344938749193</v>
      </c>
      <c r="D96" s="71">
        <f>SUM(D72:D95)</f>
        <v>991</v>
      </c>
      <c r="E96" s="41">
        <f>D96/5317</f>
        <v>0.1863832988527365</v>
      </c>
      <c r="F96" s="77">
        <f>SUM(F72:F95)</f>
        <v>10941</v>
      </c>
      <c r="G96" s="42">
        <f>F96/60084</f>
        <v>0.18209506690633115</v>
      </c>
      <c r="H96" s="71">
        <f>SUM(H72:H95)</f>
        <v>11198</v>
      </c>
      <c r="I96" s="41">
        <f>H96/67212</f>
        <v>0.16660715348449681</v>
      </c>
      <c r="J96" s="37">
        <f>IF(D96=0, "-", IF((B96-D96)/D96&lt;10, (B96-D96)/D96, "&gt;999%"))</f>
        <v>1.5136226034308779E-2</v>
      </c>
      <c r="K96" s="38">
        <f>IF(H96=0, "-", IF((F96-H96)/H96&lt;10, (F96-H96)/H96, "&gt;999%"))</f>
        <v>-2.2950526879799964E-2</v>
      </c>
    </row>
    <row r="97" spans="1:11" x14ac:dyDescent="0.2">
      <c r="B97" s="83"/>
      <c r="D97" s="83"/>
      <c r="F97" s="83"/>
      <c r="H97" s="83"/>
    </row>
    <row r="98" spans="1:11" x14ac:dyDescent="0.2">
      <c r="A98" s="163" t="s">
        <v>154</v>
      </c>
      <c r="B98" s="61" t="s">
        <v>12</v>
      </c>
      <c r="C98" s="62" t="s">
        <v>13</v>
      </c>
      <c r="D98" s="61" t="s">
        <v>12</v>
      </c>
      <c r="E98" s="63" t="s">
        <v>13</v>
      </c>
      <c r="F98" s="62" t="s">
        <v>12</v>
      </c>
      <c r="G98" s="62" t="s">
        <v>13</v>
      </c>
      <c r="H98" s="61" t="s">
        <v>12</v>
      </c>
      <c r="I98" s="63" t="s">
        <v>13</v>
      </c>
      <c r="J98" s="61"/>
      <c r="K98" s="63"/>
    </row>
    <row r="99" spans="1:11" x14ac:dyDescent="0.2">
      <c r="A99" s="7" t="s">
        <v>420</v>
      </c>
      <c r="B99" s="65">
        <v>1</v>
      </c>
      <c r="C99" s="34">
        <f>IF(B113=0, "-", B99/B113)</f>
        <v>9.8039215686274508E-3</v>
      </c>
      <c r="D99" s="65">
        <v>2</v>
      </c>
      <c r="E99" s="9">
        <f>IF(D113=0, "-", D99/D113)</f>
        <v>2.4096385542168676E-2</v>
      </c>
      <c r="F99" s="81">
        <v>48</v>
      </c>
      <c r="G99" s="34">
        <f>IF(F113=0, "-", F99/F113)</f>
        <v>4.4280442804428041E-2</v>
      </c>
      <c r="H99" s="65">
        <v>25</v>
      </c>
      <c r="I99" s="9">
        <f>IF(H113=0, "-", H99/H113)</f>
        <v>2.2789425706472195E-2</v>
      </c>
      <c r="J99" s="8">
        <f t="shared" ref="J99:J111" si="8">IF(D99=0, "-", IF((B99-D99)/D99&lt;10, (B99-D99)/D99, "&gt;999%"))</f>
        <v>-0.5</v>
      </c>
      <c r="K99" s="9">
        <f t="shared" ref="K99:K111" si="9">IF(H99=0, "-", IF((F99-H99)/H99&lt;10, (F99-H99)/H99, "&gt;999%"))</f>
        <v>0.92</v>
      </c>
    </row>
    <row r="100" spans="1:11" x14ac:dyDescent="0.2">
      <c r="A100" s="7" t="s">
        <v>421</v>
      </c>
      <c r="B100" s="65">
        <v>12</v>
      </c>
      <c r="C100" s="34">
        <f>IF(B113=0, "-", B100/B113)</f>
        <v>0.11764705882352941</v>
      </c>
      <c r="D100" s="65">
        <v>22</v>
      </c>
      <c r="E100" s="9">
        <f>IF(D113=0, "-", D100/D113)</f>
        <v>0.26506024096385544</v>
      </c>
      <c r="F100" s="81">
        <v>115</v>
      </c>
      <c r="G100" s="34">
        <f>IF(F113=0, "-", F100/F113)</f>
        <v>0.10608856088560886</v>
      </c>
      <c r="H100" s="65">
        <v>159</v>
      </c>
      <c r="I100" s="9">
        <f>IF(H113=0, "-", H100/H113)</f>
        <v>0.14494074749316319</v>
      </c>
      <c r="J100" s="8">
        <f t="shared" si="8"/>
        <v>-0.45454545454545453</v>
      </c>
      <c r="K100" s="9">
        <f t="shared" si="9"/>
        <v>-0.27672955974842767</v>
      </c>
    </row>
    <row r="101" spans="1:11" x14ac:dyDescent="0.2">
      <c r="A101" s="7" t="s">
        <v>422</v>
      </c>
      <c r="B101" s="65">
        <v>13</v>
      </c>
      <c r="C101" s="34">
        <f>IF(B113=0, "-", B101/B113)</f>
        <v>0.12745098039215685</v>
      </c>
      <c r="D101" s="65">
        <v>2</v>
      </c>
      <c r="E101" s="9">
        <f>IF(D113=0, "-", D101/D113)</f>
        <v>2.4096385542168676E-2</v>
      </c>
      <c r="F101" s="81">
        <v>129</v>
      </c>
      <c r="G101" s="34">
        <f>IF(F113=0, "-", F101/F113)</f>
        <v>0.11900369003690037</v>
      </c>
      <c r="H101" s="65">
        <v>100</v>
      </c>
      <c r="I101" s="9">
        <f>IF(H113=0, "-", H101/H113)</f>
        <v>9.1157702825888781E-2</v>
      </c>
      <c r="J101" s="8">
        <f t="shared" si="8"/>
        <v>5.5</v>
      </c>
      <c r="K101" s="9">
        <f t="shared" si="9"/>
        <v>0.28999999999999998</v>
      </c>
    </row>
    <row r="102" spans="1:11" x14ac:dyDescent="0.2">
      <c r="A102" s="7" t="s">
        <v>423</v>
      </c>
      <c r="B102" s="65">
        <v>1</v>
      </c>
      <c r="C102" s="34">
        <f>IF(B113=0, "-", B102/B113)</f>
        <v>9.8039215686274508E-3</v>
      </c>
      <c r="D102" s="65">
        <v>2</v>
      </c>
      <c r="E102" s="9">
        <f>IF(D113=0, "-", D102/D113)</f>
        <v>2.4096385542168676E-2</v>
      </c>
      <c r="F102" s="81">
        <v>33</v>
      </c>
      <c r="G102" s="34">
        <f>IF(F113=0, "-", F102/F113)</f>
        <v>3.0442804428044281E-2</v>
      </c>
      <c r="H102" s="65">
        <v>55</v>
      </c>
      <c r="I102" s="9">
        <f>IF(H113=0, "-", H102/H113)</f>
        <v>5.0136736554238837E-2</v>
      </c>
      <c r="J102" s="8">
        <f t="shared" si="8"/>
        <v>-0.5</v>
      </c>
      <c r="K102" s="9">
        <f t="shared" si="9"/>
        <v>-0.4</v>
      </c>
    </row>
    <row r="103" spans="1:11" x14ac:dyDescent="0.2">
      <c r="A103" s="7" t="s">
        <v>424</v>
      </c>
      <c r="B103" s="65">
        <v>3</v>
      </c>
      <c r="C103" s="34">
        <f>IF(B113=0, "-", B103/B113)</f>
        <v>2.9411764705882353E-2</v>
      </c>
      <c r="D103" s="65">
        <v>2</v>
      </c>
      <c r="E103" s="9">
        <f>IF(D113=0, "-", D103/D113)</f>
        <v>2.4096385542168676E-2</v>
      </c>
      <c r="F103" s="81">
        <v>39</v>
      </c>
      <c r="G103" s="34">
        <f>IF(F113=0, "-", F103/F113)</f>
        <v>3.5977859778597784E-2</v>
      </c>
      <c r="H103" s="65">
        <v>102</v>
      </c>
      <c r="I103" s="9">
        <f>IF(H113=0, "-", H103/H113)</f>
        <v>9.2980856882406565E-2</v>
      </c>
      <c r="J103" s="8">
        <f t="shared" si="8"/>
        <v>0.5</v>
      </c>
      <c r="K103" s="9">
        <f t="shared" si="9"/>
        <v>-0.61764705882352944</v>
      </c>
    </row>
    <row r="104" spans="1:11" x14ac:dyDescent="0.2">
      <c r="A104" s="7" t="s">
        <v>425</v>
      </c>
      <c r="B104" s="65">
        <v>9</v>
      </c>
      <c r="C104" s="34">
        <f>IF(B113=0, "-", B104/B113)</f>
        <v>8.8235294117647065E-2</v>
      </c>
      <c r="D104" s="65">
        <v>10</v>
      </c>
      <c r="E104" s="9">
        <f>IF(D113=0, "-", D104/D113)</f>
        <v>0.12048192771084337</v>
      </c>
      <c r="F104" s="81">
        <v>65</v>
      </c>
      <c r="G104" s="34">
        <f>IF(F113=0, "-", F104/F113)</f>
        <v>5.996309963099631E-2</v>
      </c>
      <c r="H104" s="65">
        <v>82</v>
      </c>
      <c r="I104" s="9">
        <f>IF(H113=0, "-", H104/H113)</f>
        <v>7.4749316317228809E-2</v>
      </c>
      <c r="J104" s="8">
        <f t="shared" si="8"/>
        <v>-0.1</v>
      </c>
      <c r="K104" s="9">
        <f t="shared" si="9"/>
        <v>-0.2073170731707317</v>
      </c>
    </row>
    <row r="105" spans="1:11" x14ac:dyDescent="0.2">
      <c r="A105" s="7" t="s">
        <v>426</v>
      </c>
      <c r="B105" s="65">
        <v>20</v>
      </c>
      <c r="C105" s="34">
        <f>IF(B113=0, "-", B105/B113)</f>
        <v>0.19607843137254902</v>
      </c>
      <c r="D105" s="65">
        <v>9</v>
      </c>
      <c r="E105" s="9">
        <f>IF(D113=0, "-", D105/D113)</f>
        <v>0.10843373493975904</v>
      </c>
      <c r="F105" s="81">
        <v>130</v>
      </c>
      <c r="G105" s="34">
        <f>IF(F113=0, "-", F105/F113)</f>
        <v>0.11992619926199262</v>
      </c>
      <c r="H105" s="65">
        <v>114</v>
      </c>
      <c r="I105" s="9">
        <f>IF(H113=0, "-", H105/H113)</f>
        <v>0.10391978122151321</v>
      </c>
      <c r="J105" s="8">
        <f t="shared" si="8"/>
        <v>1.2222222222222223</v>
      </c>
      <c r="K105" s="9">
        <f t="shared" si="9"/>
        <v>0.14035087719298245</v>
      </c>
    </row>
    <row r="106" spans="1:11" x14ac:dyDescent="0.2">
      <c r="A106" s="7" t="s">
        <v>427</v>
      </c>
      <c r="B106" s="65">
        <v>1</v>
      </c>
      <c r="C106" s="34">
        <f>IF(B113=0, "-", B106/B113)</f>
        <v>9.8039215686274508E-3</v>
      </c>
      <c r="D106" s="65">
        <v>0</v>
      </c>
      <c r="E106" s="9">
        <f>IF(D113=0, "-", D106/D113)</f>
        <v>0</v>
      </c>
      <c r="F106" s="81">
        <v>7</v>
      </c>
      <c r="G106" s="34">
        <f>IF(F113=0, "-", F106/F113)</f>
        <v>6.4575645756457566E-3</v>
      </c>
      <c r="H106" s="65">
        <v>0</v>
      </c>
      <c r="I106" s="9">
        <f>IF(H113=0, "-", H106/H113)</f>
        <v>0</v>
      </c>
      <c r="J106" s="8" t="str">
        <f t="shared" si="8"/>
        <v>-</v>
      </c>
      <c r="K106" s="9" t="str">
        <f t="shared" si="9"/>
        <v>-</v>
      </c>
    </row>
    <row r="107" spans="1:11" x14ac:dyDescent="0.2">
      <c r="A107" s="7" t="s">
        <v>428</v>
      </c>
      <c r="B107" s="65">
        <v>7</v>
      </c>
      <c r="C107" s="34">
        <f>IF(B113=0, "-", B107/B113)</f>
        <v>6.8627450980392163E-2</v>
      </c>
      <c r="D107" s="65">
        <v>0</v>
      </c>
      <c r="E107" s="9">
        <f>IF(D113=0, "-", D107/D113)</f>
        <v>0</v>
      </c>
      <c r="F107" s="81">
        <v>37</v>
      </c>
      <c r="G107" s="34">
        <f>IF(F113=0, "-", F107/F113)</f>
        <v>3.4132841328413287E-2</v>
      </c>
      <c r="H107" s="65">
        <v>0</v>
      </c>
      <c r="I107" s="9">
        <f>IF(H113=0, "-", H107/H113)</f>
        <v>0</v>
      </c>
      <c r="J107" s="8" t="str">
        <f t="shared" si="8"/>
        <v>-</v>
      </c>
      <c r="K107" s="9" t="str">
        <f t="shared" si="9"/>
        <v>-</v>
      </c>
    </row>
    <row r="108" spans="1:11" x14ac:dyDescent="0.2">
      <c r="A108" s="7" t="s">
        <v>429</v>
      </c>
      <c r="B108" s="65">
        <v>6</v>
      </c>
      <c r="C108" s="34">
        <f>IF(B113=0, "-", B108/B113)</f>
        <v>5.8823529411764705E-2</v>
      </c>
      <c r="D108" s="65">
        <v>7</v>
      </c>
      <c r="E108" s="9">
        <f>IF(D113=0, "-", D108/D113)</f>
        <v>8.4337349397590355E-2</v>
      </c>
      <c r="F108" s="81">
        <v>56</v>
      </c>
      <c r="G108" s="34">
        <f>IF(F113=0, "-", F108/F113)</f>
        <v>5.1660516605166053E-2</v>
      </c>
      <c r="H108" s="65">
        <v>35</v>
      </c>
      <c r="I108" s="9">
        <f>IF(H113=0, "-", H108/H113)</f>
        <v>3.1905195989061073E-2</v>
      </c>
      <c r="J108" s="8">
        <f t="shared" si="8"/>
        <v>-0.14285714285714285</v>
      </c>
      <c r="K108" s="9">
        <f t="shared" si="9"/>
        <v>0.6</v>
      </c>
    </row>
    <row r="109" spans="1:11" x14ac:dyDescent="0.2">
      <c r="A109" s="7" t="s">
        <v>430</v>
      </c>
      <c r="B109" s="65">
        <v>9</v>
      </c>
      <c r="C109" s="34">
        <f>IF(B113=0, "-", B109/B113)</f>
        <v>8.8235294117647065E-2</v>
      </c>
      <c r="D109" s="65">
        <v>8</v>
      </c>
      <c r="E109" s="9">
        <f>IF(D113=0, "-", D109/D113)</f>
        <v>9.6385542168674704E-2</v>
      </c>
      <c r="F109" s="81">
        <v>187</v>
      </c>
      <c r="G109" s="34">
        <f>IF(F113=0, "-", F109/F113)</f>
        <v>0.17250922509225092</v>
      </c>
      <c r="H109" s="65">
        <v>195</v>
      </c>
      <c r="I109" s="9">
        <f>IF(H113=0, "-", H109/H113)</f>
        <v>0.17775752051048313</v>
      </c>
      <c r="J109" s="8">
        <f t="shared" si="8"/>
        <v>0.125</v>
      </c>
      <c r="K109" s="9">
        <f t="shared" si="9"/>
        <v>-4.1025641025641026E-2</v>
      </c>
    </row>
    <row r="110" spans="1:11" x14ac:dyDescent="0.2">
      <c r="A110" s="7" t="s">
        <v>431</v>
      </c>
      <c r="B110" s="65">
        <v>11</v>
      </c>
      <c r="C110" s="34">
        <f>IF(B113=0, "-", B110/B113)</f>
        <v>0.10784313725490197</v>
      </c>
      <c r="D110" s="65">
        <v>4</v>
      </c>
      <c r="E110" s="9">
        <f>IF(D113=0, "-", D110/D113)</f>
        <v>4.8192771084337352E-2</v>
      </c>
      <c r="F110" s="81">
        <v>128</v>
      </c>
      <c r="G110" s="34">
        <f>IF(F113=0, "-", F110/F113)</f>
        <v>0.11808118081180811</v>
      </c>
      <c r="H110" s="65">
        <v>105</v>
      </c>
      <c r="I110" s="9">
        <f>IF(H113=0, "-", H110/H113)</f>
        <v>9.5715587967183227E-2</v>
      </c>
      <c r="J110" s="8">
        <f t="shared" si="8"/>
        <v>1.75</v>
      </c>
      <c r="K110" s="9">
        <f t="shared" si="9"/>
        <v>0.21904761904761905</v>
      </c>
    </row>
    <row r="111" spans="1:11" x14ac:dyDescent="0.2">
      <c r="A111" s="7" t="s">
        <v>432</v>
      </c>
      <c r="B111" s="65">
        <v>9</v>
      </c>
      <c r="C111" s="34">
        <f>IF(B113=0, "-", B111/B113)</f>
        <v>8.8235294117647065E-2</v>
      </c>
      <c r="D111" s="65">
        <v>15</v>
      </c>
      <c r="E111" s="9">
        <f>IF(D113=0, "-", D111/D113)</f>
        <v>0.18072289156626506</v>
      </c>
      <c r="F111" s="81">
        <v>110</v>
      </c>
      <c r="G111" s="34">
        <f>IF(F113=0, "-", F111/F113)</f>
        <v>0.1014760147601476</v>
      </c>
      <c r="H111" s="65">
        <v>125</v>
      </c>
      <c r="I111" s="9">
        <f>IF(H113=0, "-", H111/H113)</f>
        <v>0.11394712853236098</v>
      </c>
      <c r="J111" s="8">
        <f t="shared" si="8"/>
        <v>-0.4</v>
      </c>
      <c r="K111" s="9">
        <f t="shared" si="9"/>
        <v>-0.12</v>
      </c>
    </row>
    <row r="112" spans="1:11" x14ac:dyDescent="0.2">
      <c r="A112" s="2"/>
      <c r="B112" s="68"/>
      <c r="C112" s="33"/>
      <c r="D112" s="68"/>
      <c r="E112" s="6"/>
      <c r="F112" s="82"/>
      <c r="G112" s="33"/>
      <c r="H112" s="68"/>
      <c r="I112" s="6"/>
      <c r="J112" s="5"/>
      <c r="K112" s="6"/>
    </row>
    <row r="113" spans="1:11" s="43" customFormat="1" x14ac:dyDescent="0.2">
      <c r="A113" s="162" t="s">
        <v>613</v>
      </c>
      <c r="B113" s="71">
        <f>SUM(B99:B112)</f>
        <v>102</v>
      </c>
      <c r="C113" s="40">
        <f>B113/6204</f>
        <v>1.6441005802707929E-2</v>
      </c>
      <c r="D113" s="71">
        <f>SUM(D99:D112)</f>
        <v>83</v>
      </c>
      <c r="E113" s="41">
        <f>D113/5317</f>
        <v>1.5610306563851796E-2</v>
      </c>
      <c r="F113" s="77">
        <f>SUM(F99:F112)</f>
        <v>1084</v>
      </c>
      <c r="G113" s="42">
        <f>F113/60084</f>
        <v>1.8041408694494374E-2</v>
      </c>
      <c r="H113" s="71">
        <f>SUM(H99:H112)</f>
        <v>1097</v>
      </c>
      <c r="I113" s="41">
        <f>H113/67212</f>
        <v>1.6321490210081533E-2</v>
      </c>
      <c r="J113" s="37">
        <f>IF(D113=0, "-", IF((B113-D113)/D113&lt;10, (B113-D113)/D113, "&gt;999%"))</f>
        <v>0.2289156626506024</v>
      </c>
      <c r="K113" s="38">
        <f>IF(H113=0, "-", IF((F113-H113)/H113&lt;10, (F113-H113)/H113, "&gt;999%"))</f>
        <v>-1.1850501367365542E-2</v>
      </c>
    </row>
    <row r="114" spans="1:11" x14ac:dyDescent="0.2">
      <c r="B114" s="83"/>
      <c r="D114" s="83"/>
      <c r="F114" s="83"/>
      <c r="H114" s="83"/>
    </row>
    <row r="115" spans="1:11" s="43" customFormat="1" x14ac:dyDescent="0.2">
      <c r="A115" s="162" t="s">
        <v>612</v>
      </c>
      <c r="B115" s="71">
        <v>1108</v>
      </c>
      <c r="C115" s="40">
        <f>B115/6204</f>
        <v>0.17859445519019987</v>
      </c>
      <c r="D115" s="71">
        <v>1074</v>
      </c>
      <c r="E115" s="41">
        <f>D115/5317</f>
        <v>0.20199360541658831</v>
      </c>
      <c r="F115" s="77">
        <v>12025</v>
      </c>
      <c r="G115" s="42">
        <f>F115/60084</f>
        <v>0.20013647560082551</v>
      </c>
      <c r="H115" s="71">
        <v>12295</v>
      </c>
      <c r="I115" s="41">
        <f>H115/67212</f>
        <v>0.18292864369457834</v>
      </c>
      <c r="J115" s="37">
        <f>IF(D115=0, "-", IF((B115-D115)/D115&lt;10, (B115-D115)/D115, "&gt;999%"))</f>
        <v>3.165735567970205E-2</v>
      </c>
      <c r="K115" s="38">
        <f>IF(H115=0, "-", IF((F115-H115)/H115&lt;10, (F115-H115)/H115, "&gt;999%"))</f>
        <v>-2.1960146400976006E-2</v>
      </c>
    </row>
    <row r="116" spans="1:11" x14ac:dyDescent="0.2">
      <c r="B116" s="83"/>
      <c r="D116" s="83"/>
      <c r="F116" s="83"/>
      <c r="H116" s="83"/>
    </row>
    <row r="117" spans="1:11" ht="15.75" x14ac:dyDescent="0.25">
      <c r="A117" s="164" t="s">
        <v>123</v>
      </c>
      <c r="B117" s="196" t="s">
        <v>1</v>
      </c>
      <c r="C117" s="200"/>
      <c r="D117" s="200"/>
      <c r="E117" s="197"/>
      <c r="F117" s="196" t="s">
        <v>14</v>
      </c>
      <c r="G117" s="200"/>
      <c r="H117" s="200"/>
      <c r="I117" s="197"/>
      <c r="J117" s="196" t="s">
        <v>15</v>
      </c>
      <c r="K117" s="197"/>
    </row>
    <row r="118" spans="1:11" x14ac:dyDescent="0.2">
      <c r="A118" s="22"/>
      <c r="B118" s="196">
        <f>VALUE(RIGHT($B$2, 4))</f>
        <v>2020</v>
      </c>
      <c r="C118" s="197"/>
      <c r="D118" s="196">
        <f>B118-1</f>
        <v>2019</v>
      </c>
      <c r="E118" s="204"/>
      <c r="F118" s="196">
        <f>B118</f>
        <v>2020</v>
      </c>
      <c r="G118" s="204"/>
      <c r="H118" s="196">
        <f>D118</f>
        <v>2019</v>
      </c>
      <c r="I118" s="204"/>
      <c r="J118" s="140" t="s">
        <v>4</v>
      </c>
      <c r="K118" s="141" t="s">
        <v>2</v>
      </c>
    </row>
    <row r="119" spans="1:11" x14ac:dyDescent="0.2">
      <c r="A119" s="163" t="s">
        <v>155</v>
      </c>
      <c r="B119" s="61" t="s">
        <v>12</v>
      </c>
      <c r="C119" s="62" t="s">
        <v>13</v>
      </c>
      <c r="D119" s="61" t="s">
        <v>12</v>
      </c>
      <c r="E119" s="63" t="s">
        <v>13</v>
      </c>
      <c r="F119" s="62" t="s">
        <v>12</v>
      </c>
      <c r="G119" s="62" t="s">
        <v>13</v>
      </c>
      <c r="H119" s="61" t="s">
        <v>12</v>
      </c>
      <c r="I119" s="63" t="s">
        <v>13</v>
      </c>
      <c r="J119" s="61"/>
      <c r="K119" s="63"/>
    </row>
    <row r="120" spans="1:11" x14ac:dyDescent="0.2">
      <c r="A120" s="7" t="s">
        <v>433</v>
      </c>
      <c r="B120" s="65">
        <v>4</v>
      </c>
      <c r="C120" s="34">
        <f>IF(B147=0, "-", B120/B147)</f>
        <v>5.5865921787709499E-3</v>
      </c>
      <c r="D120" s="65">
        <v>13</v>
      </c>
      <c r="E120" s="9">
        <f>IF(D147=0, "-", D120/D147)</f>
        <v>2.3297491039426525E-2</v>
      </c>
      <c r="F120" s="81">
        <v>67</v>
      </c>
      <c r="G120" s="34">
        <f>IF(F147=0, "-", F120/F147)</f>
        <v>1.0108630054315027E-2</v>
      </c>
      <c r="H120" s="65">
        <v>155</v>
      </c>
      <c r="I120" s="9">
        <f>IF(H147=0, "-", H120/H147)</f>
        <v>1.9247485409164287E-2</v>
      </c>
      <c r="J120" s="8">
        <f t="shared" ref="J120:J145" si="10">IF(D120=0, "-", IF((B120-D120)/D120&lt;10, (B120-D120)/D120, "&gt;999%"))</f>
        <v>-0.69230769230769229</v>
      </c>
      <c r="K120" s="9">
        <f t="shared" ref="K120:K145" si="11">IF(H120=0, "-", IF((F120-H120)/H120&lt;10, (F120-H120)/H120, "&gt;999%"))</f>
        <v>-0.56774193548387097</v>
      </c>
    </row>
    <row r="121" spans="1:11" x14ac:dyDescent="0.2">
      <c r="A121" s="7" t="s">
        <v>434</v>
      </c>
      <c r="B121" s="65">
        <v>53</v>
      </c>
      <c r="C121" s="34">
        <f>IF(B147=0, "-", B121/B147)</f>
        <v>7.4022346368715089E-2</v>
      </c>
      <c r="D121" s="65">
        <v>28</v>
      </c>
      <c r="E121" s="9">
        <f>IF(D147=0, "-", D121/D147)</f>
        <v>5.0179211469534052E-2</v>
      </c>
      <c r="F121" s="81">
        <v>388</v>
      </c>
      <c r="G121" s="34">
        <f>IF(F147=0, "-", F121/F147)</f>
        <v>5.8539529269764634E-2</v>
      </c>
      <c r="H121" s="65">
        <v>333</v>
      </c>
      <c r="I121" s="9">
        <f>IF(H147=0, "-", H121/H147)</f>
        <v>4.1351049298398113E-2</v>
      </c>
      <c r="J121" s="8">
        <f t="shared" si="10"/>
        <v>0.8928571428571429</v>
      </c>
      <c r="K121" s="9">
        <f t="shared" si="11"/>
        <v>0.16516516516516516</v>
      </c>
    </row>
    <row r="122" spans="1:11" x14ac:dyDescent="0.2">
      <c r="A122" s="7" t="s">
        <v>435</v>
      </c>
      <c r="B122" s="65">
        <v>2</v>
      </c>
      <c r="C122" s="34">
        <f>IF(B147=0, "-", B122/B147)</f>
        <v>2.7932960893854749E-3</v>
      </c>
      <c r="D122" s="65">
        <v>0</v>
      </c>
      <c r="E122" s="9">
        <f>IF(D147=0, "-", D122/D147)</f>
        <v>0</v>
      </c>
      <c r="F122" s="81">
        <v>13</v>
      </c>
      <c r="G122" s="34">
        <f>IF(F147=0, "-", F122/F147)</f>
        <v>1.9613759806879905E-3</v>
      </c>
      <c r="H122" s="65">
        <v>9</v>
      </c>
      <c r="I122" s="9">
        <f>IF(H147=0, "-", H122/H147)</f>
        <v>1.1175959269837327E-3</v>
      </c>
      <c r="J122" s="8" t="str">
        <f t="shared" si="10"/>
        <v>-</v>
      </c>
      <c r="K122" s="9">
        <f t="shared" si="11"/>
        <v>0.44444444444444442</v>
      </c>
    </row>
    <row r="123" spans="1:11" x14ac:dyDescent="0.2">
      <c r="A123" s="7" t="s">
        <v>436</v>
      </c>
      <c r="B123" s="65">
        <v>0</v>
      </c>
      <c r="C123" s="34">
        <f>IF(B147=0, "-", B123/B147)</f>
        <v>0</v>
      </c>
      <c r="D123" s="65">
        <v>22</v>
      </c>
      <c r="E123" s="9">
        <f>IF(D147=0, "-", D123/D147)</f>
        <v>3.9426523297491037E-2</v>
      </c>
      <c r="F123" s="81">
        <v>114</v>
      </c>
      <c r="G123" s="34">
        <f>IF(F147=0, "-", F123/F147)</f>
        <v>1.7199758599879302E-2</v>
      </c>
      <c r="H123" s="65">
        <v>242</v>
      </c>
      <c r="I123" s="9">
        <f>IF(H147=0, "-", H123/H147)</f>
        <v>3.0050912703340371E-2</v>
      </c>
      <c r="J123" s="8">
        <f t="shared" si="10"/>
        <v>-1</v>
      </c>
      <c r="K123" s="9">
        <f t="shared" si="11"/>
        <v>-0.52892561983471076</v>
      </c>
    </row>
    <row r="124" spans="1:11" x14ac:dyDescent="0.2">
      <c r="A124" s="7" t="s">
        <v>437</v>
      </c>
      <c r="B124" s="65">
        <v>0</v>
      </c>
      <c r="C124" s="34">
        <f>IF(B147=0, "-", B124/B147)</f>
        <v>0</v>
      </c>
      <c r="D124" s="65">
        <v>0</v>
      </c>
      <c r="E124" s="9">
        <f>IF(D147=0, "-", D124/D147)</f>
        <v>0</v>
      </c>
      <c r="F124" s="81">
        <v>0</v>
      </c>
      <c r="G124" s="34">
        <f>IF(F147=0, "-", F124/F147)</f>
        <v>0</v>
      </c>
      <c r="H124" s="65">
        <v>6</v>
      </c>
      <c r="I124" s="9">
        <f>IF(H147=0, "-", H124/H147)</f>
        <v>7.4506395132248847E-4</v>
      </c>
      <c r="J124" s="8" t="str">
        <f t="shared" si="10"/>
        <v>-</v>
      </c>
      <c r="K124" s="9">
        <f t="shared" si="11"/>
        <v>-1</v>
      </c>
    </row>
    <row r="125" spans="1:11" x14ac:dyDescent="0.2">
      <c r="A125" s="7" t="s">
        <v>438</v>
      </c>
      <c r="B125" s="65">
        <v>0</v>
      </c>
      <c r="C125" s="34">
        <f>IF(B147=0, "-", B125/B147)</f>
        <v>0</v>
      </c>
      <c r="D125" s="65">
        <v>16</v>
      </c>
      <c r="E125" s="9">
        <f>IF(D147=0, "-", D125/D147)</f>
        <v>2.8673835125448029E-2</v>
      </c>
      <c r="F125" s="81">
        <v>175</v>
      </c>
      <c r="G125" s="34">
        <f>IF(F147=0, "-", F125/F147)</f>
        <v>2.6403138201569101E-2</v>
      </c>
      <c r="H125" s="65">
        <v>261</v>
      </c>
      <c r="I125" s="9">
        <f>IF(H147=0, "-", H125/H147)</f>
        <v>3.2410281882528251E-2</v>
      </c>
      <c r="J125" s="8">
        <f t="shared" si="10"/>
        <v>-1</v>
      </c>
      <c r="K125" s="9">
        <f t="shared" si="11"/>
        <v>-0.32950191570881227</v>
      </c>
    </row>
    <row r="126" spans="1:11" x14ac:dyDescent="0.2">
      <c r="A126" s="7" t="s">
        <v>439</v>
      </c>
      <c r="B126" s="65">
        <v>9</v>
      </c>
      <c r="C126" s="34">
        <f>IF(B147=0, "-", B126/B147)</f>
        <v>1.2569832402234637E-2</v>
      </c>
      <c r="D126" s="65">
        <v>0</v>
      </c>
      <c r="E126" s="9">
        <f>IF(D147=0, "-", D126/D147)</f>
        <v>0</v>
      </c>
      <c r="F126" s="81">
        <v>9</v>
      </c>
      <c r="G126" s="34">
        <f>IF(F147=0, "-", F126/F147)</f>
        <v>1.3578756789378395E-3</v>
      </c>
      <c r="H126" s="65">
        <v>0</v>
      </c>
      <c r="I126" s="9">
        <f>IF(H147=0, "-", H126/H147)</f>
        <v>0</v>
      </c>
      <c r="J126" s="8" t="str">
        <f t="shared" si="10"/>
        <v>-</v>
      </c>
      <c r="K126" s="9" t="str">
        <f t="shared" si="11"/>
        <v>-</v>
      </c>
    </row>
    <row r="127" spans="1:11" x14ac:dyDescent="0.2">
      <c r="A127" s="7" t="s">
        <v>440</v>
      </c>
      <c r="B127" s="65">
        <v>17</v>
      </c>
      <c r="C127" s="34">
        <f>IF(B147=0, "-", B127/B147)</f>
        <v>2.3743016759776536E-2</v>
      </c>
      <c r="D127" s="65">
        <v>10</v>
      </c>
      <c r="E127" s="9">
        <f>IF(D147=0, "-", D127/D147)</f>
        <v>1.7921146953405017E-2</v>
      </c>
      <c r="F127" s="81">
        <v>183</v>
      </c>
      <c r="G127" s="34">
        <f>IF(F147=0, "-", F127/F147)</f>
        <v>2.7610138805069403E-2</v>
      </c>
      <c r="H127" s="65">
        <v>214</v>
      </c>
      <c r="I127" s="9">
        <f>IF(H147=0, "-", H127/H147)</f>
        <v>2.6573947597168756E-2</v>
      </c>
      <c r="J127" s="8">
        <f t="shared" si="10"/>
        <v>0.7</v>
      </c>
      <c r="K127" s="9">
        <f t="shared" si="11"/>
        <v>-0.14485981308411214</v>
      </c>
    </row>
    <row r="128" spans="1:11" x14ac:dyDescent="0.2">
      <c r="A128" s="7" t="s">
        <v>441</v>
      </c>
      <c r="B128" s="65">
        <v>42</v>
      </c>
      <c r="C128" s="34">
        <f>IF(B147=0, "-", B128/B147)</f>
        <v>5.8659217877094973E-2</v>
      </c>
      <c r="D128" s="65">
        <v>59</v>
      </c>
      <c r="E128" s="9">
        <f>IF(D147=0, "-", D128/D147)</f>
        <v>0.1057347670250896</v>
      </c>
      <c r="F128" s="81">
        <v>582</v>
      </c>
      <c r="G128" s="34">
        <f>IF(F147=0, "-", F128/F147)</f>
        <v>8.7809293904646951E-2</v>
      </c>
      <c r="H128" s="65">
        <v>665</v>
      </c>
      <c r="I128" s="9">
        <f>IF(H147=0, "-", H128/H147)</f>
        <v>8.2577921271575816E-2</v>
      </c>
      <c r="J128" s="8">
        <f t="shared" si="10"/>
        <v>-0.28813559322033899</v>
      </c>
      <c r="K128" s="9">
        <f t="shared" si="11"/>
        <v>-0.12481203007518797</v>
      </c>
    </row>
    <row r="129" spans="1:11" x14ac:dyDescent="0.2">
      <c r="A129" s="7" t="s">
        <v>442</v>
      </c>
      <c r="B129" s="65">
        <v>21</v>
      </c>
      <c r="C129" s="34">
        <f>IF(B147=0, "-", B129/B147)</f>
        <v>2.9329608938547486E-2</v>
      </c>
      <c r="D129" s="65">
        <v>13</v>
      </c>
      <c r="E129" s="9">
        <f>IF(D147=0, "-", D129/D147)</f>
        <v>2.3297491039426525E-2</v>
      </c>
      <c r="F129" s="81">
        <v>170</v>
      </c>
      <c r="G129" s="34">
        <f>IF(F147=0, "-", F129/F147)</f>
        <v>2.5648762824381412E-2</v>
      </c>
      <c r="H129" s="65">
        <v>154</v>
      </c>
      <c r="I129" s="9">
        <f>IF(H147=0, "-", H129/H147)</f>
        <v>1.9123308083943871E-2</v>
      </c>
      <c r="J129" s="8">
        <f t="shared" si="10"/>
        <v>0.61538461538461542</v>
      </c>
      <c r="K129" s="9">
        <f t="shared" si="11"/>
        <v>0.1038961038961039</v>
      </c>
    </row>
    <row r="130" spans="1:11" x14ac:dyDescent="0.2">
      <c r="A130" s="7" t="s">
        <v>443</v>
      </c>
      <c r="B130" s="65">
        <v>4</v>
      </c>
      <c r="C130" s="34">
        <f>IF(B147=0, "-", B130/B147)</f>
        <v>5.5865921787709499E-3</v>
      </c>
      <c r="D130" s="65">
        <v>3</v>
      </c>
      <c r="E130" s="9">
        <f>IF(D147=0, "-", D130/D147)</f>
        <v>5.3763440860215058E-3</v>
      </c>
      <c r="F130" s="81">
        <v>57</v>
      </c>
      <c r="G130" s="34">
        <f>IF(F147=0, "-", F130/F147)</f>
        <v>8.5998792999396508E-3</v>
      </c>
      <c r="H130" s="65">
        <v>60</v>
      </c>
      <c r="I130" s="9">
        <f>IF(H147=0, "-", H130/H147)</f>
        <v>7.4506395132248856E-3</v>
      </c>
      <c r="J130" s="8">
        <f t="shared" si="10"/>
        <v>0.33333333333333331</v>
      </c>
      <c r="K130" s="9">
        <f t="shared" si="11"/>
        <v>-0.05</v>
      </c>
    </row>
    <row r="131" spans="1:11" x14ac:dyDescent="0.2">
      <c r="A131" s="7" t="s">
        <v>444</v>
      </c>
      <c r="B131" s="65">
        <v>59</v>
      </c>
      <c r="C131" s="34">
        <f>IF(B147=0, "-", B131/B147)</f>
        <v>8.2402234636871505E-2</v>
      </c>
      <c r="D131" s="65">
        <v>10</v>
      </c>
      <c r="E131" s="9">
        <f>IF(D147=0, "-", D131/D147)</f>
        <v>1.7921146953405017E-2</v>
      </c>
      <c r="F131" s="81">
        <v>317</v>
      </c>
      <c r="G131" s="34">
        <f>IF(F147=0, "-", F131/F147)</f>
        <v>4.7827398913699457E-2</v>
      </c>
      <c r="H131" s="65">
        <v>208</v>
      </c>
      <c r="I131" s="9">
        <f>IF(H147=0, "-", H131/H147)</f>
        <v>2.5828883645846269E-2</v>
      </c>
      <c r="J131" s="8">
        <f t="shared" si="10"/>
        <v>4.9000000000000004</v>
      </c>
      <c r="K131" s="9">
        <f t="shared" si="11"/>
        <v>0.52403846153846156</v>
      </c>
    </row>
    <row r="132" spans="1:11" x14ac:dyDescent="0.2">
      <c r="A132" s="7" t="s">
        <v>445</v>
      </c>
      <c r="B132" s="65">
        <v>2</v>
      </c>
      <c r="C132" s="34">
        <f>IF(B147=0, "-", B132/B147)</f>
        <v>2.7932960893854749E-3</v>
      </c>
      <c r="D132" s="65">
        <v>0</v>
      </c>
      <c r="E132" s="9">
        <f>IF(D147=0, "-", D132/D147)</f>
        <v>0</v>
      </c>
      <c r="F132" s="81">
        <v>23</v>
      </c>
      <c r="G132" s="34">
        <f>IF(F147=0, "-", F132/F147)</f>
        <v>3.4701267350633674E-3</v>
      </c>
      <c r="H132" s="65">
        <v>7</v>
      </c>
      <c r="I132" s="9">
        <f>IF(H147=0, "-", H132/H147)</f>
        <v>8.6924127654290325E-4</v>
      </c>
      <c r="J132" s="8" t="str">
        <f t="shared" si="10"/>
        <v>-</v>
      </c>
      <c r="K132" s="9">
        <f t="shared" si="11"/>
        <v>2.2857142857142856</v>
      </c>
    </row>
    <row r="133" spans="1:11" x14ac:dyDescent="0.2">
      <c r="A133" s="7" t="s">
        <v>446</v>
      </c>
      <c r="B133" s="65">
        <v>37</v>
      </c>
      <c r="C133" s="34">
        <f>IF(B147=0, "-", B133/B147)</f>
        <v>5.1675977653631286E-2</v>
      </c>
      <c r="D133" s="65">
        <v>11</v>
      </c>
      <c r="E133" s="9">
        <f>IF(D147=0, "-", D133/D147)</f>
        <v>1.9713261648745518E-2</v>
      </c>
      <c r="F133" s="81">
        <v>280</v>
      </c>
      <c r="G133" s="34">
        <f>IF(F147=0, "-", F133/F147)</f>
        <v>4.2245021122510558E-2</v>
      </c>
      <c r="H133" s="65">
        <v>178</v>
      </c>
      <c r="I133" s="9">
        <f>IF(H147=0, "-", H133/H147)</f>
        <v>2.2103563889233825E-2</v>
      </c>
      <c r="J133" s="8">
        <f t="shared" si="10"/>
        <v>2.3636363636363638</v>
      </c>
      <c r="K133" s="9">
        <f t="shared" si="11"/>
        <v>0.5730337078651685</v>
      </c>
    </row>
    <row r="134" spans="1:11" x14ac:dyDescent="0.2">
      <c r="A134" s="7" t="s">
        <v>447</v>
      </c>
      <c r="B134" s="65">
        <v>52</v>
      </c>
      <c r="C134" s="34">
        <f>IF(B147=0, "-", B134/B147)</f>
        <v>7.2625698324022353E-2</v>
      </c>
      <c r="D134" s="65">
        <v>36</v>
      </c>
      <c r="E134" s="9">
        <f>IF(D147=0, "-", D134/D147)</f>
        <v>6.4516129032258063E-2</v>
      </c>
      <c r="F134" s="81">
        <v>534</v>
      </c>
      <c r="G134" s="34">
        <f>IF(F147=0, "-", F134/F147)</f>
        <v>8.0567290283645135E-2</v>
      </c>
      <c r="H134" s="65">
        <v>450</v>
      </c>
      <c r="I134" s="9">
        <f>IF(H147=0, "-", H134/H147)</f>
        <v>5.587979634918664E-2</v>
      </c>
      <c r="J134" s="8">
        <f t="shared" si="10"/>
        <v>0.44444444444444442</v>
      </c>
      <c r="K134" s="9">
        <f t="shared" si="11"/>
        <v>0.18666666666666668</v>
      </c>
    </row>
    <row r="135" spans="1:11" x14ac:dyDescent="0.2">
      <c r="A135" s="7" t="s">
        <v>448</v>
      </c>
      <c r="B135" s="65">
        <v>102</v>
      </c>
      <c r="C135" s="34">
        <f>IF(B147=0, "-", B135/B147)</f>
        <v>0.14245810055865921</v>
      </c>
      <c r="D135" s="65">
        <v>22</v>
      </c>
      <c r="E135" s="9">
        <f>IF(D147=0, "-", D135/D147)</f>
        <v>3.9426523297491037E-2</v>
      </c>
      <c r="F135" s="81">
        <v>273</v>
      </c>
      <c r="G135" s="34">
        <f>IF(F147=0, "-", F135/F147)</f>
        <v>4.11888955944478E-2</v>
      </c>
      <c r="H135" s="65">
        <v>694</v>
      </c>
      <c r="I135" s="9">
        <f>IF(H147=0, "-", H135/H147)</f>
        <v>8.6179063702967837E-2</v>
      </c>
      <c r="J135" s="8">
        <f t="shared" si="10"/>
        <v>3.6363636363636362</v>
      </c>
      <c r="K135" s="9">
        <f t="shared" si="11"/>
        <v>-0.60662824207492794</v>
      </c>
    </row>
    <row r="136" spans="1:11" x14ac:dyDescent="0.2">
      <c r="A136" s="7" t="s">
        <v>449</v>
      </c>
      <c r="B136" s="65">
        <v>36</v>
      </c>
      <c r="C136" s="34">
        <f>IF(B147=0, "-", B136/B147)</f>
        <v>5.027932960893855E-2</v>
      </c>
      <c r="D136" s="65">
        <v>41</v>
      </c>
      <c r="E136" s="9">
        <f>IF(D147=0, "-", D136/D147)</f>
        <v>7.3476702508960573E-2</v>
      </c>
      <c r="F136" s="81">
        <v>666</v>
      </c>
      <c r="G136" s="34">
        <f>IF(F147=0, "-", F136/F147)</f>
        <v>0.10048280024140012</v>
      </c>
      <c r="H136" s="65">
        <v>1155</v>
      </c>
      <c r="I136" s="9">
        <f>IF(H147=0, "-", H136/H147)</f>
        <v>0.14342481062957904</v>
      </c>
      <c r="J136" s="8">
        <f t="shared" si="10"/>
        <v>-0.12195121951219512</v>
      </c>
      <c r="K136" s="9">
        <f t="shared" si="11"/>
        <v>-0.42337662337662335</v>
      </c>
    </row>
    <row r="137" spans="1:11" x14ac:dyDescent="0.2">
      <c r="A137" s="7" t="s">
        <v>450</v>
      </c>
      <c r="B137" s="65">
        <v>3</v>
      </c>
      <c r="C137" s="34">
        <f>IF(B147=0, "-", B137/B147)</f>
        <v>4.1899441340782122E-3</v>
      </c>
      <c r="D137" s="65">
        <v>9</v>
      </c>
      <c r="E137" s="9">
        <f>IF(D147=0, "-", D137/D147)</f>
        <v>1.6129032258064516E-2</v>
      </c>
      <c r="F137" s="81">
        <v>54</v>
      </c>
      <c r="G137" s="34">
        <f>IF(F147=0, "-", F137/F147)</f>
        <v>8.1472540736270364E-3</v>
      </c>
      <c r="H137" s="65">
        <v>128</v>
      </c>
      <c r="I137" s="9">
        <f>IF(H147=0, "-", H137/H147)</f>
        <v>1.5894697628213088E-2</v>
      </c>
      <c r="J137" s="8">
        <f t="shared" si="10"/>
        <v>-0.66666666666666663</v>
      </c>
      <c r="K137" s="9">
        <f t="shared" si="11"/>
        <v>-0.578125</v>
      </c>
    </row>
    <row r="138" spans="1:11" x14ac:dyDescent="0.2">
      <c r="A138" s="7" t="s">
        <v>451</v>
      </c>
      <c r="B138" s="65">
        <v>1</v>
      </c>
      <c r="C138" s="34">
        <f>IF(B147=0, "-", B138/B147)</f>
        <v>1.3966480446927375E-3</v>
      </c>
      <c r="D138" s="65">
        <v>10</v>
      </c>
      <c r="E138" s="9">
        <f>IF(D147=0, "-", D138/D147)</f>
        <v>1.7921146953405017E-2</v>
      </c>
      <c r="F138" s="81">
        <v>71</v>
      </c>
      <c r="G138" s="34">
        <f>IF(F147=0, "-", F138/F147)</f>
        <v>1.0712130356065178E-2</v>
      </c>
      <c r="H138" s="65">
        <v>90</v>
      </c>
      <c r="I138" s="9">
        <f>IF(H147=0, "-", H138/H147)</f>
        <v>1.1175959269837327E-2</v>
      </c>
      <c r="J138" s="8">
        <f t="shared" si="10"/>
        <v>-0.9</v>
      </c>
      <c r="K138" s="9">
        <f t="shared" si="11"/>
        <v>-0.21111111111111111</v>
      </c>
    </row>
    <row r="139" spans="1:11" x14ac:dyDescent="0.2">
      <c r="A139" s="7" t="s">
        <v>452</v>
      </c>
      <c r="B139" s="65">
        <v>0</v>
      </c>
      <c r="C139" s="34">
        <f>IF(B147=0, "-", B139/B147)</f>
        <v>0</v>
      </c>
      <c r="D139" s="65">
        <v>0</v>
      </c>
      <c r="E139" s="9">
        <f>IF(D147=0, "-", D139/D147)</f>
        <v>0</v>
      </c>
      <c r="F139" s="81">
        <v>2</v>
      </c>
      <c r="G139" s="34">
        <f>IF(F147=0, "-", F139/F147)</f>
        <v>3.0175015087507544E-4</v>
      </c>
      <c r="H139" s="65">
        <v>3</v>
      </c>
      <c r="I139" s="9">
        <f>IF(H147=0, "-", H139/H147)</f>
        <v>3.7253197566124423E-4</v>
      </c>
      <c r="J139" s="8" t="str">
        <f t="shared" si="10"/>
        <v>-</v>
      </c>
      <c r="K139" s="9">
        <f t="shared" si="11"/>
        <v>-0.33333333333333331</v>
      </c>
    </row>
    <row r="140" spans="1:11" x14ac:dyDescent="0.2">
      <c r="A140" s="7" t="s">
        <v>453</v>
      </c>
      <c r="B140" s="65">
        <v>29</v>
      </c>
      <c r="C140" s="34">
        <f>IF(B147=0, "-", B140/B147)</f>
        <v>4.0502793296089384E-2</v>
      </c>
      <c r="D140" s="65">
        <v>56</v>
      </c>
      <c r="E140" s="9">
        <f>IF(D147=0, "-", D140/D147)</f>
        <v>0.1003584229390681</v>
      </c>
      <c r="F140" s="81">
        <v>424</v>
      </c>
      <c r="G140" s="34">
        <f>IF(F147=0, "-", F140/F147)</f>
        <v>6.3971031985515986E-2</v>
      </c>
      <c r="H140" s="65">
        <v>643</v>
      </c>
      <c r="I140" s="9">
        <f>IF(H147=0, "-", H140/H147)</f>
        <v>7.9846020116726688E-2</v>
      </c>
      <c r="J140" s="8">
        <f t="shared" si="10"/>
        <v>-0.48214285714285715</v>
      </c>
      <c r="K140" s="9">
        <f t="shared" si="11"/>
        <v>-0.3405909797822706</v>
      </c>
    </row>
    <row r="141" spans="1:11" x14ac:dyDescent="0.2">
      <c r="A141" s="7" t="s">
        <v>454</v>
      </c>
      <c r="B141" s="65">
        <v>17</v>
      </c>
      <c r="C141" s="34">
        <f>IF(B147=0, "-", B141/B147)</f>
        <v>2.3743016759776536E-2</v>
      </c>
      <c r="D141" s="65">
        <v>18</v>
      </c>
      <c r="E141" s="9">
        <f>IF(D147=0, "-", D141/D147)</f>
        <v>3.2258064516129031E-2</v>
      </c>
      <c r="F141" s="81">
        <v>163</v>
      </c>
      <c r="G141" s="34">
        <f>IF(F147=0, "-", F141/F147)</f>
        <v>2.4592637296318647E-2</v>
      </c>
      <c r="H141" s="65">
        <v>198</v>
      </c>
      <c r="I141" s="9">
        <f>IF(H147=0, "-", H141/H147)</f>
        <v>2.4587110393642121E-2</v>
      </c>
      <c r="J141" s="8">
        <f t="shared" si="10"/>
        <v>-5.5555555555555552E-2</v>
      </c>
      <c r="K141" s="9">
        <f t="shared" si="11"/>
        <v>-0.17676767676767677</v>
      </c>
    </row>
    <row r="142" spans="1:11" x14ac:dyDescent="0.2">
      <c r="A142" s="7" t="s">
        <v>455</v>
      </c>
      <c r="B142" s="65">
        <v>24</v>
      </c>
      <c r="C142" s="34">
        <f>IF(B147=0, "-", B142/B147)</f>
        <v>3.3519553072625698E-2</v>
      </c>
      <c r="D142" s="65">
        <v>66</v>
      </c>
      <c r="E142" s="9">
        <f>IF(D147=0, "-", D142/D147)</f>
        <v>0.11827956989247312</v>
      </c>
      <c r="F142" s="81">
        <v>665</v>
      </c>
      <c r="G142" s="34">
        <f>IF(F147=0, "-", F142/F147)</f>
        <v>0.10033192516596258</v>
      </c>
      <c r="H142" s="65">
        <v>761</v>
      </c>
      <c r="I142" s="9">
        <f>IF(H147=0, "-", H142/H147)</f>
        <v>9.4498944492735631E-2</v>
      </c>
      <c r="J142" s="8">
        <f t="shared" si="10"/>
        <v>-0.63636363636363635</v>
      </c>
      <c r="K142" s="9">
        <f t="shared" si="11"/>
        <v>-0.12614980289093297</v>
      </c>
    </row>
    <row r="143" spans="1:11" x14ac:dyDescent="0.2">
      <c r="A143" s="7" t="s">
        <v>456</v>
      </c>
      <c r="B143" s="65">
        <v>193</v>
      </c>
      <c r="C143" s="34">
        <f>IF(B147=0, "-", B143/B147)</f>
        <v>0.26955307262569833</v>
      </c>
      <c r="D143" s="65">
        <v>88</v>
      </c>
      <c r="E143" s="9">
        <f>IF(D147=0, "-", D143/D147)</f>
        <v>0.15770609318996415</v>
      </c>
      <c r="F143" s="81">
        <v>1217</v>
      </c>
      <c r="G143" s="34">
        <f>IF(F147=0, "-", F143/F147)</f>
        <v>0.1836149668074834</v>
      </c>
      <c r="H143" s="65">
        <v>1206</v>
      </c>
      <c r="I143" s="9">
        <f>IF(H147=0, "-", H143/H147)</f>
        <v>0.14975785421582019</v>
      </c>
      <c r="J143" s="8">
        <f t="shared" si="10"/>
        <v>1.1931818181818181</v>
      </c>
      <c r="K143" s="9">
        <f t="shared" si="11"/>
        <v>9.1210613598673301E-3</v>
      </c>
    </row>
    <row r="144" spans="1:11" x14ac:dyDescent="0.2">
      <c r="A144" s="7" t="s">
        <v>457</v>
      </c>
      <c r="B144" s="65">
        <v>0</v>
      </c>
      <c r="C144" s="34">
        <f>IF(B147=0, "-", B144/B147)</f>
        <v>0</v>
      </c>
      <c r="D144" s="65">
        <v>0</v>
      </c>
      <c r="E144" s="9">
        <f>IF(D147=0, "-", D144/D147)</f>
        <v>0</v>
      </c>
      <c r="F144" s="81">
        <v>0</v>
      </c>
      <c r="G144" s="34">
        <f>IF(F147=0, "-", F144/F147)</f>
        <v>0</v>
      </c>
      <c r="H144" s="65">
        <v>6</v>
      </c>
      <c r="I144" s="9">
        <f>IF(H147=0, "-", H144/H147)</f>
        <v>7.4506395132248847E-4</v>
      </c>
      <c r="J144" s="8" t="str">
        <f t="shared" si="10"/>
        <v>-</v>
      </c>
      <c r="K144" s="9">
        <f t="shared" si="11"/>
        <v>-1</v>
      </c>
    </row>
    <row r="145" spans="1:11" x14ac:dyDescent="0.2">
      <c r="A145" s="7" t="s">
        <v>458</v>
      </c>
      <c r="B145" s="65">
        <v>9</v>
      </c>
      <c r="C145" s="34">
        <f>IF(B147=0, "-", B145/B147)</f>
        <v>1.2569832402234637E-2</v>
      </c>
      <c r="D145" s="65">
        <v>27</v>
      </c>
      <c r="E145" s="9">
        <f>IF(D147=0, "-", D145/D147)</f>
        <v>4.8387096774193547E-2</v>
      </c>
      <c r="F145" s="81">
        <v>181</v>
      </c>
      <c r="G145" s="34">
        <f>IF(F147=0, "-", F145/F147)</f>
        <v>2.7308388654194327E-2</v>
      </c>
      <c r="H145" s="65">
        <v>227</v>
      </c>
      <c r="I145" s="9">
        <f>IF(H147=0, "-", H145/H147)</f>
        <v>2.8188252825034149E-2</v>
      </c>
      <c r="J145" s="8">
        <f t="shared" si="10"/>
        <v>-0.66666666666666663</v>
      </c>
      <c r="K145" s="9">
        <f t="shared" si="11"/>
        <v>-0.20264317180616739</v>
      </c>
    </row>
    <row r="146" spans="1:11" x14ac:dyDescent="0.2">
      <c r="A146" s="2"/>
      <c r="B146" s="68"/>
      <c r="C146" s="33"/>
      <c r="D146" s="68"/>
      <c r="E146" s="6"/>
      <c r="F146" s="82"/>
      <c r="G146" s="33"/>
      <c r="H146" s="68"/>
      <c r="I146" s="6"/>
      <c r="J146" s="5"/>
      <c r="K146" s="6"/>
    </row>
    <row r="147" spans="1:11" s="43" customFormat="1" x14ac:dyDescent="0.2">
      <c r="A147" s="162" t="s">
        <v>611</v>
      </c>
      <c r="B147" s="71">
        <f>SUM(B120:B146)</f>
        <v>716</v>
      </c>
      <c r="C147" s="40">
        <f>B147/6204</f>
        <v>0.11540941328175371</v>
      </c>
      <c r="D147" s="71">
        <f>SUM(D120:D146)</f>
        <v>558</v>
      </c>
      <c r="E147" s="41">
        <f>D147/5317</f>
        <v>0.10494639834493136</v>
      </c>
      <c r="F147" s="77">
        <f>SUM(F120:F146)</f>
        <v>6628</v>
      </c>
      <c r="G147" s="42">
        <f>F147/60084</f>
        <v>0.11031222954530324</v>
      </c>
      <c r="H147" s="71">
        <f>SUM(H120:H146)</f>
        <v>8053</v>
      </c>
      <c r="I147" s="41">
        <f>H147/67212</f>
        <v>0.11981491400345176</v>
      </c>
      <c r="J147" s="37">
        <f>IF(D147=0, "-", IF((B147-D147)/D147&lt;10, (B147-D147)/D147, "&gt;999%"))</f>
        <v>0.28315412186379929</v>
      </c>
      <c r="K147" s="38">
        <f>IF(H147=0, "-", IF((F147-H147)/H147&lt;10, (F147-H147)/H147, "&gt;999%"))</f>
        <v>-0.17695268843909101</v>
      </c>
    </row>
    <row r="148" spans="1:11" x14ac:dyDescent="0.2">
      <c r="B148" s="83"/>
      <c r="D148" s="83"/>
      <c r="F148" s="83"/>
      <c r="H148" s="83"/>
    </row>
    <row r="149" spans="1:11" x14ac:dyDescent="0.2">
      <c r="A149" s="163" t="s">
        <v>156</v>
      </c>
      <c r="B149" s="61" t="s">
        <v>12</v>
      </c>
      <c r="C149" s="62" t="s">
        <v>13</v>
      </c>
      <c r="D149" s="61" t="s">
        <v>12</v>
      </c>
      <c r="E149" s="63" t="s">
        <v>13</v>
      </c>
      <c r="F149" s="62" t="s">
        <v>12</v>
      </c>
      <c r="G149" s="62" t="s">
        <v>13</v>
      </c>
      <c r="H149" s="61" t="s">
        <v>12</v>
      </c>
      <c r="I149" s="63" t="s">
        <v>13</v>
      </c>
      <c r="J149" s="61"/>
      <c r="K149" s="63"/>
    </row>
    <row r="150" spans="1:11" x14ac:dyDescent="0.2">
      <c r="A150" s="7" t="s">
        <v>459</v>
      </c>
      <c r="B150" s="65">
        <v>1</v>
      </c>
      <c r="C150" s="34">
        <f>IF(B169=0, "-", B150/B169)</f>
        <v>1.0638297872340425E-2</v>
      </c>
      <c r="D150" s="65">
        <v>0</v>
      </c>
      <c r="E150" s="9">
        <f>IF(D169=0, "-", D150/D169)</f>
        <v>0</v>
      </c>
      <c r="F150" s="81">
        <v>2</v>
      </c>
      <c r="G150" s="34">
        <f>IF(F169=0, "-", F150/F169)</f>
        <v>2.9282576866764276E-3</v>
      </c>
      <c r="H150" s="65">
        <v>0</v>
      </c>
      <c r="I150" s="9">
        <f>IF(H169=0, "-", H150/H169)</f>
        <v>0</v>
      </c>
      <c r="J150" s="8" t="str">
        <f t="shared" ref="J150:J167" si="12">IF(D150=0, "-", IF((B150-D150)/D150&lt;10, (B150-D150)/D150, "&gt;999%"))</f>
        <v>-</v>
      </c>
      <c r="K150" s="9" t="str">
        <f t="shared" ref="K150:K167" si="13">IF(H150=0, "-", IF((F150-H150)/H150&lt;10, (F150-H150)/H150, "&gt;999%"))</f>
        <v>-</v>
      </c>
    </row>
    <row r="151" spans="1:11" x14ac:dyDescent="0.2">
      <c r="A151" s="7" t="s">
        <v>460</v>
      </c>
      <c r="B151" s="65">
        <v>5</v>
      </c>
      <c r="C151" s="34">
        <f>IF(B169=0, "-", B151/B169)</f>
        <v>5.3191489361702128E-2</v>
      </c>
      <c r="D151" s="65">
        <v>6</v>
      </c>
      <c r="E151" s="9">
        <f>IF(D169=0, "-", D151/D169)</f>
        <v>0.10909090909090909</v>
      </c>
      <c r="F151" s="81">
        <v>63</v>
      </c>
      <c r="G151" s="34">
        <f>IF(F169=0, "-", F151/F169)</f>
        <v>9.224011713030747E-2</v>
      </c>
      <c r="H151" s="65">
        <v>38</v>
      </c>
      <c r="I151" s="9">
        <f>IF(H169=0, "-", H151/H169)</f>
        <v>6.1290322580645158E-2</v>
      </c>
      <c r="J151" s="8">
        <f t="shared" si="12"/>
        <v>-0.16666666666666666</v>
      </c>
      <c r="K151" s="9">
        <f t="shared" si="13"/>
        <v>0.65789473684210531</v>
      </c>
    </row>
    <row r="152" spans="1:11" x14ac:dyDescent="0.2">
      <c r="A152" s="7" t="s">
        <v>461</v>
      </c>
      <c r="B152" s="65">
        <v>18</v>
      </c>
      <c r="C152" s="34">
        <f>IF(B169=0, "-", B152/B169)</f>
        <v>0.19148936170212766</v>
      </c>
      <c r="D152" s="65">
        <v>11</v>
      </c>
      <c r="E152" s="9">
        <f>IF(D169=0, "-", D152/D169)</f>
        <v>0.2</v>
      </c>
      <c r="F152" s="81">
        <v>103</v>
      </c>
      <c r="G152" s="34">
        <f>IF(F169=0, "-", F152/F169)</f>
        <v>0.15080527086383602</v>
      </c>
      <c r="H152" s="65">
        <v>121</v>
      </c>
      <c r="I152" s="9">
        <f>IF(H169=0, "-", H152/H169)</f>
        <v>0.19516129032258064</v>
      </c>
      <c r="J152" s="8">
        <f t="shared" si="12"/>
        <v>0.63636363636363635</v>
      </c>
      <c r="K152" s="9">
        <f t="shared" si="13"/>
        <v>-0.1487603305785124</v>
      </c>
    </row>
    <row r="153" spans="1:11" x14ac:dyDescent="0.2">
      <c r="A153" s="7" t="s">
        <v>462</v>
      </c>
      <c r="B153" s="65">
        <v>2</v>
      </c>
      <c r="C153" s="34">
        <f>IF(B169=0, "-", B153/B169)</f>
        <v>2.1276595744680851E-2</v>
      </c>
      <c r="D153" s="65">
        <v>1</v>
      </c>
      <c r="E153" s="9">
        <f>IF(D169=0, "-", D153/D169)</f>
        <v>1.8181818181818181E-2</v>
      </c>
      <c r="F153" s="81">
        <v>16</v>
      </c>
      <c r="G153" s="34">
        <f>IF(F169=0, "-", F153/F169)</f>
        <v>2.3426061493411421E-2</v>
      </c>
      <c r="H153" s="65">
        <v>2</v>
      </c>
      <c r="I153" s="9">
        <f>IF(H169=0, "-", H153/H169)</f>
        <v>3.2258064516129032E-3</v>
      </c>
      <c r="J153" s="8">
        <f t="shared" si="12"/>
        <v>1</v>
      </c>
      <c r="K153" s="9">
        <f t="shared" si="13"/>
        <v>7</v>
      </c>
    </row>
    <row r="154" spans="1:11" x14ac:dyDescent="0.2">
      <c r="A154" s="7" t="s">
        <v>463</v>
      </c>
      <c r="B154" s="65">
        <v>1</v>
      </c>
      <c r="C154" s="34">
        <f>IF(B169=0, "-", B154/B169)</f>
        <v>1.0638297872340425E-2</v>
      </c>
      <c r="D154" s="65">
        <v>0</v>
      </c>
      <c r="E154" s="9">
        <f>IF(D169=0, "-", D154/D169)</f>
        <v>0</v>
      </c>
      <c r="F154" s="81">
        <v>2</v>
      </c>
      <c r="G154" s="34">
        <f>IF(F169=0, "-", F154/F169)</f>
        <v>2.9282576866764276E-3</v>
      </c>
      <c r="H154" s="65">
        <v>0</v>
      </c>
      <c r="I154" s="9">
        <f>IF(H169=0, "-", H154/H169)</f>
        <v>0</v>
      </c>
      <c r="J154" s="8" t="str">
        <f t="shared" si="12"/>
        <v>-</v>
      </c>
      <c r="K154" s="9" t="str">
        <f t="shared" si="13"/>
        <v>-</v>
      </c>
    </row>
    <row r="155" spans="1:11" x14ac:dyDescent="0.2">
      <c r="A155" s="7" t="s">
        <v>464</v>
      </c>
      <c r="B155" s="65">
        <v>1</v>
      </c>
      <c r="C155" s="34">
        <f>IF(B169=0, "-", B155/B169)</f>
        <v>1.0638297872340425E-2</v>
      </c>
      <c r="D155" s="65">
        <v>0</v>
      </c>
      <c r="E155" s="9">
        <f>IF(D169=0, "-", D155/D169)</f>
        <v>0</v>
      </c>
      <c r="F155" s="81">
        <v>11</v>
      </c>
      <c r="G155" s="34">
        <f>IF(F169=0, "-", F155/F169)</f>
        <v>1.6105417276720352E-2</v>
      </c>
      <c r="H155" s="65">
        <v>21</v>
      </c>
      <c r="I155" s="9">
        <f>IF(H169=0, "-", H155/H169)</f>
        <v>3.3870967741935487E-2</v>
      </c>
      <c r="J155" s="8" t="str">
        <f t="shared" si="12"/>
        <v>-</v>
      </c>
      <c r="K155" s="9">
        <f t="shared" si="13"/>
        <v>-0.47619047619047616</v>
      </c>
    </row>
    <row r="156" spans="1:11" x14ac:dyDescent="0.2">
      <c r="A156" s="7" t="s">
        <v>465</v>
      </c>
      <c r="B156" s="65">
        <v>0</v>
      </c>
      <c r="C156" s="34">
        <f>IF(B169=0, "-", B156/B169)</f>
        <v>0</v>
      </c>
      <c r="D156" s="65">
        <v>1</v>
      </c>
      <c r="E156" s="9">
        <f>IF(D169=0, "-", D156/D169)</f>
        <v>1.8181818181818181E-2</v>
      </c>
      <c r="F156" s="81">
        <v>3</v>
      </c>
      <c r="G156" s="34">
        <f>IF(F169=0, "-", F156/F169)</f>
        <v>4.3923865300146414E-3</v>
      </c>
      <c r="H156" s="65">
        <v>3</v>
      </c>
      <c r="I156" s="9">
        <f>IF(H169=0, "-", H156/H169)</f>
        <v>4.8387096774193551E-3</v>
      </c>
      <c r="J156" s="8">
        <f t="shared" si="12"/>
        <v>-1</v>
      </c>
      <c r="K156" s="9">
        <f t="shared" si="13"/>
        <v>0</v>
      </c>
    </row>
    <row r="157" spans="1:11" x14ac:dyDescent="0.2">
      <c r="A157" s="7" t="s">
        <v>466</v>
      </c>
      <c r="B157" s="65">
        <v>3</v>
      </c>
      <c r="C157" s="34">
        <f>IF(B169=0, "-", B157/B169)</f>
        <v>3.1914893617021274E-2</v>
      </c>
      <c r="D157" s="65">
        <v>0</v>
      </c>
      <c r="E157" s="9">
        <f>IF(D169=0, "-", D157/D169)</f>
        <v>0</v>
      </c>
      <c r="F157" s="81">
        <v>13</v>
      </c>
      <c r="G157" s="34">
        <f>IF(F169=0, "-", F157/F169)</f>
        <v>1.9033674963396779E-2</v>
      </c>
      <c r="H157" s="65">
        <v>0</v>
      </c>
      <c r="I157" s="9">
        <f>IF(H169=0, "-", H157/H169)</f>
        <v>0</v>
      </c>
      <c r="J157" s="8" t="str">
        <f t="shared" si="12"/>
        <v>-</v>
      </c>
      <c r="K157" s="9" t="str">
        <f t="shared" si="13"/>
        <v>-</v>
      </c>
    </row>
    <row r="158" spans="1:11" x14ac:dyDescent="0.2">
      <c r="A158" s="7" t="s">
        <v>467</v>
      </c>
      <c r="B158" s="65">
        <v>8</v>
      </c>
      <c r="C158" s="34">
        <f>IF(B169=0, "-", B158/B169)</f>
        <v>8.5106382978723402E-2</v>
      </c>
      <c r="D158" s="65">
        <v>5</v>
      </c>
      <c r="E158" s="9">
        <f>IF(D169=0, "-", D158/D169)</f>
        <v>9.0909090909090912E-2</v>
      </c>
      <c r="F158" s="81">
        <v>57</v>
      </c>
      <c r="G158" s="34">
        <f>IF(F169=0, "-", F158/F169)</f>
        <v>8.3455344070278187E-2</v>
      </c>
      <c r="H158" s="65">
        <v>93</v>
      </c>
      <c r="I158" s="9">
        <f>IF(H169=0, "-", H158/H169)</f>
        <v>0.15</v>
      </c>
      <c r="J158" s="8">
        <f t="shared" si="12"/>
        <v>0.6</v>
      </c>
      <c r="K158" s="9">
        <f t="shared" si="13"/>
        <v>-0.38709677419354838</v>
      </c>
    </row>
    <row r="159" spans="1:11" x14ac:dyDescent="0.2">
      <c r="A159" s="7" t="s">
        <v>468</v>
      </c>
      <c r="B159" s="65">
        <v>3</v>
      </c>
      <c r="C159" s="34">
        <f>IF(B169=0, "-", B159/B169)</f>
        <v>3.1914893617021274E-2</v>
      </c>
      <c r="D159" s="65">
        <v>3</v>
      </c>
      <c r="E159" s="9">
        <f>IF(D169=0, "-", D159/D169)</f>
        <v>5.4545454545454543E-2</v>
      </c>
      <c r="F159" s="81">
        <v>30</v>
      </c>
      <c r="G159" s="34">
        <f>IF(F169=0, "-", F159/F169)</f>
        <v>4.3923865300146414E-2</v>
      </c>
      <c r="H159" s="65">
        <v>43</v>
      </c>
      <c r="I159" s="9">
        <f>IF(H169=0, "-", H159/H169)</f>
        <v>6.9354838709677416E-2</v>
      </c>
      <c r="J159" s="8">
        <f t="shared" si="12"/>
        <v>0</v>
      </c>
      <c r="K159" s="9">
        <f t="shared" si="13"/>
        <v>-0.30232558139534882</v>
      </c>
    </row>
    <row r="160" spans="1:11" x14ac:dyDescent="0.2">
      <c r="A160" s="7" t="s">
        <v>469</v>
      </c>
      <c r="B160" s="65">
        <v>13</v>
      </c>
      <c r="C160" s="34">
        <f>IF(B169=0, "-", B160/B169)</f>
        <v>0.13829787234042554</v>
      </c>
      <c r="D160" s="65">
        <v>6</v>
      </c>
      <c r="E160" s="9">
        <f>IF(D169=0, "-", D160/D169)</f>
        <v>0.10909090909090909</v>
      </c>
      <c r="F160" s="81">
        <v>71</v>
      </c>
      <c r="G160" s="34">
        <f>IF(F169=0, "-", F160/F169)</f>
        <v>0.10395314787701318</v>
      </c>
      <c r="H160" s="65">
        <v>61</v>
      </c>
      <c r="I160" s="9">
        <f>IF(H169=0, "-", H160/H169)</f>
        <v>9.838709677419355E-2</v>
      </c>
      <c r="J160" s="8">
        <f t="shared" si="12"/>
        <v>1.1666666666666667</v>
      </c>
      <c r="K160" s="9">
        <f t="shared" si="13"/>
        <v>0.16393442622950818</v>
      </c>
    </row>
    <row r="161" spans="1:11" x14ac:dyDescent="0.2">
      <c r="A161" s="7" t="s">
        <v>470</v>
      </c>
      <c r="B161" s="65">
        <v>0</v>
      </c>
      <c r="C161" s="34">
        <f>IF(B169=0, "-", B161/B169)</f>
        <v>0</v>
      </c>
      <c r="D161" s="65">
        <v>0</v>
      </c>
      <c r="E161" s="9">
        <f>IF(D169=0, "-", D161/D169)</f>
        <v>0</v>
      </c>
      <c r="F161" s="81">
        <v>7</v>
      </c>
      <c r="G161" s="34">
        <f>IF(F169=0, "-", F161/F169)</f>
        <v>1.0248901903367497E-2</v>
      </c>
      <c r="H161" s="65">
        <v>4</v>
      </c>
      <c r="I161" s="9">
        <f>IF(H169=0, "-", H161/H169)</f>
        <v>6.4516129032258064E-3</v>
      </c>
      <c r="J161" s="8" t="str">
        <f t="shared" si="12"/>
        <v>-</v>
      </c>
      <c r="K161" s="9">
        <f t="shared" si="13"/>
        <v>0.75</v>
      </c>
    </row>
    <row r="162" spans="1:11" x14ac:dyDescent="0.2">
      <c r="A162" s="7" t="s">
        <v>471</v>
      </c>
      <c r="B162" s="65">
        <v>6</v>
      </c>
      <c r="C162" s="34">
        <f>IF(B169=0, "-", B162/B169)</f>
        <v>6.3829787234042548E-2</v>
      </c>
      <c r="D162" s="65">
        <v>0</v>
      </c>
      <c r="E162" s="9">
        <f>IF(D169=0, "-", D162/D169)</f>
        <v>0</v>
      </c>
      <c r="F162" s="81">
        <v>19</v>
      </c>
      <c r="G162" s="34">
        <f>IF(F169=0, "-", F162/F169)</f>
        <v>2.7818448023426062E-2</v>
      </c>
      <c r="H162" s="65">
        <v>11</v>
      </c>
      <c r="I162" s="9">
        <f>IF(H169=0, "-", H162/H169)</f>
        <v>1.7741935483870968E-2</v>
      </c>
      <c r="J162" s="8" t="str">
        <f t="shared" si="12"/>
        <v>-</v>
      </c>
      <c r="K162" s="9">
        <f t="shared" si="13"/>
        <v>0.72727272727272729</v>
      </c>
    </row>
    <row r="163" spans="1:11" x14ac:dyDescent="0.2">
      <c r="A163" s="7" t="s">
        <v>472</v>
      </c>
      <c r="B163" s="65">
        <v>7</v>
      </c>
      <c r="C163" s="34">
        <f>IF(B169=0, "-", B163/B169)</f>
        <v>7.4468085106382975E-2</v>
      </c>
      <c r="D163" s="65">
        <v>10</v>
      </c>
      <c r="E163" s="9">
        <f>IF(D169=0, "-", D163/D169)</f>
        <v>0.18181818181818182</v>
      </c>
      <c r="F163" s="81">
        <v>110</v>
      </c>
      <c r="G163" s="34">
        <f>IF(F169=0, "-", F163/F169)</f>
        <v>0.16105417276720352</v>
      </c>
      <c r="H163" s="65">
        <v>76</v>
      </c>
      <c r="I163" s="9">
        <f>IF(H169=0, "-", H163/H169)</f>
        <v>0.12258064516129032</v>
      </c>
      <c r="J163" s="8">
        <f t="shared" si="12"/>
        <v>-0.3</v>
      </c>
      <c r="K163" s="9">
        <f t="shared" si="13"/>
        <v>0.44736842105263158</v>
      </c>
    </row>
    <row r="164" spans="1:11" x14ac:dyDescent="0.2">
      <c r="A164" s="7" t="s">
        <v>473</v>
      </c>
      <c r="B164" s="65">
        <v>4</v>
      </c>
      <c r="C164" s="34">
        <f>IF(B169=0, "-", B164/B169)</f>
        <v>4.2553191489361701E-2</v>
      </c>
      <c r="D164" s="65">
        <v>1</v>
      </c>
      <c r="E164" s="9">
        <f>IF(D169=0, "-", D164/D169)</f>
        <v>1.8181818181818181E-2</v>
      </c>
      <c r="F164" s="81">
        <v>30</v>
      </c>
      <c r="G164" s="34">
        <f>IF(F169=0, "-", F164/F169)</f>
        <v>4.3923865300146414E-2</v>
      </c>
      <c r="H164" s="65">
        <v>1</v>
      </c>
      <c r="I164" s="9">
        <f>IF(H169=0, "-", H164/H169)</f>
        <v>1.6129032258064516E-3</v>
      </c>
      <c r="J164" s="8">
        <f t="shared" si="12"/>
        <v>3</v>
      </c>
      <c r="K164" s="9" t="str">
        <f t="shared" si="13"/>
        <v>&gt;999%</v>
      </c>
    </row>
    <row r="165" spans="1:11" x14ac:dyDescent="0.2">
      <c r="A165" s="7" t="s">
        <v>474</v>
      </c>
      <c r="B165" s="65">
        <v>1</v>
      </c>
      <c r="C165" s="34">
        <f>IF(B169=0, "-", B165/B169)</f>
        <v>1.0638297872340425E-2</v>
      </c>
      <c r="D165" s="65">
        <v>0</v>
      </c>
      <c r="E165" s="9">
        <f>IF(D169=0, "-", D165/D169)</f>
        <v>0</v>
      </c>
      <c r="F165" s="81">
        <v>39</v>
      </c>
      <c r="G165" s="34">
        <f>IF(F169=0, "-", F165/F169)</f>
        <v>5.7101024890190338E-2</v>
      </c>
      <c r="H165" s="65">
        <v>56</v>
      </c>
      <c r="I165" s="9">
        <f>IF(H169=0, "-", H165/H169)</f>
        <v>9.0322580645161285E-2</v>
      </c>
      <c r="J165" s="8" t="str">
        <f t="shared" si="12"/>
        <v>-</v>
      </c>
      <c r="K165" s="9">
        <f t="shared" si="13"/>
        <v>-0.30357142857142855</v>
      </c>
    </row>
    <row r="166" spans="1:11" x14ac:dyDescent="0.2">
      <c r="A166" s="7" t="s">
        <v>475</v>
      </c>
      <c r="B166" s="65">
        <v>15</v>
      </c>
      <c r="C166" s="34">
        <f>IF(B169=0, "-", B166/B169)</f>
        <v>0.15957446808510639</v>
      </c>
      <c r="D166" s="65">
        <v>10</v>
      </c>
      <c r="E166" s="9">
        <f>IF(D169=0, "-", D166/D169)</f>
        <v>0.18181818181818182</v>
      </c>
      <c r="F166" s="81">
        <v>79</v>
      </c>
      <c r="G166" s="34">
        <f>IF(F169=0, "-", F166/F169)</f>
        <v>0.11566617862371889</v>
      </c>
      <c r="H166" s="65">
        <v>64</v>
      </c>
      <c r="I166" s="9">
        <f>IF(H169=0, "-", H166/H169)</f>
        <v>0.1032258064516129</v>
      </c>
      <c r="J166" s="8">
        <f t="shared" si="12"/>
        <v>0.5</v>
      </c>
      <c r="K166" s="9">
        <f t="shared" si="13"/>
        <v>0.234375</v>
      </c>
    </row>
    <row r="167" spans="1:11" x14ac:dyDescent="0.2">
      <c r="A167" s="7" t="s">
        <v>476</v>
      </c>
      <c r="B167" s="65">
        <v>6</v>
      </c>
      <c r="C167" s="34">
        <f>IF(B169=0, "-", B167/B169)</f>
        <v>6.3829787234042548E-2</v>
      </c>
      <c r="D167" s="65">
        <v>1</v>
      </c>
      <c r="E167" s="9">
        <f>IF(D169=0, "-", D167/D169)</f>
        <v>1.8181818181818181E-2</v>
      </c>
      <c r="F167" s="81">
        <v>28</v>
      </c>
      <c r="G167" s="34">
        <f>IF(F169=0, "-", F167/F169)</f>
        <v>4.0995607613469986E-2</v>
      </c>
      <c r="H167" s="65">
        <v>26</v>
      </c>
      <c r="I167" s="9">
        <f>IF(H169=0, "-", H167/H169)</f>
        <v>4.1935483870967745E-2</v>
      </c>
      <c r="J167" s="8">
        <f t="shared" si="12"/>
        <v>5</v>
      </c>
      <c r="K167" s="9">
        <f t="shared" si="13"/>
        <v>7.6923076923076927E-2</v>
      </c>
    </row>
    <row r="168" spans="1:11" x14ac:dyDescent="0.2">
      <c r="A168" s="2"/>
      <c r="B168" s="68"/>
      <c r="C168" s="33"/>
      <c r="D168" s="68"/>
      <c r="E168" s="6"/>
      <c r="F168" s="82"/>
      <c r="G168" s="33"/>
      <c r="H168" s="68"/>
      <c r="I168" s="6"/>
      <c r="J168" s="5"/>
      <c r="K168" s="6"/>
    </row>
    <row r="169" spans="1:11" s="43" customFormat="1" x14ac:dyDescent="0.2">
      <c r="A169" s="162" t="s">
        <v>610</v>
      </c>
      <c r="B169" s="71">
        <f>SUM(B150:B168)</f>
        <v>94</v>
      </c>
      <c r="C169" s="40">
        <f>B169/6204</f>
        <v>1.5151515151515152E-2</v>
      </c>
      <c r="D169" s="71">
        <f>SUM(D150:D168)</f>
        <v>55</v>
      </c>
      <c r="E169" s="41">
        <f>D169/5317</f>
        <v>1.0344179048335527E-2</v>
      </c>
      <c r="F169" s="77">
        <f>SUM(F150:F168)</f>
        <v>683</v>
      </c>
      <c r="G169" s="42">
        <f>F169/60084</f>
        <v>1.1367418946807803E-2</v>
      </c>
      <c r="H169" s="71">
        <f>SUM(H150:H168)</f>
        <v>620</v>
      </c>
      <c r="I169" s="41">
        <f>H169/67212</f>
        <v>9.224543236326847E-3</v>
      </c>
      <c r="J169" s="37">
        <f>IF(D169=0, "-", IF((B169-D169)/D169&lt;10, (B169-D169)/D169, "&gt;999%"))</f>
        <v>0.70909090909090911</v>
      </c>
      <c r="K169" s="38">
        <f>IF(H169=0, "-", IF((F169-H169)/H169&lt;10, (F169-H169)/H169, "&gt;999%"))</f>
        <v>0.10161290322580645</v>
      </c>
    </row>
    <row r="170" spans="1:11" x14ac:dyDescent="0.2">
      <c r="B170" s="83"/>
      <c r="D170" s="83"/>
      <c r="F170" s="83"/>
      <c r="H170" s="83"/>
    </row>
    <row r="171" spans="1:11" s="43" customFormat="1" x14ac:dyDescent="0.2">
      <c r="A171" s="162" t="s">
        <v>609</v>
      </c>
      <c r="B171" s="71">
        <v>810</v>
      </c>
      <c r="C171" s="40">
        <f>B171/6204</f>
        <v>0.13056092843326886</v>
      </c>
      <c r="D171" s="71">
        <v>613</v>
      </c>
      <c r="E171" s="41">
        <f>D171/5317</f>
        <v>0.11529057739326688</v>
      </c>
      <c r="F171" s="77">
        <v>7311</v>
      </c>
      <c r="G171" s="42">
        <f>F171/60084</f>
        <v>0.12167964849211105</v>
      </c>
      <c r="H171" s="71">
        <v>8673</v>
      </c>
      <c r="I171" s="41">
        <f>H171/67212</f>
        <v>0.12903945723977861</v>
      </c>
      <c r="J171" s="37">
        <f>IF(D171=0, "-", IF((B171-D171)/D171&lt;10, (B171-D171)/D171, "&gt;999%"))</f>
        <v>0.32137030995106036</v>
      </c>
      <c r="K171" s="38">
        <f>IF(H171=0, "-", IF((F171-H171)/H171&lt;10, (F171-H171)/H171, "&gt;999%"))</f>
        <v>-0.15703908682116915</v>
      </c>
    </row>
    <row r="172" spans="1:11" x14ac:dyDescent="0.2">
      <c r="B172" s="83"/>
      <c r="D172" s="83"/>
      <c r="F172" s="83"/>
      <c r="H172" s="83"/>
    </row>
    <row r="173" spans="1:11" ht="15.75" x14ac:dyDescent="0.25">
      <c r="A173" s="164" t="s">
        <v>124</v>
      </c>
      <c r="B173" s="196" t="s">
        <v>1</v>
      </c>
      <c r="C173" s="200"/>
      <c r="D173" s="200"/>
      <c r="E173" s="197"/>
      <c r="F173" s="196" t="s">
        <v>14</v>
      </c>
      <c r="G173" s="200"/>
      <c r="H173" s="200"/>
      <c r="I173" s="197"/>
      <c r="J173" s="196" t="s">
        <v>15</v>
      </c>
      <c r="K173" s="197"/>
    </row>
    <row r="174" spans="1:11" x14ac:dyDescent="0.2">
      <c r="A174" s="22"/>
      <c r="B174" s="196">
        <f>VALUE(RIGHT($B$2, 4))</f>
        <v>2020</v>
      </c>
      <c r="C174" s="197"/>
      <c r="D174" s="196">
        <f>B174-1</f>
        <v>2019</v>
      </c>
      <c r="E174" s="204"/>
      <c r="F174" s="196">
        <f>B174</f>
        <v>2020</v>
      </c>
      <c r="G174" s="204"/>
      <c r="H174" s="196">
        <f>D174</f>
        <v>2019</v>
      </c>
      <c r="I174" s="204"/>
      <c r="J174" s="140" t="s">
        <v>4</v>
      </c>
      <c r="K174" s="141" t="s">
        <v>2</v>
      </c>
    </row>
    <row r="175" spans="1:11" x14ac:dyDescent="0.2">
      <c r="A175" s="163" t="s">
        <v>157</v>
      </c>
      <c r="B175" s="61" t="s">
        <v>12</v>
      </c>
      <c r="C175" s="62" t="s">
        <v>13</v>
      </c>
      <c r="D175" s="61" t="s">
        <v>12</v>
      </c>
      <c r="E175" s="63" t="s">
        <v>13</v>
      </c>
      <c r="F175" s="62" t="s">
        <v>12</v>
      </c>
      <c r="G175" s="62" t="s">
        <v>13</v>
      </c>
      <c r="H175" s="61" t="s">
        <v>12</v>
      </c>
      <c r="I175" s="63" t="s">
        <v>13</v>
      </c>
      <c r="J175" s="61"/>
      <c r="K175" s="63"/>
    </row>
    <row r="176" spans="1:11" x14ac:dyDescent="0.2">
      <c r="A176" s="7" t="s">
        <v>477</v>
      </c>
      <c r="B176" s="65">
        <v>17</v>
      </c>
      <c r="C176" s="34">
        <f>IF(B179=0, "-", B176/B179)</f>
        <v>7.5892857142857137E-2</v>
      </c>
      <c r="D176" s="65">
        <v>3</v>
      </c>
      <c r="E176" s="9">
        <f>IF(D179=0, "-", D176/D179)</f>
        <v>3.4090909090909088E-2</v>
      </c>
      <c r="F176" s="81">
        <v>129</v>
      </c>
      <c r="G176" s="34">
        <f>IF(F179=0, "-", F176/F179)</f>
        <v>9.5132743362831854E-2</v>
      </c>
      <c r="H176" s="65">
        <v>88</v>
      </c>
      <c r="I176" s="9">
        <f>IF(H179=0, "-", H176/H179)</f>
        <v>7.8014184397163122E-2</v>
      </c>
      <c r="J176" s="8">
        <f>IF(D176=0, "-", IF((B176-D176)/D176&lt;10, (B176-D176)/D176, "&gt;999%"))</f>
        <v>4.666666666666667</v>
      </c>
      <c r="K176" s="9">
        <f>IF(H176=0, "-", IF((F176-H176)/H176&lt;10, (F176-H176)/H176, "&gt;999%"))</f>
        <v>0.46590909090909088</v>
      </c>
    </row>
    <row r="177" spans="1:11" x14ac:dyDescent="0.2">
      <c r="A177" s="7" t="s">
        <v>478</v>
      </c>
      <c r="B177" s="65">
        <v>207</v>
      </c>
      <c r="C177" s="34">
        <f>IF(B179=0, "-", B177/B179)</f>
        <v>0.9241071428571429</v>
      </c>
      <c r="D177" s="65">
        <v>85</v>
      </c>
      <c r="E177" s="9">
        <f>IF(D179=0, "-", D177/D179)</f>
        <v>0.96590909090909094</v>
      </c>
      <c r="F177" s="81">
        <v>1227</v>
      </c>
      <c r="G177" s="34">
        <f>IF(F179=0, "-", F177/F179)</f>
        <v>0.90486725663716816</v>
      </c>
      <c r="H177" s="65">
        <v>1040</v>
      </c>
      <c r="I177" s="9">
        <f>IF(H179=0, "-", H177/H179)</f>
        <v>0.92198581560283688</v>
      </c>
      <c r="J177" s="8">
        <f>IF(D177=0, "-", IF((B177-D177)/D177&lt;10, (B177-D177)/D177, "&gt;999%"))</f>
        <v>1.4352941176470588</v>
      </c>
      <c r="K177" s="9">
        <f>IF(H177=0, "-", IF((F177-H177)/H177&lt;10, (F177-H177)/H177, "&gt;999%"))</f>
        <v>0.17980769230769231</v>
      </c>
    </row>
    <row r="178" spans="1:11" x14ac:dyDescent="0.2">
      <c r="A178" s="2"/>
      <c r="B178" s="68"/>
      <c r="C178" s="33"/>
      <c r="D178" s="68"/>
      <c r="E178" s="6"/>
      <c r="F178" s="82"/>
      <c r="G178" s="33"/>
      <c r="H178" s="68"/>
      <c r="I178" s="6"/>
      <c r="J178" s="5"/>
      <c r="K178" s="6"/>
    </row>
    <row r="179" spans="1:11" s="43" customFormat="1" x14ac:dyDescent="0.2">
      <c r="A179" s="162" t="s">
        <v>608</v>
      </c>
      <c r="B179" s="71">
        <f>SUM(B176:B178)</f>
        <v>224</v>
      </c>
      <c r="C179" s="40">
        <f>B179/6204</f>
        <v>3.6105738233397806E-2</v>
      </c>
      <c r="D179" s="71">
        <f>SUM(D176:D178)</f>
        <v>88</v>
      </c>
      <c r="E179" s="41">
        <f>D179/5317</f>
        <v>1.6550686477336846E-2</v>
      </c>
      <c r="F179" s="77">
        <f>SUM(F176:F178)</f>
        <v>1356</v>
      </c>
      <c r="G179" s="42">
        <f>F179/60084</f>
        <v>2.25684042340723E-2</v>
      </c>
      <c r="H179" s="71">
        <f>SUM(H176:H178)</f>
        <v>1128</v>
      </c>
      <c r="I179" s="41">
        <f>H179/67212</f>
        <v>1.6782717371897876E-2</v>
      </c>
      <c r="J179" s="37">
        <f>IF(D179=0, "-", IF((B179-D179)/D179&lt;10, (B179-D179)/D179, "&gt;999%"))</f>
        <v>1.5454545454545454</v>
      </c>
      <c r="K179" s="38">
        <f>IF(H179=0, "-", IF((F179-H179)/H179&lt;10, (F179-H179)/H179, "&gt;999%"))</f>
        <v>0.20212765957446807</v>
      </c>
    </row>
    <row r="180" spans="1:11" x14ac:dyDescent="0.2">
      <c r="B180" s="83"/>
      <c r="D180" s="83"/>
      <c r="F180" s="83"/>
      <c r="H180" s="83"/>
    </row>
    <row r="181" spans="1:11" x14ac:dyDescent="0.2">
      <c r="A181" s="163" t="s">
        <v>158</v>
      </c>
      <c r="B181" s="61" t="s">
        <v>12</v>
      </c>
      <c r="C181" s="62" t="s">
        <v>13</v>
      </c>
      <c r="D181" s="61" t="s">
        <v>12</v>
      </c>
      <c r="E181" s="63" t="s">
        <v>13</v>
      </c>
      <c r="F181" s="62" t="s">
        <v>12</v>
      </c>
      <c r="G181" s="62" t="s">
        <v>13</v>
      </c>
      <c r="H181" s="61" t="s">
        <v>12</v>
      </c>
      <c r="I181" s="63" t="s">
        <v>13</v>
      </c>
      <c r="J181" s="61"/>
      <c r="K181" s="63"/>
    </row>
    <row r="182" spans="1:11" x14ac:dyDescent="0.2">
      <c r="A182" s="7" t="s">
        <v>479</v>
      </c>
      <c r="B182" s="65">
        <v>2</v>
      </c>
      <c r="C182" s="34">
        <f>IF(B192=0, "-", B182/B192)</f>
        <v>0.11764705882352941</v>
      </c>
      <c r="D182" s="65">
        <v>1</v>
      </c>
      <c r="E182" s="9">
        <f>IF(D192=0, "-", D182/D192)</f>
        <v>7.6923076923076927E-2</v>
      </c>
      <c r="F182" s="81">
        <v>14</v>
      </c>
      <c r="G182" s="34">
        <f>IF(F192=0, "-", F182/F192)</f>
        <v>8.9743589743589744E-2</v>
      </c>
      <c r="H182" s="65">
        <v>15</v>
      </c>
      <c r="I182" s="9">
        <f>IF(H192=0, "-", H182/H192)</f>
        <v>9.2592592592592587E-2</v>
      </c>
      <c r="J182" s="8">
        <f t="shared" ref="J182:J190" si="14">IF(D182=0, "-", IF((B182-D182)/D182&lt;10, (B182-D182)/D182, "&gt;999%"))</f>
        <v>1</v>
      </c>
      <c r="K182" s="9">
        <f t="shared" ref="K182:K190" si="15">IF(H182=0, "-", IF((F182-H182)/H182&lt;10, (F182-H182)/H182, "&gt;999%"))</f>
        <v>-6.6666666666666666E-2</v>
      </c>
    </row>
    <row r="183" spans="1:11" x14ac:dyDescent="0.2">
      <c r="A183" s="7" t="s">
        <v>480</v>
      </c>
      <c r="B183" s="65">
        <v>0</v>
      </c>
      <c r="C183" s="34">
        <f>IF(B192=0, "-", B183/B192)</f>
        <v>0</v>
      </c>
      <c r="D183" s="65">
        <v>1</v>
      </c>
      <c r="E183" s="9">
        <f>IF(D192=0, "-", D183/D192)</f>
        <v>7.6923076923076927E-2</v>
      </c>
      <c r="F183" s="81">
        <v>3</v>
      </c>
      <c r="G183" s="34">
        <f>IF(F192=0, "-", F183/F192)</f>
        <v>1.9230769230769232E-2</v>
      </c>
      <c r="H183" s="65">
        <v>5</v>
      </c>
      <c r="I183" s="9">
        <f>IF(H192=0, "-", H183/H192)</f>
        <v>3.0864197530864196E-2</v>
      </c>
      <c r="J183" s="8">
        <f t="shared" si="14"/>
        <v>-1</v>
      </c>
      <c r="K183" s="9">
        <f t="shared" si="15"/>
        <v>-0.4</v>
      </c>
    </row>
    <row r="184" spans="1:11" x14ac:dyDescent="0.2">
      <c r="A184" s="7" t="s">
        <v>481</v>
      </c>
      <c r="B184" s="65">
        <v>2</v>
      </c>
      <c r="C184" s="34">
        <f>IF(B192=0, "-", B184/B192)</f>
        <v>0.11764705882352941</v>
      </c>
      <c r="D184" s="65">
        <v>1</v>
      </c>
      <c r="E184" s="9">
        <f>IF(D192=0, "-", D184/D192)</f>
        <v>7.6923076923076927E-2</v>
      </c>
      <c r="F184" s="81">
        <v>32</v>
      </c>
      <c r="G184" s="34">
        <f>IF(F192=0, "-", F184/F192)</f>
        <v>0.20512820512820512</v>
      </c>
      <c r="H184" s="65">
        <v>21</v>
      </c>
      <c r="I184" s="9">
        <f>IF(H192=0, "-", H184/H192)</f>
        <v>0.12962962962962962</v>
      </c>
      <c r="J184" s="8">
        <f t="shared" si="14"/>
        <v>1</v>
      </c>
      <c r="K184" s="9">
        <f t="shared" si="15"/>
        <v>0.52380952380952384</v>
      </c>
    </row>
    <row r="185" spans="1:11" x14ac:dyDescent="0.2">
      <c r="A185" s="7" t="s">
        <v>482</v>
      </c>
      <c r="B185" s="65">
        <v>0</v>
      </c>
      <c r="C185" s="34">
        <f>IF(B192=0, "-", B185/B192)</f>
        <v>0</v>
      </c>
      <c r="D185" s="65">
        <v>0</v>
      </c>
      <c r="E185" s="9">
        <f>IF(D192=0, "-", D185/D192)</f>
        <v>0</v>
      </c>
      <c r="F185" s="81">
        <v>3</v>
      </c>
      <c r="G185" s="34">
        <f>IF(F192=0, "-", F185/F192)</f>
        <v>1.9230769230769232E-2</v>
      </c>
      <c r="H185" s="65">
        <v>3</v>
      </c>
      <c r="I185" s="9">
        <f>IF(H192=0, "-", H185/H192)</f>
        <v>1.8518518518518517E-2</v>
      </c>
      <c r="J185" s="8" t="str">
        <f t="shared" si="14"/>
        <v>-</v>
      </c>
      <c r="K185" s="9">
        <f t="shared" si="15"/>
        <v>0</v>
      </c>
    </row>
    <row r="186" spans="1:11" x14ac:dyDescent="0.2">
      <c r="A186" s="7" t="s">
        <v>483</v>
      </c>
      <c r="B186" s="65">
        <v>6</v>
      </c>
      <c r="C186" s="34">
        <f>IF(B192=0, "-", B186/B192)</f>
        <v>0.35294117647058826</v>
      </c>
      <c r="D186" s="65">
        <v>5</v>
      </c>
      <c r="E186" s="9">
        <f>IF(D192=0, "-", D186/D192)</f>
        <v>0.38461538461538464</v>
      </c>
      <c r="F186" s="81">
        <v>43</v>
      </c>
      <c r="G186" s="34">
        <f>IF(F192=0, "-", F186/F192)</f>
        <v>0.27564102564102566</v>
      </c>
      <c r="H186" s="65">
        <v>68</v>
      </c>
      <c r="I186" s="9">
        <f>IF(H192=0, "-", H186/H192)</f>
        <v>0.41975308641975306</v>
      </c>
      <c r="J186" s="8">
        <f t="shared" si="14"/>
        <v>0.2</v>
      </c>
      <c r="K186" s="9">
        <f t="shared" si="15"/>
        <v>-0.36764705882352944</v>
      </c>
    </row>
    <row r="187" spans="1:11" x14ac:dyDescent="0.2">
      <c r="A187" s="7" t="s">
        <v>484</v>
      </c>
      <c r="B187" s="65">
        <v>0</v>
      </c>
      <c r="C187" s="34">
        <f>IF(B192=0, "-", B187/B192)</f>
        <v>0</v>
      </c>
      <c r="D187" s="65">
        <v>1</v>
      </c>
      <c r="E187" s="9">
        <f>IF(D192=0, "-", D187/D192)</f>
        <v>7.6923076923076927E-2</v>
      </c>
      <c r="F187" s="81">
        <v>3</v>
      </c>
      <c r="G187" s="34">
        <f>IF(F192=0, "-", F187/F192)</f>
        <v>1.9230769230769232E-2</v>
      </c>
      <c r="H187" s="65">
        <v>11</v>
      </c>
      <c r="I187" s="9">
        <f>IF(H192=0, "-", H187/H192)</f>
        <v>6.7901234567901231E-2</v>
      </c>
      <c r="J187" s="8">
        <f t="shared" si="14"/>
        <v>-1</v>
      </c>
      <c r="K187" s="9">
        <f t="shared" si="15"/>
        <v>-0.72727272727272729</v>
      </c>
    </row>
    <row r="188" spans="1:11" x14ac:dyDescent="0.2">
      <c r="A188" s="7" t="s">
        <v>485</v>
      </c>
      <c r="B188" s="65">
        <v>1</v>
      </c>
      <c r="C188" s="34">
        <f>IF(B192=0, "-", B188/B192)</f>
        <v>5.8823529411764705E-2</v>
      </c>
      <c r="D188" s="65">
        <v>2</v>
      </c>
      <c r="E188" s="9">
        <f>IF(D192=0, "-", D188/D192)</f>
        <v>0.15384615384615385</v>
      </c>
      <c r="F188" s="81">
        <v>18</v>
      </c>
      <c r="G188" s="34">
        <f>IF(F192=0, "-", F188/F192)</f>
        <v>0.11538461538461539</v>
      </c>
      <c r="H188" s="65">
        <v>13</v>
      </c>
      <c r="I188" s="9">
        <f>IF(H192=0, "-", H188/H192)</f>
        <v>8.0246913580246909E-2</v>
      </c>
      <c r="J188" s="8">
        <f t="shared" si="14"/>
        <v>-0.5</v>
      </c>
      <c r="K188" s="9">
        <f t="shared" si="15"/>
        <v>0.38461538461538464</v>
      </c>
    </row>
    <row r="189" spans="1:11" x14ac:dyDescent="0.2">
      <c r="A189" s="7" t="s">
        <v>486</v>
      </c>
      <c r="B189" s="65">
        <v>3</v>
      </c>
      <c r="C189" s="34">
        <f>IF(B192=0, "-", B189/B192)</f>
        <v>0.17647058823529413</v>
      </c>
      <c r="D189" s="65">
        <v>1</v>
      </c>
      <c r="E189" s="9">
        <f>IF(D192=0, "-", D189/D192)</f>
        <v>7.6923076923076927E-2</v>
      </c>
      <c r="F189" s="81">
        <v>10</v>
      </c>
      <c r="G189" s="34">
        <f>IF(F192=0, "-", F189/F192)</f>
        <v>6.4102564102564097E-2</v>
      </c>
      <c r="H189" s="65">
        <v>14</v>
      </c>
      <c r="I189" s="9">
        <f>IF(H192=0, "-", H189/H192)</f>
        <v>8.6419753086419748E-2</v>
      </c>
      <c r="J189" s="8">
        <f t="shared" si="14"/>
        <v>2</v>
      </c>
      <c r="K189" s="9">
        <f t="shared" si="15"/>
        <v>-0.2857142857142857</v>
      </c>
    </row>
    <row r="190" spans="1:11" x14ac:dyDescent="0.2">
      <c r="A190" s="7" t="s">
        <v>487</v>
      </c>
      <c r="B190" s="65">
        <v>3</v>
      </c>
      <c r="C190" s="34">
        <f>IF(B192=0, "-", B190/B192)</f>
        <v>0.17647058823529413</v>
      </c>
      <c r="D190" s="65">
        <v>1</v>
      </c>
      <c r="E190" s="9">
        <f>IF(D192=0, "-", D190/D192)</f>
        <v>7.6923076923076927E-2</v>
      </c>
      <c r="F190" s="81">
        <v>30</v>
      </c>
      <c r="G190" s="34">
        <f>IF(F192=0, "-", F190/F192)</f>
        <v>0.19230769230769232</v>
      </c>
      <c r="H190" s="65">
        <v>12</v>
      </c>
      <c r="I190" s="9">
        <f>IF(H192=0, "-", H190/H192)</f>
        <v>7.407407407407407E-2</v>
      </c>
      <c r="J190" s="8">
        <f t="shared" si="14"/>
        <v>2</v>
      </c>
      <c r="K190" s="9">
        <f t="shared" si="15"/>
        <v>1.5</v>
      </c>
    </row>
    <row r="191" spans="1:11" x14ac:dyDescent="0.2">
      <c r="A191" s="2"/>
      <c r="B191" s="68"/>
      <c r="C191" s="33"/>
      <c r="D191" s="68"/>
      <c r="E191" s="6"/>
      <c r="F191" s="82"/>
      <c r="G191" s="33"/>
      <c r="H191" s="68"/>
      <c r="I191" s="6"/>
      <c r="J191" s="5"/>
      <c r="K191" s="6"/>
    </row>
    <row r="192" spans="1:11" s="43" customFormat="1" x14ac:dyDescent="0.2">
      <c r="A192" s="162" t="s">
        <v>607</v>
      </c>
      <c r="B192" s="71">
        <f>SUM(B182:B191)</f>
        <v>17</v>
      </c>
      <c r="C192" s="40">
        <f>B192/6204</f>
        <v>2.7401676337846549E-3</v>
      </c>
      <c r="D192" s="71">
        <f>SUM(D182:D191)</f>
        <v>13</v>
      </c>
      <c r="E192" s="41">
        <f>D192/5317</f>
        <v>2.4449877750611247E-3</v>
      </c>
      <c r="F192" s="77">
        <f>SUM(F182:F191)</f>
        <v>156</v>
      </c>
      <c r="G192" s="42">
        <f>F192/60084</f>
        <v>2.5963650888755742E-3</v>
      </c>
      <c r="H192" s="71">
        <f>SUM(H182:H191)</f>
        <v>162</v>
      </c>
      <c r="I192" s="41">
        <f>H192/67212</f>
        <v>2.4102838778789501E-3</v>
      </c>
      <c r="J192" s="37">
        <f>IF(D192=0, "-", IF((B192-D192)/D192&lt;10, (B192-D192)/D192, "&gt;999%"))</f>
        <v>0.30769230769230771</v>
      </c>
      <c r="K192" s="38">
        <f>IF(H192=0, "-", IF((F192-H192)/H192&lt;10, (F192-H192)/H192, "&gt;999%"))</f>
        <v>-3.7037037037037035E-2</v>
      </c>
    </row>
    <row r="193" spans="1:11" x14ac:dyDescent="0.2">
      <c r="B193" s="83"/>
      <c r="D193" s="83"/>
      <c r="F193" s="83"/>
      <c r="H193" s="83"/>
    </row>
    <row r="194" spans="1:11" s="43" customFormat="1" x14ac:dyDescent="0.2">
      <c r="A194" s="162" t="s">
        <v>606</v>
      </c>
      <c r="B194" s="71">
        <v>241</v>
      </c>
      <c r="C194" s="40">
        <f>B194/6204</f>
        <v>3.8845905867182465E-2</v>
      </c>
      <c r="D194" s="71">
        <v>101</v>
      </c>
      <c r="E194" s="41">
        <f>D194/5317</f>
        <v>1.8995674252397968E-2</v>
      </c>
      <c r="F194" s="77">
        <v>1512</v>
      </c>
      <c r="G194" s="42">
        <f>F194/60084</f>
        <v>2.5164769322947873E-2</v>
      </c>
      <c r="H194" s="71">
        <v>1290</v>
      </c>
      <c r="I194" s="41">
        <f>H194/67212</f>
        <v>1.9193001249776825E-2</v>
      </c>
      <c r="J194" s="37">
        <f>IF(D194=0, "-", IF((B194-D194)/D194&lt;10, (B194-D194)/D194, "&gt;999%"))</f>
        <v>1.386138613861386</v>
      </c>
      <c r="K194" s="38">
        <f>IF(H194=0, "-", IF((F194-H194)/H194&lt;10, (F194-H194)/H194, "&gt;999%"))</f>
        <v>0.17209302325581396</v>
      </c>
    </row>
    <row r="195" spans="1:11" x14ac:dyDescent="0.2">
      <c r="B195" s="83"/>
      <c r="D195" s="83"/>
      <c r="F195" s="83"/>
      <c r="H195" s="83"/>
    </row>
    <row r="196" spans="1:11" x14ac:dyDescent="0.2">
      <c r="A196" s="27" t="s">
        <v>604</v>
      </c>
      <c r="B196" s="71">
        <f>B200-B198</f>
        <v>3045</v>
      </c>
      <c r="C196" s="40">
        <f>B196/6204</f>
        <v>0.49081237911025144</v>
      </c>
      <c r="D196" s="71">
        <f>D200-D198</f>
        <v>2382</v>
      </c>
      <c r="E196" s="41">
        <f>D196/5317</f>
        <v>0.44799699078427685</v>
      </c>
      <c r="F196" s="77">
        <f>F200-F198</f>
        <v>28587</v>
      </c>
      <c r="G196" s="42">
        <f>F196/60084</f>
        <v>0.47578390253644898</v>
      </c>
      <c r="H196" s="71">
        <f>H200-H198</f>
        <v>28840</v>
      </c>
      <c r="I196" s="41">
        <f>H196/67212</f>
        <v>0.42909004344462298</v>
      </c>
      <c r="J196" s="37">
        <f>IF(D196=0, "-", IF((B196-D196)/D196&lt;10, (B196-D196)/D196, "&gt;999%"))</f>
        <v>0.27833753148614609</v>
      </c>
      <c r="K196" s="38">
        <f>IF(H196=0, "-", IF((F196-H196)/H196&lt;10, (F196-H196)/H196, "&gt;999%"))</f>
        <v>-8.7725381414701809E-3</v>
      </c>
    </row>
    <row r="197" spans="1:11" x14ac:dyDescent="0.2">
      <c r="A197" s="27"/>
      <c r="B197" s="71"/>
      <c r="C197" s="40"/>
      <c r="D197" s="71"/>
      <c r="E197" s="41"/>
      <c r="F197" s="77"/>
      <c r="G197" s="42"/>
      <c r="H197" s="71"/>
      <c r="I197" s="41"/>
      <c r="J197" s="37"/>
      <c r="K197" s="38"/>
    </row>
    <row r="198" spans="1:11" x14ac:dyDescent="0.2">
      <c r="A198" s="27" t="s">
        <v>605</v>
      </c>
      <c r="B198" s="71">
        <v>319</v>
      </c>
      <c r="C198" s="40">
        <f>B198/6204</f>
        <v>5.1418439716312055E-2</v>
      </c>
      <c r="D198" s="71">
        <v>223</v>
      </c>
      <c r="E198" s="41">
        <f>D198/5317</f>
        <v>4.1940944141433137E-2</v>
      </c>
      <c r="F198" s="77">
        <v>2681</v>
      </c>
      <c r="G198" s="42">
        <f>F198/60084</f>
        <v>4.4620864123560346E-2</v>
      </c>
      <c r="H198" s="71">
        <v>2477</v>
      </c>
      <c r="I198" s="41">
        <f>H198/67212</f>
        <v>3.6853538058679997E-2</v>
      </c>
      <c r="J198" s="37">
        <f>IF(D198=0, "-", IF((B198-D198)/D198&lt;10, (B198-D198)/D198, "&gt;999%"))</f>
        <v>0.43049327354260092</v>
      </c>
      <c r="K198" s="38">
        <f>IF(H198=0, "-", IF((F198-H198)/H198&lt;10, (F198-H198)/H198, "&gt;999%"))</f>
        <v>8.2357690754945492E-2</v>
      </c>
    </row>
    <row r="199" spans="1:11" x14ac:dyDescent="0.2">
      <c r="A199" s="27"/>
      <c r="B199" s="71"/>
      <c r="C199" s="40"/>
      <c r="D199" s="71"/>
      <c r="E199" s="41"/>
      <c r="F199" s="77"/>
      <c r="G199" s="42"/>
      <c r="H199" s="71"/>
      <c r="I199" s="41"/>
      <c r="J199" s="37"/>
      <c r="K199" s="38"/>
    </row>
    <row r="200" spans="1:11" x14ac:dyDescent="0.2">
      <c r="A200" s="27" t="s">
        <v>603</v>
      </c>
      <c r="B200" s="71">
        <v>3364</v>
      </c>
      <c r="C200" s="40">
        <f>B200/6204</f>
        <v>0.54223081882656354</v>
      </c>
      <c r="D200" s="71">
        <v>2605</v>
      </c>
      <c r="E200" s="41">
        <f>D200/5317</f>
        <v>0.48993793492570997</v>
      </c>
      <c r="F200" s="77">
        <v>31268</v>
      </c>
      <c r="G200" s="42">
        <f>F200/60084</f>
        <v>0.52040476666000934</v>
      </c>
      <c r="H200" s="71">
        <v>31317</v>
      </c>
      <c r="I200" s="41">
        <f>H200/67212</f>
        <v>0.46594358150330301</v>
      </c>
      <c r="J200" s="37">
        <f>IF(D200=0, "-", IF((B200-D200)/D200&lt;10, (B200-D200)/D200, "&gt;999%"))</f>
        <v>0.29136276391554705</v>
      </c>
      <c r="K200" s="38">
        <f>IF(H200=0, "-", IF((F200-H200)/H200&lt;10, (F200-H200)/H200, "&gt;999%"))</f>
        <v>-1.5646454002618386E-3</v>
      </c>
    </row>
  </sheetData>
  <mergeCells count="37">
    <mergeCell ref="J4:K4"/>
    <mergeCell ref="B5:C5"/>
    <mergeCell ref="D5:E5"/>
    <mergeCell ref="F5:G5"/>
    <mergeCell ref="H5:I5"/>
    <mergeCell ref="B27:C27"/>
    <mergeCell ref="D27:E27"/>
    <mergeCell ref="F27:G27"/>
    <mergeCell ref="H27:I27"/>
    <mergeCell ref="B4:E4"/>
    <mergeCell ref="F4:I4"/>
    <mergeCell ref="B174:C174"/>
    <mergeCell ref="D174:E174"/>
    <mergeCell ref="F174:G174"/>
    <mergeCell ref="H174:I174"/>
    <mergeCell ref="B117:E117"/>
    <mergeCell ref="F117:I117"/>
    <mergeCell ref="B118:C118"/>
    <mergeCell ref="D118:E118"/>
    <mergeCell ref="F118:G118"/>
    <mergeCell ref="H118:I118"/>
    <mergeCell ref="B1:K1"/>
    <mergeCell ref="B2:K2"/>
    <mergeCell ref="B173:E173"/>
    <mergeCell ref="F173:I173"/>
    <mergeCell ref="J173:K173"/>
    <mergeCell ref="J117:K117"/>
    <mergeCell ref="B69:E69"/>
    <mergeCell ref="F69:I69"/>
    <mergeCell ref="J69:K69"/>
    <mergeCell ref="B70:C70"/>
    <mergeCell ref="D70:E70"/>
    <mergeCell ref="F70:G70"/>
    <mergeCell ref="H70:I70"/>
    <mergeCell ref="B26:E26"/>
    <mergeCell ref="F26:I26"/>
    <mergeCell ref="J26:K26"/>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7" max="16383" man="1"/>
    <brk id="116" max="16383" man="1"/>
    <brk id="17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6"/>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631</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IF(B46=0, "-", B7/B46)</f>
        <v>2.9726516052318666E-4</v>
      </c>
      <c r="D7" s="65">
        <v>2</v>
      </c>
      <c r="E7" s="21">
        <f>IF(D46=0, "-", D7/D46)</f>
        <v>7.6775431861804226E-4</v>
      </c>
      <c r="F7" s="81">
        <v>48</v>
      </c>
      <c r="G7" s="39">
        <f>IF(F46=0, "-", F7/F46)</f>
        <v>1.5351157733145709E-3</v>
      </c>
      <c r="H7" s="65">
        <v>25</v>
      </c>
      <c r="I7" s="21">
        <f>IF(H46=0, "-", H7/H46)</f>
        <v>7.9828846952134625E-4</v>
      </c>
      <c r="J7" s="20">
        <f t="shared" ref="J7:J44" si="0">IF(D7=0, "-", IF((B7-D7)/D7&lt;10, (B7-D7)/D7, "&gt;999%"))</f>
        <v>-0.5</v>
      </c>
      <c r="K7" s="21">
        <f t="shared" ref="K7:K44" si="1">IF(H7=0, "-", IF((F7-H7)/H7&lt;10, (F7-H7)/H7, "&gt;999%"))</f>
        <v>0.92</v>
      </c>
    </row>
    <row r="8" spans="1:11" x14ac:dyDescent="0.2">
      <c r="A8" s="7" t="s">
        <v>34</v>
      </c>
      <c r="B8" s="65">
        <v>63</v>
      </c>
      <c r="C8" s="39">
        <f>IF(B46=0, "-", B8/B46)</f>
        <v>1.872770511296076E-2</v>
      </c>
      <c r="D8" s="65">
        <v>63</v>
      </c>
      <c r="E8" s="21">
        <f>IF(D46=0, "-", D8/D46)</f>
        <v>2.418426103646833E-2</v>
      </c>
      <c r="F8" s="81">
        <v>423</v>
      </c>
      <c r="G8" s="39">
        <f>IF(F46=0, "-", F8/F46)</f>
        <v>1.3528207752334655E-2</v>
      </c>
      <c r="H8" s="65">
        <v>334</v>
      </c>
      <c r="I8" s="21">
        <f>IF(H46=0, "-", H8/H46)</f>
        <v>1.0665133952805186E-2</v>
      </c>
      <c r="J8" s="20">
        <f t="shared" si="0"/>
        <v>0</v>
      </c>
      <c r="K8" s="21">
        <f t="shared" si="1"/>
        <v>0.26646706586826346</v>
      </c>
    </row>
    <row r="9" spans="1:11" x14ac:dyDescent="0.2">
      <c r="A9" s="7" t="s">
        <v>35</v>
      </c>
      <c r="B9" s="65">
        <v>0</v>
      </c>
      <c r="C9" s="39">
        <f>IF(B46=0, "-", B9/B46)</f>
        <v>0</v>
      </c>
      <c r="D9" s="65">
        <v>1</v>
      </c>
      <c r="E9" s="21">
        <f>IF(D46=0, "-", D9/D46)</f>
        <v>3.8387715930902113E-4</v>
      </c>
      <c r="F9" s="81">
        <v>3</v>
      </c>
      <c r="G9" s="39">
        <f>IF(F46=0, "-", F9/F46)</f>
        <v>9.5944735832160681E-5</v>
      </c>
      <c r="H9" s="65">
        <v>5</v>
      </c>
      <c r="I9" s="21">
        <f>IF(H46=0, "-", H9/H46)</f>
        <v>1.5965769390426926E-4</v>
      </c>
      <c r="J9" s="20">
        <f t="shared" si="0"/>
        <v>-1</v>
      </c>
      <c r="K9" s="21">
        <f t="shared" si="1"/>
        <v>-0.4</v>
      </c>
    </row>
    <row r="10" spans="1:11" x14ac:dyDescent="0.2">
      <c r="A10" s="7" t="s">
        <v>36</v>
      </c>
      <c r="B10" s="65">
        <v>45</v>
      </c>
      <c r="C10" s="39">
        <f>IF(B46=0, "-", B10/B46)</f>
        <v>1.33769322235434E-2</v>
      </c>
      <c r="D10" s="65">
        <v>21</v>
      </c>
      <c r="E10" s="21">
        <f>IF(D46=0, "-", D10/D46)</f>
        <v>8.061420345489444E-3</v>
      </c>
      <c r="F10" s="81">
        <v>439</v>
      </c>
      <c r="G10" s="39">
        <f>IF(F46=0, "-", F10/F46)</f>
        <v>1.4039913010106179E-2</v>
      </c>
      <c r="H10" s="65">
        <v>392</v>
      </c>
      <c r="I10" s="21">
        <f>IF(H46=0, "-", H10/H46)</f>
        <v>1.2517163202094709E-2</v>
      </c>
      <c r="J10" s="20">
        <f t="shared" si="0"/>
        <v>1.1428571428571428</v>
      </c>
      <c r="K10" s="21">
        <f t="shared" si="1"/>
        <v>0.11989795918367346</v>
      </c>
    </row>
    <row r="11" spans="1:11" x14ac:dyDescent="0.2">
      <c r="A11" s="7" t="s">
        <v>39</v>
      </c>
      <c r="B11" s="65">
        <v>2</v>
      </c>
      <c r="C11" s="39">
        <f>IF(B46=0, "-", B11/B46)</f>
        <v>5.9453032104637331E-4</v>
      </c>
      <c r="D11" s="65">
        <v>0</v>
      </c>
      <c r="E11" s="21">
        <f>IF(D46=0, "-", D11/D46)</f>
        <v>0</v>
      </c>
      <c r="F11" s="81">
        <v>7</v>
      </c>
      <c r="G11" s="39">
        <f>IF(F46=0, "-", F11/F46)</f>
        <v>2.2387105027504159E-4</v>
      </c>
      <c r="H11" s="65">
        <v>4</v>
      </c>
      <c r="I11" s="21">
        <f>IF(H46=0, "-", H11/H46)</f>
        <v>1.277261551234154E-4</v>
      </c>
      <c r="J11" s="20" t="str">
        <f t="shared" si="0"/>
        <v>-</v>
      </c>
      <c r="K11" s="21">
        <f t="shared" si="1"/>
        <v>0.75</v>
      </c>
    </row>
    <row r="12" spans="1:11" x14ac:dyDescent="0.2">
      <c r="A12" s="7" t="s">
        <v>43</v>
      </c>
      <c r="B12" s="65">
        <v>0</v>
      </c>
      <c r="C12" s="39">
        <f>IF(B46=0, "-", B12/B46)</f>
        <v>0</v>
      </c>
      <c r="D12" s="65">
        <v>1</v>
      </c>
      <c r="E12" s="21">
        <f>IF(D46=0, "-", D12/D46)</f>
        <v>3.8387715930902113E-4</v>
      </c>
      <c r="F12" s="81">
        <v>8</v>
      </c>
      <c r="G12" s="39">
        <f>IF(F46=0, "-", F12/F46)</f>
        <v>2.5585262888576181E-4</v>
      </c>
      <c r="H12" s="65">
        <v>16</v>
      </c>
      <c r="I12" s="21">
        <f>IF(H46=0, "-", H12/H46)</f>
        <v>5.1090462049366162E-4</v>
      </c>
      <c r="J12" s="20">
        <f t="shared" si="0"/>
        <v>-1</v>
      </c>
      <c r="K12" s="21">
        <f t="shared" si="1"/>
        <v>-0.5</v>
      </c>
    </row>
    <row r="13" spans="1:11" x14ac:dyDescent="0.2">
      <c r="A13" s="7" t="s">
        <v>45</v>
      </c>
      <c r="B13" s="65">
        <v>98</v>
      </c>
      <c r="C13" s="39">
        <f>IF(B46=0, "-", B13/B46)</f>
        <v>2.9131985731272295E-2</v>
      </c>
      <c r="D13" s="65">
        <v>64</v>
      </c>
      <c r="E13" s="21">
        <f>IF(D46=0, "-", D13/D46)</f>
        <v>2.4568138195777352E-2</v>
      </c>
      <c r="F13" s="81">
        <v>677</v>
      </c>
      <c r="G13" s="39">
        <f>IF(F46=0, "-", F13/F46)</f>
        <v>2.1651528719457594E-2</v>
      </c>
      <c r="H13" s="65">
        <v>776</v>
      </c>
      <c r="I13" s="21">
        <f>IF(H46=0, "-", H13/H46)</f>
        <v>2.4778874093942586E-2</v>
      </c>
      <c r="J13" s="20">
        <f t="shared" si="0"/>
        <v>0.53125</v>
      </c>
      <c r="K13" s="21">
        <f t="shared" si="1"/>
        <v>-0.12757731958762886</v>
      </c>
    </row>
    <row r="14" spans="1:11" x14ac:dyDescent="0.2">
      <c r="A14" s="7" t="s">
        <v>48</v>
      </c>
      <c r="B14" s="65">
        <v>1</v>
      </c>
      <c r="C14" s="39">
        <f>IF(B46=0, "-", B14/B46)</f>
        <v>2.9726516052318666E-4</v>
      </c>
      <c r="D14" s="65">
        <v>0</v>
      </c>
      <c r="E14" s="21">
        <f>IF(D46=0, "-", D14/D46)</f>
        <v>0</v>
      </c>
      <c r="F14" s="81">
        <v>2</v>
      </c>
      <c r="G14" s="39">
        <f>IF(F46=0, "-", F14/F46)</f>
        <v>6.3963157221440454E-5</v>
      </c>
      <c r="H14" s="65">
        <v>0</v>
      </c>
      <c r="I14" s="21">
        <f>IF(H46=0, "-", H14/H46)</f>
        <v>0</v>
      </c>
      <c r="J14" s="20" t="str">
        <f t="shared" si="0"/>
        <v>-</v>
      </c>
      <c r="K14" s="21" t="str">
        <f t="shared" si="1"/>
        <v>-</v>
      </c>
    </row>
    <row r="15" spans="1:11" x14ac:dyDescent="0.2">
      <c r="A15" s="7" t="s">
        <v>50</v>
      </c>
      <c r="B15" s="65">
        <v>12</v>
      </c>
      <c r="C15" s="39">
        <f>IF(B46=0, "-", B15/B46)</f>
        <v>3.5671819262782403E-3</v>
      </c>
      <c r="D15" s="65">
        <v>3</v>
      </c>
      <c r="E15" s="21">
        <f>IF(D46=0, "-", D15/D46)</f>
        <v>1.1516314779270633E-3</v>
      </c>
      <c r="F15" s="81">
        <v>188</v>
      </c>
      <c r="G15" s="39">
        <f>IF(F46=0, "-", F15/F46)</f>
        <v>6.0125367788154025E-3</v>
      </c>
      <c r="H15" s="65">
        <v>71</v>
      </c>
      <c r="I15" s="21">
        <f>IF(H46=0, "-", H15/H46)</f>
        <v>2.2671392534406231E-3</v>
      </c>
      <c r="J15" s="20">
        <f t="shared" si="0"/>
        <v>3</v>
      </c>
      <c r="K15" s="21">
        <f t="shared" si="1"/>
        <v>1.647887323943662</v>
      </c>
    </row>
    <row r="16" spans="1:11" x14ac:dyDescent="0.2">
      <c r="A16" s="7" t="s">
        <v>52</v>
      </c>
      <c r="B16" s="65">
        <v>0</v>
      </c>
      <c r="C16" s="39">
        <f>IF(B46=0, "-", B16/B46)</f>
        <v>0</v>
      </c>
      <c r="D16" s="65">
        <v>66</v>
      </c>
      <c r="E16" s="21">
        <f>IF(D46=0, "-", D16/D46)</f>
        <v>2.5335892514395393E-2</v>
      </c>
      <c r="F16" s="81">
        <v>593</v>
      </c>
      <c r="G16" s="39">
        <f>IF(F46=0, "-", F16/F46)</f>
        <v>1.8965076116157095E-2</v>
      </c>
      <c r="H16" s="65">
        <v>953</v>
      </c>
      <c r="I16" s="21">
        <f>IF(H46=0, "-", H16/H46)</f>
        <v>3.043075645815372E-2</v>
      </c>
      <c r="J16" s="20">
        <f t="shared" si="0"/>
        <v>-1</v>
      </c>
      <c r="K16" s="21">
        <f t="shared" si="1"/>
        <v>-0.3777544596012592</v>
      </c>
    </row>
    <row r="17" spans="1:11" x14ac:dyDescent="0.2">
      <c r="A17" s="7" t="s">
        <v>53</v>
      </c>
      <c r="B17" s="65">
        <v>133</v>
      </c>
      <c r="C17" s="39">
        <f>IF(B46=0, "-", B17/B46)</f>
        <v>3.9536266349583828E-2</v>
      </c>
      <c r="D17" s="65">
        <v>142</v>
      </c>
      <c r="E17" s="21">
        <f>IF(D46=0, "-", D17/D46)</f>
        <v>5.4510556621881E-2</v>
      </c>
      <c r="F17" s="81">
        <v>1169</v>
      </c>
      <c r="G17" s="39">
        <f>IF(F46=0, "-", F17/F46)</f>
        <v>3.7386465395931941E-2</v>
      </c>
      <c r="H17" s="65">
        <v>1458</v>
      </c>
      <c r="I17" s="21">
        <f>IF(H46=0, "-", H17/H46)</f>
        <v>4.6556183542484912E-2</v>
      </c>
      <c r="J17" s="20">
        <f t="shared" si="0"/>
        <v>-6.3380281690140844E-2</v>
      </c>
      <c r="K17" s="21">
        <f t="shared" si="1"/>
        <v>-0.19821673525377229</v>
      </c>
    </row>
    <row r="18" spans="1:11" x14ac:dyDescent="0.2">
      <c r="A18" s="7" t="s">
        <v>54</v>
      </c>
      <c r="B18" s="65">
        <v>188</v>
      </c>
      <c r="C18" s="39">
        <f>IF(B46=0, "-", B18/B46)</f>
        <v>5.5885850178359099E-2</v>
      </c>
      <c r="D18" s="65">
        <v>149</v>
      </c>
      <c r="E18" s="21">
        <f>IF(D46=0, "-", D18/D46)</f>
        <v>5.7197696737044147E-2</v>
      </c>
      <c r="F18" s="81">
        <v>1966</v>
      </c>
      <c r="G18" s="39">
        <f>IF(F46=0, "-", F18/F46)</f>
        <v>6.2875783548675956E-2</v>
      </c>
      <c r="H18" s="65">
        <v>2012</v>
      </c>
      <c r="I18" s="21">
        <f>IF(H46=0, "-", H18/H46)</f>
        <v>6.4246256027077939E-2</v>
      </c>
      <c r="J18" s="20">
        <f t="shared" si="0"/>
        <v>0.26174496644295303</v>
      </c>
      <c r="K18" s="21">
        <f t="shared" si="1"/>
        <v>-2.2862823061630219E-2</v>
      </c>
    </row>
    <row r="19" spans="1:11" x14ac:dyDescent="0.2">
      <c r="A19" s="7" t="s">
        <v>56</v>
      </c>
      <c r="B19" s="65">
        <v>0</v>
      </c>
      <c r="C19" s="39">
        <f>IF(B46=0, "-", B19/B46)</f>
        <v>0</v>
      </c>
      <c r="D19" s="65">
        <v>0</v>
      </c>
      <c r="E19" s="21">
        <f>IF(D46=0, "-", D19/D46)</f>
        <v>0</v>
      </c>
      <c r="F19" s="81">
        <v>0</v>
      </c>
      <c r="G19" s="39">
        <f>IF(F46=0, "-", F19/F46)</f>
        <v>0</v>
      </c>
      <c r="H19" s="65">
        <v>1</v>
      </c>
      <c r="I19" s="21">
        <f>IF(H46=0, "-", H19/H46)</f>
        <v>3.1931538780853851E-5</v>
      </c>
      <c r="J19" s="20" t="str">
        <f t="shared" si="0"/>
        <v>-</v>
      </c>
      <c r="K19" s="21">
        <f t="shared" si="1"/>
        <v>-1</v>
      </c>
    </row>
    <row r="20" spans="1:11" x14ac:dyDescent="0.2">
      <c r="A20" s="7" t="s">
        <v>59</v>
      </c>
      <c r="B20" s="65">
        <v>42</v>
      </c>
      <c r="C20" s="39">
        <f>IF(B46=0, "-", B20/B46)</f>
        <v>1.2485136741973841E-2</v>
      </c>
      <c r="D20" s="65">
        <v>59</v>
      </c>
      <c r="E20" s="21">
        <f>IF(D46=0, "-", D20/D46)</f>
        <v>2.2648752399232246E-2</v>
      </c>
      <c r="F20" s="81">
        <v>582</v>
      </c>
      <c r="G20" s="39">
        <f>IF(F46=0, "-", F20/F46)</f>
        <v>1.8613278751439172E-2</v>
      </c>
      <c r="H20" s="65">
        <v>665</v>
      </c>
      <c r="I20" s="21">
        <f>IF(H46=0, "-", H20/H46)</f>
        <v>2.1234473289267811E-2</v>
      </c>
      <c r="J20" s="20">
        <f t="shared" si="0"/>
        <v>-0.28813559322033899</v>
      </c>
      <c r="K20" s="21">
        <f t="shared" si="1"/>
        <v>-0.12481203007518797</v>
      </c>
    </row>
    <row r="21" spans="1:11" x14ac:dyDescent="0.2">
      <c r="A21" s="7" t="s">
        <v>62</v>
      </c>
      <c r="B21" s="65">
        <v>6</v>
      </c>
      <c r="C21" s="39">
        <f>IF(B46=0, "-", B21/B46)</f>
        <v>1.7835909631391202E-3</v>
      </c>
      <c r="D21" s="65">
        <v>4</v>
      </c>
      <c r="E21" s="21">
        <f>IF(D46=0, "-", D21/D46)</f>
        <v>1.5355086372360845E-3</v>
      </c>
      <c r="F21" s="81">
        <v>37</v>
      </c>
      <c r="G21" s="39">
        <f>IF(F46=0, "-", F21/F46)</f>
        <v>1.1833184085966483E-3</v>
      </c>
      <c r="H21" s="65">
        <v>79</v>
      </c>
      <c r="I21" s="21">
        <f>IF(H46=0, "-", H21/H46)</f>
        <v>2.5225915636874542E-3</v>
      </c>
      <c r="J21" s="20">
        <f t="shared" si="0"/>
        <v>0.5</v>
      </c>
      <c r="K21" s="21">
        <f t="shared" si="1"/>
        <v>-0.53164556962025311</v>
      </c>
    </row>
    <row r="22" spans="1:11" x14ac:dyDescent="0.2">
      <c r="A22" s="7" t="s">
        <v>63</v>
      </c>
      <c r="B22" s="65">
        <v>30</v>
      </c>
      <c r="C22" s="39">
        <f>IF(B46=0, "-", B22/B46)</f>
        <v>8.9179548156956001E-3</v>
      </c>
      <c r="D22" s="65">
        <v>18</v>
      </c>
      <c r="E22" s="21">
        <f>IF(D46=0, "-", D22/D46)</f>
        <v>6.9097888675623796E-3</v>
      </c>
      <c r="F22" s="81">
        <v>296</v>
      </c>
      <c r="G22" s="39">
        <f>IF(F46=0, "-", F22/F46)</f>
        <v>9.4665472687731865E-3</v>
      </c>
      <c r="H22" s="65">
        <v>267</v>
      </c>
      <c r="I22" s="21">
        <f>IF(H46=0, "-", H22/H46)</f>
        <v>8.5257208544879774E-3</v>
      </c>
      <c r="J22" s="20">
        <f t="shared" si="0"/>
        <v>0.66666666666666663</v>
      </c>
      <c r="K22" s="21">
        <f t="shared" si="1"/>
        <v>0.10861423220973783</v>
      </c>
    </row>
    <row r="23" spans="1:11" x14ac:dyDescent="0.2">
      <c r="A23" s="7" t="s">
        <v>65</v>
      </c>
      <c r="B23" s="65">
        <v>162</v>
      </c>
      <c r="C23" s="39">
        <f>IF(B46=0, "-", B23/B46)</f>
        <v>4.8156956004756245E-2</v>
      </c>
      <c r="D23" s="65">
        <v>110</v>
      </c>
      <c r="E23" s="21">
        <f>IF(D46=0, "-", D23/D46)</f>
        <v>4.2226487523992322E-2</v>
      </c>
      <c r="F23" s="81">
        <v>1533</v>
      </c>
      <c r="G23" s="39">
        <f>IF(F46=0, "-", F23/F46)</f>
        <v>4.9027760010234102E-2</v>
      </c>
      <c r="H23" s="65">
        <v>961</v>
      </c>
      <c r="I23" s="21">
        <f>IF(H46=0, "-", H23/H46)</f>
        <v>3.0686208768400548E-2</v>
      </c>
      <c r="J23" s="20">
        <f t="shared" si="0"/>
        <v>0.47272727272727272</v>
      </c>
      <c r="K23" s="21">
        <f t="shared" si="1"/>
        <v>0.59521331945889699</v>
      </c>
    </row>
    <row r="24" spans="1:11" x14ac:dyDescent="0.2">
      <c r="A24" s="7" t="s">
        <v>66</v>
      </c>
      <c r="B24" s="65">
        <v>0</v>
      </c>
      <c r="C24" s="39">
        <f>IF(B46=0, "-", B24/B46)</f>
        <v>0</v>
      </c>
      <c r="D24" s="65">
        <v>0</v>
      </c>
      <c r="E24" s="21">
        <f>IF(D46=0, "-", D24/D46)</f>
        <v>0</v>
      </c>
      <c r="F24" s="81">
        <v>3</v>
      </c>
      <c r="G24" s="39">
        <f>IF(F46=0, "-", F24/F46)</f>
        <v>9.5944735832160681E-5</v>
      </c>
      <c r="H24" s="65">
        <v>3</v>
      </c>
      <c r="I24" s="21">
        <f>IF(H46=0, "-", H24/H46)</f>
        <v>9.5794616342561554E-5</v>
      </c>
      <c r="J24" s="20" t="str">
        <f t="shared" si="0"/>
        <v>-</v>
      </c>
      <c r="K24" s="21">
        <f t="shared" si="1"/>
        <v>0</v>
      </c>
    </row>
    <row r="25" spans="1:11" x14ac:dyDescent="0.2">
      <c r="A25" s="7" t="s">
        <v>67</v>
      </c>
      <c r="B25" s="65">
        <v>32</v>
      </c>
      <c r="C25" s="39">
        <f>IF(B46=0, "-", B25/B46)</f>
        <v>9.512485136741973E-3</v>
      </c>
      <c r="D25" s="65">
        <v>26</v>
      </c>
      <c r="E25" s="21">
        <f>IF(D46=0, "-", D25/D46)</f>
        <v>9.9808061420345491E-3</v>
      </c>
      <c r="F25" s="81">
        <v>250</v>
      </c>
      <c r="G25" s="39">
        <f>IF(F46=0, "-", F25/F46)</f>
        <v>7.995394652680057E-3</v>
      </c>
      <c r="H25" s="65">
        <v>399</v>
      </c>
      <c r="I25" s="21">
        <f>IF(H46=0, "-", H25/H46)</f>
        <v>1.2740683973560686E-2</v>
      </c>
      <c r="J25" s="20">
        <f t="shared" si="0"/>
        <v>0.23076923076923078</v>
      </c>
      <c r="K25" s="21">
        <f t="shared" si="1"/>
        <v>-0.37343358395989973</v>
      </c>
    </row>
    <row r="26" spans="1:11" x14ac:dyDescent="0.2">
      <c r="A26" s="7" t="s">
        <v>68</v>
      </c>
      <c r="B26" s="65">
        <v>2</v>
      </c>
      <c r="C26" s="39">
        <f>IF(B46=0, "-", B26/B46)</f>
        <v>5.9453032104637331E-4</v>
      </c>
      <c r="D26" s="65">
        <v>0</v>
      </c>
      <c r="E26" s="21">
        <f>IF(D46=0, "-", D26/D46)</f>
        <v>0</v>
      </c>
      <c r="F26" s="81">
        <v>23</v>
      </c>
      <c r="G26" s="39">
        <f>IF(F46=0, "-", F26/F46)</f>
        <v>7.3557630804656519E-4</v>
      </c>
      <c r="H26" s="65">
        <v>7</v>
      </c>
      <c r="I26" s="21">
        <f>IF(H46=0, "-", H26/H46)</f>
        <v>2.2352077146597696E-4</v>
      </c>
      <c r="J26" s="20" t="str">
        <f t="shared" si="0"/>
        <v>-</v>
      </c>
      <c r="K26" s="21">
        <f t="shared" si="1"/>
        <v>2.2857142857142856</v>
      </c>
    </row>
    <row r="27" spans="1:11" x14ac:dyDescent="0.2">
      <c r="A27" s="7" t="s">
        <v>69</v>
      </c>
      <c r="B27" s="65">
        <v>43</v>
      </c>
      <c r="C27" s="39">
        <f>IF(B46=0, "-", B27/B46)</f>
        <v>1.2782401902497027E-2</v>
      </c>
      <c r="D27" s="65">
        <v>28</v>
      </c>
      <c r="E27" s="21">
        <f>IF(D46=0, "-", D27/D46)</f>
        <v>1.0748560460652591E-2</v>
      </c>
      <c r="F27" s="81">
        <v>282</v>
      </c>
      <c r="G27" s="39">
        <f>IF(F46=0, "-", F27/F46)</f>
        <v>9.0188051682231034E-3</v>
      </c>
      <c r="H27" s="65">
        <v>267</v>
      </c>
      <c r="I27" s="21">
        <f>IF(H46=0, "-", H27/H46)</f>
        <v>8.5257208544879774E-3</v>
      </c>
      <c r="J27" s="20">
        <f t="shared" si="0"/>
        <v>0.5357142857142857</v>
      </c>
      <c r="K27" s="21">
        <f t="shared" si="1"/>
        <v>5.6179775280898875E-2</v>
      </c>
    </row>
    <row r="28" spans="1:11" x14ac:dyDescent="0.2">
      <c r="A28" s="7" t="s">
        <v>73</v>
      </c>
      <c r="B28" s="65">
        <v>0</v>
      </c>
      <c r="C28" s="39">
        <f>IF(B46=0, "-", B28/B46)</f>
        <v>0</v>
      </c>
      <c r="D28" s="65">
        <v>0</v>
      </c>
      <c r="E28" s="21">
        <f>IF(D46=0, "-", D28/D46)</f>
        <v>0</v>
      </c>
      <c r="F28" s="81">
        <v>7</v>
      </c>
      <c r="G28" s="39">
        <f>IF(F46=0, "-", F28/F46)</f>
        <v>2.2387105027504159E-4</v>
      </c>
      <c r="H28" s="65">
        <v>4</v>
      </c>
      <c r="I28" s="21">
        <f>IF(H46=0, "-", H28/H46)</f>
        <v>1.277261551234154E-4</v>
      </c>
      <c r="J28" s="20" t="str">
        <f t="shared" si="0"/>
        <v>-</v>
      </c>
      <c r="K28" s="21">
        <f t="shared" si="1"/>
        <v>0.75</v>
      </c>
    </row>
    <row r="29" spans="1:11" x14ac:dyDescent="0.2">
      <c r="A29" s="7" t="s">
        <v>74</v>
      </c>
      <c r="B29" s="65">
        <v>509</v>
      </c>
      <c r="C29" s="39">
        <f>IF(B46=0, "-", B29/B46)</f>
        <v>0.15130796670630203</v>
      </c>
      <c r="D29" s="65">
        <v>302</v>
      </c>
      <c r="E29" s="21">
        <f>IF(D46=0, "-", D29/D46)</f>
        <v>0.11593090211132438</v>
      </c>
      <c r="F29" s="81">
        <v>4666</v>
      </c>
      <c r="G29" s="39">
        <f>IF(F46=0, "-", F29/F46)</f>
        <v>0.14922604579762058</v>
      </c>
      <c r="H29" s="65">
        <v>3700</v>
      </c>
      <c r="I29" s="21">
        <f>IF(H46=0, "-", H29/H46)</f>
        <v>0.11814669348915924</v>
      </c>
      <c r="J29" s="20">
        <f t="shared" si="0"/>
        <v>0.68543046357615889</v>
      </c>
      <c r="K29" s="21">
        <f t="shared" si="1"/>
        <v>0.26108108108108108</v>
      </c>
    </row>
    <row r="30" spans="1:11" x14ac:dyDescent="0.2">
      <c r="A30" s="7" t="s">
        <v>76</v>
      </c>
      <c r="B30" s="65">
        <v>63</v>
      </c>
      <c r="C30" s="39">
        <f>IF(B46=0, "-", B30/B46)</f>
        <v>1.872770511296076E-2</v>
      </c>
      <c r="D30" s="65">
        <v>38</v>
      </c>
      <c r="E30" s="21">
        <f>IF(D46=0, "-", D30/D46)</f>
        <v>1.4587332053742802E-2</v>
      </c>
      <c r="F30" s="81">
        <v>592</v>
      </c>
      <c r="G30" s="39">
        <f>IF(F46=0, "-", F30/F46)</f>
        <v>1.8933094537546373E-2</v>
      </c>
      <c r="H30" s="65">
        <v>442</v>
      </c>
      <c r="I30" s="21">
        <f>IF(H46=0, "-", H30/H46)</f>
        <v>1.4113740141137402E-2</v>
      </c>
      <c r="J30" s="20">
        <f t="shared" si="0"/>
        <v>0.65789473684210531</v>
      </c>
      <c r="K30" s="21">
        <f t="shared" si="1"/>
        <v>0.33936651583710409</v>
      </c>
    </row>
    <row r="31" spans="1:11" x14ac:dyDescent="0.2">
      <c r="A31" s="7" t="s">
        <v>79</v>
      </c>
      <c r="B31" s="65">
        <v>68</v>
      </c>
      <c r="C31" s="39">
        <f>IF(B46=0, "-", B31/B46)</f>
        <v>2.0214030915576695E-2</v>
      </c>
      <c r="D31" s="65">
        <v>16</v>
      </c>
      <c r="E31" s="21">
        <f>IF(D46=0, "-", D31/D46)</f>
        <v>6.1420345489443381E-3</v>
      </c>
      <c r="F31" s="81">
        <v>508</v>
      </c>
      <c r="G31" s="39">
        <f>IF(F46=0, "-", F31/F46)</f>
        <v>1.6246641934245874E-2</v>
      </c>
      <c r="H31" s="65">
        <v>127</v>
      </c>
      <c r="I31" s="21">
        <f>IF(H46=0, "-", H31/H46)</f>
        <v>4.055305425168439E-3</v>
      </c>
      <c r="J31" s="20">
        <f t="shared" si="0"/>
        <v>3.25</v>
      </c>
      <c r="K31" s="21">
        <f t="shared" si="1"/>
        <v>3</v>
      </c>
    </row>
    <row r="32" spans="1:11" x14ac:dyDescent="0.2">
      <c r="A32" s="7" t="s">
        <v>80</v>
      </c>
      <c r="B32" s="65">
        <v>5</v>
      </c>
      <c r="C32" s="39">
        <f>IF(B46=0, "-", B32/B46)</f>
        <v>1.4863258026159335E-3</v>
      </c>
      <c r="D32" s="65">
        <v>5</v>
      </c>
      <c r="E32" s="21">
        <f>IF(D46=0, "-", D32/D46)</f>
        <v>1.9193857965451055E-3</v>
      </c>
      <c r="F32" s="81">
        <v>33</v>
      </c>
      <c r="G32" s="39">
        <f>IF(F46=0, "-", F32/F46)</f>
        <v>1.0553920941537675E-3</v>
      </c>
      <c r="H32" s="65">
        <v>35</v>
      </c>
      <c r="I32" s="21">
        <f>IF(H46=0, "-", H32/H46)</f>
        <v>1.1176038573298848E-3</v>
      </c>
      <c r="J32" s="20">
        <f t="shared" si="0"/>
        <v>0</v>
      </c>
      <c r="K32" s="21">
        <f t="shared" si="1"/>
        <v>-5.7142857142857141E-2</v>
      </c>
    </row>
    <row r="33" spans="1:11" x14ac:dyDescent="0.2">
      <c r="A33" s="7" t="s">
        <v>81</v>
      </c>
      <c r="B33" s="65">
        <v>418</v>
      </c>
      <c r="C33" s="39">
        <f>IF(B46=0, "-", B33/B46)</f>
        <v>0.12425683709869204</v>
      </c>
      <c r="D33" s="65">
        <v>463</v>
      </c>
      <c r="E33" s="21">
        <f>IF(D46=0, "-", D33/D46)</f>
        <v>0.17773512476007677</v>
      </c>
      <c r="F33" s="81">
        <v>3783</v>
      </c>
      <c r="G33" s="39">
        <f>IF(F46=0, "-", F33/F46)</f>
        <v>0.12098631188435462</v>
      </c>
      <c r="H33" s="65">
        <v>6223</v>
      </c>
      <c r="I33" s="21">
        <f>IF(H46=0, "-", H33/H46)</f>
        <v>0.19870996583325351</v>
      </c>
      <c r="J33" s="20">
        <f t="shared" si="0"/>
        <v>-9.719222462203024E-2</v>
      </c>
      <c r="K33" s="21">
        <f t="shared" si="1"/>
        <v>-0.39209384541218062</v>
      </c>
    </row>
    <row r="34" spans="1:11" x14ac:dyDescent="0.2">
      <c r="A34" s="7" t="s">
        <v>82</v>
      </c>
      <c r="B34" s="65">
        <v>155</v>
      </c>
      <c r="C34" s="39">
        <f>IF(B46=0, "-", B34/B46)</f>
        <v>4.6076099881093936E-2</v>
      </c>
      <c r="D34" s="65">
        <v>144</v>
      </c>
      <c r="E34" s="21">
        <f>IF(D46=0, "-", D34/D46)</f>
        <v>5.5278310940499037E-2</v>
      </c>
      <c r="F34" s="81">
        <v>1669</v>
      </c>
      <c r="G34" s="39">
        <f>IF(F46=0, "-", F34/F46)</f>
        <v>5.3377254701292058E-2</v>
      </c>
      <c r="H34" s="65">
        <v>1862</v>
      </c>
      <c r="I34" s="21">
        <f>IF(H46=0, "-", H34/H46)</f>
        <v>5.9456525209949866E-2</v>
      </c>
      <c r="J34" s="20">
        <f t="shared" si="0"/>
        <v>7.6388888888888895E-2</v>
      </c>
      <c r="K34" s="21">
        <f t="shared" si="1"/>
        <v>-0.10365198711063373</v>
      </c>
    </row>
    <row r="35" spans="1:11" x14ac:dyDescent="0.2">
      <c r="A35" s="7" t="s">
        <v>83</v>
      </c>
      <c r="B35" s="65">
        <v>2</v>
      </c>
      <c r="C35" s="39">
        <f>IF(B46=0, "-", B35/B46)</f>
        <v>5.9453032104637331E-4</v>
      </c>
      <c r="D35" s="65">
        <v>0</v>
      </c>
      <c r="E35" s="21">
        <f>IF(D46=0, "-", D35/D46)</f>
        <v>0</v>
      </c>
      <c r="F35" s="81">
        <v>53</v>
      </c>
      <c r="G35" s="39">
        <f>IF(F46=0, "-", F35/F46)</f>
        <v>1.6950236663681719E-3</v>
      </c>
      <c r="H35" s="65">
        <v>37</v>
      </c>
      <c r="I35" s="21">
        <f>IF(H46=0, "-", H35/H46)</f>
        <v>1.1814669348915925E-3</v>
      </c>
      <c r="J35" s="20" t="str">
        <f t="shared" si="0"/>
        <v>-</v>
      </c>
      <c r="K35" s="21">
        <f t="shared" si="1"/>
        <v>0.43243243243243246</v>
      </c>
    </row>
    <row r="36" spans="1:11" x14ac:dyDescent="0.2">
      <c r="A36" s="7" t="s">
        <v>84</v>
      </c>
      <c r="B36" s="65">
        <v>16</v>
      </c>
      <c r="C36" s="39">
        <f>IF(B46=0, "-", B36/B46)</f>
        <v>4.7562425683709865E-3</v>
      </c>
      <c r="D36" s="65">
        <v>5</v>
      </c>
      <c r="E36" s="21">
        <f>IF(D46=0, "-", D36/D46)</f>
        <v>1.9193857965451055E-3</v>
      </c>
      <c r="F36" s="81">
        <v>197</v>
      </c>
      <c r="G36" s="39">
        <f>IF(F46=0, "-", F36/F46)</f>
        <v>6.3003709863118842E-3</v>
      </c>
      <c r="H36" s="65">
        <v>162</v>
      </c>
      <c r="I36" s="21">
        <f>IF(H46=0, "-", H36/H46)</f>
        <v>5.1729092824983232E-3</v>
      </c>
      <c r="J36" s="20">
        <f t="shared" si="0"/>
        <v>2.2000000000000002</v>
      </c>
      <c r="K36" s="21">
        <f t="shared" si="1"/>
        <v>0.21604938271604937</v>
      </c>
    </row>
    <row r="37" spans="1:11" x14ac:dyDescent="0.2">
      <c r="A37" s="7" t="s">
        <v>86</v>
      </c>
      <c r="B37" s="65">
        <v>15</v>
      </c>
      <c r="C37" s="39">
        <f>IF(B46=0, "-", B37/B46)</f>
        <v>4.4589774078478001E-3</v>
      </c>
      <c r="D37" s="65">
        <v>13</v>
      </c>
      <c r="E37" s="21">
        <f>IF(D46=0, "-", D37/D46)</f>
        <v>4.9904030710172746E-3</v>
      </c>
      <c r="F37" s="81">
        <v>233</v>
      </c>
      <c r="G37" s="39">
        <f>IF(F46=0, "-", F37/F46)</f>
        <v>7.4517078162978125E-3</v>
      </c>
      <c r="H37" s="65">
        <v>193</v>
      </c>
      <c r="I37" s="21">
        <f>IF(H46=0, "-", H37/H46)</f>
        <v>6.1627869847047925E-3</v>
      </c>
      <c r="J37" s="20">
        <f t="shared" si="0"/>
        <v>0.15384615384615385</v>
      </c>
      <c r="K37" s="21">
        <f t="shared" si="1"/>
        <v>0.20725388601036268</v>
      </c>
    </row>
    <row r="38" spans="1:11" x14ac:dyDescent="0.2">
      <c r="A38" s="7" t="s">
        <v>88</v>
      </c>
      <c r="B38" s="65">
        <v>18</v>
      </c>
      <c r="C38" s="39">
        <f>IF(B46=0, "-", B38/B46)</f>
        <v>5.3507728894173602E-3</v>
      </c>
      <c r="D38" s="65">
        <v>15</v>
      </c>
      <c r="E38" s="21">
        <f>IF(D46=0, "-", D38/D46)</f>
        <v>5.7581573896353169E-3</v>
      </c>
      <c r="F38" s="81">
        <v>147</v>
      </c>
      <c r="G38" s="39">
        <f>IF(F46=0, "-", F38/F46)</f>
        <v>4.7012920557758728E-3</v>
      </c>
      <c r="H38" s="65">
        <v>150</v>
      </c>
      <c r="I38" s="21">
        <f>IF(H46=0, "-", H38/H46)</f>
        <v>4.7897308171280777E-3</v>
      </c>
      <c r="J38" s="20">
        <f t="shared" si="0"/>
        <v>0.2</v>
      </c>
      <c r="K38" s="21">
        <f t="shared" si="1"/>
        <v>-0.02</v>
      </c>
    </row>
    <row r="39" spans="1:11" x14ac:dyDescent="0.2">
      <c r="A39" s="7" t="s">
        <v>89</v>
      </c>
      <c r="B39" s="65">
        <v>0</v>
      </c>
      <c r="C39" s="39">
        <f>IF(B46=0, "-", B39/B46)</f>
        <v>0</v>
      </c>
      <c r="D39" s="65">
        <v>1</v>
      </c>
      <c r="E39" s="21">
        <f>IF(D46=0, "-", D39/D46)</f>
        <v>3.8387715930902113E-4</v>
      </c>
      <c r="F39" s="81">
        <v>5</v>
      </c>
      <c r="G39" s="39">
        <f>IF(F46=0, "-", F39/F46)</f>
        <v>1.5990789305360113E-4</v>
      </c>
      <c r="H39" s="65">
        <v>10</v>
      </c>
      <c r="I39" s="21">
        <f>IF(H46=0, "-", H39/H46)</f>
        <v>3.1931538780853851E-4</v>
      </c>
      <c r="J39" s="20">
        <f t="shared" si="0"/>
        <v>-1</v>
      </c>
      <c r="K39" s="21">
        <f t="shared" si="1"/>
        <v>-0.5</v>
      </c>
    </row>
    <row r="40" spans="1:11" x14ac:dyDescent="0.2">
      <c r="A40" s="7" t="s">
        <v>90</v>
      </c>
      <c r="B40" s="65">
        <v>177</v>
      </c>
      <c r="C40" s="39">
        <f>IF(B46=0, "-", B40/B46)</f>
        <v>5.2615933412604045E-2</v>
      </c>
      <c r="D40" s="65">
        <v>204</v>
      </c>
      <c r="E40" s="21">
        <f>IF(D46=0, "-", D40/D46)</f>
        <v>7.8310940499040305E-2</v>
      </c>
      <c r="F40" s="81">
        <v>2007</v>
      </c>
      <c r="G40" s="39">
        <f>IF(F46=0, "-", F40/F46)</f>
        <v>6.4187028271715491E-2</v>
      </c>
      <c r="H40" s="65">
        <v>2513</v>
      </c>
      <c r="I40" s="21">
        <f>IF(H46=0, "-", H40/H46)</f>
        <v>8.0243956956285722E-2</v>
      </c>
      <c r="J40" s="20">
        <f t="shared" si="0"/>
        <v>-0.13235294117647059</v>
      </c>
      <c r="K40" s="21">
        <f t="shared" si="1"/>
        <v>-0.20135296458416235</v>
      </c>
    </row>
    <row r="41" spans="1:11" x14ac:dyDescent="0.2">
      <c r="A41" s="7" t="s">
        <v>91</v>
      </c>
      <c r="B41" s="65">
        <v>68</v>
      </c>
      <c r="C41" s="39">
        <f>IF(B46=0, "-", B41/B46)</f>
        <v>2.0214030915576695E-2</v>
      </c>
      <c r="D41" s="65">
        <v>75</v>
      </c>
      <c r="E41" s="21">
        <f>IF(D46=0, "-", D41/D46)</f>
        <v>2.8790786948176585E-2</v>
      </c>
      <c r="F41" s="81">
        <v>719</v>
      </c>
      <c r="G41" s="39">
        <f>IF(F46=0, "-", F41/F46)</f>
        <v>2.2994755021107843E-2</v>
      </c>
      <c r="H41" s="65">
        <v>784</v>
      </c>
      <c r="I41" s="21">
        <f>IF(H46=0, "-", H41/H46)</f>
        <v>2.5034326404189417E-2</v>
      </c>
      <c r="J41" s="20">
        <f t="shared" si="0"/>
        <v>-9.3333333333333338E-2</v>
      </c>
      <c r="K41" s="21">
        <f t="shared" si="1"/>
        <v>-8.2908163265306117E-2</v>
      </c>
    </row>
    <row r="42" spans="1:11" x14ac:dyDescent="0.2">
      <c r="A42" s="7" t="s">
        <v>92</v>
      </c>
      <c r="B42" s="65">
        <v>856</v>
      </c>
      <c r="C42" s="39">
        <f>IF(B46=0, "-", B42/B46)</f>
        <v>0.25445897740784779</v>
      </c>
      <c r="D42" s="65">
        <v>475</v>
      </c>
      <c r="E42" s="21">
        <f>IF(D46=0, "-", D42/D46)</f>
        <v>0.18234165067178504</v>
      </c>
      <c r="F42" s="81">
        <v>6985</v>
      </c>
      <c r="G42" s="39">
        <f>IF(F46=0, "-", F42/F46)</f>
        <v>0.22339132659588076</v>
      </c>
      <c r="H42" s="65">
        <v>5412</v>
      </c>
      <c r="I42" s="21">
        <f>IF(H46=0, "-", H42/H46)</f>
        <v>0.17281348788198103</v>
      </c>
      <c r="J42" s="20">
        <f t="shared" si="0"/>
        <v>0.80210526315789477</v>
      </c>
      <c r="K42" s="21">
        <f t="shared" si="1"/>
        <v>0.29065040650406504</v>
      </c>
    </row>
    <row r="43" spans="1:11" x14ac:dyDescent="0.2">
      <c r="A43" s="7" t="s">
        <v>94</v>
      </c>
      <c r="B43" s="65">
        <v>105</v>
      </c>
      <c r="C43" s="39">
        <f>IF(B46=0, "-", B43/B46)</f>
        <v>3.12128418549346E-2</v>
      </c>
      <c r="D43" s="65">
        <v>72</v>
      </c>
      <c r="E43" s="21">
        <f>IF(D46=0, "-", D43/D46)</f>
        <v>2.7639155470249518E-2</v>
      </c>
      <c r="F43" s="81">
        <v>849</v>
      </c>
      <c r="G43" s="39">
        <f>IF(F46=0, "-", F43/F46)</f>
        <v>2.715236024050147E-2</v>
      </c>
      <c r="H43" s="65">
        <v>703</v>
      </c>
      <c r="I43" s="21">
        <f>IF(H46=0, "-", H43/H46)</f>
        <v>2.2447871762940257E-2</v>
      </c>
      <c r="J43" s="20">
        <f t="shared" si="0"/>
        <v>0.45833333333333331</v>
      </c>
      <c r="K43" s="21">
        <f t="shared" si="1"/>
        <v>0.20768136557610242</v>
      </c>
    </row>
    <row r="44" spans="1:11" x14ac:dyDescent="0.2">
      <c r="A44" s="7" t="s">
        <v>95</v>
      </c>
      <c r="B44" s="65">
        <v>29</v>
      </c>
      <c r="C44" s="39">
        <f>IF(B46=0, "-", B44/B46)</f>
        <v>8.6206896551724137E-3</v>
      </c>
      <c r="D44" s="65">
        <v>20</v>
      </c>
      <c r="E44" s="21">
        <f>IF(D46=0, "-", D44/D46)</f>
        <v>7.677543186180422E-3</v>
      </c>
      <c r="F44" s="81">
        <v>286</v>
      </c>
      <c r="G44" s="39">
        <f>IF(F46=0, "-", F44/F46)</f>
        <v>9.1467314826659835E-3</v>
      </c>
      <c r="H44" s="65">
        <v>265</v>
      </c>
      <c r="I44" s="21">
        <f>IF(H46=0, "-", H44/H46)</f>
        <v>8.4618577769262696E-3</v>
      </c>
      <c r="J44" s="20">
        <f t="shared" si="0"/>
        <v>0.45</v>
      </c>
      <c r="K44" s="21">
        <f t="shared" si="1"/>
        <v>7.9245283018867921E-2</v>
      </c>
    </row>
    <row r="45" spans="1:11" x14ac:dyDescent="0.2">
      <c r="A45" s="2"/>
      <c r="B45" s="68"/>
      <c r="C45" s="33"/>
      <c r="D45" s="68"/>
      <c r="E45" s="6"/>
      <c r="F45" s="82"/>
      <c r="G45" s="33"/>
      <c r="H45" s="68"/>
      <c r="I45" s="6"/>
      <c r="J45" s="5"/>
      <c r="K45" s="6"/>
    </row>
    <row r="46" spans="1:11" s="43" customFormat="1" x14ac:dyDescent="0.2">
      <c r="A46" s="162" t="s">
        <v>603</v>
      </c>
      <c r="B46" s="71">
        <f>SUM(B7:B45)</f>
        <v>3364</v>
      </c>
      <c r="C46" s="40">
        <v>1</v>
      </c>
      <c r="D46" s="71">
        <f>SUM(D7:D45)</f>
        <v>2605</v>
      </c>
      <c r="E46" s="41">
        <v>1</v>
      </c>
      <c r="F46" s="77">
        <f>SUM(F7:F45)</f>
        <v>31268</v>
      </c>
      <c r="G46" s="42">
        <v>1</v>
      </c>
      <c r="H46" s="71">
        <f>SUM(H7:H45)</f>
        <v>31317</v>
      </c>
      <c r="I46" s="41">
        <v>1</v>
      </c>
      <c r="J46" s="37">
        <f>IF(D46=0, "-", (B46-D46)/D46)</f>
        <v>0.29136276391554705</v>
      </c>
      <c r="K46" s="38">
        <f>IF(H46=0, "-", (F46-H46)/H46)</f>
        <v>-1.5646454002618386E-3</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1"/>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125</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127</v>
      </c>
      <c r="B6" s="61" t="s">
        <v>12</v>
      </c>
      <c r="C6" s="62" t="s">
        <v>13</v>
      </c>
      <c r="D6" s="61" t="s">
        <v>12</v>
      </c>
      <c r="E6" s="63" t="s">
        <v>13</v>
      </c>
      <c r="F6" s="62" t="s">
        <v>12</v>
      </c>
      <c r="G6" s="62" t="s">
        <v>13</v>
      </c>
      <c r="H6" s="61" t="s">
        <v>12</v>
      </c>
      <c r="I6" s="63" t="s">
        <v>13</v>
      </c>
      <c r="J6" s="61"/>
      <c r="K6" s="63"/>
    </row>
    <row r="7" spans="1:11" x14ac:dyDescent="0.2">
      <c r="A7" s="7" t="s">
        <v>488</v>
      </c>
      <c r="B7" s="65">
        <v>4</v>
      </c>
      <c r="C7" s="34">
        <f>IF(B13=0, "-", B7/B13)</f>
        <v>0.44444444444444442</v>
      </c>
      <c r="D7" s="65">
        <v>0</v>
      </c>
      <c r="E7" s="9">
        <f>IF(D13=0, "-", D7/D13)</f>
        <v>0</v>
      </c>
      <c r="F7" s="81">
        <v>30</v>
      </c>
      <c r="G7" s="34">
        <f>IF(F13=0, "-", F7/F13)</f>
        <v>0.16759776536312848</v>
      </c>
      <c r="H7" s="65">
        <v>0</v>
      </c>
      <c r="I7" s="9">
        <f>IF(H13=0, "-", H7/H13)</f>
        <v>0</v>
      </c>
      <c r="J7" s="8" t="str">
        <f>IF(D7=0, "-", IF((B7-D7)/D7&lt;10, (B7-D7)/D7, "&gt;999%"))</f>
        <v>-</v>
      </c>
      <c r="K7" s="9" t="str">
        <f>IF(H7=0, "-", IF((F7-H7)/H7&lt;10, (F7-H7)/H7, "&gt;999%"))</f>
        <v>-</v>
      </c>
    </row>
    <row r="8" spans="1:11" x14ac:dyDescent="0.2">
      <c r="A8" s="7" t="s">
        <v>489</v>
      </c>
      <c r="B8" s="65">
        <v>0</v>
      </c>
      <c r="C8" s="34">
        <f>IF(B13=0, "-", B8/B13)</f>
        <v>0</v>
      </c>
      <c r="D8" s="65">
        <v>0</v>
      </c>
      <c r="E8" s="9">
        <f>IF(D13=0, "-", D8/D13)</f>
        <v>0</v>
      </c>
      <c r="F8" s="81">
        <v>6</v>
      </c>
      <c r="G8" s="34">
        <f>IF(F13=0, "-", F8/F13)</f>
        <v>3.3519553072625698E-2</v>
      </c>
      <c r="H8" s="65">
        <v>1</v>
      </c>
      <c r="I8" s="9">
        <f>IF(H13=0, "-", H8/H13)</f>
        <v>6.024096385542169E-3</v>
      </c>
      <c r="J8" s="8" t="str">
        <f>IF(D8=0, "-", IF((B8-D8)/D8&lt;10, (B8-D8)/D8, "&gt;999%"))</f>
        <v>-</v>
      </c>
      <c r="K8" s="9">
        <f>IF(H8=0, "-", IF((F8-H8)/H8&lt;10, (F8-H8)/H8, "&gt;999%"))</f>
        <v>5</v>
      </c>
    </row>
    <row r="9" spans="1:11" x14ac:dyDescent="0.2">
      <c r="A9" s="7" t="s">
        <v>490</v>
      </c>
      <c r="B9" s="65">
        <v>0</v>
      </c>
      <c r="C9" s="34">
        <f>IF(B13=0, "-", B9/B13)</f>
        <v>0</v>
      </c>
      <c r="D9" s="65">
        <v>0</v>
      </c>
      <c r="E9" s="9">
        <f>IF(D13=0, "-", D9/D13)</f>
        <v>0</v>
      </c>
      <c r="F9" s="81">
        <v>1</v>
      </c>
      <c r="G9" s="34">
        <f>IF(F13=0, "-", F9/F13)</f>
        <v>5.5865921787709499E-3</v>
      </c>
      <c r="H9" s="65">
        <v>3</v>
      </c>
      <c r="I9" s="9">
        <f>IF(H13=0, "-", H9/H13)</f>
        <v>1.8072289156626505E-2</v>
      </c>
      <c r="J9" s="8" t="str">
        <f>IF(D9=0, "-", IF((B9-D9)/D9&lt;10, (B9-D9)/D9, "&gt;999%"))</f>
        <v>-</v>
      </c>
      <c r="K9" s="9">
        <f>IF(H9=0, "-", IF((F9-H9)/H9&lt;10, (F9-H9)/H9, "&gt;999%"))</f>
        <v>-0.66666666666666663</v>
      </c>
    </row>
    <row r="10" spans="1:11" x14ac:dyDescent="0.2">
      <c r="A10" s="7" t="s">
        <v>491</v>
      </c>
      <c r="B10" s="65">
        <v>4</v>
      </c>
      <c r="C10" s="34">
        <f>IF(B13=0, "-", B10/B13)</f>
        <v>0.44444444444444442</v>
      </c>
      <c r="D10" s="65">
        <v>10</v>
      </c>
      <c r="E10" s="9">
        <f>IF(D13=0, "-", D10/D13)</f>
        <v>1</v>
      </c>
      <c r="F10" s="81">
        <v>141</v>
      </c>
      <c r="G10" s="34">
        <f>IF(F13=0, "-", F10/F13)</f>
        <v>0.78770949720670391</v>
      </c>
      <c r="H10" s="65">
        <v>162</v>
      </c>
      <c r="I10" s="9">
        <f>IF(H13=0, "-", H10/H13)</f>
        <v>0.97590361445783136</v>
      </c>
      <c r="J10" s="8">
        <f>IF(D10=0, "-", IF((B10-D10)/D10&lt;10, (B10-D10)/D10, "&gt;999%"))</f>
        <v>-0.6</v>
      </c>
      <c r="K10" s="9">
        <f>IF(H10=0, "-", IF((F10-H10)/H10&lt;10, (F10-H10)/H10, "&gt;999%"))</f>
        <v>-0.12962962962962962</v>
      </c>
    </row>
    <row r="11" spans="1:11" x14ac:dyDescent="0.2">
      <c r="A11" s="7" t="s">
        <v>492</v>
      </c>
      <c r="B11" s="65">
        <v>1</v>
      </c>
      <c r="C11" s="34">
        <f>IF(B13=0, "-", B11/B13)</f>
        <v>0.1111111111111111</v>
      </c>
      <c r="D11" s="65">
        <v>0</v>
      </c>
      <c r="E11" s="9">
        <f>IF(D13=0, "-", D11/D13)</f>
        <v>0</v>
      </c>
      <c r="F11" s="81">
        <v>1</v>
      </c>
      <c r="G11" s="34">
        <f>IF(F13=0, "-", F11/F13)</f>
        <v>5.5865921787709499E-3</v>
      </c>
      <c r="H11" s="65">
        <v>0</v>
      </c>
      <c r="I11" s="9">
        <f>IF(H13=0, "-", H11/H13)</f>
        <v>0</v>
      </c>
      <c r="J11" s="8" t="str">
        <f>IF(D11=0, "-", IF((B11-D11)/D11&lt;10, (B11-D11)/D11, "&gt;999%"))</f>
        <v>-</v>
      </c>
      <c r="K11" s="9" t="str">
        <f>IF(H11=0, "-", IF((F11-H11)/H11&lt;10, (F11-H11)/H11, "&gt;999%"))</f>
        <v>-</v>
      </c>
    </row>
    <row r="12" spans="1:11" x14ac:dyDescent="0.2">
      <c r="A12" s="2"/>
      <c r="B12" s="68"/>
      <c r="C12" s="33"/>
      <c r="D12" s="68"/>
      <c r="E12" s="6"/>
      <c r="F12" s="82"/>
      <c r="G12" s="33"/>
      <c r="H12" s="68"/>
      <c r="I12" s="6"/>
      <c r="J12" s="5"/>
      <c r="K12" s="6"/>
    </row>
    <row r="13" spans="1:11" s="43" customFormat="1" x14ac:dyDescent="0.2">
      <c r="A13" s="162" t="s">
        <v>625</v>
      </c>
      <c r="B13" s="71">
        <f>SUM(B7:B12)</f>
        <v>9</v>
      </c>
      <c r="C13" s="40">
        <f>B13/6204</f>
        <v>1.4506769825918763E-3</v>
      </c>
      <c r="D13" s="71">
        <f>SUM(D7:D12)</f>
        <v>10</v>
      </c>
      <c r="E13" s="41">
        <f>D13/5317</f>
        <v>1.880759826970096E-3</v>
      </c>
      <c r="F13" s="77">
        <f>SUM(F7:F12)</f>
        <v>179</v>
      </c>
      <c r="G13" s="42">
        <f>F13/60084</f>
        <v>2.9791625058251782E-3</v>
      </c>
      <c r="H13" s="71">
        <f>SUM(H7:H12)</f>
        <v>166</v>
      </c>
      <c r="I13" s="41">
        <f>H13/67212</f>
        <v>2.4697970600488007E-3</v>
      </c>
      <c r="J13" s="37">
        <f>IF(D13=0, "-", IF((B13-D13)/D13&lt;10, (B13-D13)/D13, "&gt;999%"))</f>
        <v>-0.1</v>
      </c>
      <c r="K13" s="38">
        <f>IF(H13=0, "-", IF((F13-H13)/H13&lt;10, (F13-H13)/H13, "&gt;999%"))</f>
        <v>7.8313253012048195E-2</v>
      </c>
    </row>
    <row r="14" spans="1:11" x14ac:dyDescent="0.2">
      <c r="B14" s="83"/>
      <c r="D14" s="83"/>
      <c r="F14" s="83"/>
      <c r="H14" s="83"/>
    </row>
    <row r="15" spans="1:11" x14ac:dyDescent="0.2">
      <c r="A15" s="163" t="s">
        <v>128</v>
      </c>
      <c r="B15" s="61" t="s">
        <v>12</v>
      </c>
      <c r="C15" s="62" t="s">
        <v>13</v>
      </c>
      <c r="D15" s="61" t="s">
        <v>12</v>
      </c>
      <c r="E15" s="63" t="s">
        <v>13</v>
      </c>
      <c r="F15" s="62" t="s">
        <v>12</v>
      </c>
      <c r="G15" s="62" t="s">
        <v>13</v>
      </c>
      <c r="H15" s="61" t="s">
        <v>12</v>
      </c>
      <c r="I15" s="63" t="s">
        <v>13</v>
      </c>
      <c r="J15" s="61"/>
      <c r="K15" s="63"/>
    </row>
    <row r="16" spans="1:11" x14ac:dyDescent="0.2">
      <c r="A16" s="7" t="s">
        <v>493</v>
      </c>
      <c r="B16" s="65">
        <v>1</v>
      </c>
      <c r="C16" s="34">
        <f>IF(B18=0, "-", B16/B18)</f>
        <v>1</v>
      </c>
      <c r="D16" s="65">
        <v>0</v>
      </c>
      <c r="E16" s="9" t="str">
        <f>IF(D18=0, "-", D16/D18)</f>
        <v>-</v>
      </c>
      <c r="F16" s="81">
        <v>6</v>
      </c>
      <c r="G16" s="34">
        <f>IF(F18=0, "-", F16/F18)</f>
        <v>1</v>
      </c>
      <c r="H16" s="65">
        <v>12</v>
      </c>
      <c r="I16" s="9">
        <f>IF(H18=0, "-", H16/H18)</f>
        <v>1</v>
      </c>
      <c r="J16" s="8" t="str">
        <f>IF(D16=0, "-", IF((B16-D16)/D16&lt;10, (B16-D16)/D16, "&gt;999%"))</f>
        <v>-</v>
      </c>
      <c r="K16" s="9">
        <f>IF(H16=0, "-", IF((F16-H16)/H16&lt;10, (F16-H16)/H16, "&gt;999%"))</f>
        <v>-0.5</v>
      </c>
    </row>
    <row r="17" spans="1:11" x14ac:dyDescent="0.2">
      <c r="A17" s="2"/>
      <c r="B17" s="68"/>
      <c r="C17" s="33"/>
      <c r="D17" s="68"/>
      <c r="E17" s="6"/>
      <c r="F17" s="82"/>
      <c r="G17" s="33"/>
      <c r="H17" s="68"/>
      <c r="I17" s="6"/>
      <c r="J17" s="5"/>
      <c r="K17" s="6"/>
    </row>
    <row r="18" spans="1:11" s="43" customFormat="1" x14ac:dyDescent="0.2">
      <c r="A18" s="162" t="s">
        <v>624</v>
      </c>
      <c r="B18" s="71">
        <f>SUM(B16:B17)</f>
        <v>1</v>
      </c>
      <c r="C18" s="40">
        <f>B18/6204</f>
        <v>1.6118633139909736E-4</v>
      </c>
      <c r="D18" s="71">
        <f>SUM(D16:D17)</f>
        <v>0</v>
      </c>
      <c r="E18" s="41">
        <f>D18/5317</f>
        <v>0</v>
      </c>
      <c r="F18" s="77">
        <f>SUM(F16:F17)</f>
        <v>6</v>
      </c>
      <c r="G18" s="42">
        <f>F18/60084</f>
        <v>9.9860195725983621E-5</v>
      </c>
      <c r="H18" s="71">
        <f>SUM(H16:H17)</f>
        <v>12</v>
      </c>
      <c r="I18" s="41">
        <f>H18/67212</f>
        <v>1.7853954650955185E-4</v>
      </c>
      <c r="J18" s="37" t="str">
        <f>IF(D18=0, "-", IF((B18-D18)/D18&lt;10, (B18-D18)/D18, "&gt;999%"))</f>
        <v>-</v>
      </c>
      <c r="K18" s="38">
        <f>IF(H18=0, "-", IF((F18-H18)/H18&lt;10, (F18-H18)/H18, "&gt;999%"))</f>
        <v>-0.5</v>
      </c>
    </row>
    <row r="19" spans="1:11" x14ac:dyDescent="0.2">
      <c r="B19" s="83"/>
      <c r="D19" s="83"/>
      <c r="F19" s="83"/>
      <c r="H19" s="83"/>
    </row>
    <row r="20" spans="1:11" x14ac:dyDescent="0.2">
      <c r="A20" s="163" t="s">
        <v>129</v>
      </c>
      <c r="B20" s="61" t="s">
        <v>12</v>
      </c>
      <c r="C20" s="62" t="s">
        <v>13</v>
      </c>
      <c r="D20" s="61" t="s">
        <v>12</v>
      </c>
      <c r="E20" s="63" t="s">
        <v>13</v>
      </c>
      <c r="F20" s="62" t="s">
        <v>12</v>
      </c>
      <c r="G20" s="62" t="s">
        <v>13</v>
      </c>
      <c r="H20" s="61" t="s">
        <v>12</v>
      </c>
      <c r="I20" s="63" t="s">
        <v>13</v>
      </c>
      <c r="J20" s="61"/>
      <c r="K20" s="63"/>
    </row>
    <row r="21" spans="1:11" x14ac:dyDescent="0.2">
      <c r="A21" s="7" t="s">
        <v>494</v>
      </c>
      <c r="B21" s="65">
        <v>0</v>
      </c>
      <c r="C21" s="34">
        <f>IF(B26=0, "-", B21/B26)</f>
        <v>0</v>
      </c>
      <c r="D21" s="65">
        <v>1</v>
      </c>
      <c r="E21" s="9">
        <f>IF(D26=0, "-", D21/D26)</f>
        <v>0.16666666666666666</v>
      </c>
      <c r="F21" s="81">
        <v>6</v>
      </c>
      <c r="G21" s="34">
        <f>IF(F26=0, "-", F21/F26)</f>
        <v>4.6875E-2</v>
      </c>
      <c r="H21" s="65">
        <v>5</v>
      </c>
      <c r="I21" s="9">
        <f>IF(H26=0, "-", H21/H26)</f>
        <v>3.90625E-2</v>
      </c>
      <c r="J21" s="8">
        <f>IF(D21=0, "-", IF((B21-D21)/D21&lt;10, (B21-D21)/D21, "&gt;999%"))</f>
        <v>-1</v>
      </c>
      <c r="K21" s="9">
        <f>IF(H21=0, "-", IF((F21-H21)/H21&lt;10, (F21-H21)/H21, "&gt;999%"))</f>
        <v>0.2</v>
      </c>
    </row>
    <row r="22" spans="1:11" x14ac:dyDescent="0.2">
      <c r="A22" s="7" t="s">
        <v>495</v>
      </c>
      <c r="B22" s="65">
        <v>0</v>
      </c>
      <c r="C22" s="34">
        <f>IF(B26=0, "-", B22/B26)</f>
        <v>0</v>
      </c>
      <c r="D22" s="65">
        <v>0</v>
      </c>
      <c r="E22" s="9">
        <f>IF(D26=0, "-", D22/D26)</f>
        <v>0</v>
      </c>
      <c r="F22" s="81">
        <v>14</v>
      </c>
      <c r="G22" s="34">
        <f>IF(F26=0, "-", F22/F26)</f>
        <v>0.109375</v>
      </c>
      <c r="H22" s="65">
        <v>2</v>
      </c>
      <c r="I22" s="9">
        <f>IF(H26=0, "-", H22/H26)</f>
        <v>1.5625E-2</v>
      </c>
      <c r="J22" s="8" t="str">
        <f>IF(D22=0, "-", IF((B22-D22)/D22&lt;10, (B22-D22)/D22, "&gt;999%"))</f>
        <v>-</v>
      </c>
      <c r="K22" s="9">
        <f>IF(H22=0, "-", IF((F22-H22)/H22&lt;10, (F22-H22)/H22, "&gt;999%"))</f>
        <v>6</v>
      </c>
    </row>
    <row r="23" spans="1:11" x14ac:dyDescent="0.2">
      <c r="A23" s="7" t="s">
        <v>496</v>
      </c>
      <c r="B23" s="65">
        <v>1</v>
      </c>
      <c r="C23" s="34">
        <f>IF(B26=0, "-", B23/B26)</f>
        <v>7.1428571428571425E-2</v>
      </c>
      <c r="D23" s="65">
        <v>4</v>
      </c>
      <c r="E23" s="9">
        <f>IF(D26=0, "-", D23/D26)</f>
        <v>0.66666666666666663</v>
      </c>
      <c r="F23" s="81">
        <v>34</v>
      </c>
      <c r="G23" s="34">
        <f>IF(F26=0, "-", F23/F26)</f>
        <v>0.265625</v>
      </c>
      <c r="H23" s="65">
        <v>58</v>
      </c>
      <c r="I23" s="9">
        <f>IF(H26=0, "-", H23/H26)</f>
        <v>0.453125</v>
      </c>
      <c r="J23" s="8">
        <f>IF(D23=0, "-", IF((B23-D23)/D23&lt;10, (B23-D23)/D23, "&gt;999%"))</f>
        <v>-0.75</v>
      </c>
      <c r="K23" s="9">
        <f>IF(H23=0, "-", IF((F23-H23)/H23&lt;10, (F23-H23)/H23, "&gt;999%"))</f>
        <v>-0.41379310344827586</v>
      </c>
    </row>
    <row r="24" spans="1:11" x14ac:dyDescent="0.2">
      <c r="A24" s="7" t="s">
        <v>497</v>
      </c>
      <c r="B24" s="65">
        <v>13</v>
      </c>
      <c r="C24" s="34">
        <f>IF(B26=0, "-", B24/B26)</f>
        <v>0.9285714285714286</v>
      </c>
      <c r="D24" s="65">
        <v>1</v>
      </c>
      <c r="E24" s="9">
        <f>IF(D26=0, "-", D24/D26)</f>
        <v>0.16666666666666666</v>
      </c>
      <c r="F24" s="81">
        <v>74</v>
      </c>
      <c r="G24" s="34">
        <f>IF(F26=0, "-", F24/F26)</f>
        <v>0.578125</v>
      </c>
      <c r="H24" s="65">
        <v>63</v>
      </c>
      <c r="I24" s="9">
        <f>IF(H26=0, "-", H24/H26)</f>
        <v>0.4921875</v>
      </c>
      <c r="J24" s="8" t="str">
        <f>IF(D24=0, "-", IF((B24-D24)/D24&lt;10, (B24-D24)/D24, "&gt;999%"))</f>
        <v>&gt;999%</v>
      </c>
      <c r="K24" s="9">
        <f>IF(H24=0, "-", IF((F24-H24)/H24&lt;10, (F24-H24)/H24, "&gt;999%"))</f>
        <v>0.17460317460317459</v>
      </c>
    </row>
    <row r="25" spans="1:11" x14ac:dyDescent="0.2">
      <c r="A25" s="2"/>
      <c r="B25" s="68"/>
      <c r="C25" s="33"/>
      <c r="D25" s="68"/>
      <c r="E25" s="6"/>
      <c r="F25" s="82"/>
      <c r="G25" s="33"/>
      <c r="H25" s="68"/>
      <c r="I25" s="6"/>
      <c r="J25" s="5"/>
      <c r="K25" s="6"/>
    </row>
    <row r="26" spans="1:11" s="43" customFormat="1" x14ac:dyDescent="0.2">
      <c r="A26" s="162" t="s">
        <v>623</v>
      </c>
      <c r="B26" s="71">
        <f>SUM(B21:B25)</f>
        <v>14</v>
      </c>
      <c r="C26" s="40">
        <f>B26/6204</f>
        <v>2.2566086395873629E-3</v>
      </c>
      <c r="D26" s="71">
        <f>SUM(D21:D25)</f>
        <v>6</v>
      </c>
      <c r="E26" s="41">
        <f>D26/5317</f>
        <v>1.1284558961820576E-3</v>
      </c>
      <c r="F26" s="77">
        <f>SUM(F21:F25)</f>
        <v>128</v>
      </c>
      <c r="G26" s="42">
        <f>F26/60084</f>
        <v>2.1303508421543172E-3</v>
      </c>
      <c r="H26" s="71">
        <f>SUM(H21:H25)</f>
        <v>128</v>
      </c>
      <c r="I26" s="41">
        <f>H26/67212</f>
        <v>1.9044218294352198E-3</v>
      </c>
      <c r="J26" s="37">
        <f>IF(D26=0, "-", IF((B26-D26)/D26&lt;10, (B26-D26)/D26, "&gt;999%"))</f>
        <v>1.3333333333333333</v>
      </c>
      <c r="K26" s="38">
        <f>IF(H26=0, "-", IF((F26-H26)/H26&lt;10, (F26-H26)/H26, "&gt;999%"))</f>
        <v>0</v>
      </c>
    </row>
    <row r="27" spans="1:11" x14ac:dyDescent="0.2">
      <c r="B27" s="83"/>
      <c r="D27" s="83"/>
      <c r="F27" s="83"/>
      <c r="H27" s="83"/>
    </row>
    <row r="28" spans="1:11" x14ac:dyDescent="0.2">
      <c r="A28" s="163" t="s">
        <v>130</v>
      </c>
      <c r="B28" s="61" t="s">
        <v>12</v>
      </c>
      <c r="C28" s="62" t="s">
        <v>13</v>
      </c>
      <c r="D28" s="61" t="s">
        <v>12</v>
      </c>
      <c r="E28" s="63" t="s">
        <v>13</v>
      </c>
      <c r="F28" s="62" t="s">
        <v>12</v>
      </c>
      <c r="G28" s="62" t="s">
        <v>13</v>
      </c>
      <c r="H28" s="61" t="s">
        <v>12</v>
      </c>
      <c r="I28" s="63" t="s">
        <v>13</v>
      </c>
      <c r="J28" s="61"/>
      <c r="K28" s="63"/>
    </row>
    <row r="29" spans="1:11" x14ac:dyDescent="0.2">
      <c r="A29" s="7" t="s">
        <v>498</v>
      </c>
      <c r="B29" s="65">
        <v>12</v>
      </c>
      <c r="C29" s="34">
        <f>IF(B40=0, "-", B29/B40)</f>
        <v>7.1856287425149698E-2</v>
      </c>
      <c r="D29" s="65">
        <v>15</v>
      </c>
      <c r="E29" s="9">
        <f>IF(D40=0, "-", D29/D40)</f>
        <v>0.18292682926829268</v>
      </c>
      <c r="F29" s="81">
        <v>170</v>
      </c>
      <c r="G29" s="34">
        <f>IF(F40=0, "-", F29/F40)</f>
        <v>0.12869038607115821</v>
      </c>
      <c r="H29" s="65">
        <v>184</v>
      </c>
      <c r="I29" s="9">
        <f>IF(H40=0, "-", H29/H40)</f>
        <v>0.14886731391585761</v>
      </c>
      <c r="J29" s="8">
        <f t="shared" ref="J29:J38" si="0">IF(D29=0, "-", IF((B29-D29)/D29&lt;10, (B29-D29)/D29, "&gt;999%"))</f>
        <v>-0.2</v>
      </c>
      <c r="K29" s="9">
        <f t="shared" ref="K29:K38" si="1">IF(H29=0, "-", IF((F29-H29)/H29&lt;10, (F29-H29)/H29, "&gt;999%"))</f>
        <v>-7.6086956521739135E-2</v>
      </c>
    </row>
    <row r="30" spans="1:11" x14ac:dyDescent="0.2">
      <c r="A30" s="7" t="s">
        <v>499</v>
      </c>
      <c r="B30" s="65">
        <v>15</v>
      </c>
      <c r="C30" s="34">
        <f>IF(B40=0, "-", B30/B40)</f>
        <v>8.9820359281437126E-2</v>
      </c>
      <c r="D30" s="65">
        <v>8</v>
      </c>
      <c r="E30" s="9">
        <f>IF(D40=0, "-", D30/D40)</f>
        <v>9.7560975609756101E-2</v>
      </c>
      <c r="F30" s="81">
        <v>155</v>
      </c>
      <c r="G30" s="34">
        <f>IF(F40=0, "-", F30/F40)</f>
        <v>0.11733535200605602</v>
      </c>
      <c r="H30" s="65">
        <v>206</v>
      </c>
      <c r="I30" s="9">
        <f>IF(H40=0, "-", H30/H40)</f>
        <v>0.16666666666666666</v>
      </c>
      <c r="J30" s="8">
        <f t="shared" si="0"/>
        <v>0.875</v>
      </c>
      <c r="K30" s="9">
        <f t="shared" si="1"/>
        <v>-0.24757281553398058</v>
      </c>
    </row>
    <row r="31" spans="1:11" x14ac:dyDescent="0.2">
      <c r="A31" s="7" t="s">
        <v>500</v>
      </c>
      <c r="B31" s="65">
        <v>9</v>
      </c>
      <c r="C31" s="34">
        <f>IF(B40=0, "-", B31/B40)</f>
        <v>5.3892215568862277E-2</v>
      </c>
      <c r="D31" s="65">
        <v>6</v>
      </c>
      <c r="E31" s="9">
        <f>IF(D40=0, "-", D31/D40)</f>
        <v>7.3170731707317069E-2</v>
      </c>
      <c r="F31" s="81">
        <v>87</v>
      </c>
      <c r="G31" s="34">
        <f>IF(F40=0, "-", F31/F40)</f>
        <v>6.5859197577592732E-2</v>
      </c>
      <c r="H31" s="65">
        <v>84</v>
      </c>
      <c r="I31" s="9">
        <f>IF(H40=0, "-", H31/H40)</f>
        <v>6.7961165048543687E-2</v>
      </c>
      <c r="J31" s="8">
        <f t="shared" si="0"/>
        <v>0.5</v>
      </c>
      <c r="K31" s="9">
        <f t="shared" si="1"/>
        <v>3.5714285714285712E-2</v>
      </c>
    </row>
    <row r="32" spans="1:11" x14ac:dyDescent="0.2">
      <c r="A32" s="7" t="s">
        <v>501</v>
      </c>
      <c r="B32" s="65">
        <v>5</v>
      </c>
      <c r="C32" s="34">
        <f>IF(B40=0, "-", B32/B40)</f>
        <v>2.9940119760479042E-2</v>
      </c>
      <c r="D32" s="65">
        <v>5</v>
      </c>
      <c r="E32" s="9">
        <f>IF(D40=0, "-", D32/D40)</f>
        <v>6.097560975609756E-2</v>
      </c>
      <c r="F32" s="81">
        <v>33</v>
      </c>
      <c r="G32" s="34">
        <f>IF(F40=0, "-", F32/F40)</f>
        <v>2.4981074943224831E-2</v>
      </c>
      <c r="H32" s="65">
        <v>34</v>
      </c>
      <c r="I32" s="9">
        <f>IF(H40=0, "-", H32/H40)</f>
        <v>2.7508090614886731E-2</v>
      </c>
      <c r="J32" s="8">
        <f t="shared" si="0"/>
        <v>0</v>
      </c>
      <c r="K32" s="9">
        <f t="shared" si="1"/>
        <v>-2.9411764705882353E-2</v>
      </c>
    </row>
    <row r="33" spans="1:11" x14ac:dyDescent="0.2">
      <c r="A33" s="7" t="s">
        <v>502</v>
      </c>
      <c r="B33" s="65">
        <v>5</v>
      </c>
      <c r="C33" s="34">
        <f>IF(B40=0, "-", B33/B40)</f>
        <v>2.9940119760479042E-2</v>
      </c>
      <c r="D33" s="65">
        <v>0</v>
      </c>
      <c r="E33" s="9">
        <f>IF(D40=0, "-", D33/D40)</f>
        <v>0</v>
      </c>
      <c r="F33" s="81">
        <v>63</v>
      </c>
      <c r="G33" s="34">
        <f>IF(F40=0, "-", F33/F40)</f>
        <v>4.7691143073429219E-2</v>
      </c>
      <c r="H33" s="65">
        <v>22</v>
      </c>
      <c r="I33" s="9">
        <f>IF(H40=0, "-", H33/H40)</f>
        <v>1.7799352750809062E-2</v>
      </c>
      <c r="J33" s="8" t="str">
        <f t="shared" si="0"/>
        <v>-</v>
      </c>
      <c r="K33" s="9">
        <f t="shared" si="1"/>
        <v>1.8636363636363635</v>
      </c>
    </row>
    <row r="34" spans="1:11" x14ac:dyDescent="0.2">
      <c r="A34" s="7" t="s">
        <v>503</v>
      </c>
      <c r="B34" s="65">
        <v>3</v>
      </c>
      <c r="C34" s="34">
        <f>IF(B40=0, "-", B34/B40)</f>
        <v>1.7964071856287425E-2</v>
      </c>
      <c r="D34" s="65">
        <v>0</v>
      </c>
      <c r="E34" s="9">
        <f>IF(D40=0, "-", D34/D40)</f>
        <v>0</v>
      </c>
      <c r="F34" s="81">
        <v>48</v>
      </c>
      <c r="G34" s="34">
        <f>IF(F40=0, "-", F34/F40)</f>
        <v>3.6336109008327025E-2</v>
      </c>
      <c r="H34" s="65">
        <v>0</v>
      </c>
      <c r="I34" s="9">
        <f>IF(H40=0, "-", H34/H40)</f>
        <v>0</v>
      </c>
      <c r="J34" s="8" t="str">
        <f t="shared" si="0"/>
        <v>-</v>
      </c>
      <c r="K34" s="9" t="str">
        <f t="shared" si="1"/>
        <v>-</v>
      </c>
    </row>
    <row r="35" spans="1:11" x14ac:dyDescent="0.2">
      <c r="A35" s="7" t="s">
        <v>504</v>
      </c>
      <c r="B35" s="65">
        <v>0</v>
      </c>
      <c r="C35" s="34">
        <f>IF(B40=0, "-", B35/B40)</f>
        <v>0</v>
      </c>
      <c r="D35" s="65">
        <v>0</v>
      </c>
      <c r="E35" s="9">
        <f>IF(D40=0, "-", D35/D40)</f>
        <v>0</v>
      </c>
      <c r="F35" s="81">
        <v>5</v>
      </c>
      <c r="G35" s="34">
        <f>IF(F40=0, "-", F35/F40)</f>
        <v>3.7850113550340651E-3</v>
      </c>
      <c r="H35" s="65">
        <v>4</v>
      </c>
      <c r="I35" s="9">
        <f>IF(H40=0, "-", H35/H40)</f>
        <v>3.2362459546925568E-3</v>
      </c>
      <c r="J35" s="8" t="str">
        <f t="shared" si="0"/>
        <v>-</v>
      </c>
      <c r="K35" s="9">
        <f t="shared" si="1"/>
        <v>0.25</v>
      </c>
    </row>
    <row r="36" spans="1:11" x14ac:dyDescent="0.2">
      <c r="A36" s="7" t="s">
        <v>505</v>
      </c>
      <c r="B36" s="65">
        <v>24</v>
      </c>
      <c r="C36" s="34">
        <f>IF(B40=0, "-", B36/B40)</f>
        <v>0.1437125748502994</v>
      </c>
      <c r="D36" s="65">
        <v>12</v>
      </c>
      <c r="E36" s="9">
        <f>IF(D40=0, "-", D36/D40)</f>
        <v>0.14634146341463414</v>
      </c>
      <c r="F36" s="81">
        <v>99</v>
      </c>
      <c r="G36" s="34">
        <f>IF(F40=0, "-", F36/F40)</f>
        <v>7.4943224829674485E-2</v>
      </c>
      <c r="H36" s="65">
        <v>127</v>
      </c>
      <c r="I36" s="9">
        <f>IF(H40=0, "-", H36/H40)</f>
        <v>0.10275080906148867</v>
      </c>
      <c r="J36" s="8">
        <f t="shared" si="0"/>
        <v>1</v>
      </c>
      <c r="K36" s="9">
        <f t="shared" si="1"/>
        <v>-0.22047244094488189</v>
      </c>
    </row>
    <row r="37" spans="1:11" x14ac:dyDescent="0.2">
      <c r="A37" s="7" t="s">
        <v>506</v>
      </c>
      <c r="B37" s="65">
        <v>92</v>
      </c>
      <c r="C37" s="34">
        <f>IF(B40=0, "-", B37/B40)</f>
        <v>0.55089820359281438</v>
      </c>
      <c r="D37" s="65">
        <v>35</v>
      </c>
      <c r="E37" s="9">
        <f>IF(D40=0, "-", D37/D40)</f>
        <v>0.42682926829268292</v>
      </c>
      <c r="F37" s="81">
        <v>648</v>
      </c>
      <c r="G37" s="34">
        <f>IF(F40=0, "-", F37/F40)</f>
        <v>0.49053747161241484</v>
      </c>
      <c r="H37" s="65">
        <v>530</v>
      </c>
      <c r="I37" s="9">
        <f>IF(H40=0, "-", H37/H40)</f>
        <v>0.42880258899676377</v>
      </c>
      <c r="J37" s="8">
        <f t="shared" si="0"/>
        <v>1.6285714285714286</v>
      </c>
      <c r="K37" s="9">
        <f t="shared" si="1"/>
        <v>0.22264150943396227</v>
      </c>
    </row>
    <row r="38" spans="1:11" x14ac:dyDescent="0.2">
      <c r="A38" s="7" t="s">
        <v>507</v>
      </c>
      <c r="B38" s="65">
        <v>2</v>
      </c>
      <c r="C38" s="34">
        <f>IF(B40=0, "-", B38/B40)</f>
        <v>1.1976047904191617E-2</v>
      </c>
      <c r="D38" s="65">
        <v>1</v>
      </c>
      <c r="E38" s="9">
        <f>IF(D40=0, "-", D38/D40)</f>
        <v>1.2195121951219513E-2</v>
      </c>
      <c r="F38" s="81">
        <v>13</v>
      </c>
      <c r="G38" s="34">
        <f>IF(F40=0, "-", F38/F40)</f>
        <v>9.8410295230885701E-3</v>
      </c>
      <c r="H38" s="65">
        <v>45</v>
      </c>
      <c r="I38" s="9">
        <f>IF(H40=0, "-", H38/H40)</f>
        <v>3.640776699029126E-2</v>
      </c>
      <c r="J38" s="8">
        <f t="shared" si="0"/>
        <v>1</v>
      </c>
      <c r="K38" s="9">
        <f t="shared" si="1"/>
        <v>-0.71111111111111114</v>
      </c>
    </row>
    <row r="39" spans="1:11" x14ac:dyDescent="0.2">
      <c r="A39" s="2"/>
      <c r="B39" s="68"/>
      <c r="C39" s="33"/>
      <c r="D39" s="68"/>
      <c r="E39" s="6"/>
      <c r="F39" s="82"/>
      <c r="G39" s="33"/>
      <c r="H39" s="68"/>
      <c r="I39" s="6"/>
      <c r="J39" s="5"/>
      <c r="K39" s="6"/>
    </row>
    <row r="40" spans="1:11" s="43" customFormat="1" x14ac:dyDescent="0.2">
      <c r="A40" s="162" t="s">
        <v>622</v>
      </c>
      <c r="B40" s="71">
        <f>SUM(B29:B39)</f>
        <v>167</v>
      </c>
      <c r="C40" s="40">
        <f>B40/6204</f>
        <v>2.691811734364926E-2</v>
      </c>
      <c r="D40" s="71">
        <f>SUM(D29:D39)</f>
        <v>82</v>
      </c>
      <c r="E40" s="41">
        <f>D40/5317</f>
        <v>1.5422230581154786E-2</v>
      </c>
      <c r="F40" s="77">
        <f>SUM(F29:F39)</f>
        <v>1321</v>
      </c>
      <c r="G40" s="42">
        <f>F40/60084</f>
        <v>2.1985886425670727E-2</v>
      </c>
      <c r="H40" s="71">
        <f>SUM(H29:H39)</f>
        <v>1236</v>
      </c>
      <c r="I40" s="41">
        <f>H40/67212</f>
        <v>1.8389573290483841E-2</v>
      </c>
      <c r="J40" s="37">
        <f>IF(D40=0, "-", IF((B40-D40)/D40&lt;10, (B40-D40)/D40, "&gt;999%"))</f>
        <v>1.0365853658536586</v>
      </c>
      <c r="K40" s="38">
        <f>IF(H40=0, "-", IF((F40-H40)/H40&lt;10, (F40-H40)/H40, "&gt;999%"))</f>
        <v>6.877022653721683E-2</v>
      </c>
    </row>
    <row r="41" spans="1:11" x14ac:dyDescent="0.2">
      <c r="B41" s="83"/>
      <c r="D41" s="83"/>
      <c r="F41" s="83"/>
      <c r="H41" s="83"/>
    </row>
    <row r="42" spans="1:11" x14ac:dyDescent="0.2">
      <c r="A42" s="163" t="s">
        <v>131</v>
      </c>
      <c r="B42" s="61" t="s">
        <v>12</v>
      </c>
      <c r="C42" s="62" t="s">
        <v>13</v>
      </c>
      <c r="D42" s="61" t="s">
        <v>12</v>
      </c>
      <c r="E42" s="63" t="s">
        <v>13</v>
      </c>
      <c r="F42" s="62" t="s">
        <v>12</v>
      </c>
      <c r="G42" s="62" t="s">
        <v>13</v>
      </c>
      <c r="H42" s="61" t="s">
        <v>12</v>
      </c>
      <c r="I42" s="63" t="s">
        <v>13</v>
      </c>
      <c r="J42" s="61"/>
      <c r="K42" s="63"/>
    </row>
    <row r="43" spans="1:11" x14ac:dyDescent="0.2">
      <c r="A43" s="7" t="s">
        <v>508</v>
      </c>
      <c r="B43" s="65">
        <v>29</v>
      </c>
      <c r="C43" s="34">
        <f>IF(B54=0, "-", B43/B54)</f>
        <v>0.19594594594594594</v>
      </c>
      <c r="D43" s="65">
        <v>11</v>
      </c>
      <c r="E43" s="9">
        <f>IF(D54=0, "-", D43/D54)</f>
        <v>9.8214285714285712E-2</v>
      </c>
      <c r="F43" s="81">
        <v>210</v>
      </c>
      <c r="G43" s="34">
        <f>IF(F54=0, "-", F43/F54)</f>
        <v>0.15306122448979592</v>
      </c>
      <c r="H43" s="65">
        <v>197</v>
      </c>
      <c r="I43" s="9">
        <f>IF(H54=0, "-", H43/H54)</f>
        <v>0.11024062674874091</v>
      </c>
      <c r="J43" s="8">
        <f t="shared" ref="J43:J52" si="2">IF(D43=0, "-", IF((B43-D43)/D43&lt;10, (B43-D43)/D43, "&gt;999%"))</f>
        <v>1.6363636363636365</v>
      </c>
      <c r="K43" s="9">
        <f t="shared" ref="K43:K52" si="3">IF(H43=0, "-", IF((F43-H43)/H43&lt;10, (F43-H43)/H43, "&gt;999%"))</f>
        <v>6.5989847715736044E-2</v>
      </c>
    </row>
    <row r="44" spans="1:11" x14ac:dyDescent="0.2">
      <c r="A44" s="7" t="s">
        <v>509</v>
      </c>
      <c r="B44" s="65">
        <v>5</v>
      </c>
      <c r="C44" s="34">
        <f>IF(B54=0, "-", B44/B54)</f>
        <v>3.3783783783783786E-2</v>
      </c>
      <c r="D44" s="65">
        <v>5</v>
      </c>
      <c r="E44" s="9">
        <f>IF(D54=0, "-", D44/D54)</f>
        <v>4.4642857142857144E-2</v>
      </c>
      <c r="F44" s="81">
        <v>75</v>
      </c>
      <c r="G44" s="34">
        <f>IF(F54=0, "-", F44/F54)</f>
        <v>5.466472303206997E-2</v>
      </c>
      <c r="H44" s="65">
        <v>54</v>
      </c>
      <c r="I44" s="9">
        <f>IF(H54=0, "-", H44/H54)</f>
        <v>3.02182428651371E-2</v>
      </c>
      <c r="J44" s="8">
        <f t="shared" si="2"/>
        <v>0</v>
      </c>
      <c r="K44" s="9">
        <f t="shared" si="3"/>
        <v>0.3888888888888889</v>
      </c>
    </row>
    <row r="45" spans="1:11" x14ac:dyDescent="0.2">
      <c r="A45" s="7" t="s">
        <v>510</v>
      </c>
      <c r="B45" s="65">
        <v>0</v>
      </c>
      <c r="C45" s="34">
        <f>IF(B54=0, "-", B45/B54)</f>
        <v>0</v>
      </c>
      <c r="D45" s="65">
        <v>9</v>
      </c>
      <c r="E45" s="9">
        <f>IF(D54=0, "-", D45/D54)</f>
        <v>8.0357142857142863E-2</v>
      </c>
      <c r="F45" s="81">
        <v>46</v>
      </c>
      <c r="G45" s="34">
        <f>IF(F54=0, "-", F45/F54)</f>
        <v>3.3527696793002916E-2</v>
      </c>
      <c r="H45" s="65">
        <v>129</v>
      </c>
      <c r="I45" s="9">
        <f>IF(H54=0, "-", H45/H54)</f>
        <v>7.218802462227196E-2</v>
      </c>
      <c r="J45" s="8">
        <f t="shared" si="2"/>
        <v>-1</v>
      </c>
      <c r="K45" s="9">
        <f t="shared" si="3"/>
        <v>-0.64341085271317833</v>
      </c>
    </row>
    <row r="46" spans="1:11" x14ac:dyDescent="0.2">
      <c r="A46" s="7" t="s">
        <v>511</v>
      </c>
      <c r="B46" s="65">
        <v>20</v>
      </c>
      <c r="C46" s="34">
        <f>IF(B54=0, "-", B46/B54)</f>
        <v>0.13513513513513514</v>
      </c>
      <c r="D46" s="65">
        <v>19</v>
      </c>
      <c r="E46" s="9">
        <f>IF(D54=0, "-", D46/D54)</f>
        <v>0.16964285714285715</v>
      </c>
      <c r="F46" s="81">
        <v>194</v>
      </c>
      <c r="G46" s="34">
        <f>IF(F54=0, "-", F46/F54)</f>
        <v>0.14139941690962099</v>
      </c>
      <c r="H46" s="65">
        <v>244</v>
      </c>
      <c r="I46" s="9">
        <f>IF(H54=0, "-", H46/H54)</f>
        <v>0.13654168998321209</v>
      </c>
      <c r="J46" s="8">
        <f t="shared" si="2"/>
        <v>5.2631578947368418E-2</v>
      </c>
      <c r="K46" s="9">
        <f t="shared" si="3"/>
        <v>-0.20491803278688525</v>
      </c>
    </row>
    <row r="47" spans="1:11" x14ac:dyDescent="0.2">
      <c r="A47" s="7" t="s">
        <v>512</v>
      </c>
      <c r="B47" s="65">
        <v>6</v>
      </c>
      <c r="C47" s="34">
        <f>IF(B54=0, "-", B47/B54)</f>
        <v>4.0540540540540543E-2</v>
      </c>
      <c r="D47" s="65">
        <v>9</v>
      </c>
      <c r="E47" s="9">
        <f>IF(D54=0, "-", D47/D54)</f>
        <v>8.0357142857142863E-2</v>
      </c>
      <c r="F47" s="81">
        <v>88</v>
      </c>
      <c r="G47" s="34">
        <f>IF(F54=0, "-", F47/F54)</f>
        <v>6.4139941690962099E-2</v>
      </c>
      <c r="H47" s="65">
        <v>137</v>
      </c>
      <c r="I47" s="9">
        <f>IF(H54=0, "-", H47/H54)</f>
        <v>7.6664801343033009E-2</v>
      </c>
      <c r="J47" s="8">
        <f t="shared" si="2"/>
        <v>-0.33333333333333331</v>
      </c>
      <c r="K47" s="9">
        <f t="shared" si="3"/>
        <v>-0.35766423357664234</v>
      </c>
    </row>
    <row r="48" spans="1:11" x14ac:dyDescent="0.2">
      <c r="A48" s="7" t="s">
        <v>513</v>
      </c>
      <c r="B48" s="65">
        <v>0</v>
      </c>
      <c r="C48" s="34">
        <f>IF(B54=0, "-", B48/B54)</f>
        <v>0</v>
      </c>
      <c r="D48" s="65">
        <v>0</v>
      </c>
      <c r="E48" s="9">
        <f>IF(D54=0, "-", D48/D54)</f>
        <v>0</v>
      </c>
      <c r="F48" s="81">
        <v>1</v>
      </c>
      <c r="G48" s="34">
        <f>IF(F54=0, "-", F48/F54)</f>
        <v>7.2886297376093293E-4</v>
      </c>
      <c r="H48" s="65">
        <v>3</v>
      </c>
      <c r="I48" s="9">
        <f>IF(H54=0, "-", H48/H54)</f>
        <v>1.6787912702853946E-3</v>
      </c>
      <c r="J48" s="8" t="str">
        <f t="shared" si="2"/>
        <v>-</v>
      </c>
      <c r="K48" s="9">
        <f t="shared" si="3"/>
        <v>-0.66666666666666663</v>
      </c>
    </row>
    <row r="49" spans="1:11" x14ac:dyDescent="0.2">
      <c r="A49" s="7" t="s">
        <v>514</v>
      </c>
      <c r="B49" s="65">
        <v>24</v>
      </c>
      <c r="C49" s="34">
        <f>IF(B54=0, "-", B49/B54)</f>
        <v>0.16216216216216217</v>
      </c>
      <c r="D49" s="65">
        <v>7</v>
      </c>
      <c r="E49" s="9">
        <f>IF(D54=0, "-", D49/D54)</f>
        <v>6.25E-2</v>
      </c>
      <c r="F49" s="81">
        <v>198</v>
      </c>
      <c r="G49" s="34">
        <f>IF(F54=0, "-", F49/F54)</f>
        <v>0.14431486880466474</v>
      </c>
      <c r="H49" s="65">
        <v>282</v>
      </c>
      <c r="I49" s="9">
        <f>IF(H54=0, "-", H49/H54)</f>
        <v>0.1578063794068271</v>
      </c>
      <c r="J49" s="8">
        <f t="shared" si="2"/>
        <v>2.4285714285714284</v>
      </c>
      <c r="K49" s="9">
        <f t="shared" si="3"/>
        <v>-0.2978723404255319</v>
      </c>
    </row>
    <row r="50" spans="1:11" x14ac:dyDescent="0.2">
      <c r="A50" s="7" t="s">
        <v>515</v>
      </c>
      <c r="B50" s="65">
        <v>1</v>
      </c>
      <c r="C50" s="34">
        <f>IF(B54=0, "-", B50/B54)</f>
        <v>6.7567567567567571E-3</v>
      </c>
      <c r="D50" s="65">
        <v>9</v>
      </c>
      <c r="E50" s="9">
        <f>IF(D54=0, "-", D50/D54)</f>
        <v>8.0357142857142863E-2</v>
      </c>
      <c r="F50" s="81">
        <v>58</v>
      </c>
      <c r="G50" s="34">
        <f>IF(F54=0, "-", F50/F54)</f>
        <v>4.2274052478134108E-2</v>
      </c>
      <c r="H50" s="65">
        <v>130</v>
      </c>
      <c r="I50" s="9">
        <f>IF(H54=0, "-", H50/H54)</f>
        <v>7.2747621712367094E-2</v>
      </c>
      <c r="J50" s="8">
        <f t="shared" si="2"/>
        <v>-0.88888888888888884</v>
      </c>
      <c r="K50" s="9">
        <f t="shared" si="3"/>
        <v>-0.55384615384615388</v>
      </c>
    </row>
    <row r="51" spans="1:11" x14ac:dyDescent="0.2">
      <c r="A51" s="7" t="s">
        <v>516</v>
      </c>
      <c r="B51" s="65">
        <v>62</v>
      </c>
      <c r="C51" s="34">
        <f>IF(B54=0, "-", B51/B54)</f>
        <v>0.41891891891891891</v>
      </c>
      <c r="D51" s="65">
        <v>43</v>
      </c>
      <c r="E51" s="9">
        <f>IF(D54=0, "-", D51/D54)</f>
        <v>0.38392857142857145</v>
      </c>
      <c r="F51" s="81">
        <v>493</v>
      </c>
      <c r="G51" s="34">
        <f>IF(F54=0, "-", F51/F54)</f>
        <v>0.35932944606413997</v>
      </c>
      <c r="H51" s="65">
        <v>611</v>
      </c>
      <c r="I51" s="9">
        <f>IF(H54=0, "-", H51/H54)</f>
        <v>0.34191382204812537</v>
      </c>
      <c r="J51" s="8">
        <f t="shared" si="2"/>
        <v>0.44186046511627908</v>
      </c>
      <c r="K51" s="9">
        <f t="shared" si="3"/>
        <v>-0.19312602291325695</v>
      </c>
    </row>
    <row r="52" spans="1:11" x14ac:dyDescent="0.2">
      <c r="A52" s="7" t="s">
        <v>517</v>
      </c>
      <c r="B52" s="65">
        <v>1</v>
      </c>
      <c r="C52" s="34">
        <f>IF(B54=0, "-", B52/B54)</f>
        <v>6.7567567567567571E-3</v>
      </c>
      <c r="D52" s="65">
        <v>0</v>
      </c>
      <c r="E52" s="9">
        <f>IF(D54=0, "-", D52/D54)</f>
        <v>0</v>
      </c>
      <c r="F52" s="81">
        <v>9</v>
      </c>
      <c r="G52" s="34">
        <f>IF(F54=0, "-", F52/F54)</f>
        <v>6.5597667638483967E-3</v>
      </c>
      <c r="H52" s="65">
        <v>0</v>
      </c>
      <c r="I52" s="9">
        <f>IF(H54=0, "-", H52/H54)</f>
        <v>0</v>
      </c>
      <c r="J52" s="8" t="str">
        <f t="shared" si="2"/>
        <v>-</v>
      </c>
      <c r="K52" s="9" t="str">
        <f t="shared" si="3"/>
        <v>-</v>
      </c>
    </row>
    <row r="53" spans="1:11" x14ac:dyDescent="0.2">
      <c r="A53" s="2"/>
      <c r="B53" s="68"/>
      <c r="C53" s="33"/>
      <c r="D53" s="68"/>
      <c r="E53" s="6"/>
      <c r="F53" s="82"/>
      <c r="G53" s="33"/>
      <c r="H53" s="68"/>
      <c r="I53" s="6"/>
      <c r="J53" s="5"/>
      <c r="K53" s="6"/>
    </row>
    <row r="54" spans="1:11" s="43" customFormat="1" x14ac:dyDescent="0.2">
      <c r="A54" s="162" t="s">
        <v>621</v>
      </c>
      <c r="B54" s="71">
        <f>SUM(B43:B53)</f>
        <v>148</v>
      </c>
      <c r="C54" s="40">
        <f>B54/6204</f>
        <v>2.3855577047066409E-2</v>
      </c>
      <c r="D54" s="71">
        <f>SUM(D43:D53)</f>
        <v>112</v>
      </c>
      <c r="E54" s="41">
        <f>D54/5317</f>
        <v>2.1064510062065073E-2</v>
      </c>
      <c r="F54" s="77">
        <f>SUM(F43:F53)</f>
        <v>1372</v>
      </c>
      <c r="G54" s="42">
        <f>F54/60084</f>
        <v>2.283469808934159E-2</v>
      </c>
      <c r="H54" s="71">
        <f>SUM(H43:H53)</f>
        <v>1787</v>
      </c>
      <c r="I54" s="41">
        <f>H54/67212</f>
        <v>2.6587514134380767E-2</v>
      </c>
      <c r="J54" s="37">
        <f>IF(D54=0, "-", IF((B54-D54)/D54&lt;10, (B54-D54)/D54, "&gt;999%"))</f>
        <v>0.32142857142857145</v>
      </c>
      <c r="K54" s="38">
        <f>IF(H54=0, "-", IF((F54-H54)/H54&lt;10, (F54-H54)/H54, "&gt;999%"))</f>
        <v>-0.23223279238947958</v>
      </c>
    </row>
    <row r="55" spans="1:11" x14ac:dyDescent="0.2">
      <c r="B55" s="83"/>
      <c r="D55" s="83"/>
      <c r="F55" s="83"/>
      <c r="H55" s="83"/>
    </row>
    <row r="56" spans="1:11" x14ac:dyDescent="0.2">
      <c r="A56" s="163" t="s">
        <v>132</v>
      </c>
      <c r="B56" s="61" t="s">
        <v>12</v>
      </c>
      <c r="C56" s="62" t="s">
        <v>13</v>
      </c>
      <c r="D56" s="61" t="s">
        <v>12</v>
      </c>
      <c r="E56" s="63" t="s">
        <v>13</v>
      </c>
      <c r="F56" s="62" t="s">
        <v>12</v>
      </c>
      <c r="G56" s="62" t="s">
        <v>13</v>
      </c>
      <c r="H56" s="61" t="s">
        <v>12</v>
      </c>
      <c r="I56" s="63" t="s">
        <v>13</v>
      </c>
      <c r="J56" s="61"/>
      <c r="K56" s="63"/>
    </row>
    <row r="57" spans="1:11" x14ac:dyDescent="0.2">
      <c r="A57" s="7" t="s">
        <v>518</v>
      </c>
      <c r="B57" s="65">
        <v>4</v>
      </c>
      <c r="C57" s="34">
        <f>IF(B79=0, "-", B57/B79)</f>
        <v>3.6798528058877645E-3</v>
      </c>
      <c r="D57" s="65">
        <v>0</v>
      </c>
      <c r="E57" s="9">
        <f>IF(D79=0, "-", D57/D79)</f>
        <v>0</v>
      </c>
      <c r="F57" s="81">
        <v>4</v>
      </c>
      <c r="G57" s="34">
        <f>IF(F79=0, "-", F57/F79)</f>
        <v>4.0249547192594082E-4</v>
      </c>
      <c r="H57" s="65">
        <v>0</v>
      </c>
      <c r="I57" s="9">
        <f>IF(H79=0, "-", H57/H79)</f>
        <v>0</v>
      </c>
      <c r="J57" s="8" t="str">
        <f t="shared" ref="J57:J77" si="4">IF(D57=0, "-", IF((B57-D57)/D57&lt;10, (B57-D57)/D57, "&gt;999%"))</f>
        <v>-</v>
      </c>
      <c r="K57" s="9" t="str">
        <f t="shared" ref="K57:K77" si="5">IF(H57=0, "-", IF((F57-H57)/H57&lt;10, (F57-H57)/H57, "&gt;999%"))</f>
        <v>-</v>
      </c>
    </row>
    <row r="58" spans="1:11" x14ac:dyDescent="0.2">
      <c r="A58" s="7" t="s">
        <v>519</v>
      </c>
      <c r="B58" s="65">
        <v>246</v>
      </c>
      <c r="C58" s="34">
        <f>IF(B79=0, "-", B58/B79)</f>
        <v>0.22631094756209752</v>
      </c>
      <c r="D58" s="65">
        <v>173</v>
      </c>
      <c r="E58" s="9">
        <f>IF(D79=0, "-", D58/D79)</f>
        <v>0.18845315904139434</v>
      </c>
      <c r="F58" s="81">
        <v>2266</v>
      </c>
      <c r="G58" s="34">
        <f>IF(F79=0, "-", F58/F79)</f>
        <v>0.22801368484604548</v>
      </c>
      <c r="H58" s="65">
        <v>2246</v>
      </c>
      <c r="I58" s="9">
        <f>IF(H79=0, "-", H58/H79)</f>
        <v>0.18998477414989004</v>
      </c>
      <c r="J58" s="8">
        <f t="shared" si="4"/>
        <v>0.42196531791907516</v>
      </c>
      <c r="K58" s="9">
        <f t="shared" si="5"/>
        <v>8.9047195013357075E-3</v>
      </c>
    </row>
    <row r="59" spans="1:11" x14ac:dyDescent="0.2">
      <c r="A59" s="7" t="s">
        <v>520</v>
      </c>
      <c r="B59" s="65">
        <v>5</v>
      </c>
      <c r="C59" s="34">
        <f>IF(B79=0, "-", B59/B79)</f>
        <v>4.5998160073597054E-3</v>
      </c>
      <c r="D59" s="65">
        <v>0</v>
      </c>
      <c r="E59" s="9">
        <f>IF(D79=0, "-", D59/D79)</f>
        <v>0</v>
      </c>
      <c r="F59" s="81">
        <v>5</v>
      </c>
      <c r="G59" s="34">
        <f>IF(F79=0, "-", F59/F79)</f>
        <v>5.03119339907426E-4</v>
      </c>
      <c r="H59" s="65">
        <v>0</v>
      </c>
      <c r="I59" s="9">
        <f>IF(H79=0, "-", H59/H79)</f>
        <v>0</v>
      </c>
      <c r="J59" s="8" t="str">
        <f t="shared" si="4"/>
        <v>-</v>
      </c>
      <c r="K59" s="9" t="str">
        <f t="shared" si="5"/>
        <v>-</v>
      </c>
    </row>
    <row r="60" spans="1:11" x14ac:dyDescent="0.2">
      <c r="A60" s="7" t="s">
        <v>521</v>
      </c>
      <c r="B60" s="65">
        <v>7</v>
      </c>
      <c r="C60" s="34">
        <f>IF(B79=0, "-", B60/B79)</f>
        <v>6.439742410303588E-3</v>
      </c>
      <c r="D60" s="65">
        <v>0</v>
      </c>
      <c r="E60" s="9">
        <f>IF(D79=0, "-", D60/D79)</f>
        <v>0</v>
      </c>
      <c r="F60" s="81">
        <v>28</v>
      </c>
      <c r="G60" s="34">
        <f>IF(F79=0, "-", F60/F79)</f>
        <v>2.8174683034815858E-3</v>
      </c>
      <c r="H60" s="65">
        <v>19</v>
      </c>
      <c r="I60" s="9">
        <f>IF(H79=0, "-", H60/H79)</f>
        <v>1.6071730671629167E-3</v>
      </c>
      <c r="J60" s="8" t="str">
        <f t="shared" si="4"/>
        <v>-</v>
      </c>
      <c r="K60" s="9">
        <f t="shared" si="5"/>
        <v>0.47368421052631576</v>
      </c>
    </row>
    <row r="61" spans="1:11" x14ac:dyDescent="0.2">
      <c r="A61" s="7" t="s">
        <v>522</v>
      </c>
      <c r="B61" s="65">
        <v>0</v>
      </c>
      <c r="C61" s="34">
        <f>IF(B79=0, "-", B61/B79)</f>
        <v>0</v>
      </c>
      <c r="D61" s="65">
        <v>77</v>
      </c>
      <c r="E61" s="9">
        <f>IF(D79=0, "-", D61/D79)</f>
        <v>8.3877995642701528E-2</v>
      </c>
      <c r="F61" s="81">
        <v>470</v>
      </c>
      <c r="G61" s="34">
        <f>IF(F79=0, "-", F61/F79)</f>
        <v>4.7293217951298046E-2</v>
      </c>
      <c r="H61" s="65">
        <v>1026</v>
      </c>
      <c r="I61" s="9">
        <f>IF(H79=0, "-", H61/H79)</f>
        <v>8.6787345626797491E-2</v>
      </c>
      <c r="J61" s="8">
        <f t="shared" si="4"/>
        <v>-1</v>
      </c>
      <c r="K61" s="9">
        <f t="shared" si="5"/>
        <v>-0.54191033138401556</v>
      </c>
    </row>
    <row r="62" spans="1:11" x14ac:dyDescent="0.2">
      <c r="A62" s="7" t="s">
        <v>523</v>
      </c>
      <c r="B62" s="65">
        <v>107</v>
      </c>
      <c r="C62" s="34">
        <f>IF(B79=0, "-", B62/B79)</f>
        <v>9.8436062557497706E-2</v>
      </c>
      <c r="D62" s="65">
        <v>93</v>
      </c>
      <c r="E62" s="9">
        <f>IF(D79=0, "-", D62/D79)</f>
        <v>0.10130718954248366</v>
      </c>
      <c r="F62" s="81">
        <v>659</v>
      </c>
      <c r="G62" s="34">
        <f>IF(F79=0, "-", F62/F79)</f>
        <v>6.6311128999798755E-2</v>
      </c>
      <c r="H62" s="65">
        <v>750</v>
      </c>
      <c r="I62" s="9">
        <f>IF(H79=0, "-", H62/H79)</f>
        <v>6.3441042124851965E-2</v>
      </c>
      <c r="J62" s="8">
        <f t="shared" si="4"/>
        <v>0.15053763440860216</v>
      </c>
      <c r="K62" s="9">
        <f t="shared" si="5"/>
        <v>-0.12133333333333333</v>
      </c>
    </row>
    <row r="63" spans="1:11" x14ac:dyDescent="0.2">
      <c r="A63" s="7" t="s">
        <v>524</v>
      </c>
      <c r="B63" s="65">
        <v>3</v>
      </c>
      <c r="C63" s="34">
        <f>IF(B79=0, "-", B63/B79)</f>
        <v>2.7598896044158236E-3</v>
      </c>
      <c r="D63" s="65">
        <v>0</v>
      </c>
      <c r="E63" s="9">
        <f>IF(D79=0, "-", D63/D79)</f>
        <v>0</v>
      </c>
      <c r="F63" s="81">
        <v>24</v>
      </c>
      <c r="G63" s="34">
        <f>IF(F79=0, "-", F63/F79)</f>
        <v>2.4149728315556451E-3</v>
      </c>
      <c r="H63" s="65">
        <v>0</v>
      </c>
      <c r="I63" s="9">
        <f>IF(H79=0, "-", H63/H79)</f>
        <v>0</v>
      </c>
      <c r="J63" s="8" t="str">
        <f t="shared" si="4"/>
        <v>-</v>
      </c>
      <c r="K63" s="9" t="str">
        <f t="shared" si="5"/>
        <v>-</v>
      </c>
    </row>
    <row r="64" spans="1:11" x14ac:dyDescent="0.2">
      <c r="A64" s="7" t="s">
        <v>525</v>
      </c>
      <c r="B64" s="65">
        <v>30</v>
      </c>
      <c r="C64" s="34">
        <f>IF(B79=0, "-", B64/B79)</f>
        <v>2.7598896044158234E-2</v>
      </c>
      <c r="D64" s="65">
        <v>9</v>
      </c>
      <c r="E64" s="9">
        <f>IF(D79=0, "-", D64/D79)</f>
        <v>9.8039215686274508E-3</v>
      </c>
      <c r="F64" s="81">
        <v>228</v>
      </c>
      <c r="G64" s="34">
        <f>IF(F79=0, "-", F64/F79)</f>
        <v>2.2942241899778629E-2</v>
      </c>
      <c r="H64" s="65">
        <v>131</v>
      </c>
      <c r="I64" s="9">
        <f>IF(H79=0, "-", H64/H79)</f>
        <v>1.1081035357807478E-2</v>
      </c>
      <c r="J64" s="8">
        <f t="shared" si="4"/>
        <v>2.3333333333333335</v>
      </c>
      <c r="K64" s="9">
        <f t="shared" si="5"/>
        <v>0.74045801526717558</v>
      </c>
    </row>
    <row r="65" spans="1:11" x14ac:dyDescent="0.2">
      <c r="A65" s="7" t="s">
        <v>526</v>
      </c>
      <c r="B65" s="65">
        <v>49</v>
      </c>
      <c r="C65" s="34">
        <f>IF(B79=0, "-", B65/B79)</f>
        <v>4.5078196872125116E-2</v>
      </c>
      <c r="D65" s="65">
        <v>32</v>
      </c>
      <c r="E65" s="9">
        <f>IF(D79=0, "-", D65/D79)</f>
        <v>3.4858387799564274E-2</v>
      </c>
      <c r="F65" s="81">
        <v>439</v>
      </c>
      <c r="G65" s="34">
        <f>IF(F79=0, "-", F65/F79)</f>
        <v>4.4173878043872003E-2</v>
      </c>
      <c r="H65" s="65">
        <v>449</v>
      </c>
      <c r="I65" s="9">
        <f>IF(H79=0, "-", H65/H79)</f>
        <v>3.7980037218744711E-2</v>
      </c>
      <c r="J65" s="8">
        <f t="shared" si="4"/>
        <v>0.53125</v>
      </c>
      <c r="K65" s="9">
        <f t="shared" si="5"/>
        <v>-2.2271714922048998E-2</v>
      </c>
    </row>
    <row r="66" spans="1:11" x14ac:dyDescent="0.2">
      <c r="A66" s="7" t="s">
        <v>527</v>
      </c>
      <c r="B66" s="65">
        <v>0</v>
      </c>
      <c r="C66" s="34">
        <f>IF(B79=0, "-", B66/B79)</f>
        <v>0</v>
      </c>
      <c r="D66" s="65">
        <v>0</v>
      </c>
      <c r="E66" s="9">
        <f>IF(D79=0, "-", D66/D79)</f>
        <v>0</v>
      </c>
      <c r="F66" s="81">
        <v>0</v>
      </c>
      <c r="G66" s="34">
        <f>IF(F79=0, "-", F66/F79)</f>
        <v>0</v>
      </c>
      <c r="H66" s="65">
        <v>3</v>
      </c>
      <c r="I66" s="9">
        <f>IF(H79=0, "-", H66/H79)</f>
        <v>2.5376416849940786E-4</v>
      </c>
      <c r="J66" s="8" t="str">
        <f t="shared" si="4"/>
        <v>-</v>
      </c>
      <c r="K66" s="9">
        <f t="shared" si="5"/>
        <v>-1</v>
      </c>
    </row>
    <row r="67" spans="1:11" x14ac:dyDescent="0.2">
      <c r="A67" s="7" t="s">
        <v>528</v>
      </c>
      <c r="B67" s="65">
        <v>15</v>
      </c>
      <c r="C67" s="34">
        <f>IF(B79=0, "-", B67/B79)</f>
        <v>1.3799448022079117E-2</v>
      </c>
      <c r="D67" s="65">
        <v>15</v>
      </c>
      <c r="E67" s="9">
        <f>IF(D79=0, "-", D67/D79)</f>
        <v>1.6339869281045753E-2</v>
      </c>
      <c r="F67" s="81">
        <v>90</v>
      </c>
      <c r="G67" s="34">
        <f>IF(F79=0, "-", F67/F79)</f>
        <v>9.0561481183336692E-3</v>
      </c>
      <c r="H67" s="65">
        <v>102</v>
      </c>
      <c r="I67" s="9">
        <f>IF(H79=0, "-", H67/H79)</f>
        <v>8.6279817289798676E-3</v>
      </c>
      <c r="J67" s="8">
        <f t="shared" si="4"/>
        <v>0</v>
      </c>
      <c r="K67" s="9">
        <f t="shared" si="5"/>
        <v>-0.11764705882352941</v>
      </c>
    </row>
    <row r="68" spans="1:11" x14ac:dyDescent="0.2">
      <c r="A68" s="7" t="s">
        <v>529</v>
      </c>
      <c r="B68" s="65">
        <v>134</v>
      </c>
      <c r="C68" s="34">
        <f>IF(B79=0, "-", B68/B79)</f>
        <v>0.12327506899724011</v>
      </c>
      <c r="D68" s="65">
        <v>155</v>
      </c>
      <c r="E68" s="9">
        <f>IF(D79=0, "-", D68/D79)</f>
        <v>0.16884531590413943</v>
      </c>
      <c r="F68" s="81">
        <v>1585</v>
      </c>
      <c r="G68" s="34">
        <f>IF(F79=0, "-", F68/F79)</f>
        <v>0.15948883075065406</v>
      </c>
      <c r="H68" s="65">
        <v>3191</v>
      </c>
      <c r="I68" s="9">
        <f>IF(H79=0, "-", H68/H79)</f>
        <v>0.26992048722720352</v>
      </c>
      <c r="J68" s="8">
        <f t="shared" si="4"/>
        <v>-0.13548387096774195</v>
      </c>
      <c r="K68" s="9">
        <f t="shared" si="5"/>
        <v>-0.50329050454403013</v>
      </c>
    </row>
    <row r="69" spans="1:11" x14ac:dyDescent="0.2">
      <c r="A69" s="7" t="s">
        <v>530</v>
      </c>
      <c r="B69" s="65">
        <v>54</v>
      </c>
      <c r="C69" s="34">
        <f>IF(B79=0, "-", B69/B79)</f>
        <v>4.9678012879484819E-2</v>
      </c>
      <c r="D69" s="65">
        <v>48</v>
      </c>
      <c r="E69" s="9">
        <f>IF(D79=0, "-", D69/D79)</f>
        <v>5.2287581699346407E-2</v>
      </c>
      <c r="F69" s="81">
        <v>538</v>
      </c>
      <c r="G69" s="34">
        <f>IF(F79=0, "-", F69/F79)</f>
        <v>5.4135640974039043E-2</v>
      </c>
      <c r="H69" s="65">
        <v>499</v>
      </c>
      <c r="I69" s="9">
        <f>IF(H79=0, "-", H69/H79)</f>
        <v>4.2209440027068175E-2</v>
      </c>
      <c r="J69" s="8">
        <f t="shared" si="4"/>
        <v>0.125</v>
      </c>
      <c r="K69" s="9">
        <f t="shared" si="5"/>
        <v>7.8156312625250496E-2</v>
      </c>
    </row>
    <row r="70" spans="1:11" x14ac:dyDescent="0.2">
      <c r="A70" s="7" t="s">
        <v>531</v>
      </c>
      <c r="B70" s="65">
        <v>3</v>
      </c>
      <c r="C70" s="34">
        <f>IF(B79=0, "-", B70/B79)</f>
        <v>2.7598896044158236E-3</v>
      </c>
      <c r="D70" s="65">
        <v>2</v>
      </c>
      <c r="E70" s="9">
        <f>IF(D79=0, "-", D70/D79)</f>
        <v>2.1786492374727671E-3</v>
      </c>
      <c r="F70" s="81">
        <v>62</v>
      </c>
      <c r="G70" s="34">
        <f>IF(F79=0, "-", F70/F79)</f>
        <v>6.238679814852083E-3</v>
      </c>
      <c r="H70" s="65">
        <v>37</v>
      </c>
      <c r="I70" s="9">
        <f>IF(H79=0, "-", H70/H79)</f>
        <v>3.1297580781593638E-3</v>
      </c>
      <c r="J70" s="8">
        <f t="shared" si="4"/>
        <v>0.5</v>
      </c>
      <c r="K70" s="9">
        <f t="shared" si="5"/>
        <v>0.67567567567567566</v>
      </c>
    </row>
    <row r="71" spans="1:11" x14ac:dyDescent="0.2">
      <c r="A71" s="7" t="s">
        <v>532</v>
      </c>
      <c r="B71" s="65">
        <v>0</v>
      </c>
      <c r="C71" s="34">
        <f>IF(B79=0, "-", B71/B79)</f>
        <v>0</v>
      </c>
      <c r="D71" s="65">
        <v>8</v>
      </c>
      <c r="E71" s="9">
        <f>IF(D79=0, "-", D71/D79)</f>
        <v>8.7145969498910684E-3</v>
      </c>
      <c r="F71" s="81">
        <v>53</v>
      </c>
      <c r="G71" s="34">
        <f>IF(F79=0, "-", F71/F79)</f>
        <v>5.333065003018716E-3</v>
      </c>
      <c r="H71" s="65">
        <v>52</v>
      </c>
      <c r="I71" s="9">
        <f>IF(H79=0, "-", H71/H79)</f>
        <v>4.3985789206564029E-3</v>
      </c>
      <c r="J71" s="8">
        <f t="shared" si="4"/>
        <v>-1</v>
      </c>
      <c r="K71" s="9">
        <f t="shared" si="5"/>
        <v>1.9230769230769232E-2</v>
      </c>
    </row>
    <row r="72" spans="1:11" x14ac:dyDescent="0.2">
      <c r="A72" s="7" t="s">
        <v>533</v>
      </c>
      <c r="B72" s="65">
        <v>4</v>
      </c>
      <c r="C72" s="34">
        <f>IF(B79=0, "-", B72/B79)</f>
        <v>3.6798528058877645E-3</v>
      </c>
      <c r="D72" s="65">
        <v>0</v>
      </c>
      <c r="E72" s="9">
        <f>IF(D79=0, "-", D72/D79)</f>
        <v>0</v>
      </c>
      <c r="F72" s="81">
        <v>28</v>
      </c>
      <c r="G72" s="34">
        <f>IF(F79=0, "-", F72/F79)</f>
        <v>2.8174683034815858E-3</v>
      </c>
      <c r="H72" s="65">
        <v>0</v>
      </c>
      <c r="I72" s="9">
        <f>IF(H79=0, "-", H72/H79)</f>
        <v>0</v>
      </c>
      <c r="J72" s="8" t="str">
        <f t="shared" si="4"/>
        <v>-</v>
      </c>
      <c r="K72" s="9" t="str">
        <f t="shared" si="5"/>
        <v>-</v>
      </c>
    </row>
    <row r="73" spans="1:11" x14ac:dyDescent="0.2">
      <c r="A73" s="7" t="s">
        <v>534</v>
      </c>
      <c r="B73" s="65">
        <v>0</v>
      </c>
      <c r="C73" s="34">
        <f>IF(B79=0, "-", B73/B79)</f>
        <v>0</v>
      </c>
      <c r="D73" s="65">
        <v>0</v>
      </c>
      <c r="E73" s="9">
        <f>IF(D79=0, "-", D73/D79)</f>
        <v>0</v>
      </c>
      <c r="F73" s="81">
        <v>0</v>
      </c>
      <c r="G73" s="34">
        <f>IF(F79=0, "-", F73/F79)</f>
        <v>0</v>
      </c>
      <c r="H73" s="65">
        <v>12</v>
      </c>
      <c r="I73" s="9">
        <f>IF(H79=0, "-", H73/H79)</f>
        <v>1.0150566739976314E-3</v>
      </c>
      <c r="J73" s="8" t="str">
        <f t="shared" si="4"/>
        <v>-</v>
      </c>
      <c r="K73" s="9">
        <f t="shared" si="5"/>
        <v>-1</v>
      </c>
    </row>
    <row r="74" spans="1:11" x14ac:dyDescent="0.2">
      <c r="A74" s="7" t="s">
        <v>535</v>
      </c>
      <c r="B74" s="65">
        <v>1</v>
      </c>
      <c r="C74" s="34">
        <f>IF(B79=0, "-", B74/B79)</f>
        <v>9.1996320147194111E-4</v>
      </c>
      <c r="D74" s="65">
        <v>2</v>
      </c>
      <c r="E74" s="9">
        <f>IF(D79=0, "-", D74/D79)</f>
        <v>2.1786492374727671E-3</v>
      </c>
      <c r="F74" s="81">
        <v>23</v>
      </c>
      <c r="G74" s="34">
        <f>IF(F79=0, "-", F74/F79)</f>
        <v>2.3143489635741596E-3</v>
      </c>
      <c r="H74" s="65">
        <v>8</v>
      </c>
      <c r="I74" s="9">
        <f>IF(H79=0, "-", H74/H79)</f>
        <v>6.767044493317544E-4</v>
      </c>
      <c r="J74" s="8">
        <f t="shared" si="4"/>
        <v>-0.5</v>
      </c>
      <c r="K74" s="9">
        <f t="shared" si="5"/>
        <v>1.875</v>
      </c>
    </row>
    <row r="75" spans="1:11" x14ac:dyDescent="0.2">
      <c r="A75" s="7" t="s">
        <v>536</v>
      </c>
      <c r="B75" s="65">
        <v>294</v>
      </c>
      <c r="C75" s="34">
        <f>IF(B79=0, "-", B75/B79)</f>
        <v>0.27046918123275071</v>
      </c>
      <c r="D75" s="65">
        <v>219</v>
      </c>
      <c r="E75" s="9">
        <f>IF(D79=0, "-", D75/D79)</f>
        <v>0.23856209150326799</v>
      </c>
      <c r="F75" s="81">
        <v>2281</v>
      </c>
      <c r="G75" s="34">
        <f>IF(F79=0, "-", F75/F79)</f>
        <v>0.22952304286576777</v>
      </c>
      <c r="H75" s="65">
        <v>2295</v>
      </c>
      <c r="I75" s="9">
        <f>IF(H79=0, "-", H75/H79)</f>
        <v>0.19412958890204704</v>
      </c>
      <c r="J75" s="8">
        <f t="shared" si="4"/>
        <v>0.34246575342465752</v>
      </c>
      <c r="K75" s="9">
        <f t="shared" si="5"/>
        <v>-6.100217864923747E-3</v>
      </c>
    </row>
    <row r="76" spans="1:11" x14ac:dyDescent="0.2">
      <c r="A76" s="7" t="s">
        <v>537</v>
      </c>
      <c r="B76" s="65">
        <v>121</v>
      </c>
      <c r="C76" s="34">
        <f>IF(B79=0, "-", B76/B79)</f>
        <v>0.11131554737810488</v>
      </c>
      <c r="D76" s="65">
        <v>45</v>
      </c>
      <c r="E76" s="9">
        <f>IF(D79=0, "-", D76/D79)</f>
        <v>4.9019607843137254E-2</v>
      </c>
      <c r="F76" s="81">
        <v>761</v>
      </c>
      <c r="G76" s="34">
        <f>IF(F79=0, "-", F76/F79)</f>
        <v>7.6574763533910239E-2</v>
      </c>
      <c r="H76" s="65">
        <v>603</v>
      </c>
      <c r="I76" s="9">
        <f>IF(H79=0, "-", H76/H79)</f>
        <v>5.1006597868380986E-2</v>
      </c>
      <c r="J76" s="8">
        <f t="shared" si="4"/>
        <v>1.6888888888888889</v>
      </c>
      <c r="K76" s="9">
        <f t="shared" si="5"/>
        <v>0.26202321724709782</v>
      </c>
    </row>
    <row r="77" spans="1:11" x14ac:dyDescent="0.2">
      <c r="A77" s="7" t="s">
        <v>538</v>
      </c>
      <c r="B77" s="65">
        <v>10</v>
      </c>
      <c r="C77" s="34">
        <f>IF(B79=0, "-", B77/B79)</f>
        <v>9.1996320147194107E-3</v>
      </c>
      <c r="D77" s="65">
        <v>40</v>
      </c>
      <c r="E77" s="9">
        <f>IF(D79=0, "-", D77/D79)</f>
        <v>4.357298474945534E-2</v>
      </c>
      <c r="F77" s="81">
        <v>394</v>
      </c>
      <c r="G77" s="34">
        <f>IF(F79=0, "-", F77/F79)</f>
        <v>3.9645803984705172E-2</v>
      </c>
      <c r="H77" s="65">
        <v>399</v>
      </c>
      <c r="I77" s="9">
        <f>IF(H79=0, "-", H77/H79)</f>
        <v>3.3750634410421247E-2</v>
      </c>
      <c r="J77" s="8">
        <f t="shared" si="4"/>
        <v>-0.75</v>
      </c>
      <c r="K77" s="9">
        <f t="shared" si="5"/>
        <v>-1.2531328320802004E-2</v>
      </c>
    </row>
    <row r="78" spans="1:11" x14ac:dyDescent="0.2">
      <c r="A78" s="2"/>
      <c r="B78" s="68"/>
      <c r="C78" s="33"/>
      <c r="D78" s="68"/>
      <c r="E78" s="6"/>
      <c r="F78" s="82"/>
      <c r="G78" s="33"/>
      <c r="H78" s="68"/>
      <c r="I78" s="6"/>
      <c r="J78" s="5"/>
      <c r="K78" s="6"/>
    </row>
    <row r="79" spans="1:11" s="43" customFormat="1" x14ac:dyDescent="0.2">
      <c r="A79" s="162" t="s">
        <v>620</v>
      </c>
      <c r="B79" s="71">
        <f>SUM(B57:B78)</f>
        <v>1087</v>
      </c>
      <c r="C79" s="40">
        <f>B79/6204</f>
        <v>0.17520954223081883</v>
      </c>
      <c r="D79" s="71">
        <f>SUM(D57:D78)</f>
        <v>918</v>
      </c>
      <c r="E79" s="41">
        <f>D79/5317</f>
        <v>0.17265375211585479</v>
      </c>
      <c r="F79" s="77">
        <f>SUM(F57:F78)</f>
        <v>9938</v>
      </c>
      <c r="G79" s="42">
        <f>F79/60084</f>
        <v>0.16540177085413754</v>
      </c>
      <c r="H79" s="71">
        <f>SUM(H57:H78)</f>
        <v>11822</v>
      </c>
      <c r="I79" s="41">
        <f>H79/67212</f>
        <v>0.17589120990299351</v>
      </c>
      <c r="J79" s="37">
        <f>IF(D79=0, "-", IF((B79-D79)/D79&lt;10, (B79-D79)/D79, "&gt;999%"))</f>
        <v>0.1840958605664488</v>
      </c>
      <c r="K79" s="38">
        <f>IF(H79=0, "-", IF((F79-H79)/H79&lt;10, (F79-H79)/H79, "&gt;999%"))</f>
        <v>-0.15936389781762816</v>
      </c>
    </row>
    <row r="80" spans="1:11" x14ac:dyDescent="0.2">
      <c r="B80" s="83"/>
      <c r="D80" s="83"/>
      <c r="F80" s="83"/>
      <c r="H80" s="83"/>
    </row>
    <row r="81" spans="1:11" x14ac:dyDescent="0.2">
      <c r="A81" s="27" t="s">
        <v>619</v>
      </c>
      <c r="B81" s="71">
        <v>1426</v>
      </c>
      <c r="C81" s="40">
        <f>B81/6204</f>
        <v>0.22985170857511283</v>
      </c>
      <c r="D81" s="71">
        <v>1128</v>
      </c>
      <c r="E81" s="41">
        <f>D81/5317</f>
        <v>0.21214970848222681</v>
      </c>
      <c r="F81" s="77">
        <v>12944</v>
      </c>
      <c r="G81" s="42">
        <f>F81/60084</f>
        <v>0.21543172891285534</v>
      </c>
      <c r="H81" s="71">
        <v>15151</v>
      </c>
      <c r="I81" s="41">
        <f>H81/67212</f>
        <v>0.22542105576385169</v>
      </c>
      <c r="J81" s="37">
        <f>IF(D81=0, "-", IF((B81-D81)/D81&lt;10, (B81-D81)/D81, "&gt;999%"))</f>
        <v>0.26418439716312059</v>
      </c>
      <c r="K81" s="38">
        <f>IF(H81=0, "-", IF((F81-H81)/H81&lt;10, (F81-H81)/H81, "&gt;999%"))</f>
        <v>-0.14566695267639099</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8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9"/>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632</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4</v>
      </c>
      <c r="C7" s="39">
        <f>IF(B29=0, "-", B7/B29)</f>
        <v>2.8050490883590462E-3</v>
      </c>
      <c r="D7" s="65">
        <v>0</v>
      </c>
      <c r="E7" s="21">
        <f>IF(D29=0, "-", D7/D29)</f>
        <v>0</v>
      </c>
      <c r="F7" s="81">
        <v>4</v>
      </c>
      <c r="G7" s="39">
        <f>IF(F29=0, "-", F7/F29)</f>
        <v>3.0902348578491963E-4</v>
      </c>
      <c r="H7" s="65">
        <v>0</v>
      </c>
      <c r="I7" s="21">
        <f>IF(H29=0, "-", H7/H29)</f>
        <v>0</v>
      </c>
      <c r="J7" s="20" t="str">
        <f t="shared" ref="J7:J27" si="0">IF(D7=0, "-", IF((B7-D7)/D7&lt;10, (B7-D7)/D7, "&gt;999%"))</f>
        <v>-</v>
      </c>
      <c r="K7" s="21" t="str">
        <f t="shared" ref="K7:K27" si="1">IF(H7=0, "-", IF((F7-H7)/H7&lt;10, (F7-H7)/H7, "&gt;999%"))</f>
        <v>-</v>
      </c>
    </row>
    <row r="8" spans="1:11" x14ac:dyDescent="0.2">
      <c r="A8" s="7" t="s">
        <v>44</v>
      </c>
      <c r="B8" s="65">
        <v>0</v>
      </c>
      <c r="C8" s="39">
        <f>IF(B29=0, "-", B8/B29)</f>
        <v>0</v>
      </c>
      <c r="D8" s="65">
        <v>1</v>
      </c>
      <c r="E8" s="21">
        <f>IF(D29=0, "-", D8/D29)</f>
        <v>8.8652482269503544E-4</v>
      </c>
      <c r="F8" s="81">
        <v>6</v>
      </c>
      <c r="G8" s="39">
        <f>IF(F29=0, "-", F8/F29)</f>
        <v>4.635352286773795E-4</v>
      </c>
      <c r="H8" s="65">
        <v>5</v>
      </c>
      <c r="I8" s="21">
        <f>IF(H29=0, "-", H8/H29)</f>
        <v>3.3001122038149296E-4</v>
      </c>
      <c r="J8" s="20">
        <f t="shared" si="0"/>
        <v>-1</v>
      </c>
      <c r="K8" s="21">
        <f t="shared" si="1"/>
        <v>0.2</v>
      </c>
    </row>
    <row r="9" spans="1:11" x14ac:dyDescent="0.2">
      <c r="A9" s="7" t="s">
        <v>45</v>
      </c>
      <c r="B9" s="65">
        <v>287</v>
      </c>
      <c r="C9" s="39">
        <f>IF(B29=0, "-", B9/B29)</f>
        <v>0.20126227208976158</v>
      </c>
      <c r="D9" s="65">
        <v>199</v>
      </c>
      <c r="E9" s="21">
        <f>IF(D29=0, "-", D9/D29)</f>
        <v>0.17641843971631205</v>
      </c>
      <c r="F9" s="81">
        <v>2646</v>
      </c>
      <c r="G9" s="39">
        <f>IF(F29=0, "-", F9/F29)</f>
        <v>0.20441903584672436</v>
      </c>
      <c r="H9" s="65">
        <v>2627</v>
      </c>
      <c r="I9" s="21">
        <f>IF(H29=0, "-", H9/H29)</f>
        <v>0.17338789518843642</v>
      </c>
      <c r="J9" s="20">
        <f t="shared" si="0"/>
        <v>0.44221105527638194</v>
      </c>
      <c r="K9" s="21">
        <f t="shared" si="1"/>
        <v>7.2325846973734301E-3</v>
      </c>
    </row>
    <row r="10" spans="1:11" x14ac:dyDescent="0.2">
      <c r="A10" s="7" t="s">
        <v>49</v>
      </c>
      <c r="B10" s="65">
        <v>17</v>
      </c>
      <c r="C10" s="39">
        <f>IF(B29=0, "-", B10/B29)</f>
        <v>1.1921458625525946E-2</v>
      </c>
      <c r="D10" s="65">
        <v>5</v>
      </c>
      <c r="E10" s="21">
        <f>IF(D29=0, "-", D10/D29)</f>
        <v>4.4326241134751776E-3</v>
      </c>
      <c r="F10" s="81">
        <v>108</v>
      </c>
      <c r="G10" s="39">
        <f>IF(F29=0, "-", F10/F29)</f>
        <v>8.3436341161928305E-3</v>
      </c>
      <c r="H10" s="65">
        <v>73</v>
      </c>
      <c r="I10" s="21">
        <f>IF(H29=0, "-", H10/H29)</f>
        <v>4.8181638175697978E-3</v>
      </c>
      <c r="J10" s="20">
        <f t="shared" si="0"/>
        <v>2.4</v>
      </c>
      <c r="K10" s="21">
        <f t="shared" si="1"/>
        <v>0.47945205479452052</v>
      </c>
    </row>
    <row r="11" spans="1:11" x14ac:dyDescent="0.2">
      <c r="A11" s="7" t="s">
        <v>52</v>
      </c>
      <c r="B11" s="65">
        <v>0</v>
      </c>
      <c r="C11" s="39">
        <f>IF(B29=0, "-", B11/B29)</f>
        <v>0</v>
      </c>
      <c r="D11" s="65">
        <v>86</v>
      </c>
      <c r="E11" s="21">
        <f>IF(D29=0, "-", D11/D29)</f>
        <v>7.6241134751773049E-2</v>
      </c>
      <c r="F11" s="81">
        <v>516</v>
      </c>
      <c r="G11" s="39">
        <f>IF(F29=0, "-", F11/F29)</f>
        <v>3.9864029666254637E-2</v>
      </c>
      <c r="H11" s="65">
        <v>1155</v>
      </c>
      <c r="I11" s="21">
        <f>IF(H29=0, "-", H11/H29)</f>
        <v>7.6232591908124883E-2</v>
      </c>
      <c r="J11" s="20">
        <f t="shared" si="0"/>
        <v>-1</v>
      </c>
      <c r="K11" s="21">
        <f t="shared" si="1"/>
        <v>-0.55324675324675321</v>
      </c>
    </row>
    <row r="12" spans="1:11" x14ac:dyDescent="0.2">
      <c r="A12" s="7" t="s">
        <v>54</v>
      </c>
      <c r="B12" s="65">
        <v>15</v>
      </c>
      <c r="C12" s="39">
        <f>IF(B29=0, "-", B12/B29)</f>
        <v>1.0518934081346423E-2</v>
      </c>
      <c r="D12" s="65">
        <v>8</v>
      </c>
      <c r="E12" s="21">
        <f>IF(D29=0, "-", D12/D29)</f>
        <v>7.0921985815602835E-3</v>
      </c>
      <c r="F12" s="81">
        <v>155</v>
      </c>
      <c r="G12" s="39">
        <f>IF(F29=0, "-", F12/F29)</f>
        <v>1.1974660074165637E-2</v>
      </c>
      <c r="H12" s="65">
        <v>206</v>
      </c>
      <c r="I12" s="21">
        <f>IF(H29=0, "-", H12/H29)</f>
        <v>1.359646227971751E-2</v>
      </c>
      <c r="J12" s="20">
        <f t="shared" si="0"/>
        <v>0.875</v>
      </c>
      <c r="K12" s="21">
        <f t="shared" si="1"/>
        <v>-0.24757281553398058</v>
      </c>
    </row>
    <row r="13" spans="1:11" x14ac:dyDescent="0.2">
      <c r="A13" s="7" t="s">
        <v>59</v>
      </c>
      <c r="B13" s="65">
        <v>127</v>
      </c>
      <c r="C13" s="39">
        <f>IF(B29=0, "-", B13/B29)</f>
        <v>8.9060308555399717E-2</v>
      </c>
      <c r="D13" s="65">
        <v>112</v>
      </c>
      <c r="E13" s="21">
        <f>IF(D29=0, "-", D13/D29)</f>
        <v>9.9290780141843976E-2</v>
      </c>
      <c r="F13" s="81">
        <v>853</v>
      </c>
      <c r="G13" s="39">
        <f>IF(F29=0, "-", F13/F29)</f>
        <v>6.589925834363411E-2</v>
      </c>
      <c r="H13" s="65">
        <v>994</v>
      </c>
      <c r="I13" s="21">
        <f>IF(H29=0, "-", H13/H29)</f>
        <v>6.5606230611840802E-2</v>
      </c>
      <c r="J13" s="20">
        <f t="shared" si="0"/>
        <v>0.13392857142857142</v>
      </c>
      <c r="K13" s="21">
        <f t="shared" si="1"/>
        <v>-0.14185110663983905</v>
      </c>
    </row>
    <row r="14" spans="1:11" x14ac:dyDescent="0.2">
      <c r="A14" s="7" t="s">
        <v>60</v>
      </c>
      <c r="B14" s="65">
        <v>4</v>
      </c>
      <c r="C14" s="39">
        <f>IF(B29=0, "-", B14/B29)</f>
        <v>2.8050490883590462E-3</v>
      </c>
      <c r="D14" s="65">
        <v>0</v>
      </c>
      <c r="E14" s="21">
        <f>IF(D29=0, "-", D14/D29)</f>
        <v>0</v>
      </c>
      <c r="F14" s="81">
        <v>30</v>
      </c>
      <c r="G14" s="39">
        <f>IF(F29=0, "-", F14/F29)</f>
        <v>2.3176761433868973E-3</v>
      </c>
      <c r="H14" s="65">
        <v>0</v>
      </c>
      <c r="I14" s="21">
        <f>IF(H29=0, "-", H14/H29)</f>
        <v>0</v>
      </c>
      <c r="J14" s="20" t="str">
        <f t="shared" si="0"/>
        <v>-</v>
      </c>
      <c r="K14" s="21" t="str">
        <f t="shared" si="1"/>
        <v>-</v>
      </c>
    </row>
    <row r="15" spans="1:11" x14ac:dyDescent="0.2">
      <c r="A15" s="7" t="s">
        <v>63</v>
      </c>
      <c r="B15" s="65">
        <v>3</v>
      </c>
      <c r="C15" s="39">
        <f>IF(B29=0, "-", B15/B29)</f>
        <v>2.1037868162692847E-3</v>
      </c>
      <c r="D15" s="65">
        <v>0</v>
      </c>
      <c r="E15" s="21">
        <f>IF(D29=0, "-", D15/D29)</f>
        <v>0</v>
      </c>
      <c r="F15" s="81">
        <v>24</v>
      </c>
      <c r="G15" s="39">
        <f>IF(F29=0, "-", F15/F29)</f>
        <v>1.854140914709518E-3</v>
      </c>
      <c r="H15" s="65">
        <v>0</v>
      </c>
      <c r="I15" s="21">
        <f>IF(H29=0, "-", H15/H29)</f>
        <v>0</v>
      </c>
      <c r="J15" s="20" t="str">
        <f t="shared" si="0"/>
        <v>-</v>
      </c>
      <c r="K15" s="21" t="str">
        <f t="shared" si="1"/>
        <v>-</v>
      </c>
    </row>
    <row r="16" spans="1:11" x14ac:dyDescent="0.2">
      <c r="A16" s="7" t="s">
        <v>68</v>
      </c>
      <c r="B16" s="65">
        <v>44</v>
      </c>
      <c r="C16" s="39">
        <f>IF(B29=0, "-", B16/B29)</f>
        <v>3.0855539971949508E-2</v>
      </c>
      <c r="D16" s="65">
        <v>20</v>
      </c>
      <c r="E16" s="21">
        <f>IF(D29=0, "-", D16/D29)</f>
        <v>1.7730496453900711E-2</v>
      </c>
      <c r="F16" s="81">
        <v>348</v>
      </c>
      <c r="G16" s="39">
        <f>IF(F29=0, "-", F16/F29)</f>
        <v>2.688504326328801E-2</v>
      </c>
      <c r="H16" s="65">
        <v>249</v>
      </c>
      <c r="I16" s="21">
        <f>IF(H29=0, "-", H16/H29)</f>
        <v>1.6434558774998349E-2</v>
      </c>
      <c r="J16" s="20">
        <f t="shared" si="0"/>
        <v>1.2</v>
      </c>
      <c r="K16" s="21">
        <f t="shared" si="1"/>
        <v>0.39759036144578314</v>
      </c>
    </row>
    <row r="17" spans="1:11" x14ac:dyDescent="0.2">
      <c r="A17" s="7" t="s">
        <v>74</v>
      </c>
      <c r="B17" s="65">
        <v>55</v>
      </c>
      <c r="C17" s="39">
        <f>IF(B29=0, "-", B17/B29)</f>
        <v>3.8569424964936885E-2</v>
      </c>
      <c r="D17" s="65">
        <v>41</v>
      </c>
      <c r="E17" s="21">
        <f>IF(D29=0, "-", D17/D29)</f>
        <v>3.6347517730496451E-2</v>
      </c>
      <c r="F17" s="81">
        <v>527</v>
      </c>
      <c r="G17" s="39">
        <f>IF(F29=0, "-", F17/F29)</f>
        <v>4.0713844252163164E-2</v>
      </c>
      <c r="H17" s="65">
        <v>586</v>
      </c>
      <c r="I17" s="21">
        <f>IF(H29=0, "-", H17/H29)</f>
        <v>3.8677315028710975E-2</v>
      </c>
      <c r="J17" s="20">
        <f t="shared" si="0"/>
        <v>0.34146341463414637</v>
      </c>
      <c r="K17" s="21">
        <f t="shared" si="1"/>
        <v>-0.10068259385665529</v>
      </c>
    </row>
    <row r="18" spans="1:11" x14ac:dyDescent="0.2">
      <c r="A18" s="7" t="s">
        <v>76</v>
      </c>
      <c r="B18" s="65">
        <v>0</v>
      </c>
      <c r="C18" s="39">
        <f>IF(B29=0, "-", B18/B29)</f>
        <v>0</v>
      </c>
      <c r="D18" s="65">
        <v>0</v>
      </c>
      <c r="E18" s="21">
        <f>IF(D29=0, "-", D18/D29)</f>
        <v>0</v>
      </c>
      <c r="F18" s="81">
        <v>0</v>
      </c>
      <c r="G18" s="39">
        <f>IF(F29=0, "-", F18/F29)</f>
        <v>0</v>
      </c>
      <c r="H18" s="65">
        <v>3</v>
      </c>
      <c r="I18" s="21">
        <f>IF(H29=0, "-", H18/H29)</f>
        <v>1.9800673222889579E-4</v>
      </c>
      <c r="J18" s="20" t="str">
        <f t="shared" si="0"/>
        <v>-</v>
      </c>
      <c r="K18" s="21">
        <f t="shared" si="1"/>
        <v>-1</v>
      </c>
    </row>
    <row r="19" spans="1:11" x14ac:dyDescent="0.2">
      <c r="A19" s="7" t="s">
        <v>78</v>
      </c>
      <c r="B19" s="65">
        <v>20</v>
      </c>
      <c r="C19" s="39">
        <f>IF(B29=0, "-", B19/B29)</f>
        <v>1.4025245441795231E-2</v>
      </c>
      <c r="D19" s="65">
        <v>15</v>
      </c>
      <c r="E19" s="21">
        <f>IF(D29=0, "-", D19/D29)</f>
        <v>1.3297872340425532E-2</v>
      </c>
      <c r="F19" s="81">
        <v>160</v>
      </c>
      <c r="G19" s="39">
        <f>IF(F29=0, "-", F19/F29)</f>
        <v>1.2360939431396786E-2</v>
      </c>
      <c r="H19" s="65">
        <v>128</v>
      </c>
      <c r="I19" s="21">
        <f>IF(H29=0, "-", H19/H29)</f>
        <v>8.4482872417662204E-3</v>
      </c>
      <c r="J19" s="20">
        <f t="shared" si="0"/>
        <v>0.33333333333333331</v>
      </c>
      <c r="K19" s="21">
        <f t="shared" si="1"/>
        <v>0.25</v>
      </c>
    </row>
    <row r="20" spans="1:11" x14ac:dyDescent="0.2">
      <c r="A20" s="7" t="s">
        <v>81</v>
      </c>
      <c r="B20" s="65">
        <v>161</v>
      </c>
      <c r="C20" s="39">
        <f>IF(B29=0, "-", B20/B29)</f>
        <v>0.11290322580645161</v>
      </c>
      <c r="D20" s="65">
        <v>162</v>
      </c>
      <c r="E20" s="21">
        <f>IF(D29=0, "-", D20/D29)</f>
        <v>0.14361702127659576</v>
      </c>
      <c r="F20" s="81">
        <v>1831</v>
      </c>
      <c r="G20" s="39">
        <f>IF(F29=0, "-", F20/F29)</f>
        <v>0.14145550061804696</v>
      </c>
      <c r="H20" s="65">
        <v>3473</v>
      </c>
      <c r="I20" s="21">
        <f>IF(H29=0, "-", H20/H29)</f>
        <v>0.22922579367698501</v>
      </c>
      <c r="J20" s="20">
        <f t="shared" si="0"/>
        <v>-6.1728395061728392E-3</v>
      </c>
      <c r="K20" s="21">
        <f t="shared" si="1"/>
        <v>-0.47279009501871583</v>
      </c>
    </row>
    <row r="21" spans="1:11" x14ac:dyDescent="0.2">
      <c r="A21" s="7" t="s">
        <v>82</v>
      </c>
      <c r="B21" s="65">
        <v>55</v>
      </c>
      <c r="C21" s="39">
        <f>IF(B29=0, "-", B21/B29)</f>
        <v>3.8569424964936885E-2</v>
      </c>
      <c r="D21" s="65">
        <v>57</v>
      </c>
      <c r="E21" s="21">
        <f>IF(D29=0, "-", D21/D29)</f>
        <v>5.0531914893617018E-2</v>
      </c>
      <c r="F21" s="81">
        <v>596</v>
      </c>
      <c r="G21" s="39">
        <f>IF(F29=0, "-", F21/F29)</f>
        <v>4.6044499381953027E-2</v>
      </c>
      <c r="H21" s="65">
        <v>629</v>
      </c>
      <c r="I21" s="21">
        <f>IF(H29=0, "-", H21/H29)</f>
        <v>4.1515411523991817E-2</v>
      </c>
      <c r="J21" s="20">
        <f t="shared" si="0"/>
        <v>-3.5087719298245612E-2</v>
      </c>
      <c r="K21" s="21">
        <f t="shared" si="1"/>
        <v>-5.246422893481717E-2</v>
      </c>
    </row>
    <row r="22" spans="1:11" x14ac:dyDescent="0.2">
      <c r="A22" s="7" t="s">
        <v>83</v>
      </c>
      <c r="B22" s="65">
        <v>0</v>
      </c>
      <c r="C22" s="39">
        <f>IF(B29=0, "-", B22/B29)</f>
        <v>0</v>
      </c>
      <c r="D22" s="65">
        <v>0</v>
      </c>
      <c r="E22" s="21">
        <f>IF(D29=0, "-", D22/D29)</f>
        <v>0</v>
      </c>
      <c r="F22" s="81">
        <v>19</v>
      </c>
      <c r="G22" s="39">
        <f>IF(F29=0, "-", F22/F29)</f>
        <v>1.4678615574783684E-3</v>
      </c>
      <c r="H22" s="65">
        <v>6</v>
      </c>
      <c r="I22" s="21">
        <f>IF(H29=0, "-", H22/H29)</f>
        <v>3.9601346445779158E-4</v>
      </c>
      <c r="J22" s="20" t="str">
        <f t="shared" si="0"/>
        <v>-</v>
      </c>
      <c r="K22" s="21">
        <f t="shared" si="1"/>
        <v>2.1666666666666665</v>
      </c>
    </row>
    <row r="23" spans="1:11" x14ac:dyDescent="0.2">
      <c r="A23" s="7" t="s">
        <v>85</v>
      </c>
      <c r="B23" s="65">
        <v>7</v>
      </c>
      <c r="C23" s="39">
        <f>IF(B29=0, "-", B23/B29)</f>
        <v>4.9088359046283309E-3</v>
      </c>
      <c r="D23" s="65">
        <v>10</v>
      </c>
      <c r="E23" s="21">
        <f>IF(D29=0, "-", D23/D29)</f>
        <v>8.8652482269503553E-3</v>
      </c>
      <c r="F23" s="81">
        <v>143</v>
      </c>
      <c r="G23" s="39">
        <f>IF(F29=0, "-", F23/F29)</f>
        <v>1.1047589616810878E-2</v>
      </c>
      <c r="H23" s="65">
        <v>101</v>
      </c>
      <c r="I23" s="21">
        <f>IF(H29=0, "-", H23/H29)</f>
        <v>6.6662266517061577E-3</v>
      </c>
      <c r="J23" s="20">
        <f t="shared" si="0"/>
        <v>-0.3</v>
      </c>
      <c r="K23" s="21">
        <f t="shared" si="1"/>
        <v>0.41584158415841582</v>
      </c>
    </row>
    <row r="24" spans="1:11" x14ac:dyDescent="0.2">
      <c r="A24" s="7" t="s">
        <v>86</v>
      </c>
      <c r="B24" s="65">
        <v>25</v>
      </c>
      <c r="C24" s="39">
        <f>IF(B29=0, "-", B24/B29)</f>
        <v>1.7531556802244039E-2</v>
      </c>
      <c r="D24" s="65">
        <v>16</v>
      </c>
      <c r="E24" s="21">
        <f>IF(D29=0, "-", D24/D29)</f>
        <v>1.4184397163120567E-2</v>
      </c>
      <c r="F24" s="81">
        <v>134</v>
      </c>
      <c r="G24" s="39">
        <f>IF(F29=0, "-", F24/F29)</f>
        <v>1.0352286773794808E-2</v>
      </c>
      <c r="H24" s="65">
        <v>188</v>
      </c>
      <c r="I24" s="21">
        <f>IF(H29=0, "-", H24/H29)</f>
        <v>1.2408421886344136E-2</v>
      </c>
      <c r="J24" s="20">
        <f t="shared" si="0"/>
        <v>0.5625</v>
      </c>
      <c r="K24" s="21">
        <f t="shared" si="1"/>
        <v>-0.28723404255319152</v>
      </c>
    </row>
    <row r="25" spans="1:11" x14ac:dyDescent="0.2">
      <c r="A25" s="7" t="s">
        <v>89</v>
      </c>
      <c r="B25" s="65">
        <v>1</v>
      </c>
      <c r="C25" s="39">
        <f>IF(B29=0, "-", B25/B29)</f>
        <v>7.0126227208976155E-4</v>
      </c>
      <c r="D25" s="65">
        <v>2</v>
      </c>
      <c r="E25" s="21">
        <f>IF(D29=0, "-", D25/D29)</f>
        <v>1.7730496453900709E-3</v>
      </c>
      <c r="F25" s="81">
        <v>23</v>
      </c>
      <c r="G25" s="39">
        <f>IF(F29=0, "-", F25/F29)</f>
        <v>1.7768850432632881E-3</v>
      </c>
      <c r="H25" s="65">
        <v>8</v>
      </c>
      <c r="I25" s="21">
        <f>IF(H29=0, "-", H25/H29)</f>
        <v>5.2801795261038877E-4</v>
      </c>
      <c r="J25" s="20">
        <f t="shared" si="0"/>
        <v>-0.5</v>
      </c>
      <c r="K25" s="21">
        <f t="shared" si="1"/>
        <v>1.875</v>
      </c>
    </row>
    <row r="26" spans="1:11" x14ac:dyDescent="0.2">
      <c r="A26" s="7" t="s">
        <v>92</v>
      </c>
      <c r="B26" s="65">
        <v>574</v>
      </c>
      <c r="C26" s="39">
        <f>IF(B29=0, "-", B26/B29)</f>
        <v>0.40252454417952316</v>
      </c>
      <c r="D26" s="65">
        <v>352</v>
      </c>
      <c r="E26" s="21">
        <f>IF(D29=0, "-", D26/D29)</f>
        <v>0.31205673758865249</v>
      </c>
      <c r="F26" s="81">
        <v>4330</v>
      </c>
      <c r="G26" s="39">
        <f>IF(F29=0, "-", F26/F29)</f>
        <v>0.33451792336217551</v>
      </c>
      <c r="H26" s="65">
        <v>4213</v>
      </c>
      <c r="I26" s="21">
        <f>IF(H29=0, "-", H26/H29)</f>
        <v>0.27806745429344598</v>
      </c>
      <c r="J26" s="20">
        <f t="shared" si="0"/>
        <v>0.63068181818181823</v>
      </c>
      <c r="K26" s="21">
        <f t="shared" si="1"/>
        <v>2.7771184429147874E-2</v>
      </c>
    </row>
    <row r="27" spans="1:11" x14ac:dyDescent="0.2">
      <c r="A27" s="7" t="s">
        <v>94</v>
      </c>
      <c r="B27" s="65">
        <v>27</v>
      </c>
      <c r="C27" s="39">
        <f>IF(B29=0, "-", B27/B29)</f>
        <v>1.8934081346423562E-2</v>
      </c>
      <c r="D27" s="65">
        <v>42</v>
      </c>
      <c r="E27" s="21">
        <f>IF(D29=0, "-", D27/D29)</f>
        <v>3.7234042553191488E-2</v>
      </c>
      <c r="F27" s="81">
        <v>491</v>
      </c>
      <c r="G27" s="39">
        <f>IF(F29=0, "-", F27/F29)</f>
        <v>3.793263288009889E-2</v>
      </c>
      <c r="H27" s="65">
        <v>507</v>
      </c>
      <c r="I27" s="21">
        <f>IF(H29=0, "-", H27/H29)</f>
        <v>3.3463137746683386E-2</v>
      </c>
      <c r="J27" s="20">
        <f t="shared" si="0"/>
        <v>-0.35714285714285715</v>
      </c>
      <c r="K27" s="21">
        <f t="shared" si="1"/>
        <v>-3.1558185404339252E-2</v>
      </c>
    </row>
    <row r="28" spans="1:11" x14ac:dyDescent="0.2">
      <c r="A28" s="2"/>
      <c r="B28" s="68"/>
      <c r="C28" s="33"/>
      <c r="D28" s="68"/>
      <c r="E28" s="6"/>
      <c r="F28" s="82"/>
      <c r="G28" s="33"/>
      <c r="H28" s="68"/>
      <c r="I28" s="6"/>
      <c r="J28" s="5"/>
      <c r="K28" s="6"/>
    </row>
    <row r="29" spans="1:11" s="43" customFormat="1" x14ac:dyDescent="0.2">
      <c r="A29" s="162" t="s">
        <v>619</v>
      </c>
      <c r="B29" s="71">
        <f>SUM(B7:B28)</f>
        <v>1426</v>
      </c>
      <c r="C29" s="40">
        <v>1</v>
      </c>
      <c r="D29" s="71">
        <f>SUM(D7:D28)</f>
        <v>1128</v>
      </c>
      <c r="E29" s="41">
        <v>1</v>
      </c>
      <c r="F29" s="77">
        <f>SUM(F7:F28)</f>
        <v>12944</v>
      </c>
      <c r="G29" s="42">
        <v>1</v>
      </c>
      <c r="H29" s="71">
        <f>SUM(H7:H28)</f>
        <v>15151</v>
      </c>
      <c r="I29" s="41">
        <v>1</v>
      </c>
      <c r="J29" s="37">
        <f>IF(D29=0, "-", (B29-D29)/D29)</f>
        <v>0.26418439716312059</v>
      </c>
      <c r="K29" s="38">
        <f>IF(H29=0, "-", (F29-H29)/H29)</f>
        <v>-0.14566695267639099</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8"/>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133</v>
      </c>
      <c r="B6" s="61" t="s">
        <v>12</v>
      </c>
      <c r="C6" s="62" t="s">
        <v>13</v>
      </c>
      <c r="D6" s="61" t="s">
        <v>12</v>
      </c>
      <c r="E6" s="63" t="s">
        <v>13</v>
      </c>
      <c r="F6" s="62" t="s">
        <v>12</v>
      </c>
      <c r="G6" s="62" t="s">
        <v>13</v>
      </c>
      <c r="H6" s="61" t="s">
        <v>12</v>
      </c>
      <c r="I6" s="63" t="s">
        <v>13</v>
      </c>
      <c r="J6" s="61"/>
      <c r="K6" s="63"/>
    </row>
    <row r="7" spans="1:11" x14ac:dyDescent="0.2">
      <c r="A7" s="7" t="s">
        <v>539</v>
      </c>
      <c r="B7" s="65">
        <v>6</v>
      </c>
      <c r="C7" s="34">
        <f>IF(B22=0, "-", B7/B22)</f>
        <v>5.9405940594059403E-2</v>
      </c>
      <c r="D7" s="65">
        <v>6</v>
      </c>
      <c r="E7" s="9">
        <f>IF(D22=0, "-", D7/D22)</f>
        <v>6.1224489795918366E-2</v>
      </c>
      <c r="F7" s="81">
        <v>40</v>
      </c>
      <c r="G7" s="34">
        <f>IF(F22=0, "-", F7/F22)</f>
        <v>4.2462845010615709E-2</v>
      </c>
      <c r="H7" s="65">
        <v>52</v>
      </c>
      <c r="I7" s="9">
        <f>IF(H22=0, "-", H7/H22)</f>
        <v>5.6460369163952223E-2</v>
      </c>
      <c r="J7" s="8">
        <f t="shared" ref="J7:J20" si="0">IF(D7=0, "-", IF((B7-D7)/D7&lt;10, (B7-D7)/D7, "&gt;999%"))</f>
        <v>0</v>
      </c>
      <c r="K7" s="9">
        <f t="shared" ref="K7:K20" si="1">IF(H7=0, "-", IF((F7-H7)/H7&lt;10, (F7-H7)/H7, "&gt;999%"))</f>
        <v>-0.23076923076923078</v>
      </c>
    </row>
    <row r="8" spans="1:11" x14ac:dyDescent="0.2">
      <c r="A8" s="7" t="s">
        <v>540</v>
      </c>
      <c r="B8" s="65">
        <v>13</v>
      </c>
      <c r="C8" s="34">
        <f>IF(B22=0, "-", B8/B22)</f>
        <v>0.12871287128712872</v>
      </c>
      <c r="D8" s="65">
        <v>7</v>
      </c>
      <c r="E8" s="9">
        <f>IF(D22=0, "-", D8/D22)</f>
        <v>7.1428571428571425E-2</v>
      </c>
      <c r="F8" s="81">
        <v>80</v>
      </c>
      <c r="G8" s="34">
        <f>IF(F22=0, "-", F8/F22)</f>
        <v>8.4925690021231418E-2</v>
      </c>
      <c r="H8" s="65">
        <v>96</v>
      </c>
      <c r="I8" s="9">
        <f>IF(H22=0, "-", H8/H22)</f>
        <v>0.10423452768729642</v>
      </c>
      <c r="J8" s="8">
        <f t="shared" si="0"/>
        <v>0.8571428571428571</v>
      </c>
      <c r="K8" s="9">
        <f t="shared" si="1"/>
        <v>-0.16666666666666666</v>
      </c>
    </row>
    <row r="9" spans="1:11" x14ac:dyDescent="0.2">
      <c r="A9" s="7" t="s">
        <v>541</v>
      </c>
      <c r="B9" s="65">
        <v>13</v>
      </c>
      <c r="C9" s="34">
        <f>IF(B22=0, "-", B9/B22)</f>
        <v>0.12871287128712872</v>
      </c>
      <c r="D9" s="65">
        <v>6</v>
      </c>
      <c r="E9" s="9">
        <f>IF(D22=0, "-", D9/D22)</f>
        <v>6.1224489795918366E-2</v>
      </c>
      <c r="F9" s="81">
        <v>96</v>
      </c>
      <c r="G9" s="34">
        <f>IF(F22=0, "-", F9/F22)</f>
        <v>0.10191082802547771</v>
      </c>
      <c r="H9" s="65">
        <v>73</v>
      </c>
      <c r="I9" s="9">
        <f>IF(H22=0, "-", H9/H22)</f>
        <v>7.9261672095548311E-2</v>
      </c>
      <c r="J9" s="8">
        <f t="shared" si="0"/>
        <v>1.1666666666666667</v>
      </c>
      <c r="K9" s="9">
        <f t="shared" si="1"/>
        <v>0.31506849315068491</v>
      </c>
    </row>
    <row r="10" spans="1:11" x14ac:dyDescent="0.2">
      <c r="A10" s="7" t="s">
        <v>542</v>
      </c>
      <c r="B10" s="65">
        <v>9</v>
      </c>
      <c r="C10" s="34">
        <f>IF(B22=0, "-", B10/B22)</f>
        <v>8.9108910891089105E-2</v>
      </c>
      <c r="D10" s="65">
        <v>17</v>
      </c>
      <c r="E10" s="9">
        <f>IF(D22=0, "-", D10/D22)</f>
        <v>0.17346938775510204</v>
      </c>
      <c r="F10" s="81">
        <v>112</v>
      </c>
      <c r="G10" s="34">
        <f>IF(F22=0, "-", F10/F22)</f>
        <v>0.11889596602972399</v>
      </c>
      <c r="H10" s="65">
        <v>104</v>
      </c>
      <c r="I10" s="9">
        <f>IF(H22=0, "-", H10/H22)</f>
        <v>0.11292073832790445</v>
      </c>
      <c r="J10" s="8">
        <f t="shared" si="0"/>
        <v>-0.47058823529411764</v>
      </c>
      <c r="K10" s="9">
        <f t="shared" si="1"/>
        <v>7.6923076923076927E-2</v>
      </c>
    </row>
    <row r="11" spans="1:11" x14ac:dyDescent="0.2">
      <c r="A11" s="7" t="s">
        <v>543</v>
      </c>
      <c r="B11" s="65">
        <v>2</v>
      </c>
      <c r="C11" s="34">
        <f>IF(B22=0, "-", B11/B22)</f>
        <v>1.9801980198019802E-2</v>
      </c>
      <c r="D11" s="65">
        <v>0</v>
      </c>
      <c r="E11" s="9">
        <f>IF(D22=0, "-", D11/D22)</f>
        <v>0</v>
      </c>
      <c r="F11" s="81">
        <v>13</v>
      </c>
      <c r="G11" s="34">
        <f>IF(F22=0, "-", F11/F22)</f>
        <v>1.3800424628450107E-2</v>
      </c>
      <c r="H11" s="65">
        <v>9</v>
      </c>
      <c r="I11" s="9">
        <f>IF(H22=0, "-", H11/H22)</f>
        <v>9.7719869706840382E-3</v>
      </c>
      <c r="J11" s="8" t="str">
        <f t="shared" si="0"/>
        <v>-</v>
      </c>
      <c r="K11" s="9">
        <f t="shared" si="1"/>
        <v>0.44444444444444442</v>
      </c>
    </row>
    <row r="12" spans="1:11" x14ac:dyDescent="0.2">
      <c r="A12" s="7" t="s">
        <v>544</v>
      </c>
      <c r="B12" s="65">
        <v>0</v>
      </c>
      <c r="C12" s="34">
        <f>IF(B22=0, "-", B12/B22)</f>
        <v>0</v>
      </c>
      <c r="D12" s="65">
        <v>1</v>
      </c>
      <c r="E12" s="9">
        <f>IF(D22=0, "-", D12/D22)</f>
        <v>1.020408163265306E-2</v>
      </c>
      <c r="F12" s="81">
        <v>2</v>
      </c>
      <c r="G12" s="34">
        <f>IF(F22=0, "-", F12/F22)</f>
        <v>2.1231422505307855E-3</v>
      </c>
      <c r="H12" s="65">
        <v>4</v>
      </c>
      <c r="I12" s="9">
        <f>IF(H22=0, "-", H12/H22)</f>
        <v>4.3431053203040176E-3</v>
      </c>
      <c r="J12" s="8">
        <f t="shared" si="0"/>
        <v>-1</v>
      </c>
      <c r="K12" s="9">
        <f t="shared" si="1"/>
        <v>-0.5</v>
      </c>
    </row>
    <row r="13" spans="1:11" x14ac:dyDescent="0.2">
      <c r="A13" s="7" t="s">
        <v>545</v>
      </c>
      <c r="B13" s="65">
        <v>0</v>
      </c>
      <c r="C13" s="34">
        <f>IF(B22=0, "-", B13/B22)</f>
        <v>0</v>
      </c>
      <c r="D13" s="65">
        <v>0</v>
      </c>
      <c r="E13" s="9">
        <f>IF(D22=0, "-", D13/D22)</f>
        <v>0</v>
      </c>
      <c r="F13" s="81">
        <v>0</v>
      </c>
      <c r="G13" s="34">
        <f>IF(F22=0, "-", F13/F22)</f>
        <v>0</v>
      </c>
      <c r="H13" s="65">
        <v>2</v>
      </c>
      <c r="I13" s="9">
        <f>IF(H22=0, "-", H13/H22)</f>
        <v>2.1715526601520088E-3</v>
      </c>
      <c r="J13" s="8" t="str">
        <f t="shared" si="0"/>
        <v>-</v>
      </c>
      <c r="K13" s="9">
        <f t="shared" si="1"/>
        <v>-1</v>
      </c>
    </row>
    <row r="14" spans="1:11" x14ac:dyDescent="0.2">
      <c r="A14" s="7" t="s">
        <v>546</v>
      </c>
      <c r="B14" s="65">
        <v>29</v>
      </c>
      <c r="C14" s="34">
        <f>IF(B22=0, "-", B14/B22)</f>
        <v>0.28712871287128711</v>
      </c>
      <c r="D14" s="65">
        <v>28</v>
      </c>
      <c r="E14" s="9">
        <f>IF(D22=0, "-", D14/D22)</f>
        <v>0.2857142857142857</v>
      </c>
      <c r="F14" s="81">
        <v>321</v>
      </c>
      <c r="G14" s="34">
        <f>IF(F22=0, "-", F14/F22)</f>
        <v>0.34076433121019106</v>
      </c>
      <c r="H14" s="65">
        <v>306</v>
      </c>
      <c r="I14" s="9">
        <f>IF(H22=0, "-", H14/H22)</f>
        <v>0.33224755700325731</v>
      </c>
      <c r="J14" s="8">
        <f t="shared" si="0"/>
        <v>3.5714285714285712E-2</v>
      </c>
      <c r="K14" s="9">
        <f t="shared" si="1"/>
        <v>4.9019607843137254E-2</v>
      </c>
    </row>
    <row r="15" spans="1:11" x14ac:dyDescent="0.2">
      <c r="A15" s="7" t="s">
        <v>547</v>
      </c>
      <c r="B15" s="65">
        <v>5</v>
      </c>
      <c r="C15" s="34">
        <f>IF(B22=0, "-", B15/B22)</f>
        <v>4.9504950495049507E-2</v>
      </c>
      <c r="D15" s="65">
        <v>0</v>
      </c>
      <c r="E15" s="9">
        <f>IF(D22=0, "-", D15/D22)</f>
        <v>0</v>
      </c>
      <c r="F15" s="81">
        <v>34</v>
      </c>
      <c r="G15" s="34">
        <f>IF(F22=0, "-", F15/F22)</f>
        <v>3.6093418259023353E-2</v>
      </c>
      <c r="H15" s="65">
        <v>25</v>
      </c>
      <c r="I15" s="9">
        <f>IF(H22=0, "-", H15/H22)</f>
        <v>2.714440825190011E-2</v>
      </c>
      <c r="J15" s="8" t="str">
        <f t="shared" si="0"/>
        <v>-</v>
      </c>
      <c r="K15" s="9">
        <f t="shared" si="1"/>
        <v>0.36</v>
      </c>
    </row>
    <row r="16" spans="1:11" x14ac:dyDescent="0.2">
      <c r="A16" s="7" t="s">
        <v>548</v>
      </c>
      <c r="B16" s="65">
        <v>1</v>
      </c>
      <c r="C16" s="34">
        <f>IF(B22=0, "-", B16/B22)</f>
        <v>9.9009900990099011E-3</v>
      </c>
      <c r="D16" s="65">
        <v>0</v>
      </c>
      <c r="E16" s="9">
        <f>IF(D22=0, "-", D16/D22)</f>
        <v>0</v>
      </c>
      <c r="F16" s="81">
        <v>14</v>
      </c>
      <c r="G16" s="34">
        <f>IF(F22=0, "-", F16/F22)</f>
        <v>1.4861995753715499E-2</v>
      </c>
      <c r="H16" s="65">
        <v>9</v>
      </c>
      <c r="I16" s="9">
        <f>IF(H22=0, "-", H16/H22)</f>
        <v>9.7719869706840382E-3</v>
      </c>
      <c r="J16" s="8" t="str">
        <f t="shared" si="0"/>
        <v>-</v>
      </c>
      <c r="K16" s="9">
        <f t="shared" si="1"/>
        <v>0.55555555555555558</v>
      </c>
    </row>
    <row r="17" spans="1:11" x14ac:dyDescent="0.2">
      <c r="A17" s="7" t="s">
        <v>549</v>
      </c>
      <c r="B17" s="65">
        <v>3</v>
      </c>
      <c r="C17" s="34">
        <f>IF(B22=0, "-", B17/B22)</f>
        <v>2.9702970297029702E-2</v>
      </c>
      <c r="D17" s="65">
        <v>0</v>
      </c>
      <c r="E17" s="9">
        <f>IF(D22=0, "-", D17/D22)</f>
        <v>0</v>
      </c>
      <c r="F17" s="81">
        <v>8</v>
      </c>
      <c r="G17" s="34">
        <f>IF(F22=0, "-", F17/F22)</f>
        <v>8.4925690021231421E-3</v>
      </c>
      <c r="H17" s="65">
        <v>0</v>
      </c>
      <c r="I17" s="9">
        <f>IF(H22=0, "-", H17/H22)</f>
        <v>0</v>
      </c>
      <c r="J17" s="8" t="str">
        <f t="shared" si="0"/>
        <v>-</v>
      </c>
      <c r="K17" s="9" t="str">
        <f t="shared" si="1"/>
        <v>-</v>
      </c>
    </row>
    <row r="18" spans="1:11" x14ac:dyDescent="0.2">
      <c r="A18" s="7" t="s">
        <v>550</v>
      </c>
      <c r="B18" s="65">
        <v>6</v>
      </c>
      <c r="C18" s="34">
        <f>IF(B22=0, "-", B18/B22)</f>
        <v>5.9405940594059403E-2</v>
      </c>
      <c r="D18" s="65">
        <v>33</v>
      </c>
      <c r="E18" s="9">
        <f>IF(D22=0, "-", D18/D22)</f>
        <v>0.33673469387755101</v>
      </c>
      <c r="F18" s="81">
        <v>114</v>
      </c>
      <c r="G18" s="34">
        <f>IF(F22=0, "-", F18/F22)</f>
        <v>0.12101910828025478</v>
      </c>
      <c r="H18" s="65">
        <v>167</v>
      </c>
      <c r="I18" s="9">
        <f>IF(H22=0, "-", H18/H22)</f>
        <v>0.18132464712269272</v>
      </c>
      <c r="J18" s="8">
        <f t="shared" si="0"/>
        <v>-0.81818181818181823</v>
      </c>
      <c r="K18" s="9">
        <f t="shared" si="1"/>
        <v>-0.31736526946107785</v>
      </c>
    </row>
    <row r="19" spans="1:11" x14ac:dyDescent="0.2">
      <c r="A19" s="7" t="s">
        <v>551</v>
      </c>
      <c r="B19" s="65">
        <v>9</v>
      </c>
      <c r="C19" s="34">
        <f>IF(B22=0, "-", B19/B22)</f>
        <v>8.9108910891089105E-2</v>
      </c>
      <c r="D19" s="65">
        <v>0</v>
      </c>
      <c r="E19" s="9">
        <f>IF(D22=0, "-", D19/D22)</f>
        <v>0</v>
      </c>
      <c r="F19" s="81">
        <v>53</v>
      </c>
      <c r="G19" s="34">
        <f>IF(F22=0, "-", F19/F22)</f>
        <v>5.6263269639065819E-2</v>
      </c>
      <c r="H19" s="65">
        <v>51</v>
      </c>
      <c r="I19" s="9">
        <f>IF(H22=0, "-", H19/H22)</f>
        <v>5.5374592833876218E-2</v>
      </c>
      <c r="J19" s="8" t="str">
        <f t="shared" si="0"/>
        <v>-</v>
      </c>
      <c r="K19" s="9">
        <f t="shared" si="1"/>
        <v>3.9215686274509803E-2</v>
      </c>
    </row>
    <row r="20" spans="1:11" x14ac:dyDescent="0.2">
      <c r="A20" s="7" t="s">
        <v>552</v>
      </c>
      <c r="B20" s="65">
        <v>5</v>
      </c>
      <c r="C20" s="34">
        <f>IF(B22=0, "-", B20/B22)</f>
        <v>4.9504950495049507E-2</v>
      </c>
      <c r="D20" s="65">
        <v>0</v>
      </c>
      <c r="E20" s="9">
        <f>IF(D22=0, "-", D20/D22)</f>
        <v>0</v>
      </c>
      <c r="F20" s="81">
        <v>55</v>
      </c>
      <c r="G20" s="34">
        <f>IF(F22=0, "-", F20/F22)</f>
        <v>5.8386411889596604E-2</v>
      </c>
      <c r="H20" s="65">
        <v>23</v>
      </c>
      <c r="I20" s="9">
        <f>IF(H22=0, "-", H20/H22)</f>
        <v>2.4972855591748101E-2</v>
      </c>
      <c r="J20" s="8" t="str">
        <f t="shared" si="0"/>
        <v>-</v>
      </c>
      <c r="K20" s="9">
        <f t="shared" si="1"/>
        <v>1.3913043478260869</v>
      </c>
    </row>
    <row r="21" spans="1:11" x14ac:dyDescent="0.2">
      <c r="A21" s="2"/>
      <c r="B21" s="68"/>
      <c r="C21" s="33"/>
      <c r="D21" s="68"/>
      <c r="E21" s="6"/>
      <c r="F21" s="82"/>
      <c r="G21" s="33"/>
      <c r="H21" s="68"/>
      <c r="I21" s="6"/>
      <c r="J21" s="5"/>
      <c r="K21" s="6"/>
    </row>
    <row r="22" spans="1:11" s="43" customFormat="1" x14ac:dyDescent="0.2">
      <c r="A22" s="162" t="s">
        <v>629</v>
      </c>
      <c r="B22" s="71">
        <f>SUM(B7:B21)</f>
        <v>101</v>
      </c>
      <c r="C22" s="40">
        <f>B22/6204</f>
        <v>1.6279819471308833E-2</v>
      </c>
      <c r="D22" s="71">
        <f>SUM(D7:D21)</f>
        <v>98</v>
      </c>
      <c r="E22" s="41">
        <f>D22/5317</f>
        <v>1.8431446304306941E-2</v>
      </c>
      <c r="F22" s="77">
        <f>SUM(F7:F21)</f>
        <v>942</v>
      </c>
      <c r="G22" s="42">
        <f>F22/60084</f>
        <v>1.5678050728979428E-2</v>
      </c>
      <c r="H22" s="71">
        <f>SUM(H7:H21)</f>
        <v>921</v>
      </c>
      <c r="I22" s="41">
        <f>H22/67212</f>
        <v>1.3702910194608106E-2</v>
      </c>
      <c r="J22" s="37">
        <f>IF(D22=0, "-", IF((B22-D22)/D22&lt;10, (B22-D22)/D22, "&gt;999%"))</f>
        <v>3.0612244897959183E-2</v>
      </c>
      <c r="K22" s="38">
        <f>IF(H22=0, "-", IF((F22-H22)/H22&lt;10, (F22-H22)/H22, "&gt;999%"))</f>
        <v>2.2801302931596091E-2</v>
      </c>
    </row>
    <row r="23" spans="1:11" x14ac:dyDescent="0.2">
      <c r="B23" s="83"/>
      <c r="D23" s="83"/>
      <c r="F23" s="83"/>
      <c r="H23" s="83"/>
    </row>
    <row r="24" spans="1:11" x14ac:dyDescent="0.2">
      <c r="A24" s="163" t="s">
        <v>134</v>
      </c>
      <c r="B24" s="61" t="s">
        <v>12</v>
      </c>
      <c r="C24" s="62" t="s">
        <v>13</v>
      </c>
      <c r="D24" s="61" t="s">
        <v>12</v>
      </c>
      <c r="E24" s="63" t="s">
        <v>13</v>
      </c>
      <c r="F24" s="62" t="s">
        <v>12</v>
      </c>
      <c r="G24" s="62" t="s">
        <v>13</v>
      </c>
      <c r="H24" s="61" t="s">
        <v>12</v>
      </c>
      <c r="I24" s="63" t="s">
        <v>13</v>
      </c>
      <c r="J24" s="61"/>
      <c r="K24" s="63"/>
    </row>
    <row r="25" spans="1:11" x14ac:dyDescent="0.2">
      <c r="A25" s="7" t="s">
        <v>553</v>
      </c>
      <c r="B25" s="65">
        <v>7</v>
      </c>
      <c r="C25" s="34">
        <f>IF(B35=0, "-", B25/B35)</f>
        <v>0.125</v>
      </c>
      <c r="D25" s="65">
        <v>8</v>
      </c>
      <c r="E25" s="9">
        <f>IF(D35=0, "-", D25/D35)</f>
        <v>0.14814814814814814</v>
      </c>
      <c r="F25" s="81">
        <v>51</v>
      </c>
      <c r="G25" s="34">
        <f>IF(F35=0, "-", F25/F35)</f>
        <v>0.10472279260780287</v>
      </c>
      <c r="H25" s="65">
        <v>61</v>
      </c>
      <c r="I25" s="9">
        <f>IF(H35=0, "-", H25/H35)</f>
        <v>0.12151394422310757</v>
      </c>
      <c r="J25" s="8">
        <f t="shared" ref="J25:J33" si="2">IF(D25=0, "-", IF((B25-D25)/D25&lt;10, (B25-D25)/D25, "&gt;999%"))</f>
        <v>-0.125</v>
      </c>
      <c r="K25" s="9">
        <f t="shared" ref="K25:K33" si="3">IF(H25=0, "-", IF((F25-H25)/H25&lt;10, (F25-H25)/H25, "&gt;999%"))</f>
        <v>-0.16393442622950818</v>
      </c>
    </row>
    <row r="26" spans="1:11" x14ac:dyDescent="0.2">
      <c r="A26" s="7" t="s">
        <v>554</v>
      </c>
      <c r="B26" s="65">
        <v>28</v>
      </c>
      <c r="C26" s="34">
        <f>IF(B35=0, "-", B26/B35)</f>
        <v>0.5</v>
      </c>
      <c r="D26" s="65">
        <v>19</v>
      </c>
      <c r="E26" s="9">
        <f>IF(D35=0, "-", D26/D35)</f>
        <v>0.35185185185185186</v>
      </c>
      <c r="F26" s="81">
        <v>210</v>
      </c>
      <c r="G26" s="34">
        <f>IF(F35=0, "-", F26/F35)</f>
        <v>0.43121149897330596</v>
      </c>
      <c r="H26" s="65">
        <v>163</v>
      </c>
      <c r="I26" s="9">
        <f>IF(H35=0, "-", H26/H35)</f>
        <v>0.3247011952191235</v>
      </c>
      <c r="J26" s="8">
        <f t="shared" si="2"/>
        <v>0.47368421052631576</v>
      </c>
      <c r="K26" s="9">
        <f t="shared" si="3"/>
        <v>0.28834355828220859</v>
      </c>
    </row>
    <row r="27" spans="1:11" x14ac:dyDescent="0.2">
      <c r="A27" s="7" t="s">
        <v>555</v>
      </c>
      <c r="B27" s="65">
        <v>0</v>
      </c>
      <c r="C27" s="34">
        <f>IF(B35=0, "-", B27/B35)</f>
        <v>0</v>
      </c>
      <c r="D27" s="65">
        <v>0</v>
      </c>
      <c r="E27" s="9">
        <f>IF(D35=0, "-", D27/D35)</f>
        <v>0</v>
      </c>
      <c r="F27" s="81">
        <v>1</v>
      </c>
      <c r="G27" s="34">
        <f>IF(F35=0, "-", F27/F35)</f>
        <v>2.0533880903490761E-3</v>
      </c>
      <c r="H27" s="65">
        <v>0</v>
      </c>
      <c r="I27" s="9">
        <f>IF(H35=0, "-", H27/H35)</f>
        <v>0</v>
      </c>
      <c r="J27" s="8" t="str">
        <f t="shared" si="2"/>
        <v>-</v>
      </c>
      <c r="K27" s="9" t="str">
        <f t="shared" si="3"/>
        <v>-</v>
      </c>
    </row>
    <row r="28" spans="1:11" x14ac:dyDescent="0.2">
      <c r="A28" s="7" t="s">
        <v>556</v>
      </c>
      <c r="B28" s="65">
        <v>19</v>
      </c>
      <c r="C28" s="34">
        <f>IF(B35=0, "-", B28/B35)</f>
        <v>0.3392857142857143</v>
      </c>
      <c r="D28" s="65">
        <v>20</v>
      </c>
      <c r="E28" s="9">
        <f>IF(D35=0, "-", D28/D35)</f>
        <v>0.37037037037037035</v>
      </c>
      <c r="F28" s="81">
        <v>215</v>
      </c>
      <c r="G28" s="34">
        <f>IF(F35=0, "-", F28/F35)</f>
        <v>0.44147843942505133</v>
      </c>
      <c r="H28" s="65">
        <v>243</v>
      </c>
      <c r="I28" s="9">
        <f>IF(H35=0, "-", H28/H35)</f>
        <v>0.48406374501992033</v>
      </c>
      <c r="J28" s="8">
        <f t="shared" si="2"/>
        <v>-0.05</v>
      </c>
      <c r="K28" s="9">
        <f t="shared" si="3"/>
        <v>-0.11522633744855967</v>
      </c>
    </row>
    <row r="29" spans="1:11" x14ac:dyDescent="0.2">
      <c r="A29" s="7" t="s">
        <v>557</v>
      </c>
      <c r="B29" s="65">
        <v>2</v>
      </c>
      <c r="C29" s="34">
        <f>IF(B35=0, "-", B29/B35)</f>
        <v>3.5714285714285712E-2</v>
      </c>
      <c r="D29" s="65">
        <v>0</v>
      </c>
      <c r="E29" s="9">
        <f>IF(D35=0, "-", D29/D35)</f>
        <v>0</v>
      </c>
      <c r="F29" s="81">
        <v>6</v>
      </c>
      <c r="G29" s="34">
        <f>IF(F35=0, "-", F29/F35)</f>
        <v>1.2320328542094456E-2</v>
      </c>
      <c r="H29" s="65">
        <v>5</v>
      </c>
      <c r="I29" s="9">
        <f>IF(H35=0, "-", H29/H35)</f>
        <v>9.9601593625498006E-3</v>
      </c>
      <c r="J29" s="8" t="str">
        <f t="shared" si="2"/>
        <v>-</v>
      </c>
      <c r="K29" s="9">
        <f t="shared" si="3"/>
        <v>0.2</v>
      </c>
    </row>
    <row r="30" spans="1:11" x14ac:dyDescent="0.2">
      <c r="A30" s="7" t="s">
        <v>558</v>
      </c>
      <c r="B30" s="65">
        <v>0</v>
      </c>
      <c r="C30" s="34">
        <f>IF(B35=0, "-", B30/B35)</f>
        <v>0</v>
      </c>
      <c r="D30" s="65">
        <v>7</v>
      </c>
      <c r="E30" s="9">
        <f>IF(D35=0, "-", D30/D35)</f>
        <v>0.12962962962962962</v>
      </c>
      <c r="F30" s="81">
        <v>1</v>
      </c>
      <c r="G30" s="34">
        <f>IF(F35=0, "-", F30/F35)</f>
        <v>2.0533880903490761E-3</v>
      </c>
      <c r="H30" s="65">
        <v>21</v>
      </c>
      <c r="I30" s="9">
        <f>IF(H35=0, "-", H30/H35)</f>
        <v>4.1832669322709161E-2</v>
      </c>
      <c r="J30" s="8">
        <f t="shared" si="2"/>
        <v>-1</v>
      </c>
      <c r="K30" s="9">
        <f t="shared" si="3"/>
        <v>-0.95238095238095233</v>
      </c>
    </row>
    <row r="31" spans="1:11" x14ac:dyDescent="0.2">
      <c r="A31" s="7" t="s">
        <v>559</v>
      </c>
      <c r="B31" s="65">
        <v>0</v>
      </c>
      <c r="C31" s="34">
        <f>IF(B35=0, "-", B31/B35)</f>
        <v>0</v>
      </c>
      <c r="D31" s="65">
        <v>0</v>
      </c>
      <c r="E31" s="9">
        <f>IF(D35=0, "-", D31/D35)</f>
        <v>0</v>
      </c>
      <c r="F31" s="81">
        <v>1</v>
      </c>
      <c r="G31" s="34">
        <f>IF(F35=0, "-", F31/F35)</f>
        <v>2.0533880903490761E-3</v>
      </c>
      <c r="H31" s="65">
        <v>2</v>
      </c>
      <c r="I31" s="9">
        <f>IF(H35=0, "-", H31/H35)</f>
        <v>3.9840637450199202E-3</v>
      </c>
      <c r="J31" s="8" t="str">
        <f t="shared" si="2"/>
        <v>-</v>
      </c>
      <c r="K31" s="9">
        <f t="shared" si="3"/>
        <v>-0.5</v>
      </c>
    </row>
    <row r="32" spans="1:11" x14ac:dyDescent="0.2">
      <c r="A32" s="7" t="s">
        <v>560</v>
      </c>
      <c r="B32" s="65">
        <v>0</v>
      </c>
      <c r="C32" s="34">
        <f>IF(B35=0, "-", B32/B35)</f>
        <v>0</v>
      </c>
      <c r="D32" s="65">
        <v>0</v>
      </c>
      <c r="E32" s="9">
        <f>IF(D35=0, "-", D32/D35)</f>
        <v>0</v>
      </c>
      <c r="F32" s="81">
        <v>1</v>
      </c>
      <c r="G32" s="34">
        <f>IF(F35=0, "-", F32/F35)</f>
        <v>2.0533880903490761E-3</v>
      </c>
      <c r="H32" s="65">
        <v>5</v>
      </c>
      <c r="I32" s="9">
        <f>IF(H35=0, "-", H32/H35)</f>
        <v>9.9601593625498006E-3</v>
      </c>
      <c r="J32" s="8" t="str">
        <f t="shared" si="2"/>
        <v>-</v>
      </c>
      <c r="K32" s="9">
        <f t="shared" si="3"/>
        <v>-0.8</v>
      </c>
    </row>
    <row r="33" spans="1:11" x14ac:dyDescent="0.2">
      <c r="A33" s="7" t="s">
        <v>561</v>
      </c>
      <c r="B33" s="65">
        <v>0</v>
      </c>
      <c r="C33" s="34">
        <f>IF(B35=0, "-", B33/B35)</f>
        <v>0</v>
      </c>
      <c r="D33" s="65">
        <v>0</v>
      </c>
      <c r="E33" s="9">
        <f>IF(D35=0, "-", D33/D35)</f>
        <v>0</v>
      </c>
      <c r="F33" s="81">
        <v>1</v>
      </c>
      <c r="G33" s="34">
        <f>IF(F35=0, "-", F33/F35)</f>
        <v>2.0533880903490761E-3</v>
      </c>
      <c r="H33" s="65">
        <v>2</v>
      </c>
      <c r="I33" s="9">
        <f>IF(H35=0, "-", H33/H35)</f>
        <v>3.9840637450199202E-3</v>
      </c>
      <c r="J33" s="8" t="str">
        <f t="shared" si="2"/>
        <v>-</v>
      </c>
      <c r="K33" s="9">
        <f t="shared" si="3"/>
        <v>-0.5</v>
      </c>
    </row>
    <row r="34" spans="1:11" x14ac:dyDescent="0.2">
      <c r="A34" s="2"/>
      <c r="B34" s="68"/>
      <c r="C34" s="33"/>
      <c r="D34" s="68"/>
      <c r="E34" s="6"/>
      <c r="F34" s="82"/>
      <c r="G34" s="33"/>
      <c r="H34" s="68"/>
      <c r="I34" s="6"/>
      <c r="J34" s="5"/>
      <c r="K34" s="6"/>
    </row>
    <row r="35" spans="1:11" s="43" customFormat="1" x14ac:dyDescent="0.2">
      <c r="A35" s="162" t="s">
        <v>628</v>
      </c>
      <c r="B35" s="71">
        <f>SUM(B25:B34)</f>
        <v>56</v>
      </c>
      <c r="C35" s="40">
        <f>B35/6204</f>
        <v>9.0264345583494516E-3</v>
      </c>
      <c r="D35" s="71">
        <f>SUM(D25:D34)</f>
        <v>54</v>
      </c>
      <c r="E35" s="41">
        <f>D35/5317</f>
        <v>1.0156103065638519E-2</v>
      </c>
      <c r="F35" s="77">
        <f>SUM(F25:F34)</f>
        <v>487</v>
      </c>
      <c r="G35" s="42">
        <f>F35/60084</f>
        <v>8.1053192197590041E-3</v>
      </c>
      <c r="H35" s="71">
        <f>SUM(H25:H34)</f>
        <v>502</v>
      </c>
      <c r="I35" s="41">
        <f>H35/67212</f>
        <v>7.4689043623162527E-3</v>
      </c>
      <c r="J35" s="37">
        <f>IF(D35=0, "-", IF((B35-D35)/D35&lt;10, (B35-D35)/D35, "&gt;999%"))</f>
        <v>3.7037037037037035E-2</v>
      </c>
      <c r="K35" s="38">
        <f>IF(H35=0, "-", IF((F35-H35)/H35&lt;10, (F35-H35)/H35, "&gt;999%"))</f>
        <v>-2.9880478087649404E-2</v>
      </c>
    </row>
    <row r="36" spans="1:11" x14ac:dyDescent="0.2">
      <c r="B36" s="83"/>
      <c r="D36" s="83"/>
      <c r="F36" s="83"/>
      <c r="H36" s="83"/>
    </row>
    <row r="37" spans="1:11" x14ac:dyDescent="0.2">
      <c r="A37" s="163" t="s">
        <v>135</v>
      </c>
      <c r="B37" s="61" t="s">
        <v>12</v>
      </c>
      <c r="C37" s="62" t="s">
        <v>13</v>
      </c>
      <c r="D37" s="61" t="s">
        <v>12</v>
      </c>
      <c r="E37" s="63" t="s">
        <v>13</v>
      </c>
      <c r="F37" s="62" t="s">
        <v>12</v>
      </c>
      <c r="G37" s="62" t="s">
        <v>13</v>
      </c>
      <c r="H37" s="61" t="s">
        <v>12</v>
      </c>
      <c r="I37" s="63" t="s">
        <v>13</v>
      </c>
      <c r="J37" s="61"/>
      <c r="K37" s="63"/>
    </row>
    <row r="38" spans="1:11" x14ac:dyDescent="0.2">
      <c r="A38" s="7" t="s">
        <v>562</v>
      </c>
      <c r="B38" s="65">
        <v>5</v>
      </c>
      <c r="C38" s="34">
        <f>IF(B56=0, "-", B38/B56)</f>
        <v>6.7567567567567571E-2</v>
      </c>
      <c r="D38" s="65">
        <v>2</v>
      </c>
      <c r="E38" s="9">
        <f>IF(D56=0, "-", D38/D56)</f>
        <v>2.197802197802198E-2</v>
      </c>
      <c r="F38" s="81">
        <v>23</v>
      </c>
      <c r="G38" s="34">
        <f>IF(F56=0, "-", F38/F56)</f>
        <v>2.8894472361809045E-2</v>
      </c>
      <c r="H38" s="65">
        <v>25</v>
      </c>
      <c r="I38" s="9">
        <f>IF(H56=0, "-", H38/H56)</f>
        <v>2.9832935560859187E-2</v>
      </c>
      <c r="J38" s="8">
        <f t="shared" ref="J38:J54" si="4">IF(D38=0, "-", IF((B38-D38)/D38&lt;10, (B38-D38)/D38, "&gt;999%"))</f>
        <v>1.5</v>
      </c>
      <c r="K38" s="9">
        <f t="shared" ref="K38:K54" si="5">IF(H38=0, "-", IF((F38-H38)/H38&lt;10, (F38-H38)/H38, "&gt;999%"))</f>
        <v>-0.08</v>
      </c>
    </row>
    <row r="39" spans="1:11" x14ac:dyDescent="0.2">
      <c r="A39" s="7" t="s">
        <v>563</v>
      </c>
      <c r="B39" s="65">
        <v>0</v>
      </c>
      <c r="C39" s="34">
        <f>IF(B56=0, "-", B39/B56)</f>
        <v>0</v>
      </c>
      <c r="D39" s="65">
        <v>1</v>
      </c>
      <c r="E39" s="9">
        <f>IF(D56=0, "-", D39/D56)</f>
        <v>1.098901098901099E-2</v>
      </c>
      <c r="F39" s="81">
        <v>0</v>
      </c>
      <c r="G39" s="34">
        <f>IF(F56=0, "-", F39/F56)</f>
        <v>0</v>
      </c>
      <c r="H39" s="65">
        <v>1</v>
      </c>
      <c r="I39" s="9">
        <f>IF(H56=0, "-", H39/H56)</f>
        <v>1.1933174224343676E-3</v>
      </c>
      <c r="J39" s="8">
        <f t="shared" si="4"/>
        <v>-1</v>
      </c>
      <c r="K39" s="9">
        <f t="shared" si="5"/>
        <v>-1</v>
      </c>
    </row>
    <row r="40" spans="1:11" x14ac:dyDescent="0.2">
      <c r="A40" s="7" t="s">
        <v>564</v>
      </c>
      <c r="B40" s="65">
        <v>1</v>
      </c>
      <c r="C40" s="34">
        <f>IF(B56=0, "-", B40/B56)</f>
        <v>1.3513513513513514E-2</v>
      </c>
      <c r="D40" s="65">
        <v>2</v>
      </c>
      <c r="E40" s="9">
        <f>IF(D56=0, "-", D40/D56)</f>
        <v>2.197802197802198E-2</v>
      </c>
      <c r="F40" s="81">
        <v>28</v>
      </c>
      <c r="G40" s="34">
        <f>IF(F56=0, "-", F40/F56)</f>
        <v>3.5175879396984924E-2</v>
      </c>
      <c r="H40" s="65">
        <v>20</v>
      </c>
      <c r="I40" s="9">
        <f>IF(H56=0, "-", H40/H56)</f>
        <v>2.386634844868735E-2</v>
      </c>
      <c r="J40" s="8">
        <f t="shared" si="4"/>
        <v>-0.5</v>
      </c>
      <c r="K40" s="9">
        <f t="shared" si="5"/>
        <v>0.4</v>
      </c>
    </row>
    <row r="41" spans="1:11" x14ac:dyDescent="0.2">
      <c r="A41" s="7" t="s">
        <v>565</v>
      </c>
      <c r="B41" s="65">
        <v>2</v>
      </c>
      <c r="C41" s="34">
        <f>IF(B56=0, "-", B41/B56)</f>
        <v>2.7027027027027029E-2</v>
      </c>
      <c r="D41" s="65">
        <v>3</v>
      </c>
      <c r="E41" s="9">
        <f>IF(D56=0, "-", D41/D56)</f>
        <v>3.2967032967032968E-2</v>
      </c>
      <c r="F41" s="81">
        <v>17</v>
      </c>
      <c r="G41" s="34">
        <f>IF(F56=0, "-", F41/F56)</f>
        <v>2.1356783919597989E-2</v>
      </c>
      <c r="H41" s="65">
        <v>32</v>
      </c>
      <c r="I41" s="9">
        <f>IF(H56=0, "-", H41/H56)</f>
        <v>3.8186157517899763E-2</v>
      </c>
      <c r="J41" s="8">
        <f t="shared" si="4"/>
        <v>-0.33333333333333331</v>
      </c>
      <c r="K41" s="9">
        <f t="shared" si="5"/>
        <v>-0.46875</v>
      </c>
    </row>
    <row r="42" spans="1:11" x14ac:dyDescent="0.2">
      <c r="A42" s="7" t="s">
        <v>566</v>
      </c>
      <c r="B42" s="65">
        <v>6</v>
      </c>
      <c r="C42" s="34">
        <f>IF(B56=0, "-", B42/B56)</f>
        <v>8.1081081081081086E-2</v>
      </c>
      <c r="D42" s="65">
        <v>8</v>
      </c>
      <c r="E42" s="9">
        <f>IF(D56=0, "-", D42/D56)</f>
        <v>8.7912087912087919E-2</v>
      </c>
      <c r="F42" s="81">
        <v>35</v>
      </c>
      <c r="G42" s="34">
        <f>IF(F56=0, "-", F42/F56)</f>
        <v>4.3969849246231159E-2</v>
      </c>
      <c r="H42" s="65">
        <v>42</v>
      </c>
      <c r="I42" s="9">
        <f>IF(H56=0, "-", H42/H56)</f>
        <v>5.0119331742243436E-2</v>
      </c>
      <c r="J42" s="8">
        <f t="shared" si="4"/>
        <v>-0.25</v>
      </c>
      <c r="K42" s="9">
        <f t="shared" si="5"/>
        <v>-0.16666666666666666</v>
      </c>
    </row>
    <row r="43" spans="1:11" x14ac:dyDescent="0.2">
      <c r="A43" s="7" t="s">
        <v>567</v>
      </c>
      <c r="B43" s="65">
        <v>0</v>
      </c>
      <c r="C43" s="34">
        <f>IF(B56=0, "-", B43/B56)</f>
        <v>0</v>
      </c>
      <c r="D43" s="65">
        <v>0</v>
      </c>
      <c r="E43" s="9">
        <f>IF(D56=0, "-", D43/D56)</f>
        <v>0</v>
      </c>
      <c r="F43" s="81">
        <v>1</v>
      </c>
      <c r="G43" s="34">
        <f>IF(F56=0, "-", F43/F56)</f>
        <v>1.2562814070351759E-3</v>
      </c>
      <c r="H43" s="65">
        <v>1</v>
      </c>
      <c r="I43" s="9">
        <f>IF(H56=0, "-", H43/H56)</f>
        <v>1.1933174224343676E-3</v>
      </c>
      <c r="J43" s="8" t="str">
        <f t="shared" si="4"/>
        <v>-</v>
      </c>
      <c r="K43" s="9">
        <f t="shared" si="5"/>
        <v>0</v>
      </c>
    </row>
    <row r="44" spans="1:11" x14ac:dyDescent="0.2">
      <c r="A44" s="7" t="s">
        <v>57</v>
      </c>
      <c r="B44" s="65">
        <v>0</v>
      </c>
      <c r="C44" s="34">
        <f>IF(B56=0, "-", B44/B56)</f>
        <v>0</v>
      </c>
      <c r="D44" s="65">
        <v>0</v>
      </c>
      <c r="E44" s="9">
        <f>IF(D56=0, "-", D44/D56)</f>
        <v>0</v>
      </c>
      <c r="F44" s="81">
        <v>2</v>
      </c>
      <c r="G44" s="34">
        <f>IF(F56=0, "-", F44/F56)</f>
        <v>2.5125628140703518E-3</v>
      </c>
      <c r="H44" s="65">
        <v>2</v>
      </c>
      <c r="I44" s="9">
        <f>IF(H56=0, "-", H44/H56)</f>
        <v>2.3866348448687352E-3</v>
      </c>
      <c r="J44" s="8" t="str">
        <f t="shared" si="4"/>
        <v>-</v>
      </c>
      <c r="K44" s="9">
        <f t="shared" si="5"/>
        <v>0</v>
      </c>
    </row>
    <row r="45" spans="1:11" x14ac:dyDescent="0.2">
      <c r="A45" s="7" t="s">
        <v>568</v>
      </c>
      <c r="B45" s="65">
        <v>10</v>
      </c>
      <c r="C45" s="34">
        <f>IF(B56=0, "-", B45/B56)</f>
        <v>0.13513513513513514</v>
      </c>
      <c r="D45" s="65">
        <v>7</v>
      </c>
      <c r="E45" s="9">
        <f>IF(D56=0, "-", D45/D56)</f>
        <v>7.6923076923076927E-2</v>
      </c>
      <c r="F45" s="81">
        <v>123</v>
      </c>
      <c r="G45" s="34">
        <f>IF(F56=0, "-", F45/F56)</f>
        <v>0.15452261306532664</v>
      </c>
      <c r="H45" s="65">
        <v>96</v>
      </c>
      <c r="I45" s="9">
        <f>IF(H56=0, "-", H45/H56)</f>
        <v>0.11455847255369929</v>
      </c>
      <c r="J45" s="8">
        <f t="shared" si="4"/>
        <v>0.42857142857142855</v>
      </c>
      <c r="K45" s="9">
        <f t="shared" si="5"/>
        <v>0.28125</v>
      </c>
    </row>
    <row r="46" spans="1:11" x14ac:dyDescent="0.2">
      <c r="A46" s="7" t="s">
        <v>569</v>
      </c>
      <c r="B46" s="65">
        <v>2</v>
      </c>
      <c r="C46" s="34">
        <f>IF(B56=0, "-", B46/B56)</f>
        <v>2.7027027027027029E-2</v>
      </c>
      <c r="D46" s="65">
        <v>1</v>
      </c>
      <c r="E46" s="9">
        <f>IF(D56=0, "-", D46/D56)</f>
        <v>1.098901098901099E-2</v>
      </c>
      <c r="F46" s="81">
        <v>31</v>
      </c>
      <c r="G46" s="34">
        <f>IF(F56=0, "-", F46/F56)</f>
        <v>3.8944723618090454E-2</v>
      </c>
      <c r="H46" s="65">
        <v>16</v>
      </c>
      <c r="I46" s="9">
        <f>IF(H56=0, "-", H46/H56)</f>
        <v>1.9093078758949882E-2</v>
      </c>
      <c r="J46" s="8">
        <f t="shared" si="4"/>
        <v>1</v>
      </c>
      <c r="K46" s="9">
        <f t="shared" si="5"/>
        <v>0.9375</v>
      </c>
    </row>
    <row r="47" spans="1:11" x14ac:dyDescent="0.2">
      <c r="A47" s="7" t="s">
        <v>64</v>
      </c>
      <c r="B47" s="65">
        <v>22</v>
      </c>
      <c r="C47" s="34">
        <f>IF(B56=0, "-", B47/B56)</f>
        <v>0.29729729729729731</v>
      </c>
      <c r="D47" s="65">
        <v>16</v>
      </c>
      <c r="E47" s="9">
        <f>IF(D56=0, "-", D47/D56)</f>
        <v>0.17582417582417584</v>
      </c>
      <c r="F47" s="81">
        <v>174</v>
      </c>
      <c r="G47" s="34">
        <f>IF(F56=0, "-", F47/F56)</f>
        <v>0.21859296482412061</v>
      </c>
      <c r="H47" s="65">
        <v>169</v>
      </c>
      <c r="I47" s="9">
        <f>IF(H56=0, "-", H47/H56)</f>
        <v>0.20167064439140811</v>
      </c>
      <c r="J47" s="8">
        <f t="shared" si="4"/>
        <v>0.375</v>
      </c>
      <c r="K47" s="9">
        <f t="shared" si="5"/>
        <v>2.9585798816568046E-2</v>
      </c>
    </row>
    <row r="48" spans="1:11" x14ac:dyDescent="0.2">
      <c r="A48" s="7" t="s">
        <v>570</v>
      </c>
      <c r="B48" s="65">
        <v>1</v>
      </c>
      <c r="C48" s="34">
        <f>IF(B56=0, "-", B48/B56)</f>
        <v>1.3513513513513514E-2</v>
      </c>
      <c r="D48" s="65">
        <v>11</v>
      </c>
      <c r="E48" s="9">
        <f>IF(D56=0, "-", D48/D56)</f>
        <v>0.12087912087912088</v>
      </c>
      <c r="F48" s="81">
        <v>34</v>
      </c>
      <c r="G48" s="34">
        <f>IF(F56=0, "-", F48/F56)</f>
        <v>4.2713567839195977E-2</v>
      </c>
      <c r="H48" s="65">
        <v>64</v>
      </c>
      <c r="I48" s="9">
        <f>IF(H56=0, "-", H48/H56)</f>
        <v>7.6372315035799526E-2</v>
      </c>
      <c r="J48" s="8">
        <f t="shared" si="4"/>
        <v>-0.90909090909090906</v>
      </c>
      <c r="K48" s="9">
        <f t="shared" si="5"/>
        <v>-0.46875</v>
      </c>
    </row>
    <row r="49" spans="1:11" x14ac:dyDescent="0.2">
      <c r="A49" s="7" t="s">
        <v>571</v>
      </c>
      <c r="B49" s="65">
        <v>1</v>
      </c>
      <c r="C49" s="34">
        <f>IF(B56=0, "-", B49/B56)</f>
        <v>1.3513513513513514E-2</v>
      </c>
      <c r="D49" s="65">
        <v>0</v>
      </c>
      <c r="E49" s="9">
        <f>IF(D56=0, "-", D49/D56)</f>
        <v>0</v>
      </c>
      <c r="F49" s="81">
        <v>19</v>
      </c>
      <c r="G49" s="34">
        <f>IF(F56=0, "-", F49/F56)</f>
        <v>2.3869346733668341E-2</v>
      </c>
      <c r="H49" s="65">
        <v>24</v>
      </c>
      <c r="I49" s="9">
        <f>IF(H56=0, "-", H49/H56)</f>
        <v>2.8639618138424822E-2</v>
      </c>
      <c r="J49" s="8" t="str">
        <f t="shared" si="4"/>
        <v>-</v>
      </c>
      <c r="K49" s="9">
        <f t="shared" si="5"/>
        <v>-0.20833333333333334</v>
      </c>
    </row>
    <row r="50" spans="1:11" x14ac:dyDescent="0.2">
      <c r="A50" s="7" t="s">
        <v>572</v>
      </c>
      <c r="B50" s="65">
        <v>11</v>
      </c>
      <c r="C50" s="34">
        <f>IF(B56=0, "-", B50/B56)</f>
        <v>0.14864864864864866</v>
      </c>
      <c r="D50" s="65">
        <v>19</v>
      </c>
      <c r="E50" s="9">
        <f>IF(D56=0, "-", D50/D56)</f>
        <v>0.2087912087912088</v>
      </c>
      <c r="F50" s="81">
        <v>73</v>
      </c>
      <c r="G50" s="34">
        <f>IF(F56=0, "-", F50/F56)</f>
        <v>9.1708542713567834E-2</v>
      </c>
      <c r="H50" s="65">
        <v>75</v>
      </c>
      <c r="I50" s="9">
        <f>IF(H56=0, "-", H50/H56)</f>
        <v>8.9498806682577564E-2</v>
      </c>
      <c r="J50" s="8">
        <f t="shared" si="4"/>
        <v>-0.42105263157894735</v>
      </c>
      <c r="K50" s="9">
        <f t="shared" si="5"/>
        <v>-2.6666666666666668E-2</v>
      </c>
    </row>
    <row r="51" spans="1:11" x14ac:dyDescent="0.2">
      <c r="A51" s="7" t="s">
        <v>573</v>
      </c>
      <c r="B51" s="65">
        <v>4</v>
      </c>
      <c r="C51" s="34">
        <f>IF(B56=0, "-", B51/B56)</f>
        <v>5.4054054054054057E-2</v>
      </c>
      <c r="D51" s="65">
        <v>5</v>
      </c>
      <c r="E51" s="9">
        <f>IF(D56=0, "-", D51/D56)</f>
        <v>5.4945054945054944E-2</v>
      </c>
      <c r="F51" s="81">
        <v>87</v>
      </c>
      <c r="G51" s="34">
        <f>IF(F56=0, "-", F51/F56)</f>
        <v>0.1092964824120603</v>
      </c>
      <c r="H51" s="65">
        <v>113</v>
      </c>
      <c r="I51" s="9">
        <f>IF(H56=0, "-", H51/H56)</f>
        <v>0.13484486873508353</v>
      </c>
      <c r="J51" s="8">
        <f t="shared" si="4"/>
        <v>-0.2</v>
      </c>
      <c r="K51" s="9">
        <f t="shared" si="5"/>
        <v>-0.23008849557522124</v>
      </c>
    </row>
    <row r="52" spans="1:11" x14ac:dyDescent="0.2">
      <c r="A52" s="7" t="s">
        <v>574</v>
      </c>
      <c r="B52" s="65">
        <v>2</v>
      </c>
      <c r="C52" s="34">
        <f>IF(B56=0, "-", B52/B56)</f>
        <v>2.7027027027027029E-2</v>
      </c>
      <c r="D52" s="65">
        <v>3</v>
      </c>
      <c r="E52" s="9">
        <f>IF(D56=0, "-", D52/D56)</f>
        <v>3.2967032967032968E-2</v>
      </c>
      <c r="F52" s="81">
        <v>28</v>
      </c>
      <c r="G52" s="34">
        <f>IF(F56=0, "-", F52/F56)</f>
        <v>3.5175879396984924E-2</v>
      </c>
      <c r="H52" s="65">
        <v>19</v>
      </c>
      <c r="I52" s="9">
        <f>IF(H56=0, "-", H52/H56)</f>
        <v>2.2673031026252982E-2</v>
      </c>
      <c r="J52" s="8">
        <f t="shared" si="4"/>
        <v>-0.33333333333333331</v>
      </c>
      <c r="K52" s="9">
        <f t="shared" si="5"/>
        <v>0.47368421052631576</v>
      </c>
    </row>
    <row r="53" spans="1:11" x14ac:dyDescent="0.2">
      <c r="A53" s="7" t="s">
        <v>575</v>
      </c>
      <c r="B53" s="65">
        <v>7</v>
      </c>
      <c r="C53" s="34">
        <f>IF(B56=0, "-", B53/B56)</f>
        <v>9.45945945945946E-2</v>
      </c>
      <c r="D53" s="65">
        <v>10</v>
      </c>
      <c r="E53" s="9">
        <f>IF(D56=0, "-", D53/D56)</f>
        <v>0.10989010989010989</v>
      </c>
      <c r="F53" s="81">
        <v>96</v>
      </c>
      <c r="G53" s="34">
        <f>IF(F56=0, "-", F53/F56)</f>
        <v>0.12060301507537688</v>
      </c>
      <c r="H53" s="65">
        <v>100</v>
      </c>
      <c r="I53" s="9">
        <f>IF(H56=0, "-", H53/H56)</f>
        <v>0.11933174224343675</v>
      </c>
      <c r="J53" s="8">
        <f t="shared" si="4"/>
        <v>-0.3</v>
      </c>
      <c r="K53" s="9">
        <f t="shared" si="5"/>
        <v>-0.04</v>
      </c>
    </row>
    <row r="54" spans="1:11" x14ac:dyDescent="0.2">
      <c r="A54" s="7" t="s">
        <v>576</v>
      </c>
      <c r="B54" s="65">
        <v>0</v>
      </c>
      <c r="C54" s="34">
        <f>IF(B56=0, "-", B54/B56)</f>
        <v>0</v>
      </c>
      <c r="D54" s="65">
        <v>3</v>
      </c>
      <c r="E54" s="9">
        <f>IF(D56=0, "-", D54/D56)</f>
        <v>3.2967032967032968E-2</v>
      </c>
      <c r="F54" s="81">
        <v>25</v>
      </c>
      <c r="G54" s="34">
        <f>IF(F56=0, "-", F54/F56)</f>
        <v>3.1407035175879394E-2</v>
      </c>
      <c r="H54" s="65">
        <v>39</v>
      </c>
      <c r="I54" s="9">
        <f>IF(H56=0, "-", H54/H56)</f>
        <v>4.6539379474940336E-2</v>
      </c>
      <c r="J54" s="8">
        <f t="shared" si="4"/>
        <v>-1</v>
      </c>
      <c r="K54" s="9">
        <f t="shared" si="5"/>
        <v>-0.35897435897435898</v>
      </c>
    </row>
    <row r="55" spans="1:11" x14ac:dyDescent="0.2">
      <c r="A55" s="2"/>
      <c r="B55" s="68"/>
      <c r="C55" s="33"/>
      <c r="D55" s="68"/>
      <c r="E55" s="6"/>
      <c r="F55" s="82"/>
      <c r="G55" s="33"/>
      <c r="H55" s="68"/>
      <c r="I55" s="6"/>
      <c r="J55" s="5"/>
      <c r="K55" s="6"/>
    </row>
    <row r="56" spans="1:11" s="43" customFormat="1" x14ac:dyDescent="0.2">
      <c r="A56" s="162" t="s">
        <v>627</v>
      </c>
      <c r="B56" s="71">
        <f>SUM(B38:B55)</f>
        <v>74</v>
      </c>
      <c r="C56" s="40">
        <f>B56/6204</f>
        <v>1.1927788523533205E-2</v>
      </c>
      <c r="D56" s="71">
        <f>SUM(D38:D55)</f>
        <v>91</v>
      </c>
      <c r="E56" s="41">
        <f>D56/5317</f>
        <v>1.7114914425427872E-2</v>
      </c>
      <c r="F56" s="77">
        <f>SUM(F38:F55)</f>
        <v>796</v>
      </c>
      <c r="G56" s="42">
        <f>F56/60084</f>
        <v>1.324811929964716E-2</v>
      </c>
      <c r="H56" s="71">
        <f>SUM(H38:H55)</f>
        <v>838</v>
      </c>
      <c r="I56" s="41">
        <f>H56/67212</f>
        <v>1.2468011664583705E-2</v>
      </c>
      <c r="J56" s="37">
        <f>IF(D56=0, "-", IF((B56-D56)/D56&lt;10, (B56-D56)/D56, "&gt;999%"))</f>
        <v>-0.18681318681318682</v>
      </c>
      <c r="K56" s="38">
        <f>IF(H56=0, "-", IF((F56-H56)/H56&lt;10, (F56-H56)/H56, "&gt;999%"))</f>
        <v>-5.0119331742243436E-2</v>
      </c>
    </row>
    <row r="57" spans="1:11" x14ac:dyDescent="0.2">
      <c r="B57" s="83"/>
      <c r="D57" s="83"/>
      <c r="F57" s="83"/>
      <c r="H57" s="83"/>
    </row>
    <row r="58" spans="1:11" x14ac:dyDescent="0.2">
      <c r="A58" s="27" t="s">
        <v>626</v>
      </c>
      <c r="B58" s="71">
        <v>231</v>
      </c>
      <c r="C58" s="40">
        <f>B58/6204</f>
        <v>3.7234042553191488E-2</v>
      </c>
      <c r="D58" s="71">
        <v>243</v>
      </c>
      <c r="E58" s="41">
        <f>D58/5317</f>
        <v>4.5702463795373328E-2</v>
      </c>
      <c r="F58" s="77">
        <v>2225</v>
      </c>
      <c r="G58" s="42">
        <f>F58/60084</f>
        <v>3.7031489248385591E-2</v>
      </c>
      <c r="H58" s="71">
        <v>2261</v>
      </c>
      <c r="I58" s="41">
        <f>H58/67212</f>
        <v>3.3639826221508067E-2</v>
      </c>
      <c r="J58" s="37">
        <f>IF(D58=0, "-", IF((B58-D58)/D58&lt;10, (B58-D58)/D58, "&gt;999%"))</f>
        <v>-4.9382716049382713E-2</v>
      </c>
      <c r="K58" s="38">
        <f>IF(H58=0, "-", IF((F58-H58)/H58&lt;10, (F58-H58)/H58, "&gt;999%"))</f>
        <v>-1.5922158337019019E-2</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8"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1"/>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633</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5</v>
      </c>
      <c r="C7" s="39">
        <f>IF(B31=0, "-", B7/B31)</f>
        <v>2.1645021645021644E-2</v>
      </c>
      <c r="D7" s="65">
        <v>2</v>
      </c>
      <c r="E7" s="21">
        <f>IF(D31=0, "-", D7/D31)</f>
        <v>8.23045267489712E-3</v>
      </c>
      <c r="F7" s="81">
        <v>23</v>
      </c>
      <c r="G7" s="39">
        <f>IF(F31=0, "-", F7/F31)</f>
        <v>1.0337078651685393E-2</v>
      </c>
      <c r="H7" s="65">
        <v>25</v>
      </c>
      <c r="I7" s="21">
        <f>IF(H31=0, "-", H7/H31)</f>
        <v>1.1057054400707651E-2</v>
      </c>
      <c r="J7" s="20">
        <f t="shared" ref="J7:J29" si="0">IF(D7=0, "-", IF((B7-D7)/D7&lt;10, (B7-D7)/D7, "&gt;999%"))</f>
        <v>1.5</v>
      </c>
      <c r="K7" s="21">
        <f t="shared" ref="K7:K29" si="1">IF(H7=0, "-", IF((F7-H7)/H7&lt;10, (F7-H7)/H7, "&gt;999%"))</f>
        <v>-0.08</v>
      </c>
    </row>
    <row r="8" spans="1:11" x14ac:dyDescent="0.2">
      <c r="A8" s="7" t="s">
        <v>41</v>
      </c>
      <c r="B8" s="65">
        <v>0</v>
      </c>
      <c r="C8" s="39">
        <f>IF(B31=0, "-", B8/B31)</f>
        <v>0</v>
      </c>
      <c r="D8" s="65">
        <v>1</v>
      </c>
      <c r="E8" s="21">
        <f>IF(D31=0, "-", D8/D31)</f>
        <v>4.11522633744856E-3</v>
      </c>
      <c r="F8" s="81">
        <v>0</v>
      </c>
      <c r="G8" s="39">
        <f>IF(F31=0, "-", F8/F31)</f>
        <v>0</v>
      </c>
      <c r="H8" s="65">
        <v>1</v>
      </c>
      <c r="I8" s="21">
        <f>IF(H31=0, "-", H8/H31)</f>
        <v>4.4228217602830609E-4</v>
      </c>
      <c r="J8" s="20">
        <f t="shared" si="0"/>
        <v>-1</v>
      </c>
      <c r="K8" s="21">
        <f t="shared" si="1"/>
        <v>-1</v>
      </c>
    </row>
    <row r="9" spans="1:11" x14ac:dyDescent="0.2">
      <c r="A9" s="7" t="s">
        <v>44</v>
      </c>
      <c r="B9" s="65">
        <v>6</v>
      </c>
      <c r="C9" s="39">
        <f>IF(B31=0, "-", B9/B31)</f>
        <v>2.5974025974025976E-2</v>
      </c>
      <c r="D9" s="65">
        <v>6</v>
      </c>
      <c r="E9" s="21">
        <f>IF(D31=0, "-", D9/D31)</f>
        <v>2.4691358024691357E-2</v>
      </c>
      <c r="F9" s="81">
        <v>40</v>
      </c>
      <c r="G9" s="39">
        <f>IF(F31=0, "-", F9/F31)</f>
        <v>1.7977528089887642E-2</v>
      </c>
      <c r="H9" s="65">
        <v>52</v>
      </c>
      <c r="I9" s="21">
        <f>IF(H31=0, "-", H9/H31)</f>
        <v>2.2998673153471916E-2</v>
      </c>
      <c r="J9" s="20">
        <f t="shared" si="0"/>
        <v>0</v>
      </c>
      <c r="K9" s="21">
        <f t="shared" si="1"/>
        <v>-0.23076923076923078</v>
      </c>
    </row>
    <row r="10" spans="1:11" x14ac:dyDescent="0.2">
      <c r="A10" s="7" t="s">
        <v>45</v>
      </c>
      <c r="B10" s="65">
        <v>13</v>
      </c>
      <c r="C10" s="39">
        <f>IF(B31=0, "-", B10/B31)</f>
        <v>5.627705627705628E-2</v>
      </c>
      <c r="D10" s="65">
        <v>7</v>
      </c>
      <c r="E10" s="21">
        <f>IF(D31=0, "-", D10/D31)</f>
        <v>2.8806584362139918E-2</v>
      </c>
      <c r="F10" s="81">
        <v>80</v>
      </c>
      <c r="G10" s="39">
        <f>IF(F31=0, "-", F10/F31)</f>
        <v>3.5955056179775284E-2</v>
      </c>
      <c r="H10" s="65">
        <v>96</v>
      </c>
      <c r="I10" s="21">
        <f>IF(H31=0, "-", H10/H31)</f>
        <v>4.2459088898717384E-2</v>
      </c>
      <c r="J10" s="20">
        <f t="shared" si="0"/>
        <v>0.8571428571428571</v>
      </c>
      <c r="K10" s="21">
        <f t="shared" si="1"/>
        <v>-0.16666666666666666</v>
      </c>
    </row>
    <row r="11" spans="1:11" x14ac:dyDescent="0.2">
      <c r="A11" s="7" t="s">
        <v>46</v>
      </c>
      <c r="B11" s="65">
        <v>1</v>
      </c>
      <c r="C11" s="39">
        <f>IF(B31=0, "-", B11/B31)</f>
        <v>4.329004329004329E-3</v>
      </c>
      <c r="D11" s="65">
        <v>2</v>
      </c>
      <c r="E11" s="21">
        <f>IF(D31=0, "-", D11/D31)</f>
        <v>8.23045267489712E-3</v>
      </c>
      <c r="F11" s="81">
        <v>28</v>
      </c>
      <c r="G11" s="39">
        <f>IF(F31=0, "-", F11/F31)</f>
        <v>1.2584269662921348E-2</v>
      </c>
      <c r="H11" s="65">
        <v>20</v>
      </c>
      <c r="I11" s="21">
        <f>IF(H31=0, "-", H11/H31)</f>
        <v>8.8456435205661217E-3</v>
      </c>
      <c r="J11" s="20">
        <f t="shared" si="0"/>
        <v>-0.5</v>
      </c>
      <c r="K11" s="21">
        <f t="shared" si="1"/>
        <v>0.4</v>
      </c>
    </row>
    <row r="12" spans="1:11" x14ac:dyDescent="0.2">
      <c r="A12" s="7" t="s">
        <v>47</v>
      </c>
      <c r="B12" s="65">
        <v>22</v>
      </c>
      <c r="C12" s="39">
        <f>IF(B31=0, "-", B12/B31)</f>
        <v>9.5238095238095233E-2</v>
      </c>
      <c r="D12" s="65">
        <v>17</v>
      </c>
      <c r="E12" s="21">
        <f>IF(D31=0, "-", D12/D31)</f>
        <v>6.9958847736625515E-2</v>
      </c>
      <c r="F12" s="81">
        <v>164</v>
      </c>
      <c r="G12" s="39">
        <f>IF(F31=0, "-", F12/F31)</f>
        <v>7.3707865168539333E-2</v>
      </c>
      <c r="H12" s="65">
        <v>166</v>
      </c>
      <c r="I12" s="21">
        <f>IF(H31=0, "-", H12/H31)</f>
        <v>7.3418841220698805E-2</v>
      </c>
      <c r="J12" s="20">
        <f t="shared" si="0"/>
        <v>0.29411764705882354</v>
      </c>
      <c r="K12" s="21">
        <f t="shared" si="1"/>
        <v>-1.2048192771084338E-2</v>
      </c>
    </row>
    <row r="13" spans="1:11" x14ac:dyDescent="0.2">
      <c r="A13" s="7" t="s">
        <v>51</v>
      </c>
      <c r="B13" s="65">
        <v>43</v>
      </c>
      <c r="C13" s="39">
        <f>IF(B31=0, "-", B13/B31)</f>
        <v>0.18614718614718614</v>
      </c>
      <c r="D13" s="65">
        <v>44</v>
      </c>
      <c r="E13" s="21">
        <f>IF(D31=0, "-", D13/D31)</f>
        <v>0.18106995884773663</v>
      </c>
      <c r="F13" s="81">
        <v>357</v>
      </c>
      <c r="G13" s="39">
        <f>IF(F31=0, "-", F13/F31)</f>
        <v>0.16044943820224719</v>
      </c>
      <c r="H13" s="65">
        <v>309</v>
      </c>
      <c r="I13" s="21">
        <f>IF(H31=0, "-", H13/H31)</f>
        <v>0.13666519239274658</v>
      </c>
      <c r="J13" s="20">
        <f t="shared" si="0"/>
        <v>-2.2727272727272728E-2</v>
      </c>
      <c r="K13" s="21">
        <f t="shared" si="1"/>
        <v>0.1553398058252427</v>
      </c>
    </row>
    <row r="14" spans="1:11" x14ac:dyDescent="0.2">
      <c r="A14" s="7" t="s">
        <v>55</v>
      </c>
      <c r="B14" s="65">
        <v>2</v>
      </c>
      <c r="C14" s="39">
        <f>IF(B31=0, "-", B14/B31)</f>
        <v>8.658008658008658E-3</v>
      </c>
      <c r="D14" s="65">
        <v>1</v>
      </c>
      <c r="E14" s="21">
        <f>IF(D31=0, "-", D14/D31)</f>
        <v>4.11522633744856E-3</v>
      </c>
      <c r="F14" s="81">
        <v>17</v>
      </c>
      <c r="G14" s="39">
        <f>IF(F31=0, "-", F14/F31)</f>
        <v>7.6404494382022476E-3</v>
      </c>
      <c r="H14" s="65">
        <v>16</v>
      </c>
      <c r="I14" s="21">
        <f>IF(H31=0, "-", H14/H31)</f>
        <v>7.0765148164528974E-3</v>
      </c>
      <c r="J14" s="20">
        <f t="shared" si="0"/>
        <v>1</v>
      </c>
      <c r="K14" s="21">
        <f t="shared" si="1"/>
        <v>6.25E-2</v>
      </c>
    </row>
    <row r="15" spans="1:11" x14ac:dyDescent="0.2">
      <c r="A15" s="7" t="s">
        <v>57</v>
      </c>
      <c r="B15" s="65">
        <v>0</v>
      </c>
      <c r="C15" s="39">
        <f>IF(B31=0, "-", B15/B31)</f>
        <v>0</v>
      </c>
      <c r="D15" s="65">
        <v>0</v>
      </c>
      <c r="E15" s="21">
        <f>IF(D31=0, "-", D15/D31)</f>
        <v>0</v>
      </c>
      <c r="F15" s="81">
        <v>2</v>
      </c>
      <c r="G15" s="39">
        <f>IF(F31=0, "-", F15/F31)</f>
        <v>8.9887640449438206E-4</v>
      </c>
      <c r="H15" s="65">
        <v>2</v>
      </c>
      <c r="I15" s="21">
        <f>IF(H31=0, "-", H15/H31)</f>
        <v>8.8456435205661217E-4</v>
      </c>
      <c r="J15" s="20" t="str">
        <f t="shared" si="0"/>
        <v>-</v>
      </c>
      <c r="K15" s="21">
        <f t="shared" si="1"/>
        <v>0</v>
      </c>
    </row>
    <row r="16" spans="1:11" x14ac:dyDescent="0.2">
      <c r="A16" s="7" t="s">
        <v>58</v>
      </c>
      <c r="B16" s="65">
        <v>58</v>
      </c>
      <c r="C16" s="39">
        <f>IF(B31=0, "-", B16/B31)</f>
        <v>0.25108225108225107</v>
      </c>
      <c r="D16" s="65">
        <v>55</v>
      </c>
      <c r="E16" s="21">
        <f>IF(D31=0, "-", D16/D31)</f>
        <v>0.22633744855967078</v>
      </c>
      <c r="F16" s="81">
        <v>659</v>
      </c>
      <c r="G16" s="39">
        <f>IF(F31=0, "-", F16/F31)</f>
        <v>0.29617977528089889</v>
      </c>
      <c r="H16" s="65">
        <v>645</v>
      </c>
      <c r="I16" s="21">
        <f>IF(H31=0, "-", H16/H31)</f>
        <v>0.28527200353825743</v>
      </c>
      <c r="J16" s="20">
        <f t="shared" si="0"/>
        <v>5.4545454545454543E-2</v>
      </c>
      <c r="K16" s="21">
        <f t="shared" si="1"/>
        <v>2.1705426356589147E-2</v>
      </c>
    </row>
    <row r="17" spans="1:11" x14ac:dyDescent="0.2">
      <c r="A17" s="7" t="s">
        <v>61</v>
      </c>
      <c r="B17" s="65">
        <v>10</v>
      </c>
      <c r="C17" s="39">
        <f>IF(B31=0, "-", B17/B31)</f>
        <v>4.3290043290043288E-2</v>
      </c>
      <c r="D17" s="65">
        <v>1</v>
      </c>
      <c r="E17" s="21">
        <f>IF(D31=0, "-", D17/D31)</f>
        <v>4.11522633744856E-3</v>
      </c>
      <c r="F17" s="81">
        <v>85</v>
      </c>
      <c r="G17" s="39">
        <f>IF(F31=0, "-", F17/F31)</f>
        <v>3.8202247191011236E-2</v>
      </c>
      <c r="H17" s="65">
        <v>55</v>
      </c>
      <c r="I17" s="21">
        <f>IF(H31=0, "-", H17/H31)</f>
        <v>2.4325519681556832E-2</v>
      </c>
      <c r="J17" s="20">
        <f t="shared" si="0"/>
        <v>9</v>
      </c>
      <c r="K17" s="21">
        <f t="shared" si="1"/>
        <v>0.54545454545454541</v>
      </c>
    </row>
    <row r="18" spans="1:11" x14ac:dyDescent="0.2">
      <c r="A18" s="7" t="s">
        <v>64</v>
      </c>
      <c r="B18" s="65">
        <v>22</v>
      </c>
      <c r="C18" s="39">
        <f>IF(B31=0, "-", B18/B31)</f>
        <v>9.5238095238095233E-2</v>
      </c>
      <c r="D18" s="65">
        <v>16</v>
      </c>
      <c r="E18" s="21">
        <f>IF(D31=0, "-", D18/D31)</f>
        <v>6.584362139917696E-2</v>
      </c>
      <c r="F18" s="81">
        <v>174</v>
      </c>
      <c r="G18" s="39">
        <f>IF(F31=0, "-", F18/F31)</f>
        <v>7.8202247191011237E-2</v>
      </c>
      <c r="H18" s="65">
        <v>169</v>
      </c>
      <c r="I18" s="21">
        <f>IF(H31=0, "-", H18/H31)</f>
        <v>7.4745687748783721E-2</v>
      </c>
      <c r="J18" s="20">
        <f t="shared" si="0"/>
        <v>0.375</v>
      </c>
      <c r="K18" s="21">
        <f t="shared" si="1"/>
        <v>2.9585798816568046E-2</v>
      </c>
    </row>
    <row r="19" spans="1:11" x14ac:dyDescent="0.2">
      <c r="A19" s="7" t="s">
        <v>68</v>
      </c>
      <c r="B19" s="65">
        <v>3</v>
      </c>
      <c r="C19" s="39">
        <f>IF(B31=0, "-", B19/B31)</f>
        <v>1.2987012987012988E-2</v>
      </c>
      <c r="D19" s="65">
        <v>0</v>
      </c>
      <c r="E19" s="21">
        <f>IF(D31=0, "-", D19/D31)</f>
        <v>0</v>
      </c>
      <c r="F19" s="81">
        <v>8</v>
      </c>
      <c r="G19" s="39">
        <f>IF(F31=0, "-", F19/F31)</f>
        <v>3.5955056179775282E-3</v>
      </c>
      <c r="H19" s="65">
        <v>0</v>
      </c>
      <c r="I19" s="21">
        <f>IF(H31=0, "-", H19/H31)</f>
        <v>0</v>
      </c>
      <c r="J19" s="20" t="str">
        <f t="shared" si="0"/>
        <v>-</v>
      </c>
      <c r="K19" s="21" t="str">
        <f t="shared" si="1"/>
        <v>-</v>
      </c>
    </row>
    <row r="20" spans="1:11" x14ac:dyDescent="0.2">
      <c r="A20" s="7" t="s">
        <v>71</v>
      </c>
      <c r="B20" s="65">
        <v>1</v>
      </c>
      <c r="C20" s="39">
        <f>IF(B31=0, "-", B20/B31)</f>
        <v>4.329004329004329E-3</v>
      </c>
      <c r="D20" s="65">
        <v>11</v>
      </c>
      <c r="E20" s="21">
        <f>IF(D31=0, "-", D20/D31)</f>
        <v>4.5267489711934158E-2</v>
      </c>
      <c r="F20" s="81">
        <v>34</v>
      </c>
      <c r="G20" s="39">
        <f>IF(F31=0, "-", F20/F31)</f>
        <v>1.5280898876404495E-2</v>
      </c>
      <c r="H20" s="65">
        <v>64</v>
      </c>
      <c r="I20" s="21">
        <f>IF(H31=0, "-", H20/H31)</f>
        <v>2.8306059265811589E-2</v>
      </c>
      <c r="J20" s="20">
        <f t="shared" si="0"/>
        <v>-0.90909090909090906</v>
      </c>
      <c r="K20" s="21">
        <f t="shared" si="1"/>
        <v>-0.46875</v>
      </c>
    </row>
    <row r="21" spans="1:11" x14ac:dyDescent="0.2">
      <c r="A21" s="7" t="s">
        <v>72</v>
      </c>
      <c r="B21" s="65">
        <v>1</v>
      </c>
      <c r="C21" s="39">
        <f>IF(B31=0, "-", B21/B31)</f>
        <v>4.329004329004329E-3</v>
      </c>
      <c r="D21" s="65">
        <v>7</v>
      </c>
      <c r="E21" s="21">
        <f>IF(D31=0, "-", D21/D31)</f>
        <v>2.8806584362139918E-2</v>
      </c>
      <c r="F21" s="81">
        <v>20</v>
      </c>
      <c r="G21" s="39">
        <f>IF(F31=0, "-", F21/F31)</f>
        <v>8.988764044943821E-3</v>
      </c>
      <c r="H21" s="65">
        <v>45</v>
      </c>
      <c r="I21" s="21">
        <f>IF(H31=0, "-", H21/H31)</f>
        <v>1.9902697921273773E-2</v>
      </c>
      <c r="J21" s="20">
        <f t="shared" si="0"/>
        <v>-0.8571428571428571</v>
      </c>
      <c r="K21" s="21">
        <f t="shared" si="1"/>
        <v>-0.55555555555555558</v>
      </c>
    </row>
    <row r="22" spans="1:11" x14ac:dyDescent="0.2">
      <c r="A22" s="7" t="s">
        <v>77</v>
      </c>
      <c r="B22" s="65">
        <v>11</v>
      </c>
      <c r="C22" s="39">
        <f>IF(B31=0, "-", B22/B31)</f>
        <v>4.7619047619047616E-2</v>
      </c>
      <c r="D22" s="65">
        <v>19</v>
      </c>
      <c r="E22" s="21">
        <f>IF(D31=0, "-", D22/D31)</f>
        <v>7.8189300411522639E-2</v>
      </c>
      <c r="F22" s="81">
        <v>74</v>
      </c>
      <c r="G22" s="39">
        <f>IF(F31=0, "-", F22/F31)</f>
        <v>3.3258426966292137E-2</v>
      </c>
      <c r="H22" s="65">
        <v>77</v>
      </c>
      <c r="I22" s="21">
        <f>IF(H31=0, "-", H22/H31)</f>
        <v>3.4055727554179564E-2</v>
      </c>
      <c r="J22" s="20">
        <f t="shared" si="0"/>
        <v>-0.42105263157894735</v>
      </c>
      <c r="K22" s="21">
        <f t="shared" si="1"/>
        <v>-3.896103896103896E-2</v>
      </c>
    </row>
    <row r="23" spans="1:11" x14ac:dyDescent="0.2">
      <c r="A23" s="7" t="s">
        <v>78</v>
      </c>
      <c r="B23" s="65">
        <v>6</v>
      </c>
      <c r="C23" s="39">
        <f>IF(B31=0, "-", B23/B31)</f>
        <v>2.5974025974025976E-2</v>
      </c>
      <c r="D23" s="65">
        <v>33</v>
      </c>
      <c r="E23" s="21">
        <f>IF(D31=0, "-", D23/D31)</f>
        <v>0.13580246913580246</v>
      </c>
      <c r="F23" s="81">
        <v>114</v>
      </c>
      <c r="G23" s="39">
        <f>IF(F31=0, "-", F23/F31)</f>
        <v>5.1235955056179776E-2</v>
      </c>
      <c r="H23" s="65">
        <v>167</v>
      </c>
      <c r="I23" s="21">
        <f>IF(H31=0, "-", H23/H31)</f>
        <v>7.386112339672711E-2</v>
      </c>
      <c r="J23" s="20">
        <f t="shared" si="0"/>
        <v>-0.81818181818181823</v>
      </c>
      <c r="K23" s="21">
        <f t="shared" si="1"/>
        <v>-0.31736526946107785</v>
      </c>
    </row>
    <row r="24" spans="1:11" x14ac:dyDescent="0.2">
      <c r="A24" s="7" t="s">
        <v>86</v>
      </c>
      <c r="B24" s="65">
        <v>9</v>
      </c>
      <c r="C24" s="39">
        <f>IF(B31=0, "-", B24/B31)</f>
        <v>3.896103896103896E-2</v>
      </c>
      <c r="D24" s="65">
        <v>0</v>
      </c>
      <c r="E24" s="21">
        <f>IF(D31=0, "-", D24/D31)</f>
        <v>0</v>
      </c>
      <c r="F24" s="81">
        <v>53</v>
      </c>
      <c r="G24" s="39">
        <f>IF(F31=0, "-", F24/F31)</f>
        <v>2.3820224719101123E-2</v>
      </c>
      <c r="H24" s="65">
        <v>51</v>
      </c>
      <c r="I24" s="21">
        <f>IF(H31=0, "-", H24/H31)</f>
        <v>2.2556390977443608E-2</v>
      </c>
      <c r="J24" s="20" t="str">
        <f t="shared" si="0"/>
        <v>-</v>
      </c>
      <c r="K24" s="21">
        <f t="shared" si="1"/>
        <v>3.9215686274509803E-2</v>
      </c>
    </row>
    <row r="25" spans="1:11" x14ac:dyDescent="0.2">
      <c r="A25" s="7" t="s">
        <v>87</v>
      </c>
      <c r="B25" s="65">
        <v>4</v>
      </c>
      <c r="C25" s="39">
        <f>IF(B31=0, "-", B25/B31)</f>
        <v>1.7316017316017316E-2</v>
      </c>
      <c r="D25" s="65">
        <v>5</v>
      </c>
      <c r="E25" s="21">
        <f>IF(D31=0, "-", D25/D31)</f>
        <v>2.0576131687242798E-2</v>
      </c>
      <c r="F25" s="81">
        <v>87</v>
      </c>
      <c r="G25" s="39">
        <f>IF(F31=0, "-", F25/F31)</f>
        <v>3.9101123595505619E-2</v>
      </c>
      <c r="H25" s="65">
        <v>113</v>
      </c>
      <c r="I25" s="21">
        <f>IF(H31=0, "-", H25/H31)</f>
        <v>4.9977885891198587E-2</v>
      </c>
      <c r="J25" s="20">
        <f t="shared" si="0"/>
        <v>-0.2</v>
      </c>
      <c r="K25" s="21">
        <f t="shared" si="1"/>
        <v>-0.23008849557522124</v>
      </c>
    </row>
    <row r="26" spans="1:11" x14ac:dyDescent="0.2">
      <c r="A26" s="7" t="s">
        <v>93</v>
      </c>
      <c r="B26" s="65">
        <v>2</v>
      </c>
      <c r="C26" s="39">
        <f>IF(B31=0, "-", B26/B31)</f>
        <v>8.658008658008658E-3</v>
      </c>
      <c r="D26" s="65">
        <v>3</v>
      </c>
      <c r="E26" s="21">
        <f>IF(D31=0, "-", D26/D31)</f>
        <v>1.2345679012345678E-2</v>
      </c>
      <c r="F26" s="81">
        <v>29</v>
      </c>
      <c r="G26" s="39">
        <f>IF(F31=0, "-", F26/F31)</f>
        <v>1.303370786516854E-2</v>
      </c>
      <c r="H26" s="65">
        <v>24</v>
      </c>
      <c r="I26" s="21">
        <f>IF(H31=0, "-", H26/H31)</f>
        <v>1.0614772224679346E-2</v>
      </c>
      <c r="J26" s="20">
        <f t="shared" si="0"/>
        <v>-0.33333333333333331</v>
      </c>
      <c r="K26" s="21">
        <f t="shared" si="1"/>
        <v>0.20833333333333334</v>
      </c>
    </row>
    <row r="27" spans="1:11" x14ac:dyDescent="0.2">
      <c r="A27" s="7" t="s">
        <v>94</v>
      </c>
      <c r="B27" s="65">
        <v>5</v>
      </c>
      <c r="C27" s="39">
        <f>IF(B31=0, "-", B27/B31)</f>
        <v>2.1645021645021644E-2</v>
      </c>
      <c r="D27" s="65">
        <v>0</v>
      </c>
      <c r="E27" s="21">
        <f>IF(D31=0, "-", D27/D31)</f>
        <v>0</v>
      </c>
      <c r="F27" s="81">
        <v>55</v>
      </c>
      <c r="G27" s="39">
        <f>IF(F31=0, "-", F27/F31)</f>
        <v>2.4719101123595506E-2</v>
      </c>
      <c r="H27" s="65">
        <v>23</v>
      </c>
      <c r="I27" s="21">
        <f>IF(H31=0, "-", H27/H31)</f>
        <v>1.0172490048651039E-2</v>
      </c>
      <c r="J27" s="20" t="str">
        <f t="shared" si="0"/>
        <v>-</v>
      </c>
      <c r="K27" s="21">
        <f t="shared" si="1"/>
        <v>1.3913043478260869</v>
      </c>
    </row>
    <row r="28" spans="1:11" x14ac:dyDescent="0.2">
      <c r="A28" s="7" t="s">
        <v>96</v>
      </c>
      <c r="B28" s="65">
        <v>7</v>
      </c>
      <c r="C28" s="39">
        <f>IF(B31=0, "-", B28/B31)</f>
        <v>3.0303030303030304E-2</v>
      </c>
      <c r="D28" s="65">
        <v>10</v>
      </c>
      <c r="E28" s="21">
        <f>IF(D31=0, "-", D28/D31)</f>
        <v>4.1152263374485597E-2</v>
      </c>
      <c r="F28" s="81">
        <v>97</v>
      </c>
      <c r="G28" s="39">
        <f>IF(F31=0, "-", F28/F31)</f>
        <v>4.359550561797753E-2</v>
      </c>
      <c r="H28" s="65">
        <v>102</v>
      </c>
      <c r="I28" s="21">
        <f>IF(H31=0, "-", H28/H31)</f>
        <v>4.5112781954887216E-2</v>
      </c>
      <c r="J28" s="20">
        <f t="shared" si="0"/>
        <v>-0.3</v>
      </c>
      <c r="K28" s="21">
        <f t="shared" si="1"/>
        <v>-4.9019607843137254E-2</v>
      </c>
    </row>
    <row r="29" spans="1:11" x14ac:dyDescent="0.2">
      <c r="A29" s="7" t="s">
        <v>97</v>
      </c>
      <c r="B29" s="65">
        <v>0</v>
      </c>
      <c r="C29" s="39">
        <f>IF(B31=0, "-", B29/B31)</f>
        <v>0</v>
      </c>
      <c r="D29" s="65">
        <v>3</v>
      </c>
      <c r="E29" s="21">
        <f>IF(D31=0, "-", D29/D31)</f>
        <v>1.2345679012345678E-2</v>
      </c>
      <c r="F29" s="81">
        <v>25</v>
      </c>
      <c r="G29" s="39">
        <f>IF(F31=0, "-", F29/F31)</f>
        <v>1.1235955056179775E-2</v>
      </c>
      <c r="H29" s="65">
        <v>39</v>
      </c>
      <c r="I29" s="21">
        <f>IF(H31=0, "-", H29/H31)</f>
        <v>1.7249004865103935E-2</v>
      </c>
      <c r="J29" s="20">
        <f t="shared" si="0"/>
        <v>-1</v>
      </c>
      <c r="K29" s="21">
        <f t="shared" si="1"/>
        <v>-0.35897435897435898</v>
      </c>
    </row>
    <row r="30" spans="1:11" x14ac:dyDescent="0.2">
      <c r="A30" s="2"/>
      <c r="B30" s="68"/>
      <c r="C30" s="33"/>
      <c r="D30" s="68"/>
      <c r="E30" s="6"/>
      <c r="F30" s="82"/>
      <c r="G30" s="33"/>
      <c r="H30" s="68"/>
      <c r="I30" s="6"/>
      <c r="J30" s="5"/>
      <c r="K30" s="6"/>
    </row>
    <row r="31" spans="1:11" s="43" customFormat="1" x14ac:dyDescent="0.2">
      <c r="A31" s="162" t="s">
        <v>626</v>
      </c>
      <c r="B31" s="71">
        <f>SUM(B7:B30)</f>
        <v>231</v>
      </c>
      <c r="C31" s="40">
        <v>1</v>
      </c>
      <c r="D31" s="71">
        <f>SUM(D7:D30)</f>
        <v>243</v>
      </c>
      <c r="E31" s="41">
        <v>1</v>
      </c>
      <c r="F31" s="77">
        <f>SUM(F7:F30)</f>
        <v>2225</v>
      </c>
      <c r="G31" s="42">
        <v>1</v>
      </c>
      <c r="H31" s="71">
        <f>SUM(H7:H30)</f>
        <v>2261</v>
      </c>
      <c r="I31" s="41">
        <v>1</v>
      </c>
      <c r="J31" s="37">
        <f>IF(D31=0, "-", (B31-D31)/D31)</f>
        <v>-4.9382716049382713E-2</v>
      </c>
      <c r="K31" s="38">
        <f>IF(H31=0, "-", (F31-H31)/H31)</f>
        <v>-1.5922158337019019E-2</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91"/>
  <sheetViews>
    <sheetView tabSelected="1" zoomScaleNormal="100"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321</v>
      </c>
      <c r="B8" s="143">
        <v>0</v>
      </c>
      <c r="C8" s="144">
        <v>1</v>
      </c>
      <c r="D8" s="143">
        <v>0</v>
      </c>
      <c r="E8" s="144">
        <v>4</v>
      </c>
      <c r="F8" s="145"/>
      <c r="G8" s="143">
        <f>B8-C8</f>
        <v>-1</v>
      </c>
      <c r="H8" s="144">
        <f>D8-E8</f>
        <v>-4</v>
      </c>
      <c r="I8" s="151">
        <f>IF(C8=0, "-", IF(G8/C8&lt;10, G8/C8, "&gt;999%"))</f>
        <v>-1</v>
      </c>
      <c r="J8" s="152">
        <f>IF(E8=0, "-", IF(H8/E8&lt;10, H8/E8, "&gt;999%"))</f>
        <v>-1</v>
      </c>
    </row>
    <row r="9" spans="1:10" x14ac:dyDescent="0.2">
      <c r="A9" s="158" t="s">
        <v>262</v>
      </c>
      <c r="B9" s="65">
        <v>3</v>
      </c>
      <c r="C9" s="66">
        <v>4</v>
      </c>
      <c r="D9" s="65">
        <v>17</v>
      </c>
      <c r="E9" s="66">
        <v>24</v>
      </c>
      <c r="F9" s="67"/>
      <c r="G9" s="65">
        <f>B9-C9</f>
        <v>-1</v>
      </c>
      <c r="H9" s="66">
        <f>D9-E9</f>
        <v>-7</v>
      </c>
      <c r="I9" s="20">
        <f>IF(C9=0, "-", IF(G9/C9&lt;10, G9/C9, "&gt;999%"))</f>
        <v>-0.25</v>
      </c>
      <c r="J9" s="21">
        <f>IF(E9=0, "-", IF(H9/E9&lt;10, H9/E9, "&gt;999%"))</f>
        <v>-0.29166666666666669</v>
      </c>
    </row>
    <row r="10" spans="1:10" x14ac:dyDescent="0.2">
      <c r="A10" s="158" t="s">
        <v>219</v>
      </c>
      <c r="B10" s="65">
        <v>3</v>
      </c>
      <c r="C10" s="66">
        <v>1</v>
      </c>
      <c r="D10" s="65">
        <v>16</v>
      </c>
      <c r="E10" s="66">
        <v>14</v>
      </c>
      <c r="F10" s="67"/>
      <c r="G10" s="65">
        <f>B10-C10</f>
        <v>2</v>
      </c>
      <c r="H10" s="66">
        <f>D10-E10</f>
        <v>2</v>
      </c>
      <c r="I10" s="20">
        <f>IF(C10=0, "-", IF(G10/C10&lt;10, G10/C10, "&gt;999%"))</f>
        <v>2</v>
      </c>
      <c r="J10" s="21">
        <f>IF(E10=0, "-", IF(H10/E10&lt;10, H10/E10, "&gt;999%"))</f>
        <v>0.14285714285714285</v>
      </c>
    </row>
    <row r="11" spans="1:10" x14ac:dyDescent="0.2">
      <c r="A11" s="158" t="s">
        <v>420</v>
      </c>
      <c r="B11" s="65">
        <v>1</v>
      </c>
      <c r="C11" s="66">
        <v>2</v>
      </c>
      <c r="D11" s="65">
        <v>48</v>
      </c>
      <c r="E11" s="66">
        <v>25</v>
      </c>
      <c r="F11" s="67"/>
      <c r="G11" s="65">
        <f>B11-C11</f>
        <v>-1</v>
      </c>
      <c r="H11" s="66">
        <f>D11-E11</f>
        <v>23</v>
      </c>
      <c r="I11" s="20">
        <f>IF(C11=0, "-", IF(G11/C11&lt;10, G11/C11, "&gt;999%"))</f>
        <v>-0.5</v>
      </c>
      <c r="J11" s="21">
        <f>IF(E11=0, "-", IF(H11/E11&lt;10, H11/E11, "&gt;999%"))</f>
        <v>0.92</v>
      </c>
    </row>
    <row r="12" spans="1:10" s="160" customFormat="1" x14ac:dyDescent="0.2">
      <c r="A12" s="178" t="s">
        <v>634</v>
      </c>
      <c r="B12" s="71">
        <v>7</v>
      </c>
      <c r="C12" s="72">
        <v>8</v>
      </c>
      <c r="D12" s="71">
        <v>81</v>
      </c>
      <c r="E12" s="72">
        <v>67</v>
      </c>
      <c r="F12" s="73"/>
      <c r="G12" s="71">
        <f>B12-C12</f>
        <v>-1</v>
      </c>
      <c r="H12" s="72">
        <f>D12-E12</f>
        <v>14</v>
      </c>
      <c r="I12" s="37">
        <f>IF(C12=0, "-", IF(G12/C12&lt;10, G12/C12, "&gt;999%"))</f>
        <v>-0.125</v>
      </c>
      <c r="J12" s="38">
        <f>IF(E12=0, "-", IF(H12/E12&lt;10, H12/E12, "&gt;999%"))</f>
        <v>0.20895522388059701</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322</v>
      </c>
      <c r="B15" s="65">
        <v>0</v>
      </c>
      <c r="C15" s="66">
        <v>0</v>
      </c>
      <c r="D15" s="65">
        <v>0</v>
      </c>
      <c r="E15" s="66">
        <v>1</v>
      </c>
      <c r="F15" s="67"/>
      <c r="G15" s="65">
        <f>B15-C15</f>
        <v>0</v>
      </c>
      <c r="H15" s="66">
        <f>D15-E15</f>
        <v>-1</v>
      </c>
      <c r="I15" s="20" t="str">
        <f>IF(C15=0, "-", IF(G15/C15&lt;10, G15/C15, "&gt;999%"))</f>
        <v>-</v>
      </c>
      <c r="J15" s="21">
        <f>IF(E15=0, "-", IF(H15/E15&lt;10, H15/E15, "&gt;999%"))</f>
        <v>-1</v>
      </c>
    </row>
    <row r="16" spans="1:10" s="160" customFormat="1" x14ac:dyDescent="0.2">
      <c r="A16" s="178" t="s">
        <v>635</v>
      </c>
      <c r="B16" s="71">
        <v>0</v>
      </c>
      <c r="C16" s="72">
        <v>0</v>
      </c>
      <c r="D16" s="71">
        <v>0</v>
      </c>
      <c r="E16" s="72">
        <v>1</v>
      </c>
      <c r="F16" s="73"/>
      <c r="G16" s="71">
        <f>B16-C16</f>
        <v>0</v>
      </c>
      <c r="H16" s="72">
        <f>D16-E16</f>
        <v>-1</v>
      </c>
      <c r="I16" s="37" t="str">
        <f>IF(C16=0, "-", IF(G16/C16&lt;10, G16/C16, "&gt;999%"))</f>
        <v>-</v>
      </c>
      <c r="J16" s="38">
        <f>IF(E16=0, "-", IF(H16/E16&lt;10, H16/E16, "&gt;999%"))</f>
        <v>-1</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339</v>
      </c>
      <c r="B19" s="65">
        <v>0</v>
      </c>
      <c r="C19" s="66">
        <v>2</v>
      </c>
      <c r="D19" s="65">
        <v>4</v>
      </c>
      <c r="E19" s="66">
        <v>5</v>
      </c>
      <c r="F19" s="67"/>
      <c r="G19" s="65">
        <f>B19-C19</f>
        <v>-2</v>
      </c>
      <c r="H19" s="66">
        <f>D19-E19</f>
        <v>-1</v>
      </c>
      <c r="I19" s="20">
        <f>IF(C19=0, "-", IF(G19/C19&lt;10, G19/C19, "&gt;999%"))</f>
        <v>-1</v>
      </c>
      <c r="J19" s="21">
        <f>IF(E19=0, "-", IF(H19/E19&lt;10, H19/E19, "&gt;999%"))</f>
        <v>-0.2</v>
      </c>
    </row>
    <row r="20" spans="1:10" s="160" customFormat="1" x14ac:dyDescent="0.2">
      <c r="A20" s="178" t="s">
        <v>636</v>
      </c>
      <c r="B20" s="71">
        <v>0</v>
      </c>
      <c r="C20" s="72">
        <v>2</v>
      </c>
      <c r="D20" s="71">
        <v>4</v>
      </c>
      <c r="E20" s="72">
        <v>5</v>
      </c>
      <c r="F20" s="73"/>
      <c r="G20" s="71">
        <f>B20-C20</f>
        <v>-2</v>
      </c>
      <c r="H20" s="72">
        <f>D20-E20</f>
        <v>-1</v>
      </c>
      <c r="I20" s="37">
        <f>IF(C20=0, "-", IF(G20/C20&lt;10, G20/C20, "&gt;999%"))</f>
        <v>-1</v>
      </c>
      <c r="J20" s="38">
        <f>IF(E20=0, "-", IF(H20/E20&lt;10, H20/E20, "&gt;999%"))</f>
        <v>-0.2</v>
      </c>
    </row>
    <row r="21" spans="1:10" x14ac:dyDescent="0.2">
      <c r="A21" s="177"/>
      <c r="B21" s="143"/>
      <c r="C21" s="144"/>
      <c r="D21" s="143"/>
      <c r="E21" s="144"/>
      <c r="F21" s="145"/>
      <c r="G21" s="143"/>
      <c r="H21" s="144"/>
      <c r="I21" s="151"/>
      <c r="J21" s="152"/>
    </row>
    <row r="22" spans="1:10" s="139" customFormat="1" x14ac:dyDescent="0.2">
      <c r="A22" s="159" t="s">
        <v>34</v>
      </c>
      <c r="B22" s="65"/>
      <c r="C22" s="66"/>
      <c r="D22" s="65"/>
      <c r="E22" s="66"/>
      <c r="F22" s="67"/>
      <c r="G22" s="65"/>
      <c r="H22" s="66"/>
      <c r="I22" s="20"/>
      <c r="J22" s="21"/>
    </row>
    <row r="23" spans="1:10" x14ac:dyDescent="0.2">
      <c r="A23" s="158" t="s">
        <v>214</v>
      </c>
      <c r="B23" s="65">
        <v>2</v>
      </c>
      <c r="C23" s="66">
        <v>0</v>
      </c>
      <c r="D23" s="65">
        <v>33</v>
      </c>
      <c r="E23" s="66">
        <v>13</v>
      </c>
      <c r="F23" s="67"/>
      <c r="G23" s="65">
        <f t="shared" ref="G23:G40" si="0">B23-C23</f>
        <v>2</v>
      </c>
      <c r="H23" s="66">
        <f t="shared" ref="H23:H40" si="1">D23-E23</f>
        <v>20</v>
      </c>
      <c r="I23" s="20" t="str">
        <f t="shared" ref="I23:I40" si="2">IF(C23=0, "-", IF(G23/C23&lt;10, G23/C23, "&gt;999%"))</f>
        <v>-</v>
      </c>
      <c r="J23" s="21">
        <f t="shared" ref="J23:J40" si="3">IF(E23=0, "-", IF(H23/E23&lt;10, H23/E23, "&gt;999%"))</f>
        <v>1.5384615384615385</v>
      </c>
    </row>
    <row r="24" spans="1:10" x14ac:dyDescent="0.2">
      <c r="A24" s="158" t="s">
        <v>241</v>
      </c>
      <c r="B24" s="65">
        <v>7</v>
      </c>
      <c r="C24" s="66">
        <v>13</v>
      </c>
      <c r="D24" s="65">
        <v>101</v>
      </c>
      <c r="E24" s="66">
        <v>97</v>
      </c>
      <c r="F24" s="67"/>
      <c r="G24" s="65">
        <f t="shared" si="0"/>
        <v>-6</v>
      </c>
      <c r="H24" s="66">
        <f t="shared" si="1"/>
        <v>4</v>
      </c>
      <c r="I24" s="20">
        <f t="shared" si="2"/>
        <v>-0.46153846153846156</v>
      </c>
      <c r="J24" s="21">
        <f t="shared" si="3"/>
        <v>4.1237113402061855E-2</v>
      </c>
    </row>
    <row r="25" spans="1:10" x14ac:dyDescent="0.2">
      <c r="A25" s="158" t="s">
        <v>312</v>
      </c>
      <c r="B25" s="65">
        <v>1</v>
      </c>
      <c r="C25" s="66">
        <v>0</v>
      </c>
      <c r="D25" s="65">
        <v>12</v>
      </c>
      <c r="E25" s="66">
        <v>6</v>
      </c>
      <c r="F25" s="67"/>
      <c r="G25" s="65">
        <f t="shared" si="0"/>
        <v>1</v>
      </c>
      <c r="H25" s="66">
        <f t="shared" si="1"/>
        <v>6</v>
      </c>
      <c r="I25" s="20" t="str">
        <f t="shared" si="2"/>
        <v>-</v>
      </c>
      <c r="J25" s="21">
        <f t="shared" si="3"/>
        <v>1</v>
      </c>
    </row>
    <row r="26" spans="1:10" x14ac:dyDescent="0.2">
      <c r="A26" s="158" t="s">
        <v>263</v>
      </c>
      <c r="B26" s="65">
        <v>1</v>
      </c>
      <c r="C26" s="66">
        <v>4</v>
      </c>
      <c r="D26" s="65">
        <v>23</v>
      </c>
      <c r="E26" s="66">
        <v>49</v>
      </c>
      <c r="F26" s="67"/>
      <c r="G26" s="65">
        <f t="shared" si="0"/>
        <v>-3</v>
      </c>
      <c r="H26" s="66">
        <f t="shared" si="1"/>
        <v>-26</v>
      </c>
      <c r="I26" s="20">
        <f t="shared" si="2"/>
        <v>-0.75</v>
      </c>
      <c r="J26" s="21">
        <f t="shared" si="3"/>
        <v>-0.53061224489795922</v>
      </c>
    </row>
    <row r="27" spans="1:10" x14ac:dyDescent="0.2">
      <c r="A27" s="158" t="s">
        <v>323</v>
      </c>
      <c r="B27" s="65">
        <v>0</v>
      </c>
      <c r="C27" s="66">
        <v>2</v>
      </c>
      <c r="D27" s="65">
        <v>4</v>
      </c>
      <c r="E27" s="66">
        <v>17</v>
      </c>
      <c r="F27" s="67"/>
      <c r="G27" s="65">
        <f t="shared" si="0"/>
        <v>-2</v>
      </c>
      <c r="H27" s="66">
        <f t="shared" si="1"/>
        <v>-13</v>
      </c>
      <c r="I27" s="20">
        <f t="shared" si="2"/>
        <v>-1</v>
      </c>
      <c r="J27" s="21">
        <f t="shared" si="3"/>
        <v>-0.76470588235294112</v>
      </c>
    </row>
    <row r="28" spans="1:10" x14ac:dyDescent="0.2">
      <c r="A28" s="158" t="s">
        <v>264</v>
      </c>
      <c r="B28" s="65">
        <v>0</v>
      </c>
      <c r="C28" s="66">
        <v>4</v>
      </c>
      <c r="D28" s="65">
        <v>23</v>
      </c>
      <c r="E28" s="66">
        <v>36</v>
      </c>
      <c r="F28" s="67"/>
      <c r="G28" s="65">
        <f t="shared" si="0"/>
        <v>-4</v>
      </c>
      <c r="H28" s="66">
        <f t="shared" si="1"/>
        <v>-13</v>
      </c>
      <c r="I28" s="20">
        <f t="shared" si="2"/>
        <v>-1</v>
      </c>
      <c r="J28" s="21">
        <f t="shared" si="3"/>
        <v>-0.3611111111111111</v>
      </c>
    </row>
    <row r="29" spans="1:10" x14ac:dyDescent="0.2">
      <c r="A29" s="158" t="s">
        <v>281</v>
      </c>
      <c r="B29" s="65">
        <v>1</v>
      </c>
      <c r="C29" s="66">
        <v>0</v>
      </c>
      <c r="D29" s="65">
        <v>8</v>
      </c>
      <c r="E29" s="66">
        <v>5</v>
      </c>
      <c r="F29" s="67"/>
      <c r="G29" s="65">
        <f t="shared" si="0"/>
        <v>1</v>
      </c>
      <c r="H29" s="66">
        <f t="shared" si="1"/>
        <v>3</v>
      </c>
      <c r="I29" s="20" t="str">
        <f t="shared" si="2"/>
        <v>-</v>
      </c>
      <c r="J29" s="21">
        <f t="shared" si="3"/>
        <v>0.6</v>
      </c>
    </row>
    <row r="30" spans="1:10" x14ac:dyDescent="0.2">
      <c r="A30" s="158" t="s">
        <v>282</v>
      </c>
      <c r="B30" s="65">
        <v>0</v>
      </c>
      <c r="C30" s="66">
        <v>0</v>
      </c>
      <c r="D30" s="65">
        <v>5</v>
      </c>
      <c r="E30" s="66">
        <v>5</v>
      </c>
      <c r="F30" s="67"/>
      <c r="G30" s="65">
        <f t="shared" si="0"/>
        <v>0</v>
      </c>
      <c r="H30" s="66">
        <f t="shared" si="1"/>
        <v>0</v>
      </c>
      <c r="I30" s="20" t="str">
        <f t="shared" si="2"/>
        <v>-</v>
      </c>
      <c r="J30" s="21">
        <f t="shared" si="3"/>
        <v>0</v>
      </c>
    </row>
    <row r="31" spans="1:10" x14ac:dyDescent="0.2">
      <c r="A31" s="158" t="s">
        <v>292</v>
      </c>
      <c r="B31" s="65">
        <v>0</v>
      </c>
      <c r="C31" s="66">
        <v>0</v>
      </c>
      <c r="D31" s="65">
        <v>0</v>
      </c>
      <c r="E31" s="66">
        <v>3</v>
      </c>
      <c r="F31" s="67"/>
      <c r="G31" s="65">
        <f t="shared" si="0"/>
        <v>0</v>
      </c>
      <c r="H31" s="66">
        <f t="shared" si="1"/>
        <v>-3</v>
      </c>
      <c r="I31" s="20" t="str">
        <f t="shared" si="2"/>
        <v>-</v>
      </c>
      <c r="J31" s="21">
        <f t="shared" si="3"/>
        <v>-1</v>
      </c>
    </row>
    <row r="32" spans="1:10" x14ac:dyDescent="0.2">
      <c r="A32" s="158" t="s">
        <v>459</v>
      </c>
      <c r="B32" s="65">
        <v>1</v>
      </c>
      <c r="C32" s="66">
        <v>0</v>
      </c>
      <c r="D32" s="65">
        <v>2</v>
      </c>
      <c r="E32" s="66">
        <v>0</v>
      </c>
      <c r="F32" s="67"/>
      <c r="G32" s="65">
        <f t="shared" si="0"/>
        <v>1</v>
      </c>
      <c r="H32" s="66">
        <f t="shared" si="1"/>
        <v>2</v>
      </c>
      <c r="I32" s="20" t="str">
        <f t="shared" si="2"/>
        <v>-</v>
      </c>
      <c r="J32" s="21" t="str">
        <f t="shared" si="3"/>
        <v>-</v>
      </c>
    </row>
    <row r="33" spans="1:10" x14ac:dyDescent="0.2">
      <c r="A33" s="158" t="s">
        <v>387</v>
      </c>
      <c r="B33" s="65">
        <v>6</v>
      </c>
      <c r="C33" s="66">
        <v>14</v>
      </c>
      <c r="D33" s="65">
        <v>57</v>
      </c>
      <c r="E33" s="66">
        <v>82</v>
      </c>
      <c r="F33" s="67"/>
      <c r="G33" s="65">
        <f t="shared" si="0"/>
        <v>-8</v>
      </c>
      <c r="H33" s="66">
        <f t="shared" si="1"/>
        <v>-25</v>
      </c>
      <c r="I33" s="20">
        <f t="shared" si="2"/>
        <v>-0.5714285714285714</v>
      </c>
      <c r="J33" s="21">
        <f t="shared" si="3"/>
        <v>-0.3048780487804878</v>
      </c>
    </row>
    <row r="34" spans="1:10" x14ac:dyDescent="0.2">
      <c r="A34" s="158" t="s">
        <v>388</v>
      </c>
      <c r="B34" s="65">
        <v>37</v>
      </c>
      <c r="C34" s="66">
        <v>20</v>
      </c>
      <c r="D34" s="65">
        <v>172</v>
      </c>
      <c r="E34" s="66">
        <v>40</v>
      </c>
      <c r="F34" s="67"/>
      <c r="G34" s="65">
        <f t="shared" si="0"/>
        <v>17</v>
      </c>
      <c r="H34" s="66">
        <f t="shared" si="1"/>
        <v>132</v>
      </c>
      <c r="I34" s="20">
        <f t="shared" si="2"/>
        <v>0.85</v>
      </c>
      <c r="J34" s="21">
        <f t="shared" si="3"/>
        <v>3.3</v>
      </c>
    </row>
    <row r="35" spans="1:10" x14ac:dyDescent="0.2">
      <c r="A35" s="158" t="s">
        <v>421</v>
      </c>
      <c r="B35" s="65">
        <v>12</v>
      </c>
      <c r="C35" s="66">
        <v>22</v>
      </c>
      <c r="D35" s="65">
        <v>115</v>
      </c>
      <c r="E35" s="66">
        <v>159</v>
      </c>
      <c r="F35" s="67"/>
      <c r="G35" s="65">
        <f t="shared" si="0"/>
        <v>-10</v>
      </c>
      <c r="H35" s="66">
        <f t="shared" si="1"/>
        <v>-44</v>
      </c>
      <c r="I35" s="20">
        <f t="shared" si="2"/>
        <v>-0.45454545454545453</v>
      </c>
      <c r="J35" s="21">
        <f t="shared" si="3"/>
        <v>-0.27672955974842767</v>
      </c>
    </row>
    <row r="36" spans="1:10" x14ac:dyDescent="0.2">
      <c r="A36" s="158" t="s">
        <v>460</v>
      </c>
      <c r="B36" s="65">
        <v>5</v>
      </c>
      <c r="C36" s="66">
        <v>6</v>
      </c>
      <c r="D36" s="65">
        <v>63</v>
      </c>
      <c r="E36" s="66">
        <v>38</v>
      </c>
      <c r="F36" s="67"/>
      <c r="G36" s="65">
        <f t="shared" si="0"/>
        <v>-1</v>
      </c>
      <c r="H36" s="66">
        <f t="shared" si="1"/>
        <v>25</v>
      </c>
      <c r="I36" s="20">
        <f t="shared" si="2"/>
        <v>-0.16666666666666666</v>
      </c>
      <c r="J36" s="21">
        <f t="shared" si="3"/>
        <v>0.65789473684210531</v>
      </c>
    </row>
    <row r="37" spans="1:10" x14ac:dyDescent="0.2">
      <c r="A37" s="158" t="s">
        <v>479</v>
      </c>
      <c r="B37" s="65">
        <v>2</v>
      </c>
      <c r="C37" s="66">
        <v>1</v>
      </c>
      <c r="D37" s="65">
        <v>14</v>
      </c>
      <c r="E37" s="66">
        <v>15</v>
      </c>
      <c r="F37" s="67"/>
      <c r="G37" s="65">
        <f t="shared" si="0"/>
        <v>1</v>
      </c>
      <c r="H37" s="66">
        <f t="shared" si="1"/>
        <v>-1</v>
      </c>
      <c r="I37" s="20">
        <f t="shared" si="2"/>
        <v>1</v>
      </c>
      <c r="J37" s="21">
        <f t="shared" si="3"/>
        <v>-6.6666666666666666E-2</v>
      </c>
    </row>
    <row r="38" spans="1:10" x14ac:dyDescent="0.2">
      <c r="A38" s="158" t="s">
        <v>340</v>
      </c>
      <c r="B38" s="65">
        <v>0</v>
      </c>
      <c r="C38" s="66">
        <v>0</v>
      </c>
      <c r="D38" s="65">
        <v>1</v>
      </c>
      <c r="E38" s="66">
        <v>0</v>
      </c>
      <c r="F38" s="67"/>
      <c r="G38" s="65">
        <f t="shared" si="0"/>
        <v>0</v>
      </c>
      <c r="H38" s="66">
        <f t="shared" si="1"/>
        <v>1</v>
      </c>
      <c r="I38" s="20" t="str">
        <f t="shared" si="2"/>
        <v>-</v>
      </c>
      <c r="J38" s="21" t="str">
        <f t="shared" si="3"/>
        <v>-</v>
      </c>
    </row>
    <row r="39" spans="1:10" x14ac:dyDescent="0.2">
      <c r="A39" s="158" t="s">
        <v>324</v>
      </c>
      <c r="B39" s="65">
        <v>0</v>
      </c>
      <c r="C39" s="66">
        <v>0</v>
      </c>
      <c r="D39" s="65">
        <v>2</v>
      </c>
      <c r="E39" s="66">
        <v>3</v>
      </c>
      <c r="F39" s="67"/>
      <c r="G39" s="65">
        <f t="shared" si="0"/>
        <v>0</v>
      </c>
      <c r="H39" s="66">
        <f t="shared" si="1"/>
        <v>-1</v>
      </c>
      <c r="I39" s="20" t="str">
        <f t="shared" si="2"/>
        <v>-</v>
      </c>
      <c r="J39" s="21">
        <f t="shared" si="3"/>
        <v>-0.33333333333333331</v>
      </c>
    </row>
    <row r="40" spans="1:10" s="160" customFormat="1" x14ac:dyDescent="0.2">
      <c r="A40" s="178" t="s">
        <v>637</v>
      </c>
      <c r="B40" s="71">
        <v>75</v>
      </c>
      <c r="C40" s="72">
        <v>86</v>
      </c>
      <c r="D40" s="71">
        <v>635</v>
      </c>
      <c r="E40" s="72">
        <v>568</v>
      </c>
      <c r="F40" s="73"/>
      <c r="G40" s="71">
        <f t="shared" si="0"/>
        <v>-11</v>
      </c>
      <c r="H40" s="72">
        <f t="shared" si="1"/>
        <v>67</v>
      </c>
      <c r="I40" s="37">
        <f t="shared" si="2"/>
        <v>-0.12790697674418605</v>
      </c>
      <c r="J40" s="38">
        <f t="shared" si="3"/>
        <v>0.11795774647887323</v>
      </c>
    </row>
    <row r="41" spans="1:10" x14ac:dyDescent="0.2">
      <c r="A41" s="177"/>
      <c r="B41" s="143"/>
      <c r="C41" s="144"/>
      <c r="D41" s="143"/>
      <c r="E41" s="144"/>
      <c r="F41" s="145"/>
      <c r="G41" s="143"/>
      <c r="H41" s="144"/>
      <c r="I41" s="151"/>
      <c r="J41" s="152"/>
    </row>
    <row r="42" spans="1:10" s="139" customFormat="1" x14ac:dyDescent="0.2">
      <c r="A42" s="159" t="s">
        <v>35</v>
      </c>
      <c r="B42" s="65"/>
      <c r="C42" s="66"/>
      <c r="D42" s="65"/>
      <c r="E42" s="66"/>
      <c r="F42" s="67"/>
      <c r="G42" s="65"/>
      <c r="H42" s="66"/>
      <c r="I42" s="20"/>
      <c r="J42" s="21"/>
    </row>
    <row r="43" spans="1:10" x14ac:dyDescent="0.2">
      <c r="A43" s="158" t="s">
        <v>480</v>
      </c>
      <c r="B43" s="65">
        <v>0</v>
      </c>
      <c r="C43" s="66">
        <v>1</v>
      </c>
      <c r="D43" s="65">
        <v>3</v>
      </c>
      <c r="E43" s="66">
        <v>5</v>
      </c>
      <c r="F43" s="67"/>
      <c r="G43" s="65">
        <f>B43-C43</f>
        <v>-1</v>
      </c>
      <c r="H43" s="66">
        <f>D43-E43</f>
        <v>-2</v>
      </c>
      <c r="I43" s="20">
        <f>IF(C43=0, "-", IF(G43/C43&lt;10, G43/C43, "&gt;999%"))</f>
        <v>-1</v>
      </c>
      <c r="J43" s="21">
        <f>IF(E43=0, "-", IF(H43/E43&lt;10, H43/E43, "&gt;999%"))</f>
        <v>-0.4</v>
      </c>
    </row>
    <row r="44" spans="1:10" x14ac:dyDescent="0.2">
      <c r="A44" s="158" t="s">
        <v>341</v>
      </c>
      <c r="B44" s="65">
        <v>0</v>
      </c>
      <c r="C44" s="66">
        <v>2</v>
      </c>
      <c r="D44" s="65">
        <v>7</v>
      </c>
      <c r="E44" s="66">
        <v>9</v>
      </c>
      <c r="F44" s="67"/>
      <c r="G44" s="65">
        <f>B44-C44</f>
        <v>-2</v>
      </c>
      <c r="H44" s="66">
        <f>D44-E44</f>
        <v>-2</v>
      </c>
      <c r="I44" s="20">
        <f>IF(C44=0, "-", IF(G44/C44&lt;10, G44/C44, "&gt;999%"))</f>
        <v>-1</v>
      </c>
      <c r="J44" s="21">
        <f>IF(E44=0, "-", IF(H44/E44&lt;10, H44/E44, "&gt;999%"))</f>
        <v>-0.22222222222222221</v>
      </c>
    </row>
    <row r="45" spans="1:10" x14ac:dyDescent="0.2">
      <c r="A45" s="158" t="s">
        <v>293</v>
      </c>
      <c r="B45" s="65">
        <v>0</v>
      </c>
      <c r="C45" s="66">
        <v>0</v>
      </c>
      <c r="D45" s="65">
        <v>3</v>
      </c>
      <c r="E45" s="66">
        <v>1</v>
      </c>
      <c r="F45" s="67"/>
      <c r="G45" s="65">
        <f>B45-C45</f>
        <v>0</v>
      </c>
      <c r="H45" s="66">
        <f>D45-E45</f>
        <v>2</v>
      </c>
      <c r="I45" s="20" t="str">
        <f>IF(C45=0, "-", IF(G45/C45&lt;10, G45/C45, "&gt;999%"))</f>
        <v>-</v>
      </c>
      <c r="J45" s="21">
        <f>IF(E45=0, "-", IF(H45/E45&lt;10, H45/E45, "&gt;999%"))</f>
        <v>2</v>
      </c>
    </row>
    <row r="46" spans="1:10" s="160" customFormat="1" x14ac:dyDescent="0.2">
      <c r="A46" s="178" t="s">
        <v>638</v>
      </c>
      <c r="B46" s="71">
        <v>0</v>
      </c>
      <c r="C46" s="72">
        <v>3</v>
      </c>
      <c r="D46" s="71">
        <v>13</v>
      </c>
      <c r="E46" s="72">
        <v>15</v>
      </c>
      <c r="F46" s="73"/>
      <c r="G46" s="71">
        <f>B46-C46</f>
        <v>-3</v>
      </c>
      <c r="H46" s="72">
        <f>D46-E46</f>
        <v>-2</v>
      </c>
      <c r="I46" s="37">
        <f>IF(C46=0, "-", IF(G46/C46&lt;10, G46/C46, "&gt;999%"))</f>
        <v>-1</v>
      </c>
      <c r="J46" s="38">
        <f>IF(E46=0, "-", IF(H46/E46&lt;10, H46/E46, "&gt;999%"))</f>
        <v>-0.13333333333333333</v>
      </c>
    </row>
    <row r="47" spans="1:10" x14ac:dyDescent="0.2">
      <c r="A47" s="177"/>
      <c r="B47" s="143"/>
      <c r="C47" s="144"/>
      <c r="D47" s="143"/>
      <c r="E47" s="144"/>
      <c r="F47" s="145"/>
      <c r="G47" s="143"/>
      <c r="H47" s="144"/>
      <c r="I47" s="151"/>
      <c r="J47" s="152"/>
    </row>
    <row r="48" spans="1:10" s="139" customFormat="1" x14ac:dyDescent="0.2">
      <c r="A48" s="159" t="s">
        <v>36</v>
      </c>
      <c r="B48" s="65"/>
      <c r="C48" s="66"/>
      <c r="D48" s="65"/>
      <c r="E48" s="66"/>
      <c r="F48" s="67"/>
      <c r="G48" s="65"/>
      <c r="H48" s="66"/>
      <c r="I48" s="20"/>
      <c r="J48" s="21"/>
    </row>
    <row r="49" spans="1:10" x14ac:dyDescent="0.2">
      <c r="A49" s="158" t="s">
        <v>242</v>
      </c>
      <c r="B49" s="65">
        <v>0</v>
      </c>
      <c r="C49" s="66">
        <v>2</v>
      </c>
      <c r="D49" s="65">
        <v>61</v>
      </c>
      <c r="E49" s="66">
        <v>55</v>
      </c>
      <c r="F49" s="67"/>
      <c r="G49" s="65">
        <f t="shared" ref="G49:G72" si="4">B49-C49</f>
        <v>-2</v>
      </c>
      <c r="H49" s="66">
        <f t="shared" ref="H49:H72" si="5">D49-E49</f>
        <v>6</v>
      </c>
      <c r="I49" s="20">
        <f t="shared" ref="I49:I72" si="6">IF(C49=0, "-", IF(G49/C49&lt;10, G49/C49, "&gt;999%"))</f>
        <v>-1</v>
      </c>
      <c r="J49" s="21">
        <f t="shared" ref="J49:J72" si="7">IF(E49=0, "-", IF(H49/E49&lt;10, H49/E49, "&gt;999%"))</f>
        <v>0.10909090909090909</v>
      </c>
    </row>
    <row r="50" spans="1:10" x14ac:dyDescent="0.2">
      <c r="A50" s="158" t="s">
        <v>243</v>
      </c>
      <c r="B50" s="65">
        <v>0</v>
      </c>
      <c r="C50" s="66">
        <v>0</v>
      </c>
      <c r="D50" s="65">
        <v>0</v>
      </c>
      <c r="E50" s="66">
        <v>4</v>
      </c>
      <c r="F50" s="67"/>
      <c r="G50" s="65">
        <f t="shared" si="4"/>
        <v>0</v>
      </c>
      <c r="H50" s="66">
        <f t="shared" si="5"/>
        <v>-4</v>
      </c>
      <c r="I50" s="20" t="str">
        <f t="shared" si="6"/>
        <v>-</v>
      </c>
      <c r="J50" s="21">
        <f t="shared" si="7"/>
        <v>-1</v>
      </c>
    </row>
    <row r="51" spans="1:10" x14ac:dyDescent="0.2">
      <c r="A51" s="158" t="s">
        <v>313</v>
      </c>
      <c r="B51" s="65">
        <v>4</v>
      </c>
      <c r="C51" s="66">
        <v>1</v>
      </c>
      <c r="D51" s="65">
        <v>22</v>
      </c>
      <c r="E51" s="66">
        <v>30</v>
      </c>
      <c r="F51" s="67"/>
      <c r="G51" s="65">
        <f t="shared" si="4"/>
        <v>3</v>
      </c>
      <c r="H51" s="66">
        <f t="shared" si="5"/>
        <v>-8</v>
      </c>
      <c r="I51" s="20">
        <f t="shared" si="6"/>
        <v>3</v>
      </c>
      <c r="J51" s="21">
        <f t="shared" si="7"/>
        <v>-0.26666666666666666</v>
      </c>
    </row>
    <row r="52" spans="1:10" x14ac:dyDescent="0.2">
      <c r="A52" s="158" t="s">
        <v>244</v>
      </c>
      <c r="B52" s="65">
        <v>3</v>
      </c>
      <c r="C52" s="66">
        <v>0</v>
      </c>
      <c r="D52" s="65">
        <v>56</v>
      </c>
      <c r="E52" s="66">
        <v>0</v>
      </c>
      <c r="F52" s="67"/>
      <c r="G52" s="65">
        <f t="shared" si="4"/>
        <v>3</v>
      </c>
      <c r="H52" s="66">
        <f t="shared" si="5"/>
        <v>56</v>
      </c>
      <c r="I52" s="20" t="str">
        <f t="shared" si="6"/>
        <v>-</v>
      </c>
      <c r="J52" s="21" t="str">
        <f t="shared" si="7"/>
        <v>-</v>
      </c>
    </row>
    <row r="53" spans="1:10" x14ac:dyDescent="0.2">
      <c r="A53" s="158" t="s">
        <v>265</v>
      </c>
      <c r="B53" s="65">
        <v>9</v>
      </c>
      <c r="C53" s="66">
        <v>8</v>
      </c>
      <c r="D53" s="65">
        <v>123</v>
      </c>
      <c r="E53" s="66">
        <v>120</v>
      </c>
      <c r="F53" s="67"/>
      <c r="G53" s="65">
        <f t="shared" si="4"/>
        <v>1</v>
      </c>
      <c r="H53" s="66">
        <f t="shared" si="5"/>
        <v>3</v>
      </c>
      <c r="I53" s="20">
        <f t="shared" si="6"/>
        <v>0.125</v>
      </c>
      <c r="J53" s="21">
        <f t="shared" si="7"/>
        <v>2.5000000000000001E-2</v>
      </c>
    </row>
    <row r="54" spans="1:10" x14ac:dyDescent="0.2">
      <c r="A54" s="158" t="s">
        <v>266</v>
      </c>
      <c r="B54" s="65">
        <v>0</v>
      </c>
      <c r="C54" s="66">
        <v>0</v>
      </c>
      <c r="D54" s="65">
        <v>0</v>
      </c>
      <c r="E54" s="66">
        <v>1</v>
      </c>
      <c r="F54" s="67"/>
      <c r="G54" s="65">
        <f t="shared" si="4"/>
        <v>0</v>
      </c>
      <c r="H54" s="66">
        <f t="shared" si="5"/>
        <v>-1</v>
      </c>
      <c r="I54" s="20" t="str">
        <f t="shared" si="6"/>
        <v>-</v>
      </c>
      <c r="J54" s="21">
        <f t="shared" si="7"/>
        <v>-1</v>
      </c>
    </row>
    <row r="55" spans="1:10" x14ac:dyDescent="0.2">
      <c r="A55" s="158" t="s">
        <v>325</v>
      </c>
      <c r="B55" s="65">
        <v>2</v>
      </c>
      <c r="C55" s="66">
        <v>0</v>
      </c>
      <c r="D55" s="65">
        <v>16</v>
      </c>
      <c r="E55" s="66">
        <v>13</v>
      </c>
      <c r="F55" s="67"/>
      <c r="G55" s="65">
        <f t="shared" si="4"/>
        <v>2</v>
      </c>
      <c r="H55" s="66">
        <f t="shared" si="5"/>
        <v>3</v>
      </c>
      <c r="I55" s="20" t="str">
        <f t="shared" si="6"/>
        <v>-</v>
      </c>
      <c r="J55" s="21">
        <f t="shared" si="7"/>
        <v>0.23076923076923078</v>
      </c>
    </row>
    <row r="56" spans="1:10" x14ac:dyDescent="0.2">
      <c r="A56" s="158" t="s">
        <v>267</v>
      </c>
      <c r="B56" s="65">
        <v>0</v>
      </c>
      <c r="C56" s="66">
        <v>5</v>
      </c>
      <c r="D56" s="65">
        <v>1</v>
      </c>
      <c r="E56" s="66">
        <v>12</v>
      </c>
      <c r="F56" s="67"/>
      <c r="G56" s="65">
        <f t="shared" si="4"/>
        <v>-5</v>
      </c>
      <c r="H56" s="66">
        <f t="shared" si="5"/>
        <v>-11</v>
      </c>
      <c r="I56" s="20">
        <f t="shared" si="6"/>
        <v>-1</v>
      </c>
      <c r="J56" s="21">
        <f t="shared" si="7"/>
        <v>-0.91666666666666663</v>
      </c>
    </row>
    <row r="57" spans="1:10" x14ac:dyDescent="0.2">
      <c r="A57" s="158" t="s">
        <v>283</v>
      </c>
      <c r="B57" s="65">
        <v>5</v>
      </c>
      <c r="C57" s="66">
        <v>1</v>
      </c>
      <c r="D57" s="65">
        <v>22</v>
      </c>
      <c r="E57" s="66">
        <v>29</v>
      </c>
      <c r="F57" s="67"/>
      <c r="G57" s="65">
        <f t="shared" si="4"/>
        <v>4</v>
      </c>
      <c r="H57" s="66">
        <f t="shared" si="5"/>
        <v>-7</v>
      </c>
      <c r="I57" s="20">
        <f t="shared" si="6"/>
        <v>4</v>
      </c>
      <c r="J57" s="21">
        <f t="shared" si="7"/>
        <v>-0.2413793103448276</v>
      </c>
    </row>
    <row r="58" spans="1:10" x14ac:dyDescent="0.2">
      <c r="A58" s="158" t="s">
        <v>294</v>
      </c>
      <c r="B58" s="65">
        <v>0</v>
      </c>
      <c r="C58" s="66">
        <v>0</v>
      </c>
      <c r="D58" s="65">
        <v>0</v>
      </c>
      <c r="E58" s="66">
        <v>2</v>
      </c>
      <c r="F58" s="67"/>
      <c r="G58" s="65">
        <f t="shared" si="4"/>
        <v>0</v>
      </c>
      <c r="H58" s="66">
        <f t="shared" si="5"/>
        <v>-2</v>
      </c>
      <c r="I58" s="20" t="str">
        <f t="shared" si="6"/>
        <v>-</v>
      </c>
      <c r="J58" s="21">
        <f t="shared" si="7"/>
        <v>-1</v>
      </c>
    </row>
    <row r="59" spans="1:10" x14ac:dyDescent="0.2">
      <c r="A59" s="158" t="s">
        <v>295</v>
      </c>
      <c r="B59" s="65">
        <v>0</v>
      </c>
      <c r="C59" s="66">
        <v>1</v>
      </c>
      <c r="D59" s="65">
        <v>3</v>
      </c>
      <c r="E59" s="66">
        <v>5</v>
      </c>
      <c r="F59" s="67"/>
      <c r="G59" s="65">
        <f t="shared" si="4"/>
        <v>-1</v>
      </c>
      <c r="H59" s="66">
        <f t="shared" si="5"/>
        <v>-2</v>
      </c>
      <c r="I59" s="20">
        <f t="shared" si="6"/>
        <v>-1</v>
      </c>
      <c r="J59" s="21">
        <f t="shared" si="7"/>
        <v>-0.4</v>
      </c>
    </row>
    <row r="60" spans="1:10" x14ac:dyDescent="0.2">
      <c r="A60" s="158" t="s">
        <v>342</v>
      </c>
      <c r="B60" s="65">
        <v>0</v>
      </c>
      <c r="C60" s="66">
        <v>0</v>
      </c>
      <c r="D60" s="65">
        <v>3</v>
      </c>
      <c r="E60" s="66">
        <v>3</v>
      </c>
      <c r="F60" s="67"/>
      <c r="G60" s="65">
        <f t="shared" si="4"/>
        <v>0</v>
      </c>
      <c r="H60" s="66">
        <f t="shared" si="5"/>
        <v>0</v>
      </c>
      <c r="I60" s="20" t="str">
        <f t="shared" si="6"/>
        <v>-</v>
      </c>
      <c r="J60" s="21">
        <f t="shared" si="7"/>
        <v>0</v>
      </c>
    </row>
    <row r="61" spans="1:10" x14ac:dyDescent="0.2">
      <c r="A61" s="158" t="s">
        <v>296</v>
      </c>
      <c r="B61" s="65">
        <v>1</v>
      </c>
      <c r="C61" s="66">
        <v>0</v>
      </c>
      <c r="D61" s="65">
        <v>5</v>
      </c>
      <c r="E61" s="66">
        <v>0</v>
      </c>
      <c r="F61" s="67"/>
      <c r="G61" s="65">
        <f t="shared" si="4"/>
        <v>1</v>
      </c>
      <c r="H61" s="66">
        <f t="shared" si="5"/>
        <v>5</v>
      </c>
      <c r="I61" s="20" t="str">
        <f t="shared" si="6"/>
        <v>-</v>
      </c>
      <c r="J61" s="21" t="str">
        <f t="shared" si="7"/>
        <v>-</v>
      </c>
    </row>
    <row r="62" spans="1:10" x14ac:dyDescent="0.2">
      <c r="A62" s="158" t="s">
        <v>245</v>
      </c>
      <c r="B62" s="65">
        <v>1</v>
      </c>
      <c r="C62" s="66">
        <v>0</v>
      </c>
      <c r="D62" s="65">
        <v>4</v>
      </c>
      <c r="E62" s="66">
        <v>4</v>
      </c>
      <c r="F62" s="67"/>
      <c r="G62" s="65">
        <f t="shared" si="4"/>
        <v>1</v>
      </c>
      <c r="H62" s="66">
        <f t="shared" si="5"/>
        <v>0</v>
      </c>
      <c r="I62" s="20" t="str">
        <f t="shared" si="6"/>
        <v>-</v>
      </c>
      <c r="J62" s="21">
        <f t="shared" si="7"/>
        <v>0</v>
      </c>
    </row>
    <row r="63" spans="1:10" x14ac:dyDescent="0.2">
      <c r="A63" s="158" t="s">
        <v>343</v>
      </c>
      <c r="B63" s="65">
        <v>0</v>
      </c>
      <c r="C63" s="66">
        <v>0</v>
      </c>
      <c r="D63" s="65">
        <v>0</v>
      </c>
      <c r="E63" s="66">
        <v>1</v>
      </c>
      <c r="F63" s="67"/>
      <c r="G63" s="65">
        <f t="shared" si="4"/>
        <v>0</v>
      </c>
      <c r="H63" s="66">
        <f t="shared" si="5"/>
        <v>-1</v>
      </c>
      <c r="I63" s="20" t="str">
        <f t="shared" si="6"/>
        <v>-</v>
      </c>
      <c r="J63" s="21">
        <f t="shared" si="7"/>
        <v>-1</v>
      </c>
    </row>
    <row r="64" spans="1:10" x14ac:dyDescent="0.2">
      <c r="A64" s="158" t="s">
        <v>389</v>
      </c>
      <c r="B64" s="65">
        <v>9</v>
      </c>
      <c r="C64" s="66">
        <v>3</v>
      </c>
      <c r="D64" s="65">
        <v>104</v>
      </c>
      <c r="E64" s="66">
        <v>62</v>
      </c>
      <c r="F64" s="67"/>
      <c r="G64" s="65">
        <f t="shared" si="4"/>
        <v>6</v>
      </c>
      <c r="H64" s="66">
        <f t="shared" si="5"/>
        <v>42</v>
      </c>
      <c r="I64" s="20">
        <f t="shared" si="6"/>
        <v>2</v>
      </c>
      <c r="J64" s="21">
        <f t="shared" si="7"/>
        <v>0.67741935483870963</v>
      </c>
    </row>
    <row r="65" spans="1:10" x14ac:dyDescent="0.2">
      <c r="A65" s="158" t="s">
        <v>390</v>
      </c>
      <c r="B65" s="65">
        <v>0</v>
      </c>
      <c r="C65" s="66">
        <v>1</v>
      </c>
      <c r="D65" s="65">
        <v>22</v>
      </c>
      <c r="E65" s="66">
        <v>31</v>
      </c>
      <c r="F65" s="67"/>
      <c r="G65" s="65">
        <f t="shared" si="4"/>
        <v>-1</v>
      </c>
      <c r="H65" s="66">
        <f t="shared" si="5"/>
        <v>-9</v>
      </c>
      <c r="I65" s="20">
        <f t="shared" si="6"/>
        <v>-1</v>
      </c>
      <c r="J65" s="21">
        <f t="shared" si="7"/>
        <v>-0.29032258064516131</v>
      </c>
    </row>
    <row r="66" spans="1:10" x14ac:dyDescent="0.2">
      <c r="A66" s="158" t="s">
        <v>422</v>
      </c>
      <c r="B66" s="65">
        <v>13</v>
      </c>
      <c r="C66" s="66">
        <v>2</v>
      </c>
      <c r="D66" s="65">
        <v>129</v>
      </c>
      <c r="E66" s="66">
        <v>100</v>
      </c>
      <c r="F66" s="67"/>
      <c r="G66" s="65">
        <f t="shared" si="4"/>
        <v>11</v>
      </c>
      <c r="H66" s="66">
        <f t="shared" si="5"/>
        <v>29</v>
      </c>
      <c r="I66" s="20">
        <f t="shared" si="6"/>
        <v>5.5</v>
      </c>
      <c r="J66" s="21">
        <f t="shared" si="7"/>
        <v>0.28999999999999998</v>
      </c>
    </row>
    <row r="67" spans="1:10" x14ac:dyDescent="0.2">
      <c r="A67" s="158" t="s">
        <v>423</v>
      </c>
      <c r="B67" s="65">
        <v>1</v>
      </c>
      <c r="C67" s="66">
        <v>2</v>
      </c>
      <c r="D67" s="65">
        <v>33</v>
      </c>
      <c r="E67" s="66">
        <v>55</v>
      </c>
      <c r="F67" s="67"/>
      <c r="G67" s="65">
        <f t="shared" si="4"/>
        <v>-1</v>
      </c>
      <c r="H67" s="66">
        <f t="shared" si="5"/>
        <v>-22</v>
      </c>
      <c r="I67" s="20">
        <f t="shared" si="6"/>
        <v>-0.5</v>
      </c>
      <c r="J67" s="21">
        <f t="shared" si="7"/>
        <v>-0.4</v>
      </c>
    </row>
    <row r="68" spans="1:10" x14ac:dyDescent="0.2">
      <c r="A68" s="158" t="s">
        <v>461</v>
      </c>
      <c r="B68" s="65">
        <v>18</v>
      </c>
      <c r="C68" s="66">
        <v>11</v>
      </c>
      <c r="D68" s="65">
        <v>103</v>
      </c>
      <c r="E68" s="66">
        <v>121</v>
      </c>
      <c r="F68" s="67"/>
      <c r="G68" s="65">
        <f t="shared" si="4"/>
        <v>7</v>
      </c>
      <c r="H68" s="66">
        <f t="shared" si="5"/>
        <v>-18</v>
      </c>
      <c r="I68" s="20">
        <f t="shared" si="6"/>
        <v>0.63636363636363635</v>
      </c>
      <c r="J68" s="21">
        <f t="shared" si="7"/>
        <v>-0.1487603305785124</v>
      </c>
    </row>
    <row r="69" spans="1:10" x14ac:dyDescent="0.2">
      <c r="A69" s="158" t="s">
        <v>462</v>
      </c>
      <c r="B69" s="65">
        <v>2</v>
      </c>
      <c r="C69" s="66">
        <v>1</v>
      </c>
      <c r="D69" s="65">
        <v>16</v>
      </c>
      <c r="E69" s="66">
        <v>2</v>
      </c>
      <c r="F69" s="67"/>
      <c r="G69" s="65">
        <f t="shared" si="4"/>
        <v>1</v>
      </c>
      <c r="H69" s="66">
        <f t="shared" si="5"/>
        <v>14</v>
      </c>
      <c r="I69" s="20">
        <f t="shared" si="6"/>
        <v>1</v>
      </c>
      <c r="J69" s="21">
        <f t="shared" si="7"/>
        <v>7</v>
      </c>
    </row>
    <row r="70" spans="1:10" x14ac:dyDescent="0.2">
      <c r="A70" s="158" t="s">
        <v>481</v>
      </c>
      <c r="B70" s="65">
        <v>2</v>
      </c>
      <c r="C70" s="66">
        <v>1</v>
      </c>
      <c r="D70" s="65">
        <v>32</v>
      </c>
      <c r="E70" s="66">
        <v>21</v>
      </c>
      <c r="F70" s="67"/>
      <c r="G70" s="65">
        <f t="shared" si="4"/>
        <v>1</v>
      </c>
      <c r="H70" s="66">
        <f t="shared" si="5"/>
        <v>11</v>
      </c>
      <c r="I70" s="20">
        <f t="shared" si="6"/>
        <v>1</v>
      </c>
      <c r="J70" s="21">
        <f t="shared" si="7"/>
        <v>0.52380952380952384</v>
      </c>
    </row>
    <row r="71" spans="1:10" x14ac:dyDescent="0.2">
      <c r="A71" s="158" t="s">
        <v>326</v>
      </c>
      <c r="B71" s="65">
        <v>0</v>
      </c>
      <c r="C71" s="66">
        <v>0</v>
      </c>
      <c r="D71" s="65">
        <v>8</v>
      </c>
      <c r="E71" s="66">
        <v>7</v>
      </c>
      <c r="F71" s="67"/>
      <c r="G71" s="65">
        <f t="shared" si="4"/>
        <v>0</v>
      </c>
      <c r="H71" s="66">
        <f t="shared" si="5"/>
        <v>1</v>
      </c>
      <c r="I71" s="20" t="str">
        <f t="shared" si="6"/>
        <v>-</v>
      </c>
      <c r="J71" s="21">
        <f t="shared" si="7"/>
        <v>0.14285714285714285</v>
      </c>
    </row>
    <row r="72" spans="1:10" s="160" customFormat="1" x14ac:dyDescent="0.2">
      <c r="A72" s="178" t="s">
        <v>639</v>
      </c>
      <c r="B72" s="71">
        <v>70</v>
      </c>
      <c r="C72" s="72">
        <v>39</v>
      </c>
      <c r="D72" s="71">
        <v>763</v>
      </c>
      <c r="E72" s="72">
        <v>678</v>
      </c>
      <c r="F72" s="73"/>
      <c r="G72" s="71">
        <f t="shared" si="4"/>
        <v>31</v>
      </c>
      <c r="H72" s="72">
        <f t="shared" si="5"/>
        <v>85</v>
      </c>
      <c r="I72" s="37">
        <f t="shared" si="6"/>
        <v>0.79487179487179482</v>
      </c>
      <c r="J72" s="38">
        <f t="shared" si="7"/>
        <v>0.12536873156342182</v>
      </c>
    </row>
    <row r="73" spans="1:10" x14ac:dyDescent="0.2">
      <c r="A73" s="177"/>
      <c r="B73" s="143"/>
      <c r="C73" s="144"/>
      <c r="D73" s="143"/>
      <c r="E73" s="144"/>
      <c r="F73" s="145"/>
      <c r="G73" s="143"/>
      <c r="H73" s="144"/>
      <c r="I73" s="151"/>
      <c r="J73" s="152"/>
    </row>
    <row r="74" spans="1:10" s="139" customFormat="1" x14ac:dyDescent="0.2">
      <c r="A74" s="159" t="s">
        <v>37</v>
      </c>
      <c r="B74" s="65"/>
      <c r="C74" s="66"/>
      <c r="D74" s="65"/>
      <c r="E74" s="66"/>
      <c r="F74" s="67"/>
      <c r="G74" s="65"/>
      <c r="H74" s="66"/>
      <c r="I74" s="20"/>
      <c r="J74" s="21"/>
    </row>
    <row r="75" spans="1:10" x14ac:dyDescent="0.2">
      <c r="A75" s="158" t="s">
        <v>518</v>
      </c>
      <c r="B75" s="65">
        <v>4</v>
      </c>
      <c r="C75" s="66">
        <v>0</v>
      </c>
      <c r="D75" s="65">
        <v>4</v>
      </c>
      <c r="E75" s="66">
        <v>0</v>
      </c>
      <c r="F75" s="67"/>
      <c r="G75" s="65">
        <f>B75-C75</f>
        <v>4</v>
      </c>
      <c r="H75" s="66">
        <f>D75-E75</f>
        <v>4</v>
      </c>
      <c r="I75" s="20" t="str">
        <f>IF(C75=0, "-", IF(G75/C75&lt;10, G75/C75, "&gt;999%"))</f>
        <v>-</v>
      </c>
      <c r="J75" s="21" t="str">
        <f>IF(E75=0, "-", IF(H75/E75&lt;10, H75/E75, "&gt;999%"))</f>
        <v>-</v>
      </c>
    </row>
    <row r="76" spans="1:10" s="160" customFormat="1" x14ac:dyDescent="0.2">
      <c r="A76" s="178" t="s">
        <v>640</v>
      </c>
      <c r="B76" s="71">
        <v>4</v>
      </c>
      <c r="C76" s="72">
        <v>0</v>
      </c>
      <c r="D76" s="71">
        <v>4</v>
      </c>
      <c r="E76" s="72">
        <v>0</v>
      </c>
      <c r="F76" s="73"/>
      <c r="G76" s="71">
        <f>B76-C76</f>
        <v>4</v>
      </c>
      <c r="H76" s="72">
        <f>D76-E76</f>
        <v>4</v>
      </c>
      <c r="I76" s="37" t="str">
        <f>IF(C76=0, "-", IF(G76/C76&lt;10, G76/C76, "&gt;999%"))</f>
        <v>-</v>
      </c>
      <c r="J76" s="38" t="str">
        <f>IF(E76=0, "-", IF(H76/E76&lt;10, H76/E76, "&gt;999%"))</f>
        <v>-</v>
      </c>
    </row>
    <row r="77" spans="1:10" x14ac:dyDescent="0.2">
      <c r="A77" s="177"/>
      <c r="B77" s="143"/>
      <c r="C77" s="144"/>
      <c r="D77" s="143"/>
      <c r="E77" s="144"/>
      <c r="F77" s="145"/>
      <c r="G77" s="143"/>
      <c r="H77" s="144"/>
      <c r="I77" s="151"/>
      <c r="J77" s="152"/>
    </row>
    <row r="78" spans="1:10" s="139" customFormat="1" x14ac:dyDescent="0.2">
      <c r="A78" s="159" t="s">
        <v>38</v>
      </c>
      <c r="B78" s="65"/>
      <c r="C78" s="66"/>
      <c r="D78" s="65"/>
      <c r="E78" s="66"/>
      <c r="F78" s="67"/>
      <c r="G78" s="65"/>
      <c r="H78" s="66"/>
      <c r="I78" s="20"/>
      <c r="J78" s="21"/>
    </row>
    <row r="79" spans="1:10" x14ac:dyDescent="0.2">
      <c r="A79" s="158" t="s">
        <v>291</v>
      </c>
      <c r="B79" s="65">
        <v>0</v>
      </c>
      <c r="C79" s="66">
        <v>2</v>
      </c>
      <c r="D79" s="65">
        <v>18</v>
      </c>
      <c r="E79" s="66">
        <v>16</v>
      </c>
      <c r="F79" s="67"/>
      <c r="G79" s="65">
        <f>B79-C79</f>
        <v>-2</v>
      </c>
      <c r="H79" s="66">
        <f>D79-E79</f>
        <v>2</v>
      </c>
      <c r="I79" s="20">
        <f>IF(C79=0, "-", IF(G79/C79&lt;10, G79/C79, "&gt;999%"))</f>
        <v>-1</v>
      </c>
      <c r="J79" s="21">
        <f>IF(E79=0, "-", IF(H79/E79&lt;10, H79/E79, "&gt;999%"))</f>
        <v>0.125</v>
      </c>
    </row>
    <row r="80" spans="1:10" s="160" customFormat="1" x14ac:dyDescent="0.2">
      <c r="A80" s="178" t="s">
        <v>641</v>
      </c>
      <c r="B80" s="71">
        <v>0</v>
      </c>
      <c r="C80" s="72">
        <v>2</v>
      </c>
      <c r="D80" s="71">
        <v>18</v>
      </c>
      <c r="E80" s="72">
        <v>16</v>
      </c>
      <c r="F80" s="73"/>
      <c r="G80" s="71">
        <f>B80-C80</f>
        <v>-2</v>
      </c>
      <c r="H80" s="72">
        <f>D80-E80</f>
        <v>2</v>
      </c>
      <c r="I80" s="37">
        <f>IF(C80=0, "-", IF(G80/C80&lt;10, G80/C80, "&gt;999%"))</f>
        <v>-1</v>
      </c>
      <c r="J80" s="38">
        <f>IF(E80=0, "-", IF(H80/E80&lt;10, H80/E80, "&gt;999%"))</f>
        <v>0.125</v>
      </c>
    </row>
    <row r="81" spans="1:10" x14ac:dyDescent="0.2">
      <c r="A81" s="177"/>
      <c r="B81" s="143"/>
      <c r="C81" s="144"/>
      <c r="D81" s="143"/>
      <c r="E81" s="144"/>
      <c r="F81" s="145"/>
      <c r="G81" s="143"/>
      <c r="H81" s="144"/>
      <c r="I81" s="151"/>
      <c r="J81" s="152"/>
    </row>
    <row r="82" spans="1:10" s="139" customFormat="1" x14ac:dyDescent="0.2">
      <c r="A82" s="159" t="s">
        <v>39</v>
      </c>
      <c r="B82" s="65"/>
      <c r="C82" s="66"/>
      <c r="D82" s="65"/>
      <c r="E82" s="66"/>
      <c r="F82" s="67"/>
      <c r="G82" s="65"/>
      <c r="H82" s="66"/>
      <c r="I82" s="20"/>
      <c r="J82" s="21"/>
    </row>
    <row r="83" spans="1:10" x14ac:dyDescent="0.2">
      <c r="A83" s="158" t="s">
        <v>215</v>
      </c>
      <c r="B83" s="65">
        <v>0</v>
      </c>
      <c r="C83" s="66">
        <v>1</v>
      </c>
      <c r="D83" s="65">
        <v>1</v>
      </c>
      <c r="E83" s="66">
        <v>3</v>
      </c>
      <c r="F83" s="67"/>
      <c r="G83" s="65">
        <f>B83-C83</f>
        <v>-1</v>
      </c>
      <c r="H83" s="66">
        <f>D83-E83</f>
        <v>-2</v>
      </c>
      <c r="I83" s="20">
        <f>IF(C83=0, "-", IF(G83/C83&lt;10, G83/C83, "&gt;999%"))</f>
        <v>-1</v>
      </c>
      <c r="J83" s="21">
        <f>IF(E83=0, "-", IF(H83/E83&lt;10, H83/E83, "&gt;999%"))</f>
        <v>-0.66666666666666663</v>
      </c>
    </row>
    <row r="84" spans="1:10" x14ac:dyDescent="0.2">
      <c r="A84" s="158" t="s">
        <v>352</v>
      </c>
      <c r="B84" s="65">
        <v>0</v>
      </c>
      <c r="C84" s="66">
        <v>0</v>
      </c>
      <c r="D84" s="65">
        <v>1</v>
      </c>
      <c r="E84" s="66">
        <v>1</v>
      </c>
      <c r="F84" s="67"/>
      <c r="G84" s="65">
        <f>B84-C84</f>
        <v>0</v>
      </c>
      <c r="H84" s="66">
        <f>D84-E84</f>
        <v>0</v>
      </c>
      <c r="I84" s="20" t="str">
        <f>IF(C84=0, "-", IF(G84/C84&lt;10, G84/C84, "&gt;999%"))</f>
        <v>-</v>
      </c>
      <c r="J84" s="21">
        <f>IF(E84=0, "-", IF(H84/E84&lt;10, H84/E84, "&gt;999%"))</f>
        <v>0</v>
      </c>
    </row>
    <row r="85" spans="1:10" x14ac:dyDescent="0.2">
      <c r="A85" s="158" t="s">
        <v>353</v>
      </c>
      <c r="B85" s="65">
        <v>0</v>
      </c>
      <c r="C85" s="66">
        <v>0</v>
      </c>
      <c r="D85" s="65">
        <v>0</v>
      </c>
      <c r="E85" s="66">
        <v>1</v>
      </c>
      <c r="F85" s="67"/>
      <c r="G85" s="65">
        <f>B85-C85</f>
        <v>0</v>
      </c>
      <c r="H85" s="66">
        <f>D85-E85</f>
        <v>-1</v>
      </c>
      <c r="I85" s="20" t="str">
        <f>IF(C85=0, "-", IF(G85/C85&lt;10, G85/C85, "&gt;999%"))</f>
        <v>-</v>
      </c>
      <c r="J85" s="21">
        <f>IF(E85=0, "-", IF(H85/E85&lt;10, H85/E85, "&gt;999%"))</f>
        <v>-1</v>
      </c>
    </row>
    <row r="86" spans="1:10" x14ac:dyDescent="0.2">
      <c r="A86" s="158" t="s">
        <v>397</v>
      </c>
      <c r="B86" s="65">
        <v>2</v>
      </c>
      <c r="C86" s="66">
        <v>0</v>
      </c>
      <c r="D86" s="65">
        <v>6</v>
      </c>
      <c r="E86" s="66">
        <v>2</v>
      </c>
      <c r="F86" s="67"/>
      <c r="G86" s="65">
        <f>B86-C86</f>
        <v>2</v>
      </c>
      <c r="H86" s="66">
        <f>D86-E86</f>
        <v>4</v>
      </c>
      <c r="I86" s="20" t="str">
        <f>IF(C86=0, "-", IF(G86/C86&lt;10, G86/C86, "&gt;999%"))</f>
        <v>-</v>
      </c>
      <c r="J86" s="21">
        <f>IF(E86=0, "-", IF(H86/E86&lt;10, H86/E86, "&gt;999%"))</f>
        <v>2</v>
      </c>
    </row>
    <row r="87" spans="1:10" s="160" customFormat="1" x14ac:dyDescent="0.2">
      <c r="A87" s="178" t="s">
        <v>642</v>
      </c>
      <c r="B87" s="71">
        <v>2</v>
      </c>
      <c r="C87" s="72">
        <v>1</v>
      </c>
      <c r="D87" s="71">
        <v>8</v>
      </c>
      <c r="E87" s="72">
        <v>7</v>
      </c>
      <c r="F87" s="73"/>
      <c r="G87" s="71">
        <f>B87-C87</f>
        <v>1</v>
      </c>
      <c r="H87" s="72">
        <f>D87-E87</f>
        <v>1</v>
      </c>
      <c r="I87" s="37">
        <f>IF(C87=0, "-", IF(G87/C87&lt;10, G87/C87, "&gt;999%"))</f>
        <v>1</v>
      </c>
      <c r="J87" s="38">
        <f>IF(E87=0, "-", IF(H87/E87&lt;10, H87/E87, "&gt;999%"))</f>
        <v>0.14285714285714285</v>
      </c>
    </row>
    <row r="88" spans="1:10" x14ac:dyDescent="0.2">
      <c r="A88" s="177"/>
      <c r="B88" s="143"/>
      <c r="C88" s="144"/>
      <c r="D88" s="143"/>
      <c r="E88" s="144"/>
      <c r="F88" s="145"/>
      <c r="G88" s="143"/>
      <c r="H88" s="144"/>
      <c r="I88" s="151"/>
      <c r="J88" s="152"/>
    </row>
    <row r="89" spans="1:10" s="139" customFormat="1" x14ac:dyDescent="0.2">
      <c r="A89" s="159" t="s">
        <v>40</v>
      </c>
      <c r="B89" s="65"/>
      <c r="C89" s="66"/>
      <c r="D89" s="65"/>
      <c r="E89" s="66"/>
      <c r="F89" s="67"/>
      <c r="G89" s="65"/>
      <c r="H89" s="66"/>
      <c r="I89" s="20"/>
      <c r="J89" s="21"/>
    </row>
    <row r="90" spans="1:10" x14ac:dyDescent="0.2">
      <c r="A90" s="158" t="s">
        <v>562</v>
      </c>
      <c r="B90" s="65">
        <v>5</v>
      </c>
      <c r="C90" s="66">
        <v>2</v>
      </c>
      <c r="D90" s="65">
        <v>23</v>
      </c>
      <c r="E90" s="66">
        <v>25</v>
      </c>
      <c r="F90" s="67"/>
      <c r="G90" s="65">
        <f>B90-C90</f>
        <v>3</v>
      </c>
      <c r="H90" s="66">
        <f>D90-E90</f>
        <v>-2</v>
      </c>
      <c r="I90" s="20">
        <f>IF(C90=0, "-", IF(G90/C90&lt;10, G90/C90, "&gt;999%"))</f>
        <v>1.5</v>
      </c>
      <c r="J90" s="21">
        <f>IF(E90=0, "-", IF(H90/E90&lt;10, H90/E90, "&gt;999%"))</f>
        <v>-0.08</v>
      </c>
    </row>
    <row r="91" spans="1:10" s="160" customFormat="1" x14ac:dyDescent="0.2">
      <c r="A91" s="178" t="s">
        <v>643</v>
      </c>
      <c r="B91" s="71">
        <v>5</v>
      </c>
      <c r="C91" s="72">
        <v>2</v>
      </c>
      <c r="D91" s="71">
        <v>23</v>
      </c>
      <c r="E91" s="72">
        <v>25</v>
      </c>
      <c r="F91" s="73"/>
      <c r="G91" s="71">
        <f>B91-C91</f>
        <v>3</v>
      </c>
      <c r="H91" s="72">
        <f>D91-E91</f>
        <v>-2</v>
      </c>
      <c r="I91" s="37">
        <f>IF(C91=0, "-", IF(G91/C91&lt;10, G91/C91, "&gt;999%"))</f>
        <v>1.5</v>
      </c>
      <c r="J91" s="38">
        <f>IF(E91=0, "-", IF(H91/E91&lt;10, H91/E91, "&gt;999%"))</f>
        <v>-0.08</v>
      </c>
    </row>
    <row r="92" spans="1:10" x14ac:dyDescent="0.2">
      <c r="A92" s="177"/>
      <c r="B92" s="143"/>
      <c r="C92" s="144"/>
      <c r="D92" s="143"/>
      <c r="E92" s="144"/>
      <c r="F92" s="145"/>
      <c r="G92" s="143"/>
      <c r="H92" s="144"/>
      <c r="I92" s="151"/>
      <c r="J92" s="152"/>
    </row>
    <row r="93" spans="1:10" s="139" customFormat="1" x14ac:dyDescent="0.2">
      <c r="A93" s="159" t="s">
        <v>41</v>
      </c>
      <c r="B93" s="65"/>
      <c r="C93" s="66"/>
      <c r="D93" s="65"/>
      <c r="E93" s="66"/>
      <c r="F93" s="67"/>
      <c r="G93" s="65"/>
      <c r="H93" s="66"/>
      <c r="I93" s="20"/>
      <c r="J93" s="21"/>
    </row>
    <row r="94" spans="1:10" x14ac:dyDescent="0.2">
      <c r="A94" s="158" t="s">
        <v>563</v>
      </c>
      <c r="B94" s="65">
        <v>0</v>
      </c>
      <c r="C94" s="66">
        <v>1</v>
      </c>
      <c r="D94" s="65">
        <v>0</v>
      </c>
      <c r="E94" s="66">
        <v>1</v>
      </c>
      <c r="F94" s="67"/>
      <c r="G94" s="65">
        <f>B94-C94</f>
        <v>-1</v>
      </c>
      <c r="H94" s="66">
        <f>D94-E94</f>
        <v>-1</v>
      </c>
      <c r="I94" s="20">
        <f>IF(C94=0, "-", IF(G94/C94&lt;10, G94/C94, "&gt;999%"))</f>
        <v>-1</v>
      </c>
      <c r="J94" s="21">
        <f>IF(E94=0, "-", IF(H94/E94&lt;10, H94/E94, "&gt;999%"))</f>
        <v>-1</v>
      </c>
    </row>
    <row r="95" spans="1:10" s="160" customFormat="1" x14ac:dyDescent="0.2">
      <c r="A95" s="178" t="s">
        <v>644</v>
      </c>
      <c r="B95" s="71">
        <v>0</v>
      </c>
      <c r="C95" s="72">
        <v>1</v>
      </c>
      <c r="D95" s="71">
        <v>0</v>
      </c>
      <c r="E95" s="72">
        <v>1</v>
      </c>
      <c r="F95" s="73"/>
      <c r="G95" s="71">
        <f>B95-C95</f>
        <v>-1</v>
      </c>
      <c r="H95" s="72">
        <f>D95-E95</f>
        <v>-1</v>
      </c>
      <c r="I95" s="37">
        <f>IF(C95=0, "-", IF(G95/C95&lt;10, G95/C95, "&gt;999%"))</f>
        <v>-1</v>
      </c>
      <c r="J95" s="38">
        <f>IF(E95=0, "-", IF(H95/E95&lt;10, H95/E95, "&gt;999%"))</f>
        <v>-1</v>
      </c>
    </row>
    <row r="96" spans="1:10" x14ac:dyDescent="0.2">
      <c r="A96" s="177"/>
      <c r="B96" s="143"/>
      <c r="C96" s="144"/>
      <c r="D96" s="143"/>
      <c r="E96" s="144"/>
      <c r="F96" s="145"/>
      <c r="G96" s="143"/>
      <c r="H96" s="144"/>
      <c r="I96" s="151"/>
      <c r="J96" s="152"/>
    </row>
    <row r="97" spans="1:10" s="139" customFormat="1" x14ac:dyDescent="0.2">
      <c r="A97" s="159" t="s">
        <v>42</v>
      </c>
      <c r="B97" s="65"/>
      <c r="C97" s="66"/>
      <c r="D97" s="65"/>
      <c r="E97" s="66"/>
      <c r="F97" s="67"/>
      <c r="G97" s="65"/>
      <c r="H97" s="66"/>
      <c r="I97" s="20"/>
      <c r="J97" s="21"/>
    </row>
    <row r="98" spans="1:10" x14ac:dyDescent="0.2">
      <c r="A98" s="158" t="s">
        <v>344</v>
      </c>
      <c r="B98" s="65">
        <v>0</v>
      </c>
      <c r="C98" s="66">
        <v>2</v>
      </c>
      <c r="D98" s="65">
        <v>11</v>
      </c>
      <c r="E98" s="66">
        <v>17</v>
      </c>
      <c r="F98" s="67"/>
      <c r="G98" s="65">
        <f>B98-C98</f>
        <v>-2</v>
      </c>
      <c r="H98" s="66">
        <f>D98-E98</f>
        <v>-6</v>
      </c>
      <c r="I98" s="20">
        <f>IF(C98=0, "-", IF(G98/C98&lt;10, G98/C98, "&gt;999%"))</f>
        <v>-1</v>
      </c>
      <c r="J98" s="21">
        <f>IF(E98=0, "-", IF(H98/E98&lt;10, H98/E98, "&gt;999%"))</f>
        <v>-0.35294117647058826</v>
      </c>
    </row>
    <row r="99" spans="1:10" s="160" customFormat="1" x14ac:dyDescent="0.2">
      <c r="A99" s="178" t="s">
        <v>645</v>
      </c>
      <c r="B99" s="71">
        <v>0</v>
      </c>
      <c r="C99" s="72">
        <v>2</v>
      </c>
      <c r="D99" s="71">
        <v>11</v>
      </c>
      <c r="E99" s="72">
        <v>17</v>
      </c>
      <c r="F99" s="73"/>
      <c r="G99" s="71">
        <f>B99-C99</f>
        <v>-2</v>
      </c>
      <c r="H99" s="72">
        <f>D99-E99</f>
        <v>-6</v>
      </c>
      <c r="I99" s="37">
        <f>IF(C99=0, "-", IF(G99/C99&lt;10, G99/C99, "&gt;999%"))</f>
        <v>-1</v>
      </c>
      <c r="J99" s="38">
        <f>IF(E99=0, "-", IF(H99/E99&lt;10, H99/E99, "&gt;999%"))</f>
        <v>-0.35294117647058826</v>
      </c>
    </row>
    <row r="100" spans="1:10" x14ac:dyDescent="0.2">
      <c r="A100" s="177"/>
      <c r="B100" s="143"/>
      <c r="C100" s="144"/>
      <c r="D100" s="143"/>
      <c r="E100" s="144"/>
      <c r="F100" s="145"/>
      <c r="G100" s="143"/>
      <c r="H100" s="144"/>
      <c r="I100" s="151"/>
      <c r="J100" s="152"/>
    </row>
    <row r="101" spans="1:10" s="139" customFormat="1" x14ac:dyDescent="0.2">
      <c r="A101" s="159" t="s">
        <v>43</v>
      </c>
      <c r="B101" s="65"/>
      <c r="C101" s="66"/>
      <c r="D101" s="65"/>
      <c r="E101" s="66"/>
      <c r="F101" s="67"/>
      <c r="G101" s="65"/>
      <c r="H101" s="66"/>
      <c r="I101" s="20"/>
      <c r="J101" s="21"/>
    </row>
    <row r="102" spans="1:10" x14ac:dyDescent="0.2">
      <c r="A102" s="158" t="s">
        <v>311</v>
      </c>
      <c r="B102" s="65">
        <v>0</v>
      </c>
      <c r="C102" s="66">
        <v>0</v>
      </c>
      <c r="D102" s="65">
        <v>6</v>
      </c>
      <c r="E102" s="66">
        <v>5</v>
      </c>
      <c r="F102" s="67"/>
      <c r="G102" s="65">
        <f>B102-C102</f>
        <v>0</v>
      </c>
      <c r="H102" s="66">
        <f>D102-E102</f>
        <v>1</v>
      </c>
      <c r="I102" s="20" t="str">
        <f>IF(C102=0, "-", IF(G102/C102&lt;10, G102/C102, "&gt;999%"))</f>
        <v>-</v>
      </c>
      <c r="J102" s="21">
        <f>IF(E102=0, "-", IF(H102/E102&lt;10, H102/E102, "&gt;999%"))</f>
        <v>0.2</v>
      </c>
    </row>
    <row r="103" spans="1:10" x14ac:dyDescent="0.2">
      <c r="A103" s="158" t="s">
        <v>196</v>
      </c>
      <c r="B103" s="65">
        <v>5</v>
      </c>
      <c r="C103" s="66">
        <v>4</v>
      </c>
      <c r="D103" s="65">
        <v>38</v>
      </c>
      <c r="E103" s="66">
        <v>39</v>
      </c>
      <c r="F103" s="67"/>
      <c r="G103" s="65">
        <f>B103-C103</f>
        <v>1</v>
      </c>
      <c r="H103" s="66">
        <f>D103-E103</f>
        <v>-1</v>
      </c>
      <c r="I103" s="20">
        <f>IF(C103=0, "-", IF(G103/C103&lt;10, G103/C103, "&gt;999%"))</f>
        <v>0.25</v>
      </c>
      <c r="J103" s="21">
        <f>IF(E103=0, "-", IF(H103/E103&lt;10, H103/E103, "&gt;999%"))</f>
        <v>-2.564102564102564E-2</v>
      </c>
    </row>
    <row r="104" spans="1:10" x14ac:dyDescent="0.2">
      <c r="A104" s="158" t="s">
        <v>366</v>
      </c>
      <c r="B104" s="65">
        <v>0</v>
      </c>
      <c r="C104" s="66">
        <v>1</v>
      </c>
      <c r="D104" s="65">
        <v>8</v>
      </c>
      <c r="E104" s="66">
        <v>16</v>
      </c>
      <c r="F104" s="67"/>
      <c r="G104" s="65">
        <f>B104-C104</f>
        <v>-1</v>
      </c>
      <c r="H104" s="66">
        <f>D104-E104</f>
        <v>-8</v>
      </c>
      <c r="I104" s="20">
        <f>IF(C104=0, "-", IF(G104/C104&lt;10, G104/C104, "&gt;999%"))</f>
        <v>-1</v>
      </c>
      <c r="J104" s="21">
        <f>IF(E104=0, "-", IF(H104/E104&lt;10, H104/E104, "&gt;999%"))</f>
        <v>-0.5</v>
      </c>
    </row>
    <row r="105" spans="1:10" s="160" customFormat="1" x14ac:dyDescent="0.2">
      <c r="A105" s="178" t="s">
        <v>646</v>
      </c>
      <c r="B105" s="71">
        <v>5</v>
      </c>
      <c r="C105" s="72">
        <v>5</v>
      </c>
      <c r="D105" s="71">
        <v>52</v>
      </c>
      <c r="E105" s="72">
        <v>60</v>
      </c>
      <c r="F105" s="73"/>
      <c r="G105" s="71">
        <f>B105-C105</f>
        <v>0</v>
      </c>
      <c r="H105" s="72">
        <f>D105-E105</f>
        <v>-8</v>
      </c>
      <c r="I105" s="37">
        <f>IF(C105=0, "-", IF(G105/C105&lt;10, G105/C105, "&gt;999%"))</f>
        <v>0</v>
      </c>
      <c r="J105" s="38">
        <f>IF(E105=0, "-", IF(H105/E105&lt;10, H105/E105, "&gt;999%"))</f>
        <v>-0.13333333333333333</v>
      </c>
    </row>
    <row r="106" spans="1:10" x14ac:dyDescent="0.2">
      <c r="A106" s="177"/>
      <c r="B106" s="143"/>
      <c r="C106" s="144"/>
      <c r="D106" s="143"/>
      <c r="E106" s="144"/>
      <c r="F106" s="145"/>
      <c r="G106" s="143"/>
      <c r="H106" s="144"/>
      <c r="I106" s="151"/>
      <c r="J106" s="152"/>
    </row>
    <row r="107" spans="1:10" s="139" customFormat="1" x14ac:dyDescent="0.2">
      <c r="A107" s="159" t="s">
        <v>44</v>
      </c>
      <c r="B107" s="65"/>
      <c r="C107" s="66"/>
      <c r="D107" s="65"/>
      <c r="E107" s="66"/>
      <c r="F107" s="67"/>
      <c r="G107" s="65"/>
      <c r="H107" s="66"/>
      <c r="I107" s="20"/>
      <c r="J107" s="21"/>
    </row>
    <row r="108" spans="1:10" x14ac:dyDescent="0.2">
      <c r="A108" s="158" t="s">
        <v>494</v>
      </c>
      <c r="B108" s="65">
        <v>0</v>
      </c>
      <c r="C108" s="66">
        <v>1</v>
      </c>
      <c r="D108" s="65">
        <v>6</v>
      </c>
      <c r="E108" s="66">
        <v>5</v>
      </c>
      <c r="F108" s="67"/>
      <c r="G108" s="65">
        <f>B108-C108</f>
        <v>-1</v>
      </c>
      <c r="H108" s="66">
        <f>D108-E108</f>
        <v>1</v>
      </c>
      <c r="I108" s="20">
        <f>IF(C108=0, "-", IF(G108/C108&lt;10, G108/C108, "&gt;999%"))</f>
        <v>-1</v>
      </c>
      <c r="J108" s="21">
        <f>IF(E108=0, "-", IF(H108/E108&lt;10, H108/E108, "&gt;999%"))</f>
        <v>0.2</v>
      </c>
    </row>
    <row r="109" spans="1:10" x14ac:dyDescent="0.2">
      <c r="A109" s="158" t="s">
        <v>539</v>
      </c>
      <c r="B109" s="65">
        <v>6</v>
      </c>
      <c r="C109" s="66">
        <v>6</v>
      </c>
      <c r="D109" s="65">
        <v>40</v>
      </c>
      <c r="E109" s="66">
        <v>52</v>
      </c>
      <c r="F109" s="67"/>
      <c r="G109" s="65">
        <f>B109-C109</f>
        <v>0</v>
      </c>
      <c r="H109" s="66">
        <f>D109-E109</f>
        <v>-12</v>
      </c>
      <c r="I109" s="20">
        <f>IF(C109=0, "-", IF(G109/C109&lt;10, G109/C109, "&gt;999%"))</f>
        <v>0</v>
      </c>
      <c r="J109" s="21">
        <f>IF(E109=0, "-", IF(H109/E109&lt;10, H109/E109, "&gt;999%"))</f>
        <v>-0.23076923076923078</v>
      </c>
    </row>
    <row r="110" spans="1:10" s="160" customFormat="1" x14ac:dyDescent="0.2">
      <c r="A110" s="178" t="s">
        <v>647</v>
      </c>
      <c r="B110" s="71">
        <v>6</v>
      </c>
      <c r="C110" s="72">
        <v>7</v>
      </c>
      <c r="D110" s="71">
        <v>46</v>
      </c>
      <c r="E110" s="72">
        <v>57</v>
      </c>
      <c r="F110" s="73"/>
      <c r="G110" s="71">
        <f>B110-C110</f>
        <v>-1</v>
      </c>
      <c r="H110" s="72">
        <f>D110-E110</f>
        <v>-11</v>
      </c>
      <c r="I110" s="37">
        <f>IF(C110=0, "-", IF(G110/C110&lt;10, G110/C110, "&gt;999%"))</f>
        <v>-0.14285714285714285</v>
      </c>
      <c r="J110" s="38">
        <f>IF(E110=0, "-", IF(H110/E110&lt;10, H110/E110, "&gt;999%"))</f>
        <v>-0.19298245614035087</v>
      </c>
    </row>
    <row r="111" spans="1:10" x14ac:dyDescent="0.2">
      <c r="A111" s="177"/>
      <c r="B111" s="143"/>
      <c r="C111" s="144"/>
      <c r="D111" s="143"/>
      <c r="E111" s="144"/>
      <c r="F111" s="145"/>
      <c r="G111" s="143"/>
      <c r="H111" s="144"/>
      <c r="I111" s="151"/>
      <c r="J111" s="152"/>
    </row>
    <row r="112" spans="1:10" s="139" customFormat="1" x14ac:dyDescent="0.2">
      <c r="A112" s="159" t="s">
        <v>45</v>
      </c>
      <c r="B112" s="65"/>
      <c r="C112" s="66"/>
      <c r="D112" s="65"/>
      <c r="E112" s="66"/>
      <c r="F112" s="67"/>
      <c r="G112" s="65"/>
      <c r="H112" s="66"/>
      <c r="I112" s="20"/>
      <c r="J112" s="21"/>
    </row>
    <row r="113" spans="1:10" x14ac:dyDescent="0.2">
      <c r="A113" s="158" t="s">
        <v>354</v>
      </c>
      <c r="B113" s="65">
        <v>0</v>
      </c>
      <c r="C113" s="66">
        <v>5</v>
      </c>
      <c r="D113" s="65">
        <v>3</v>
      </c>
      <c r="E113" s="66">
        <v>47</v>
      </c>
      <c r="F113" s="67"/>
      <c r="G113" s="65">
        <f t="shared" ref="G113:G126" si="8">B113-C113</f>
        <v>-5</v>
      </c>
      <c r="H113" s="66">
        <f t="shared" ref="H113:H126" si="9">D113-E113</f>
        <v>-44</v>
      </c>
      <c r="I113" s="20">
        <f t="shared" ref="I113:I126" si="10">IF(C113=0, "-", IF(G113/C113&lt;10, G113/C113, "&gt;999%"))</f>
        <v>-1</v>
      </c>
      <c r="J113" s="21">
        <f t="shared" ref="J113:J126" si="11">IF(E113=0, "-", IF(H113/E113&lt;10, H113/E113, "&gt;999%"))</f>
        <v>-0.93617021276595747</v>
      </c>
    </row>
    <row r="114" spans="1:10" x14ac:dyDescent="0.2">
      <c r="A114" s="158" t="s">
        <v>433</v>
      </c>
      <c r="B114" s="65">
        <v>4</v>
      </c>
      <c r="C114" s="66">
        <v>13</v>
      </c>
      <c r="D114" s="65">
        <v>67</v>
      </c>
      <c r="E114" s="66">
        <v>155</v>
      </c>
      <c r="F114" s="67"/>
      <c r="G114" s="65">
        <f t="shared" si="8"/>
        <v>-9</v>
      </c>
      <c r="H114" s="66">
        <f t="shared" si="9"/>
        <v>-88</v>
      </c>
      <c r="I114" s="20">
        <f t="shared" si="10"/>
        <v>-0.69230769230769229</v>
      </c>
      <c r="J114" s="21">
        <f t="shared" si="11"/>
        <v>-0.56774193548387097</v>
      </c>
    </row>
    <row r="115" spans="1:10" x14ac:dyDescent="0.2">
      <c r="A115" s="158" t="s">
        <v>398</v>
      </c>
      <c r="B115" s="65">
        <v>26</v>
      </c>
      <c r="C115" s="66">
        <v>18</v>
      </c>
      <c r="D115" s="65">
        <v>149</v>
      </c>
      <c r="E115" s="66">
        <v>241</v>
      </c>
      <c r="F115" s="67"/>
      <c r="G115" s="65">
        <f t="shared" si="8"/>
        <v>8</v>
      </c>
      <c r="H115" s="66">
        <f t="shared" si="9"/>
        <v>-92</v>
      </c>
      <c r="I115" s="20">
        <f t="shared" si="10"/>
        <v>0.44444444444444442</v>
      </c>
      <c r="J115" s="21">
        <f t="shared" si="11"/>
        <v>-0.38174273858921159</v>
      </c>
    </row>
    <row r="116" spans="1:10" x14ac:dyDescent="0.2">
      <c r="A116" s="158" t="s">
        <v>434</v>
      </c>
      <c r="B116" s="65">
        <v>53</v>
      </c>
      <c r="C116" s="66">
        <v>28</v>
      </c>
      <c r="D116" s="65">
        <v>388</v>
      </c>
      <c r="E116" s="66">
        <v>333</v>
      </c>
      <c r="F116" s="67"/>
      <c r="G116" s="65">
        <f t="shared" si="8"/>
        <v>25</v>
      </c>
      <c r="H116" s="66">
        <f t="shared" si="9"/>
        <v>55</v>
      </c>
      <c r="I116" s="20">
        <f t="shared" si="10"/>
        <v>0.8928571428571429</v>
      </c>
      <c r="J116" s="21">
        <f t="shared" si="11"/>
        <v>0.16516516516516516</v>
      </c>
    </row>
    <row r="117" spans="1:10" x14ac:dyDescent="0.2">
      <c r="A117" s="158" t="s">
        <v>199</v>
      </c>
      <c r="B117" s="65">
        <v>4</v>
      </c>
      <c r="C117" s="66">
        <v>0</v>
      </c>
      <c r="D117" s="65">
        <v>20</v>
      </c>
      <c r="E117" s="66">
        <v>0</v>
      </c>
      <c r="F117" s="67"/>
      <c r="G117" s="65">
        <f t="shared" si="8"/>
        <v>4</v>
      </c>
      <c r="H117" s="66">
        <f t="shared" si="9"/>
        <v>20</v>
      </c>
      <c r="I117" s="20" t="str">
        <f t="shared" si="10"/>
        <v>-</v>
      </c>
      <c r="J117" s="21" t="str">
        <f t="shared" si="11"/>
        <v>-</v>
      </c>
    </row>
    <row r="118" spans="1:10" x14ac:dyDescent="0.2">
      <c r="A118" s="158" t="s">
        <v>220</v>
      </c>
      <c r="B118" s="65">
        <v>5</v>
      </c>
      <c r="C118" s="66">
        <v>15</v>
      </c>
      <c r="D118" s="65">
        <v>150</v>
      </c>
      <c r="E118" s="66">
        <v>303</v>
      </c>
      <c r="F118" s="67"/>
      <c r="G118" s="65">
        <f t="shared" si="8"/>
        <v>-10</v>
      </c>
      <c r="H118" s="66">
        <f t="shared" si="9"/>
        <v>-153</v>
      </c>
      <c r="I118" s="20">
        <f t="shared" si="10"/>
        <v>-0.66666666666666663</v>
      </c>
      <c r="J118" s="21">
        <f t="shared" si="11"/>
        <v>-0.50495049504950495</v>
      </c>
    </row>
    <row r="119" spans="1:10" x14ac:dyDescent="0.2">
      <c r="A119" s="158" t="s">
        <v>251</v>
      </c>
      <c r="B119" s="65">
        <v>0</v>
      </c>
      <c r="C119" s="66">
        <v>2</v>
      </c>
      <c r="D119" s="65">
        <v>7</v>
      </c>
      <c r="E119" s="66">
        <v>16</v>
      </c>
      <c r="F119" s="67"/>
      <c r="G119" s="65">
        <f t="shared" si="8"/>
        <v>-2</v>
      </c>
      <c r="H119" s="66">
        <f t="shared" si="9"/>
        <v>-9</v>
      </c>
      <c r="I119" s="20">
        <f t="shared" si="10"/>
        <v>-1</v>
      </c>
      <c r="J119" s="21">
        <f t="shared" si="11"/>
        <v>-0.5625</v>
      </c>
    </row>
    <row r="120" spans="1:10" x14ac:dyDescent="0.2">
      <c r="A120" s="158" t="s">
        <v>314</v>
      </c>
      <c r="B120" s="65">
        <v>13</v>
      </c>
      <c r="C120" s="66">
        <v>13</v>
      </c>
      <c r="D120" s="65">
        <v>192</v>
      </c>
      <c r="E120" s="66">
        <v>197</v>
      </c>
      <c r="F120" s="67"/>
      <c r="G120" s="65">
        <f t="shared" si="8"/>
        <v>0</v>
      </c>
      <c r="H120" s="66">
        <f t="shared" si="9"/>
        <v>-5</v>
      </c>
      <c r="I120" s="20">
        <f t="shared" si="10"/>
        <v>0</v>
      </c>
      <c r="J120" s="21">
        <f t="shared" si="11"/>
        <v>-2.5380710659898477E-2</v>
      </c>
    </row>
    <row r="121" spans="1:10" x14ac:dyDescent="0.2">
      <c r="A121" s="158" t="s">
        <v>355</v>
      </c>
      <c r="B121" s="65">
        <v>15</v>
      </c>
      <c r="C121" s="66">
        <v>0</v>
      </c>
      <c r="D121" s="65">
        <v>70</v>
      </c>
      <c r="E121" s="66">
        <v>0</v>
      </c>
      <c r="F121" s="67"/>
      <c r="G121" s="65">
        <f t="shared" si="8"/>
        <v>15</v>
      </c>
      <c r="H121" s="66">
        <f t="shared" si="9"/>
        <v>70</v>
      </c>
      <c r="I121" s="20" t="str">
        <f t="shared" si="10"/>
        <v>-</v>
      </c>
      <c r="J121" s="21" t="str">
        <f t="shared" si="11"/>
        <v>-</v>
      </c>
    </row>
    <row r="122" spans="1:10" x14ac:dyDescent="0.2">
      <c r="A122" s="158" t="s">
        <v>508</v>
      </c>
      <c r="B122" s="65">
        <v>29</v>
      </c>
      <c r="C122" s="66">
        <v>11</v>
      </c>
      <c r="D122" s="65">
        <v>210</v>
      </c>
      <c r="E122" s="66">
        <v>197</v>
      </c>
      <c r="F122" s="67"/>
      <c r="G122" s="65">
        <f t="shared" si="8"/>
        <v>18</v>
      </c>
      <c r="H122" s="66">
        <f t="shared" si="9"/>
        <v>13</v>
      </c>
      <c r="I122" s="20">
        <f t="shared" si="10"/>
        <v>1.6363636363636365</v>
      </c>
      <c r="J122" s="21">
        <f t="shared" si="11"/>
        <v>6.5989847715736044E-2</v>
      </c>
    </row>
    <row r="123" spans="1:10" x14ac:dyDescent="0.2">
      <c r="A123" s="158" t="s">
        <v>519</v>
      </c>
      <c r="B123" s="65">
        <v>246</v>
      </c>
      <c r="C123" s="66">
        <v>173</v>
      </c>
      <c r="D123" s="65">
        <v>2266</v>
      </c>
      <c r="E123" s="66">
        <v>2246</v>
      </c>
      <c r="F123" s="67"/>
      <c r="G123" s="65">
        <f t="shared" si="8"/>
        <v>73</v>
      </c>
      <c r="H123" s="66">
        <f t="shared" si="9"/>
        <v>20</v>
      </c>
      <c r="I123" s="20">
        <f t="shared" si="10"/>
        <v>0.42196531791907516</v>
      </c>
      <c r="J123" s="21">
        <f t="shared" si="11"/>
        <v>8.9047195013357075E-3</v>
      </c>
    </row>
    <row r="124" spans="1:10" x14ac:dyDescent="0.2">
      <c r="A124" s="158" t="s">
        <v>498</v>
      </c>
      <c r="B124" s="65">
        <v>12</v>
      </c>
      <c r="C124" s="66">
        <v>15</v>
      </c>
      <c r="D124" s="65">
        <v>170</v>
      </c>
      <c r="E124" s="66">
        <v>184</v>
      </c>
      <c r="F124" s="67"/>
      <c r="G124" s="65">
        <f t="shared" si="8"/>
        <v>-3</v>
      </c>
      <c r="H124" s="66">
        <f t="shared" si="9"/>
        <v>-14</v>
      </c>
      <c r="I124" s="20">
        <f t="shared" si="10"/>
        <v>-0.2</v>
      </c>
      <c r="J124" s="21">
        <f t="shared" si="11"/>
        <v>-7.6086956521739135E-2</v>
      </c>
    </row>
    <row r="125" spans="1:10" x14ac:dyDescent="0.2">
      <c r="A125" s="158" t="s">
        <v>540</v>
      </c>
      <c r="B125" s="65">
        <v>13</v>
      </c>
      <c r="C125" s="66">
        <v>7</v>
      </c>
      <c r="D125" s="65">
        <v>80</v>
      </c>
      <c r="E125" s="66">
        <v>96</v>
      </c>
      <c r="F125" s="67"/>
      <c r="G125" s="65">
        <f t="shared" si="8"/>
        <v>6</v>
      </c>
      <c r="H125" s="66">
        <f t="shared" si="9"/>
        <v>-16</v>
      </c>
      <c r="I125" s="20">
        <f t="shared" si="10"/>
        <v>0.8571428571428571</v>
      </c>
      <c r="J125" s="21">
        <f t="shared" si="11"/>
        <v>-0.16666666666666666</v>
      </c>
    </row>
    <row r="126" spans="1:10" s="160" customFormat="1" x14ac:dyDescent="0.2">
      <c r="A126" s="178" t="s">
        <v>648</v>
      </c>
      <c r="B126" s="71">
        <v>420</v>
      </c>
      <c r="C126" s="72">
        <v>300</v>
      </c>
      <c r="D126" s="71">
        <v>3772</v>
      </c>
      <c r="E126" s="72">
        <v>4015</v>
      </c>
      <c r="F126" s="73"/>
      <c r="G126" s="71">
        <f t="shared" si="8"/>
        <v>120</v>
      </c>
      <c r="H126" s="72">
        <f t="shared" si="9"/>
        <v>-243</v>
      </c>
      <c r="I126" s="37">
        <f t="shared" si="10"/>
        <v>0.4</v>
      </c>
      <c r="J126" s="38">
        <f t="shared" si="11"/>
        <v>-6.0523038605230388E-2</v>
      </c>
    </row>
    <row r="127" spans="1:10" x14ac:dyDescent="0.2">
      <c r="A127" s="177"/>
      <c r="B127" s="143"/>
      <c r="C127" s="144"/>
      <c r="D127" s="143"/>
      <c r="E127" s="144"/>
      <c r="F127" s="145"/>
      <c r="G127" s="143"/>
      <c r="H127" s="144"/>
      <c r="I127" s="151"/>
      <c r="J127" s="152"/>
    </row>
    <row r="128" spans="1:10" s="139" customFormat="1" x14ac:dyDescent="0.2">
      <c r="A128" s="159" t="s">
        <v>46</v>
      </c>
      <c r="B128" s="65"/>
      <c r="C128" s="66"/>
      <c r="D128" s="65"/>
      <c r="E128" s="66"/>
      <c r="F128" s="67"/>
      <c r="G128" s="65"/>
      <c r="H128" s="66"/>
      <c r="I128" s="20"/>
      <c r="J128" s="21"/>
    </row>
    <row r="129" spans="1:10" x14ac:dyDescent="0.2">
      <c r="A129" s="158" t="s">
        <v>564</v>
      </c>
      <c r="B129" s="65">
        <v>1</v>
      </c>
      <c r="C129" s="66">
        <v>2</v>
      </c>
      <c r="D129" s="65">
        <v>28</v>
      </c>
      <c r="E129" s="66">
        <v>20</v>
      </c>
      <c r="F129" s="67"/>
      <c r="G129" s="65">
        <f>B129-C129</f>
        <v>-1</v>
      </c>
      <c r="H129" s="66">
        <f>D129-E129</f>
        <v>8</v>
      </c>
      <c r="I129" s="20">
        <f>IF(C129=0, "-", IF(G129/C129&lt;10, G129/C129, "&gt;999%"))</f>
        <v>-0.5</v>
      </c>
      <c r="J129" s="21">
        <f>IF(E129=0, "-", IF(H129/E129&lt;10, H129/E129, "&gt;999%"))</f>
        <v>0.4</v>
      </c>
    </row>
    <row r="130" spans="1:10" s="160" customFormat="1" x14ac:dyDescent="0.2">
      <c r="A130" s="178" t="s">
        <v>649</v>
      </c>
      <c r="B130" s="71">
        <v>1</v>
      </c>
      <c r="C130" s="72">
        <v>2</v>
      </c>
      <c r="D130" s="71">
        <v>28</v>
      </c>
      <c r="E130" s="72">
        <v>20</v>
      </c>
      <c r="F130" s="73"/>
      <c r="G130" s="71">
        <f>B130-C130</f>
        <v>-1</v>
      </c>
      <c r="H130" s="72">
        <f>D130-E130</f>
        <v>8</v>
      </c>
      <c r="I130" s="37">
        <f>IF(C130=0, "-", IF(G130/C130&lt;10, G130/C130, "&gt;999%"))</f>
        <v>-0.5</v>
      </c>
      <c r="J130" s="38">
        <f>IF(E130=0, "-", IF(H130/E130&lt;10, H130/E130, "&gt;999%"))</f>
        <v>0.4</v>
      </c>
    </row>
    <row r="131" spans="1:10" x14ac:dyDescent="0.2">
      <c r="A131" s="177"/>
      <c r="B131" s="143"/>
      <c r="C131" s="144"/>
      <c r="D131" s="143"/>
      <c r="E131" s="144"/>
      <c r="F131" s="145"/>
      <c r="G131" s="143"/>
      <c r="H131" s="144"/>
      <c r="I131" s="151"/>
      <c r="J131" s="152"/>
    </row>
    <row r="132" spans="1:10" s="139" customFormat="1" x14ac:dyDescent="0.2">
      <c r="A132" s="159" t="s">
        <v>47</v>
      </c>
      <c r="B132" s="65"/>
      <c r="C132" s="66"/>
      <c r="D132" s="65"/>
      <c r="E132" s="66"/>
      <c r="F132" s="67"/>
      <c r="G132" s="65"/>
      <c r="H132" s="66"/>
      <c r="I132" s="20"/>
      <c r="J132" s="21"/>
    </row>
    <row r="133" spans="1:10" x14ac:dyDescent="0.2">
      <c r="A133" s="158" t="s">
        <v>541</v>
      </c>
      <c r="B133" s="65">
        <v>13</v>
      </c>
      <c r="C133" s="66">
        <v>6</v>
      </c>
      <c r="D133" s="65">
        <v>96</v>
      </c>
      <c r="E133" s="66">
        <v>73</v>
      </c>
      <c r="F133" s="67"/>
      <c r="G133" s="65">
        <f>B133-C133</f>
        <v>7</v>
      </c>
      <c r="H133" s="66">
        <f>D133-E133</f>
        <v>23</v>
      </c>
      <c r="I133" s="20">
        <f>IF(C133=0, "-", IF(G133/C133&lt;10, G133/C133, "&gt;999%"))</f>
        <v>1.1666666666666667</v>
      </c>
      <c r="J133" s="21">
        <f>IF(E133=0, "-", IF(H133/E133&lt;10, H133/E133, "&gt;999%"))</f>
        <v>0.31506849315068491</v>
      </c>
    </row>
    <row r="134" spans="1:10" x14ac:dyDescent="0.2">
      <c r="A134" s="158" t="s">
        <v>553</v>
      </c>
      <c r="B134" s="65">
        <v>7</v>
      </c>
      <c r="C134" s="66">
        <v>8</v>
      </c>
      <c r="D134" s="65">
        <v>51</v>
      </c>
      <c r="E134" s="66">
        <v>61</v>
      </c>
      <c r="F134" s="67"/>
      <c r="G134" s="65">
        <f>B134-C134</f>
        <v>-1</v>
      </c>
      <c r="H134" s="66">
        <f>D134-E134</f>
        <v>-10</v>
      </c>
      <c r="I134" s="20">
        <f>IF(C134=0, "-", IF(G134/C134&lt;10, G134/C134, "&gt;999%"))</f>
        <v>-0.125</v>
      </c>
      <c r="J134" s="21">
        <f>IF(E134=0, "-", IF(H134/E134&lt;10, H134/E134, "&gt;999%"))</f>
        <v>-0.16393442622950818</v>
      </c>
    </row>
    <row r="135" spans="1:10" x14ac:dyDescent="0.2">
      <c r="A135" s="158" t="s">
        <v>565</v>
      </c>
      <c r="B135" s="65">
        <v>2</v>
      </c>
      <c r="C135" s="66">
        <v>3</v>
      </c>
      <c r="D135" s="65">
        <v>17</v>
      </c>
      <c r="E135" s="66">
        <v>32</v>
      </c>
      <c r="F135" s="67"/>
      <c r="G135" s="65">
        <f>B135-C135</f>
        <v>-1</v>
      </c>
      <c r="H135" s="66">
        <f>D135-E135</f>
        <v>-15</v>
      </c>
      <c r="I135" s="20">
        <f>IF(C135=0, "-", IF(G135/C135&lt;10, G135/C135, "&gt;999%"))</f>
        <v>-0.33333333333333331</v>
      </c>
      <c r="J135" s="21">
        <f>IF(E135=0, "-", IF(H135/E135&lt;10, H135/E135, "&gt;999%"))</f>
        <v>-0.46875</v>
      </c>
    </row>
    <row r="136" spans="1:10" s="160" customFormat="1" x14ac:dyDescent="0.2">
      <c r="A136" s="178" t="s">
        <v>650</v>
      </c>
      <c r="B136" s="71">
        <v>22</v>
      </c>
      <c r="C136" s="72">
        <v>17</v>
      </c>
      <c r="D136" s="71">
        <v>164</v>
      </c>
      <c r="E136" s="72">
        <v>166</v>
      </c>
      <c r="F136" s="73"/>
      <c r="G136" s="71">
        <f>B136-C136</f>
        <v>5</v>
      </c>
      <c r="H136" s="72">
        <f>D136-E136</f>
        <v>-2</v>
      </c>
      <c r="I136" s="37">
        <f>IF(C136=0, "-", IF(G136/C136&lt;10, G136/C136, "&gt;999%"))</f>
        <v>0.29411764705882354</v>
      </c>
      <c r="J136" s="38">
        <f>IF(E136=0, "-", IF(H136/E136&lt;10, H136/E136, "&gt;999%"))</f>
        <v>-1.2048192771084338E-2</v>
      </c>
    </row>
    <row r="137" spans="1:10" x14ac:dyDescent="0.2">
      <c r="A137" s="177"/>
      <c r="B137" s="143"/>
      <c r="C137" s="144"/>
      <c r="D137" s="143"/>
      <c r="E137" s="144"/>
      <c r="F137" s="145"/>
      <c r="G137" s="143"/>
      <c r="H137" s="144"/>
      <c r="I137" s="151"/>
      <c r="J137" s="152"/>
    </row>
    <row r="138" spans="1:10" s="139" customFormat="1" x14ac:dyDescent="0.2">
      <c r="A138" s="159" t="s">
        <v>48</v>
      </c>
      <c r="B138" s="65"/>
      <c r="C138" s="66"/>
      <c r="D138" s="65"/>
      <c r="E138" s="66"/>
      <c r="F138" s="67"/>
      <c r="G138" s="65"/>
      <c r="H138" s="66"/>
      <c r="I138" s="20"/>
      <c r="J138" s="21"/>
    </row>
    <row r="139" spans="1:10" x14ac:dyDescent="0.2">
      <c r="A139" s="158" t="s">
        <v>268</v>
      </c>
      <c r="B139" s="65">
        <v>0</v>
      </c>
      <c r="C139" s="66">
        <v>1</v>
      </c>
      <c r="D139" s="65">
        <v>2</v>
      </c>
      <c r="E139" s="66">
        <v>2</v>
      </c>
      <c r="F139" s="67"/>
      <c r="G139" s="65">
        <f>B139-C139</f>
        <v>-1</v>
      </c>
      <c r="H139" s="66">
        <f>D139-E139</f>
        <v>0</v>
      </c>
      <c r="I139" s="20">
        <f>IF(C139=0, "-", IF(G139/C139&lt;10, G139/C139, "&gt;999%"))</f>
        <v>-1</v>
      </c>
      <c r="J139" s="21">
        <f>IF(E139=0, "-", IF(H139/E139&lt;10, H139/E139, "&gt;999%"))</f>
        <v>0</v>
      </c>
    </row>
    <row r="140" spans="1:10" x14ac:dyDescent="0.2">
      <c r="A140" s="158" t="s">
        <v>284</v>
      </c>
      <c r="B140" s="65">
        <v>0</v>
      </c>
      <c r="C140" s="66">
        <v>0</v>
      </c>
      <c r="D140" s="65">
        <v>11</v>
      </c>
      <c r="E140" s="66">
        <v>0</v>
      </c>
      <c r="F140" s="67"/>
      <c r="G140" s="65">
        <f>B140-C140</f>
        <v>0</v>
      </c>
      <c r="H140" s="66">
        <f>D140-E140</f>
        <v>11</v>
      </c>
      <c r="I140" s="20" t="str">
        <f>IF(C140=0, "-", IF(G140/C140&lt;10, G140/C140, "&gt;999%"))</f>
        <v>-</v>
      </c>
      <c r="J140" s="21" t="str">
        <f>IF(E140=0, "-", IF(H140/E140&lt;10, H140/E140, "&gt;999%"))</f>
        <v>-</v>
      </c>
    </row>
    <row r="141" spans="1:10" x14ac:dyDescent="0.2">
      <c r="A141" s="158" t="s">
        <v>463</v>
      </c>
      <c r="B141" s="65">
        <v>1</v>
      </c>
      <c r="C141" s="66">
        <v>0</v>
      </c>
      <c r="D141" s="65">
        <v>2</v>
      </c>
      <c r="E141" s="66">
        <v>0</v>
      </c>
      <c r="F141" s="67"/>
      <c r="G141" s="65">
        <f>B141-C141</f>
        <v>1</v>
      </c>
      <c r="H141" s="66">
        <f>D141-E141</f>
        <v>2</v>
      </c>
      <c r="I141" s="20" t="str">
        <f>IF(C141=0, "-", IF(G141/C141&lt;10, G141/C141, "&gt;999%"))</f>
        <v>-</v>
      </c>
      <c r="J141" s="21" t="str">
        <f>IF(E141=0, "-", IF(H141/E141&lt;10, H141/E141, "&gt;999%"))</f>
        <v>-</v>
      </c>
    </row>
    <row r="142" spans="1:10" s="160" customFormat="1" x14ac:dyDescent="0.2">
      <c r="A142" s="178" t="s">
        <v>651</v>
      </c>
      <c r="B142" s="71">
        <v>1</v>
      </c>
      <c r="C142" s="72">
        <v>1</v>
      </c>
      <c r="D142" s="71">
        <v>15</v>
      </c>
      <c r="E142" s="72">
        <v>2</v>
      </c>
      <c r="F142" s="73"/>
      <c r="G142" s="71">
        <f>B142-C142</f>
        <v>0</v>
      </c>
      <c r="H142" s="72">
        <f>D142-E142</f>
        <v>13</v>
      </c>
      <c r="I142" s="37">
        <f>IF(C142=0, "-", IF(G142/C142&lt;10, G142/C142, "&gt;999%"))</f>
        <v>0</v>
      </c>
      <c r="J142" s="38">
        <f>IF(E142=0, "-", IF(H142/E142&lt;10, H142/E142, "&gt;999%"))</f>
        <v>6.5</v>
      </c>
    </row>
    <row r="143" spans="1:10" x14ac:dyDescent="0.2">
      <c r="A143" s="177"/>
      <c r="B143" s="143"/>
      <c r="C143" s="144"/>
      <c r="D143" s="143"/>
      <c r="E143" s="144"/>
      <c r="F143" s="145"/>
      <c r="G143" s="143"/>
      <c r="H143" s="144"/>
      <c r="I143" s="151"/>
      <c r="J143" s="152"/>
    </row>
    <row r="144" spans="1:10" s="139" customFormat="1" x14ac:dyDescent="0.2">
      <c r="A144" s="159" t="s">
        <v>49</v>
      </c>
      <c r="B144" s="65"/>
      <c r="C144" s="66"/>
      <c r="D144" s="65"/>
      <c r="E144" s="66"/>
      <c r="F144" s="67"/>
      <c r="G144" s="65"/>
      <c r="H144" s="66"/>
      <c r="I144" s="20"/>
      <c r="J144" s="21"/>
    </row>
    <row r="145" spans="1:10" x14ac:dyDescent="0.2">
      <c r="A145" s="158" t="s">
        <v>520</v>
      </c>
      <c r="B145" s="65">
        <v>5</v>
      </c>
      <c r="C145" s="66">
        <v>0</v>
      </c>
      <c r="D145" s="65">
        <v>5</v>
      </c>
      <c r="E145" s="66">
        <v>0</v>
      </c>
      <c r="F145" s="67"/>
      <c r="G145" s="65">
        <f>B145-C145</f>
        <v>5</v>
      </c>
      <c r="H145" s="66">
        <f>D145-E145</f>
        <v>5</v>
      </c>
      <c r="I145" s="20" t="str">
        <f>IF(C145=0, "-", IF(G145/C145&lt;10, G145/C145, "&gt;999%"))</f>
        <v>-</v>
      </c>
      <c r="J145" s="21" t="str">
        <f>IF(E145=0, "-", IF(H145/E145&lt;10, H145/E145, "&gt;999%"))</f>
        <v>-</v>
      </c>
    </row>
    <row r="146" spans="1:10" x14ac:dyDescent="0.2">
      <c r="A146" s="158" t="s">
        <v>509</v>
      </c>
      <c r="B146" s="65">
        <v>5</v>
      </c>
      <c r="C146" s="66">
        <v>5</v>
      </c>
      <c r="D146" s="65">
        <v>75</v>
      </c>
      <c r="E146" s="66">
        <v>54</v>
      </c>
      <c r="F146" s="67"/>
      <c r="G146" s="65">
        <f>B146-C146</f>
        <v>0</v>
      </c>
      <c r="H146" s="66">
        <f>D146-E146</f>
        <v>21</v>
      </c>
      <c r="I146" s="20">
        <f>IF(C146=0, "-", IF(G146/C146&lt;10, G146/C146, "&gt;999%"))</f>
        <v>0</v>
      </c>
      <c r="J146" s="21">
        <f>IF(E146=0, "-", IF(H146/E146&lt;10, H146/E146, "&gt;999%"))</f>
        <v>0.3888888888888889</v>
      </c>
    </row>
    <row r="147" spans="1:10" x14ac:dyDescent="0.2">
      <c r="A147" s="158" t="s">
        <v>521</v>
      </c>
      <c r="B147" s="65">
        <v>7</v>
      </c>
      <c r="C147" s="66">
        <v>0</v>
      </c>
      <c r="D147" s="65">
        <v>28</v>
      </c>
      <c r="E147" s="66">
        <v>19</v>
      </c>
      <c r="F147" s="67"/>
      <c r="G147" s="65">
        <f>B147-C147</f>
        <v>7</v>
      </c>
      <c r="H147" s="66">
        <f>D147-E147</f>
        <v>9</v>
      </c>
      <c r="I147" s="20" t="str">
        <f>IF(C147=0, "-", IF(G147/C147&lt;10, G147/C147, "&gt;999%"))</f>
        <v>-</v>
      </c>
      <c r="J147" s="21">
        <f>IF(E147=0, "-", IF(H147/E147&lt;10, H147/E147, "&gt;999%"))</f>
        <v>0.47368421052631576</v>
      </c>
    </row>
    <row r="148" spans="1:10" s="160" customFormat="1" x14ac:dyDescent="0.2">
      <c r="A148" s="178" t="s">
        <v>652</v>
      </c>
      <c r="B148" s="71">
        <v>17</v>
      </c>
      <c r="C148" s="72">
        <v>5</v>
      </c>
      <c r="D148" s="71">
        <v>108</v>
      </c>
      <c r="E148" s="72">
        <v>73</v>
      </c>
      <c r="F148" s="73"/>
      <c r="G148" s="71">
        <f>B148-C148</f>
        <v>12</v>
      </c>
      <c r="H148" s="72">
        <f>D148-E148</f>
        <v>35</v>
      </c>
      <c r="I148" s="37">
        <f>IF(C148=0, "-", IF(G148/C148&lt;10, G148/C148, "&gt;999%"))</f>
        <v>2.4</v>
      </c>
      <c r="J148" s="38">
        <f>IF(E148=0, "-", IF(H148/E148&lt;10, H148/E148, "&gt;999%"))</f>
        <v>0.47945205479452052</v>
      </c>
    </row>
    <row r="149" spans="1:10" x14ac:dyDescent="0.2">
      <c r="A149" s="177"/>
      <c r="B149" s="143"/>
      <c r="C149" s="144"/>
      <c r="D149" s="143"/>
      <c r="E149" s="144"/>
      <c r="F149" s="145"/>
      <c r="G149" s="143"/>
      <c r="H149" s="144"/>
      <c r="I149" s="151"/>
      <c r="J149" s="152"/>
    </row>
    <row r="150" spans="1:10" s="139" customFormat="1" x14ac:dyDescent="0.2">
      <c r="A150" s="159" t="s">
        <v>50</v>
      </c>
      <c r="B150" s="65"/>
      <c r="C150" s="66"/>
      <c r="D150" s="65"/>
      <c r="E150" s="66"/>
      <c r="F150" s="67"/>
      <c r="G150" s="65"/>
      <c r="H150" s="66"/>
      <c r="I150" s="20"/>
      <c r="J150" s="21"/>
    </row>
    <row r="151" spans="1:10" x14ac:dyDescent="0.2">
      <c r="A151" s="158" t="s">
        <v>367</v>
      </c>
      <c r="B151" s="65">
        <v>5</v>
      </c>
      <c r="C151" s="66">
        <v>2</v>
      </c>
      <c r="D151" s="65">
        <v>110</v>
      </c>
      <c r="E151" s="66">
        <v>34</v>
      </c>
      <c r="F151" s="67"/>
      <c r="G151" s="65">
        <f>B151-C151</f>
        <v>3</v>
      </c>
      <c r="H151" s="66">
        <f>D151-E151</f>
        <v>76</v>
      </c>
      <c r="I151" s="20">
        <f>IF(C151=0, "-", IF(G151/C151&lt;10, G151/C151, "&gt;999%"))</f>
        <v>1.5</v>
      </c>
      <c r="J151" s="21">
        <f>IF(E151=0, "-", IF(H151/E151&lt;10, H151/E151, "&gt;999%"))</f>
        <v>2.2352941176470589</v>
      </c>
    </row>
    <row r="152" spans="1:10" x14ac:dyDescent="0.2">
      <c r="A152" s="158" t="s">
        <v>399</v>
      </c>
      <c r="B152" s="65">
        <v>5</v>
      </c>
      <c r="C152" s="66">
        <v>1</v>
      </c>
      <c r="D152" s="65">
        <v>65</v>
      </c>
      <c r="E152" s="66">
        <v>28</v>
      </c>
      <c r="F152" s="67"/>
      <c r="G152" s="65">
        <f>B152-C152</f>
        <v>4</v>
      </c>
      <c r="H152" s="66">
        <f>D152-E152</f>
        <v>37</v>
      </c>
      <c r="I152" s="20">
        <f>IF(C152=0, "-", IF(G152/C152&lt;10, G152/C152, "&gt;999%"))</f>
        <v>4</v>
      </c>
      <c r="J152" s="21">
        <f>IF(E152=0, "-", IF(H152/E152&lt;10, H152/E152, "&gt;999%"))</f>
        <v>1.3214285714285714</v>
      </c>
    </row>
    <row r="153" spans="1:10" x14ac:dyDescent="0.2">
      <c r="A153" s="158" t="s">
        <v>435</v>
      </c>
      <c r="B153" s="65">
        <v>2</v>
      </c>
      <c r="C153" s="66">
        <v>0</v>
      </c>
      <c r="D153" s="65">
        <v>13</v>
      </c>
      <c r="E153" s="66">
        <v>9</v>
      </c>
      <c r="F153" s="67"/>
      <c r="G153" s="65">
        <f>B153-C153</f>
        <v>2</v>
      </c>
      <c r="H153" s="66">
        <f>D153-E153</f>
        <v>4</v>
      </c>
      <c r="I153" s="20" t="str">
        <f>IF(C153=0, "-", IF(G153/C153&lt;10, G153/C153, "&gt;999%"))</f>
        <v>-</v>
      </c>
      <c r="J153" s="21">
        <f>IF(E153=0, "-", IF(H153/E153&lt;10, H153/E153, "&gt;999%"))</f>
        <v>0.44444444444444442</v>
      </c>
    </row>
    <row r="154" spans="1:10" s="160" customFormat="1" x14ac:dyDescent="0.2">
      <c r="A154" s="178" t="s">
        <v>653</v>
      </c>
      <c r="B154" s="71">
        <v>12</v>
      </c>
      <c r="C154" s="72">
        <v>3</v>
      </c>
      <c r="D154" s="71">
        <v>188</v>
      </c>
      <c r="E154" s="72">
        <v>71</v>
      </c>
      <c r="F154" s="73"/>
      <c r="G154" s="71">
        <f>B154-C154</f>
        <v>9</v>
      </c>
      <c r="H154" s="72">
        <f>D154-E154</f>
        <v>117</v>
      </c>
      <c r="I154" s="37">
        <f>IF(C154=0, "-", IF(G154/C154&lt;10, G154/C154, "&gt;999%"))</f>
        <v>3</v>
      </c>
      <c r="J154" s="38">
        <f>IF(E154=0, "-", IF(H154/E154&lt;10, H154/E154, "&gt;999%"))</f>
        <v>1.647887323943662</v>
      </c>
    </row>
    <row r="155" spans="1:10" x14ac:dyDescent="0.2">
      <c r="A155" s="177"/>
      <c r="B155" s="143"/>
      <c r="C155" s="144"/>
      <c r="D155" s="143"/>
      <c r="E155" s="144"/>
      <c r="F155" s="145"/>
      <c r="G155" s="143"/>
      <c r="H155" s="144"/>
      <c r="I155" s="151"/>
      <c r="J155" s="152"/>
    </row>
    <row r="156" spans="1:10" s="139" customFormat="1" x14ac:dyDescent="0.2">
      <c r="A156" s="159" t="s">
        <v>51</v>
      </c>
      <c r="B156" s="65"/>
      <c r="C156" s="66"/>
      <c r="D156" s="65"/>
      <c r="E156" s="66"/>
      <c r="F156" s="67"/>
      <c r="G156" s="65"/>
      <c r="H156" s="66"/>
      <c r="I156" s="20"/>
      <c r="J156" s="21"/>
    </row>
    <row r="157" spans="1:10" x14ac:dyDescent="0.2">
      <c r="A157" s="158" t="s">
        <v>566</v>
      </c>
      <c r="B157" s="65">
        <v>6</v>
      </c>
      <c r="C157" s="66">
        <v>8</v>
      </c>
      <c r="D157" s="65">
        <v>35</v>
      </c>
      <c r="E157" s="66">
        <v>42</v>
      </c>
      <c r="F157" s="67"/>
      <c r="G157" s="65">
        <f>B157-C157</f>
        <v>-2</v>
      </c>
      <c r="H157" s="66">
        <f>D157-E157</f>
        <v>-7</v>
      </c>
      <c r="I157" s="20">
        <f>IF(C157=0, "-", IF(G157/C157&lt;10, G157/C157, "&gt;999%"))</f>
        <v>-0.25</v>
      </c>
      <c r="J157" s="21">
        <f>IF(E157=0, "-", IF(H157/E157&lt;10, H157/E157, "&gt;999%"))</f>
        <v>-0.16666666666666666</v>
      </c>
    </row>
    <row r="158" spans="1:10" x14ac:dyDescent="0.2">
      <c r="A158" s="158" t="s">
        <v>542</v>
      </c>
      <c r="B158" s="65">
        <v>9</v>
      </c>
      <c r="C158" s="66">
        <v>17</v>
      </c>
      <c r="D158" s="65">
        <v>112</v>
      </c>
      <c r="E158" s="66">
        <v>104</v>
      </c>
      <c r="F158" s="67"/>
      <c r="G158" s="65">
        <f>B158-C158</f>
        <v>-8</v>
      </c>
      <c r="H158" s="66">
        <f>D158-E158</f>
        <v>8</v>
      </c>
      <c r="I158" s="20">
        <f>IF(C158=0, "-", IF(G158/C158&lt;10, G158/C158, "&gt;999%"))</f>
        <v>-0.47058823529411764</v>
      </c>
      <c r="J158" s="21">
        <f>IF(E158=0, "-", IF(H158/E158&lt;10, H158/E158, "&gt;999%"))</f>
        <v>7.6923076923076927E-2</v>
      </c>
    </row>
    <row r="159" spans="1:10" x14ac:dyDescent="0.2">
      <c r="A159" s="158" t="s">
        <v>554</v>
      </c>
      <c r="B159" s="65">
        <v>28</v>
      </c>
      <c r="C159" s="66">
        <v>19</v>
      </c>
      <c r="D159" s="65">
        <v>210</v>
      </c>
      <c r="E159" s="66">
        <v>163</v>
      </c>
      <c r="F159" s="67"/>
      <c r="G159" s="65">
        <f>B159-C159</f>
        <v>9</v>
      </c>
      <c r="H159" s="66">
        <f>D159-E159</f>
        <v>47</v>
      </c>
      <c r="I159" s="20">
        <f>IF(C159=0, "-", IF(G159/C159&lt;10, G159/C159, "&gt;999%"))</f>
        <v>0.47368421052631576</v>
      </c>
      <c r="J159" s="21">
        <f>IF(E159=0, "-", IF(H159/E159&lt;10, H159/E159, "&gt;999%"))</f>
        <v>0.28834355828220859</v>
      </c>
    </row>
    <row r="160" spans="1:10" s="160" customFormat="1" x14ac:dyDescent="0.2">
      <c r="A160" s="178" t="s">
        <v>654</v>
      </c>
      <c r="B160" s="71">
        <v>43</v>
      </c>
      <c r="C160" s="72">
        <v>44</v>
      </c>
      <c r="D160" s="71">
        <v>357</v>
      </c>
      <c r="E160" s="72">
        <v>309</v>
      </c>
      <c r="F160" s="73"/>
      <c r="G160" s="71">
        <f>B160-C160</f>
        <v>-1</v>
      </c>
      <c r="H160" s="72">
        <f>D160-E160</f>
        <v>48</v>
      </c>
      <c r="I160" s="37">
        <f>IF(C160=0, "-", IF(G160/C160&lt;10, G160/C160, "&gt;999%"))</f>
        <v>-2.2727272727272728E-2</v>
      </c>
      <c r="J160" s="38">
        <f>IF(E160=0, "-", IF(H160/E160&lt;10, H160/E160, "&gt;999%"))</f>
        <v>0.1553398058252427</v>
      </c>
    </row>
    <row r="161" spans="1:10" x14ac:dyDescent="0.2">
      <c r="A161" s="177"/>
      <c r="B161" s="143"/>
      <c r="C161" s="144"/>
      <c r="D161" s="143"/>
      <c r="E161" s="144"/>
      <c r="F161" s="145"/>
      <c r="G161" s="143"/>
      <c r="H161" s="144"/>
      <c r="I161" s="151"/>
      <c r="J161" s="152"/>
    </row>
    <row r="162" spans="1:10" s="139" customFormat="1" x14ac:dyDescent="0.2">
      <c r="A162" s="159" t="s">
        <v>52</v>
      </c>
      <c r="B162" s="65"/>
      <c r="C162" s="66"/>
      <c r="D162" s="65"/>
      <c r="E162" s="66"/>
      <c r="F162" s="67"/>
      <c r="G162" s="65"/>
      <c r="H162" s="66"/>
      <c r="I162" s="20"/>
      <c r="J162" s="21"/>
    </row>
    <row r="163" spans="1:10" x14ac:dyDescent="0.2">
      <c r="A163" s="158" t="s">
        <v>436</v>
      </c>
      <c r="B163" s="65">
        <v>0</v>
      </c>
      <c r="C163" s="66">
        <v>22</v>
      </c>
      <c r="D163" s="65">
        <v>114</v>
      </c>
      <c r="E163" s="66">
        <v>242</v>
      </c>
      <c r="F163" s="67"/>
      <c r="G163" s="65">
        <f t="shared" ref="G163:G173" si="12">B163-C163</f>
        <v>-22</v>
      </c>
      <c r="H163" s="66">
        <f t="shared" ref="H163:H173" si="13">D163-E163</f>
        <v>-128</v>
      </c>
      <c r="I163" s="20">
        <f t="shared" ref="I163:I173" si="14">IF(C163=0, "-", IF(G163/C163&lt;10, G163/C163, "&gt;999%"))</f>
        <v>-1</v>
      </c>
      <c r="J163" s="21">
        <f t="shared" ref="J163:J173" si="15">IF(E163=0, "-", IF(H163/E163&lt;10, H163/E163, "&gt;999%"))</f>
        <v>-0.52892561983471076</v>
      </c>
    </row>
    <row r="164" spans="1:10" x14ac:dyDescent="0.2">
      <c r="A164" s="158" t="s">
        <v>221</v>
      </c>
      <c r="B164" s="65">
        <v>0</v>
      </c>
      <c r="C164" s="66">
        <v>10</v>
      </c>
      <c r="D164" s="65">
        <v>119</v>
      </c>
      <c r="E164" s="66">
        <v>300</v>
      </c>
      <c r="F164" s="67"/>
      <c r="G164" s="65">
        <f t="shared" si="12"/>
        <v>-10</v>
      </c>
      <c r="H164" s="66">
        <f t="shared" si="13"/>
        <v>-181</v>
      </c>
      <c r="I164" s="20">
        <f t="shared" si="14"/>
        <v>-1</v>
      </c>
      <c r="J164" s="21">
        <f t="shared" si="15"/>
        <v>-0.60333333333333339</v>
      </c>
    </row>
    <row r="165" spans="1:10" x14ac:dyDescent="0.2">
      <c r="A165" s="158" t="s">
        <v>200</v>
      </c>
      <c r="B165" s="65">
        <v>0</v>
      </c>
      <c r="C165" s="66">
        <v>0</v>
      </c>
      <c r="D165" s="65">
        <v>0</v>
      </c>
      <c r="E165" s="66">
        <v>2</v>
      </c>
      <c r="F165" s="67"/>
      <c r="G165" s="65">
        <f t="shared" si="12"/>
        <v>0</v>
      </c>
      <c r="H165" s="66">
        <f t="shared" si="13"/>
        <v>-2</v>
      </c>
      <c r="I165" s="20" t="str">
        <f t="shared" si="14"/>
        <v>-</v>
      </c>
      <c r="J165" s="21">
        <f t="shared" si="15"/>
        <v>-1</v>
      </c>
    </row>
    <row r="166" spans="1:10" x14ac:dyDescent="0.2">
      <c r="A166" s="158" t="s">
        <v>437</v>
      </c>
      <c r="B166" s="65">
        <v>0</v>
      </c>
      <c r="C166" s="66">
        <v>0</v>
      </c>
      <c r="D166" s="65">
        <v>0</v>
      </c>
      <c r="E166" s="66">
        <v>6</v>
      </c>
      <c r="F166" s="67"/>
      <c r="G166" s="65">
        <f t="shared" si="12"/>
        <v>0</v>
      </c>
      <c r="H166" s="66">
        <f t="shared" si="13"/>
        <v>-6</v>
      </c>
      <c r="I166" s="20" t="str">
        <f t="shared" si="14"/>
        <v>-</v>
      </c>
      <c r="J166" s="21">
        <f t="shared" si="15"/>
        <v>-1</v>
      </c>
    </row>
    <row r="167" spans="1:10" x14ac:dyDescent="0.2">
      <c r="A167" s="158" t="s">
        <v>510</v>
      </c>
      <c r="B167" s="65">
        <v>0</v>
      </c>
      <c r="C167" s="66">
        <v>9</v>
      </c>
      <c r="D167" s="65">
        <v>46</v>
      </c>
      <c r="E167" s="66">
        <v>129</v>
      </c>
      <c r="F167" s="67"/>
      <c r="G167" s="65">
        <f t="shared" si="12"/>
        <v>-9</v>
      </c>
      <c r="H167" s="66">
        <f t="shared" si="13"/>
        <v>-83</v>
      </c>
      <c r="I167" s="20">
        <f t="shared" si="14"/>
        <v>-1</v>
      </c>
      <c r="J167" s="21">
        <f t="shared" si="15"/>
        <v>-0.64341085271317833</v>
      </c>
    </row>
    <row r="168" spans="1:10" x14ac:dyDescent="0.2">
      <c r="A168" s="158" t="s">
        <v>522</v>
      </c>
      <c r="B168" s="65">
        <v>0</v>
      </c>
      <c r="C168" s="66">
        <v>77</v>
      </c>
      <c r="D168" s="65">
        <v>470</v>
      </c>
      <c r="E168" s="66">
        <v>1026</v>
      </c>
      <c r="F168" s="67"/>
      <c r="G168" s="65">
        <f t="shared" si="12"/>
        <v>-77</v>
      </c>
      <c r="H168" s="66">
        <f t="shared" si="13"/>
        <v>-556</v>
      </c>
      <c r="I168" s="20">
        <f t="shared" si="14"/>
        <v>-1</v>
      </c>
      <c r="J168" s="21">
        <f t="shared" si="15"/>
        <v>-0.54191033138401556</v>
      </c>
    </row>
    <row r="169" spans="1:10" x14ac:dyDescent="0.2">
      <c r="A169" s="158" t="s">
        <v>278</v>
      </c>
      <c r="B169" s="65">
        <v>0</v>
      </c>
      <c r="C169" s="66">
        <v>37</v>
      </c>
      <c r="D169" s="65">
        <v>215</v>
      </c>
      <c r="E169" s="66">
        <v>564</v>
      </c>
      <c r="F169" s="67"/>
      <c r="G169" s="65">
        <f t="shared" si="12"/>
        <v>-37</v>
      </c>
      <c r="H169" s="66">
        <f t="shared" si="13"/>
        <v>-349</v>
      </c>
      <c r="I169" s="20">
        <f t="shared" si="14"/>
        <v>-1</v>
      </c>
      <c r="J169" s="21">
        <f t="shared" si="15"/>
        <v>-0.61879432624113473</v>
      </c>
    </row>
    <row r="170" spans="1:10" x14ac:dyDescent="0.2">
      <c r="A170" s="158" t="s">
        <v>400</v>
      </c>
      <c r="B170" s="65">
        <v>0</v>
      </c>
      <c r="C170" s="66">
        <v>7</v>
      </c>
      <c r="D170" s="65">
        <v>135</v>
      </c>
      <c r="E170" s="66">
        <v>162</v>
      </c>
      <c r="F170" s="67"/>
      <c r="G170" s="65">
        <f t="shared" si="12"/>
        <v>-7</v>
      </c>
      <c r="H170" s="66">
        <f t="shared" si="13"/>
        <v>-27</v>
      </c>
      <c r="I170" s="20">
        <f t="shared" si="14"/>
        <v>-1</v>
      </c>
      <c r="J170" s="21">
        <f t="shared" si="15"/>
        <v>-0.16666666666666666</v>
      </c>
    </row>
    <row r="171" spans="1:10" x14ac:dyDescent="0.2">
      <c r="A171" s="158" t="s">
        <v>438</v>
      </c>
      <c r="B171" s="65">
        <v>0</v>
      </c>
      <c r="C171" s="66">
        <v>16</v>
      </c>
      <c r="D171" s="65">
        <v>175</v>
      </c>
      <c r="E171" s="66">
        <v>261</v>
      </c>
      <c r="F171" s="67"/>
      <c r="G171" s="65">
        <f t="shared" si="12"/>
        <v>-16</v>
      </c>
      <c r="H171" s="66">
        <f t="shared" si="13"/>
        <v>-86</v>
      </c>
      <c r="I171" s="20">
        <f t="shared" si="14"/>
        <v>-1</v>
      </c>
      <c r="J171" s="21">
        <f t="shared" si="15"/>
        <v>-0.32950191570881227</v>
      </c>
    </row>
    <row r="172" spans="1:10" x14ac:dyDescent="0.2">
      <c r="A172" s="158" t="s">
        <v>356</v>
      </c>
      <c r="B172" s="65">
        <v>0</v>
      </c>
      <c r="C172" s="66">
        <v>21</v>
      </c>
      <c r="D172" s="65">
        <v>169</v>
      </c>
      <c r="E172" s="66">
        <v>282</v>
      </c>
      <c r="F172" s="67"/>
      <c r="G172" s="65">
        <f t="shared" si="12"/>
        <v>-21</v>
      </c>
      <c r="H172" s="66">
        <f t="shared" si="13"/>
        <v>-113</v>
      </c>
      <c r="I172" s="20">
        <f t="shared" si="14"/>
        <v>-1</v>
      </c>
      <c r="J172" s="21">
        <f t="shared" si="15"/>
        <v>-0.40070921985815605</v>
      </c>
    </row>
    <row r="173" spans="1:10" s="160" customFormat="1" x14ac:dyDescent="0.2">
      <c r="A173" s="178" t="s">
        <v>655</v>
      </c>
      <c r="B173" s="71">
        <v>0</v>
      </c>
      <c r="C173" s="72">
        <v>199</v>
      </c>
      <c r="D173" s="71">
        <v>1443</v>
      </c>
      <c r="E173" s="72">
        <v>2974</v>
      </c>
      <c r="F173" s="73"/>
      <c r="G173" s="71">
        <f t="shared" si="12"/>
        <v>-199</v>
      </c>
      <c r="H173" s="72">
        <f t="shared" si="13"/>
        <v>-1531</v>
      </c>
      <c r="I173" s="37">
        <f t="shared" si="14"/>
        <v>-1</v>
      </c>
      <c r="J173" s="38">
        <f t="shared" si="15"/>
        <v>-0.51479488903833226</v>
      </c>
    </row>
    <row r="174" spans="1:10" x14ac:dyDescent="0.2">
      <c r="A174" s="177"/>
      <c r="B174" s="143"/>
      <c r="C174" s="144"/>
      <c r="D174" s="143"/>
      <c r="E174" s="144"/>
      <c r="F174" s="145"/>
      <c r="G174" s="143"/>
      <c r="H174" s="144"/>
      <c r="I174" s="151"/>
      <c r="J174" s="152"/>
    </row>
    <row r="175" spans="1:10" s="139" customFormat="1" x14ac:dyDescent="0.2">
      <c r="A175" s="159" t="s">
        <v>53</v>
      </c>
      <c r="B175" s="65"/>
      <c r="C175" s="66"/>
      <c r="D175" s="65"/>
      <c r="E175" s="66"/>
      <c r="F175" s="67"/>
      <c r="G175" s="65"/>
      <c r="H175" s="66"/>
      <c r="I175" s="20"/>
      <c r="J175" s="21"/>
    </row>
    <row r="176" spans="1:10" x14ac:dyDescent="0.2">
      <c r="A176" s="158" t="s">
        <v>252</v>
      </c>
      <c r="B176" s="65">
        <v>0</v>
      </c>
      <c r="C176" s="66">
        <v>3</v>
      </c>
      <c r="D176" s="65">
        <v>8</v>
      </c>
      <c r="E176" s="66">
        <v>6</v>
      </c>
      <c r="F176" s="67"/>
      <c r="G176" s="65">
        <f t="shared" ref="G176:G183" si="16">B176-C176</f>
        <v>-3</v>
      </c>
      <c r="H176" s="66">
        <f t="shared" ref="H176:H183" si="17">D176-E176</f>
        <v>2</v>
      </c>
      <c r="I176" s="20">
        <f t="shared" ref="I176:I183" si="18">IF(C176=0, "-", IF(G176/C176&lt;10, G176/C176, "&gt;999%"))</f>
        <v>-1</v>
      </c>
      <c r="J176" s="21">
        <f t="shared" ref="J176:J183" si="19">IF(E176=0, "-", IF(H176/E176&lt;10, H176/E176, "&gt;999%"))</f>
        <v>0.33333333333333331</v>
      </c>
    </row>
    <row r="177" spans="1:10" x14ac:dyDescent="0.2">
      <c r="A177" s="158" t="s">
        <v>201</v>
      </c>
      <c r="B177" s="65">
        <v>0</v>
      </c>
      <c r="C177" s="66">
        <v>0</v>
      </c>
      <c r="D177" s="65">
        <v>7</v>
      </c>
      <c r="E177" s="66">
        <v>23</v>
      </c>
      <c r="F177" s="67"/>
      <c r="G177" s="65">
        <f t="shared" si="16"/>
        <v>0</v>
      </c>
      <c r="H177" s="66">
        <f t="shared" si="17"/>
        <v>-16</v>
      </c>
      <c r="I177" s="20" t="str">
        <f t="shared" si="18"/>
        <v>-</v>
      </c>
      <c r="J177" s="21">
        <f t="shared" si="19"/>
        <v>-0.69565217391304346</v>
      </c>
    </row>
    <row r="178" spans="1:10" x14ac:dyDescent="0.2">
      <c r="A178" s="158" t="s">
        <v>222</v>
      </c>
      <c r="B178" s="65">
        <v>56</v>
      </c>
      <c r="C178" s="66">
        <v>54</v>
      </c>
      <c r="D178" s="65">
        <v>436</v>
      </c>
      <c r="E178" s="66">
        <v>525</v>
      </c>
      <c r="F178" s="67"/>
      <c r="G178" s="65">
        <f t="shared" si="16"/>
        <v>2</v>
      </c>
      <c r="H178" s="66">
        <f t="shared" si="17"/>
        <v>-89</v>
      </c>
      <c r="I178" s="20">
        <f t="shared" si="18"/>
        <v>3.7037037037037035E-2</v>
      </c>
      <c r="J178" s="21">
        <f t="shared" si="19"/>
        <v>-0.16952380952380952</v>
      </c>
    </row>
    <row r="179" spans="1:10" x14ac:dyDescent="0.2">
      <c r="A179" s="158" t="s">
        <v>401</v>
      </c>
      <c r="B179" s="65">
        <v>65</v>
      </c>
      <c r="C179" s="66">
        <v>78</v>
      </c>
      <c r="D179" s="65">
        <v>584</v>
      </c>
      <c r="E179" s="66">
        <v>746</v>
      </c>
      <c r="F179" s="67"/>
      <c r="G179" s="65">
        <f t="shared" si="16"/>
        <v>-13</v>
      </c>
      <c r="H179" s="66">
        <f t="shared" si="17"/>
        <v>-162</v>
      </c>
      <c r="I179" s="20">
        <f t="shared" si="18"/>
        <v>-0.16666666666666666</v>
      </c>
      <c r="J179" s="21">
        <f t="shared" si="19"/>
        <v>-0.21715817694369974</v>
      </c>
    </row>
    <row r="180" spans="1:10" x14ac:dyDescent="0.2">
      <c r="A180" s="158" t="s">
        <v>368</v>
      </c>
      <c r="B180" s="65">
        <v>68</v>
      </c>
      <c r="C180" s="66">
        <v>64</v>
      </c>
      <c r="D180" s="65">
        <v>585</v>
      </c>
      <c r="E180" s="66">
        <v>712</v>
      </c>
      <c r="F180" s="67"/>
      <c r="G180" s="65">
        <f t="shared" si="16"/>
        <v>4</v>
      </c>
      <c r="H180" s="66">
        <f t="shared" si="17"/>
        <v>-127</v>
      </c>
      <c r="I180" s="20">
        <f t="shared" si="18"/>
        <v>6.25E-2</v>
      </c>
      <c r="J180" s="21">
        <f t="shared" si="19"/>
        <v>-0.17837078651685392</v>
      </c>
    </row>
    <row r="181" spans="1:10" x14ac:dyDescent="0.2">
      <c r="A181" s="158" t="s">
        <v>202</v>
      </c>
      <c r="B181" s="65">
        <v>20</v>
      </c>
      <c r="C181" s="66">
        <v>7</v>
      </c>
      <c r="D181" s="65">
        <v>216</v>
      </c>
      <c r="E181" s="66">
        <v>316</v>
      </c>
      <c r="F181" s="67"/>
      <c r="G181" s="65">
        <f t="shared" si="16"/>
        <v>13</v>
      </c>
      <c r="H181" s="66">
        <f t="shared" si="17"/>
        <v>-100</v>
      </c>
      <c r="I181" s="20">
        <f t="shared" si="18"/>
        <v>1.8571428571428572</v>
      </c>
      <c r="J181" s="21">
        <f t="shared" si="19"/>
        <v>-0.31645569620253167</v>
      </c>
    </row>
    <row r="182" spans="1:10" x14ac:dyDescent="0.2">
      <c r="A182" s="158" t="s">
        <v>300</v>
      </c>
      <c r="B182" s="65">
        <v>1</v>
      </c>
      <c r="C182" s="66">
        <v>2</v>
      </c>
      <c r="D182" s="65">
        <v>40</v>
      </c>
      <c r="E182" s="66">
        <v>48</v>
      </c>
      <c r="F182" s="67"/>
      <c r="G182" s="65">
        <f t="shared" si="16"/>
        <v>-1</v>
      </c>
      <c r="H182" s="66">
        <f t="shared" si="17"/>
        <v>-8</v>
      </c>
      <c r="I182" s="20">
        <f t="shared" si="18"/>
        <v>-0.5</v>
      </c>
      <c r="J182" s="21">
        <f t="shared" si="19"/>
        <v>-0.16666666666666666</v>
      </c>
    </row>
    <row r="183" spans="1:10" s="160" customFormat="1" x14ac:dyDescent="0.2">
      <c r="A183" s="178" t="s">
        <v>656</v>
      </c>
      <c r="B183" s="71">
        <v>210</v>
      </c>
      <c r="C183" s="72">
        <v>208</v>
      </c>
      <c r="D183" s="71">
        <v>1876</v>
      </c>
      <c r="E183" s="72">
        <v>2376</v>
      </c>
      <c r="F183" s="73"/>
      <c r="G183" s="71">
        <f t="shared" si="16"/>
        <v>2</v>
      </c>
      <c r="H183" s="72">
        <f t="shared" si="17"/>
        <v>-500</v>
      </c>
      <c r="I183" s="37">
        <f t="shared" si="18"/>
        <v>9.6153846153846159E-3</v>
      </c>
      <c r="J183" s="38">
        <f t="shared" si="19"/>
        <v>-0.21043771043771045</v>
      </c>
    </row>
    <row r="184" spans="1:10" x14ac:dyDescent="0.2">
      <c r="A184" s="177"/>
      <c r="B184" s="143"/>
      <c r="C184" s="144"/>
      <c r="D184" s="143"/>
      <c r="E184" s="144"/>
      <c r="F184" s="145"/>
      <c r="G184" s="143"/>
      <c r="H184" s="144"/>
      <c r="I184" s="151"/>
      <c r="J184" s="152"/>
    </row>
    <row r="185" spans="1:10" s="139" customFormat="1" x14ac:dyDescent="0.2">
      <c r="A185" s="159" t="s">
        <v>54</v>
      </c>
      <c r="B185" s="65"/>
      <c r="C185" s="66"/>
      <c r="D185" s="65"/>
      <c r="E185" s="66"/>
      <c r="F185" s="67"/>
      <c r="G185" s="65"/>
      <c r="H185" s="66"/>
      <c r="I185" s="20"/>
      <c r="J185" s="21"/>
    </row>
    <row r="186" spans="1:10" x14ac:dyDescent="0.2">
      <c r="A186" s="158" t="s">
        <v>203</v>
      </c>
      <c r="B186" s="65">
        <v>0</v>
      </c>
      <c r="C186" s="66">
        <v>2</v>
      </c>
      <c r="D186" s="65">
        <v>0</v>
      </c>
      <c r="E186" s="66">
        <v>534</v>
      </c>
      <c r="F186" s="67"/>
      <c r="G186" s="65">
        <f t="shared" ref="G186:G199" si="20">B186-C186</f>
        <v>-2</v>
      </c>
      <c r="H186" s="66">
        <f t="shared" ref="H186:H199" si="21">D186-E186</f>
        <v>-534</v>
      </c>
      <c r="I186" s="20">
        <f t="shared" ref="I186:I199" si="22">IF(C186=0, "-", IF(G186/C186&lt;10, G186/C186, "&gt;999%"))</f>
        <v>-1</v>
      </c>
      <c r="J186" s="21">
        <f t="shared" ref="J186:J199" si="23">IF(E186=0, "-", IF(H186/E186&lt;10, H186/E186, "&gt;999%"))</f>
        <v>-1</v>
      </c>
    </row>
    <row r="187" spans="1:10" x14ac:dyDescent="0.2">
      <c r="A187" s="158" t="s">
        <v>223</v>
      </c>
      <c r="B187" s="65">
        <v>0</v>
      </c>
      <c r="C187" s="66">
        <v>12</v>
      </c>
      <c r="D187" s="65">
        <v>118</v>
      </c>
      <c r="E187" s="66">
        <v>168</v>
      </c>
      <c r="F187" s="67"/>
      <c r="G187" s="65">
        <f t="shared" si="20"/>
        <v>-12</v>
      </c>
      <c r="H187" s="66">
        <f t="shared" si="21"/>
        <v>-50</v>
      </c>
      <c r="I187" s="20">
        <f t="shared" si="22"/>
        <v>-1</v>
      </c>
      <c r="J187" s="21">
        <f t="shared" si="23"/>
        <v>-0.29761904761904762</v>
      </c>
    </row>
    <row r="188" spans="1:10" x14ac:dyDescent="0.2">
      <c r="A188" s="158" t="s">
        <v>224</v>
      </c>
      <c r="B188" s="65">
        <v>89</v>
      </c>
      <c r="C188" s="66">
        <v>87</v>
      </c>
      <c r="D188" s="65">
        <v>882</v>
      </c>
      <c r="E188" s="66">
        <v>1174</v>
      </c>
      <c r="F188" s="67"/>
      <c r="G188" s="65">
        <f t="shared" si="20"/>
        <v>2</v>
      </c>
      <c r="H188" s="66">
        <f t="shared" si="21"/>
        <v>-292</v>
      </c>
      <c r="I188" s="20">
        <f t="shared" si="22"/>
        <v>2.2988505747126436E-2</v>
      </c>
      <c r="J188" s="21">
        <f t="shared" si="23"/>
        <v>-0.24872231686541738</v>
      </c>
    </row>
    <row r="189" spans="1:10" x14ac:dyDescent="0.2">
      <c r="A189" s="158" t="s">
        <v>499</v>
      </c>
      <c r="B189" s="65">
        <v>15</v>
      </c>
      <c r="C189" s="66">
        <v>8</v>
      </c>
      <c r="D189" s="65">
        <v>155</v>
      </c>
      <c r="E189" s="66">
        <v>206</v>
      </c>
      <c r="F189" s="67"/>
      <c r="G189" s="65">
        <f t="shared" si="20"/>
        <v>7</v>
      </c>
      <c r="H189" s="66">
        <f t="shared" si="21"/>
        <v>-51</v>
      </c>
      <c r="I189" s="20">
        <f t="shared" si="22"/>
        <v>0.875</v>
      </c>
      <c r="J189" s="21">
        <f t="shared" si="23"/>
        <v>-0.24757281553398058</v>
      </c>
    </row>
    <row r="190" spans="1:10" x14ac:dyDescent="0.2">
      <c r="A190" s="158" t="s">
        <v>301</v>
      </c>
      <c r="B190" s="65">
        <v>2</v>
      </c>
      <c r="C190" s="66">
        <v>1</v>
      </c>
      <c r="D190" s="65">
        <v>31</v>
      </c>
      <c r="E190" s="66">
        <v>37</v>
      </c>
      <c r="F190" s="67"/>
      <c r="G190" s="65">
        <f t="shared" si="20"/>
        <v>1</v>
      </c>
      <c r="H190" s="66">
        <f t="shared" si="21"/>
        <v>-6</v>
      </c>
      <c r="I190" s="20">
        <f t="shared" si="22"/>
        <v>1</v>
      </c>
      <c r="J190" s="21">
        <f t="shared" si="23"/>
        <v>-0.16216216216216217</v>
      </c>
    </row>
    <row r="191" spans="1:10" x14ac:dyDescent="0.2">
      <c r="A191" s="158" t="s">
        <v>225</v>
      </c>
      <c r="B191" s="65">
        <v>3</v>
      </c>
      <c r="C191" s="66">
        <v>5</v>
      </c>
      <c r="D191" s="65">
        <v>37</v>
      </c>
      <c r="E191" s="66">
        <v>33</v>
      </c>
      <c r="F191" s="67"/>
      <c r="G191" s="65">
        <f t="shared" si="20"/>
        <v>-2</v>
      </c>
      <c r="H191" s="66">
        <f t="shared" si="21"/>
        <v>4</v>
      </c>
      <c r="I191" s="20">
        <f t="shared" si="22"/>
        <v>-0.4</v>
      </c>
      <c r="J191" s="21">
        <f t="shared" si="23"/>
        <v>0.12121212121212122</v>
      </c>
    </row>
    <row r="192" spans="1:10" x14ac:dyDescent="0.2">
      <c r="A192" s="158" t="s">
        <v>369</v>
      </c>
      <c r="B192" s="65">
        <v>61</v>
      </c>
      <c r="C192" s="66">
        <v>45</v>
      </c>
      <c r="D192" s="65">
        <v>662</v>
      </c>
      <c r="E192" s="66">
        <v>668</v>
      </c>
      <c r="F192" s="67"/>
      <c r="G192" s="65">
        <f t="shared" si="20"/>
        <v>16</v>
      </c>
      <c r="H192" s="66">
        <f t="shared" si="21"/>
        <v>-6</v>
      </c>
      <c r="I192" s="20">
        <f t="shared" si="22"/>
        <v>0.35555555555555557</v>
      </c>
      <c r="J192" s="21">
        <f t="shared" si="23"/>
        <v>-8.9820359281437123E-3</v>
      </c>
    </row>
    <row r="193" spans="1:10" x14ac:dyDescent="0.2">
      <c r="A193" s="158" t="s">
        <v>439</v>
      </c>
      <c r="B193" s="65">
        <v>9</v>
      </c>
      <c r="C193" s="66">
        <v>0</v>
      </c>
      <c r="D193" s="65">
        <v>9</v>
      </c>
      <c r="E193" s="66">
        <v>0</v>
      </c>
      <c r="F193" s="67"/>
      <c r="G193" s="65">
        <f t="shared" si="20"/>
        <v>9</v>
      </c>
      <c r="H193" s="66">
        <f t="shared" si="21"/>
        <v>9</v>
      </c>
      <c r="I193" s="20" t="str">
        <f t="shared" si="22"/>
        <v>-</v>
      </c>
      <c r="J193" s="21" t="str">
        <f t="shared" si="23"/>
        <v>-</v>
      </c>
    </row>
    <row r="194" spans="1:10" x14ac:dyDescent="0.2">
      <c r="A194" s="158" t="s">
        <v>440</v>
      </c>
      <c r="B194" s="65">
        <v>17</v>
      </c>
      <c r="C194" s="66">
        <v>10</v>
      </c>
      <c r="D194" s="65">
        <v>183</v>
      </c>
      <c r="E194" s="66">
        <v>214</v>
      </c>
      <c r="F194" s="67"/>
      <c r="G194" s="65">
        <f t="shared" si="20"/>
        <v>7</v>
      </c>
      <c r="H194" s="66">
        <f t="shared" si="21"/>
        <v>-31</v>
      </c>
      <c r="I194" s="20">
        <f t="shared" si="22"/>
        <v>0.7</v>
      </c>
      <c r="J194" s="21">
        <f t="shared" si="23"/>
        <v>-0.14485981308411214</v>
      </c>
    </row>
    <row r="195" spans="1:10" x14ac:dyDescent="0.2">
      <c r="A195" s="158" t="s">
        <v>253</v>
      </c>
      <c r="B195" s="65">
        <v>0</v>
      </c>
      <c r="C195" s="66">
        <v>0</v>
      </c>
      <c r="D195" s="65">
        <v>0</v>
      </c>
      <c r="E195" s="66">
        <v>6</v>
      </c>
      <c r="F195" s="67"/>
      <c r="G195" s="65">
        <f t="shared" si="20"/>
        <v>0</v>
      </c>
      <c r="H195" s="66">
        <f t="shared" si="21"/>
        <v>-6</v>
      </c>
      <c r="I195" s="20" t="str">
        <f t="shared" si="22"/>
        <v>-</v>
      </c>
      <c r="J195" s="21">
        <f t="shared" si="23"/>
        <v>-1</v>
      </c>
    </row>
    <row r="196" spans="1:10" x14ac:dyDescent="0.2">
      <c r="A196" s="158" t="s">
        <v>402</v>
      </c>
      <c r="B196" s="65">
        <v>75</v>
      </c>
      <c r="C196" s="66">
        <v>79</v>
      </c>
      <c r="D196" s="65">
        <v>859</v>
      </c>
      <c r="E196" s="66">
        <v>1047</v>
      </c>
      <c r="F196" s="67"/>
      <c r="G196" s="65">
        <f t="shared" si="20"/>
        <v>-4</v>
      </c>
      <c r="H196" s="66">
        <f t="shared" si="21"/>
        <v>-188</v>
      </c>
      <c r="I196" s="20">
        <f t="shared" si="22"/>
        <v>-5.0632911392405063E-2</v>
      </c>
      <c r="J196" s="21">
        <f t="shared" si="23"/>
        <v>-0.17956064947468958</v>
      </c>
    </row>
    <row r="197" spans="1:10" x14ac:dyDescent="0.2">
      <c r="A197" s="158" t="s">
        <v>315</v>
      </c>
      <c r="B197" s="65">
        <v>3</v>
      </c>
      <c r="C197" s="66">
        <v>0</v>
      </c>
      <c r="D197" s="65">
        <v>35</v>
      </c>
      <c r="E197" s="66">
        <v>14</v>
      </c>
      <c r="F197" s="67"/>
      <c r="G197" s="65">
        <f t="shared" si="20"/>
        <v>3</v>
      </c>
      <c r="H197" s="66">
        <f t="shared" si="21"/>
        <v>21</v>
      </c>
      <c r="I197" s="20" t="str">
        <f t="shared" si="22"/>
        <v>-</v>
      </c>
      <c r="J197" s="21">
        <f t="shared" si="23"/>
        <v>1.5</v>
      </c>
    </row>
    <row r="198" spans="1:10" x14ac:dyDescent="0.2">
      <c r="A198" s="158" t="s">
        <v>357</v>
      </c>
      <c r="B198" s="65">
        <v>26</v>
      </c>
      <c r="C198" s="66">
        <v>15</v>
      </c>
      <c r="D198" s="65">
        <v>253</v>
      </c>
      <c r="E198" s="66">
        <v>83</v>
      </c>
      <c r="F198" s="67"/>
      <c r="G198" s="65">
        <f t="shared" si="20"/>
        <v>11</v>
      </c>
      <c r="H198" s="66">
        <f t="shared" si="21"/>
        <v>170</v>
      </c>
      <c r="I198" s="20">
        <f t="shared" si="22"/>
        <v>0.73333333333333328</v>
      </c>
      <c r="J198" s="21">
        <f t="shared" si="23"/>
        <v>2.0481927710843375</v>
      </c>
    </row>
    <row r="199" spans="1:10" s="160" customFormat="1" x14ac:dyDescent="0.2">
      <c r="A199" s="178" t="s">
        <v>657</v>
      </c>
      <c r="B199" s="71">
        <v>300</v>
      </c>
      <c r="C199" s="72">
        <v>264</v>
      </c>
      <c r="D199" s="71">
        <v>3224</v>
      </c>
      <c r="E199" s="72">
        <v>4184</v>
      </c>
      <c r="F199" s="73"/>
      <c r="G199" s="71">
        <f t="shared" si="20"/>
        <v>36</v>
      </c>
      <c r="H199" s="72">
        <f t="shared" si="21"/>
        <v>-960</v>
      </c>
      <c r="I199" s="37">
        <f t="shared" si="22"/>
        <v>0.13636363636363635</v>
      </c>
      <c r="J199" s="38">
        <f t="shared" si="23"/>
        <v>-0.2294455066921606</v>
      </c>
    </row>
    <row r="200" spans="1:10" x14ac:dyDescent="0.2">
      <c r="A200" s="177"/>
      <c r="B200" s="143"/>
      <c r="C200" s="144"/>
      <c r="D200" s="143"/>
      <c r="E200" s="144"/>
      <c r="F200" s="145"/>
      <c r="G200" s="143"/>
      <c r="H200" s="144"/>
      <c r="I200" s="151"/>
      <c r="J200" s="152"/>
    </row>
    <row r="201" spans="1:10" s="139" customFormat="1" x14ac:dyDescent="0.2">
      <c r="A201" s="159" t="s">
        <v>55</v>
      </c>
      <c r="B201" s="65"/>
      <c r="C201" s="66"/>
      <c r="D201" s="65"/>
      <c r="E201" s="66"/>
      <c r="F201" s="67"/>
      <c r="G201" s="65"/>
      <c r="H201" s="66"/>
      <c r="I201" s="20"/>
      <c r="J201" s="21"/>
    </row>
    <row r="202" spans="1:10" x14ac:dyDescent="0.2">
      <c r="A202" s="158" t="s">
        <v>543</v>
      </c>
      <c r="B202" s="65">
        <v>2</v>
      </c>
      <c r="C202" s="66">
        <v>0</v>
      </c>
      <c r="D202" s="65">
        <v>13</v>
      </c>
      <c r="E202" s="66">
        <v>9</v>
      </c>
      <c r="F202" s="67"/>
      <c r="G202" s="65">
        <f t="shared" ref="G202:G207" si="24">B202-C202</f>
        <v>2</v>
      </c>
      <c r="H202" s="66">
        <f t="shared" ref="H202:H207" si="25">D202-E202</f>
        <v>4</v>
      </c>
      <c r="I202" s="20" t="str">
        <f t="shared" ref="I202:I207" si="26">IF(C202=0, "-", IF(G202/C202&lt;10, G202/C202, "&gt;999%"))</f>
        <v>-</v>
      </c>
      <c r="J202" s="21">
        <f t="shared" ref="J202:J207" si="27">IF(E202=0, "-", IF(H202/E202&lt;10, H202/E202, "&gt;999%"))</f>
        <v>0.44444444444444442</v>
      </c>
    </row>
    <row r="203" spans="1:10" x14ac:dyDescent="0.2">
      <c r="A203" s="158" t="s">
        <v>544</v>
      </c>
      <c r="B203" s="65">
        <v>0</v>
      </c>
      <c r="C203" s="66">
        <v>1</v>
      </c>
      <c r="D203" s="65">
        <v>2</v>
      </c>
      <c r="E203" s="66">
        <v>4</v>
      </c>
      <c r="F203" s="67"/>
      <c r="G203" s="65">
        <f t="shared" si="24"/>
        <v>-1</v>
      </c>
      <c r="H203" s="66">
        <f t="shared" si="25"/>
        <v>-2</v>
      </c>
      <c r="I203" s="20">
        <f t="shared" si="26"/>
        <v>-1</v>
      </c>
      <c r="J203" s="21">
        <f t="shared" si="27"/>
        <v>-0.5</v>
      </c>
    </row>
    <row r="204" spans="1:10" x14ac:dyDescent="0.2">
      <c r="A204" s="158" t="s">
        <v>555</v>
      </c>
      <c r="B204" s="65">
        <v>0</v>
      </c>
      <c r="C204" s="66">
        <v>0</v>
      </c>
      <c r="D204" s="65">
        <v>1</v>
      </c>
      <c r="E204" s="66">
        <v>0</v>
      </c>
      <c r="F204" s="67"/>
      <c r="G204" s="65">
        <f t="shared" si="24"/>
        <v>0</v>
      </c>
      <c r="H204" s="66">
        <f t="shared" si="25"/>
        <v>1</v>
      </c>
      <c r="I204" s="20" t="str">
        <f t="shared" si="26"/>
        <v>-</v>
      </c>
      <c r="J204" s="21" t="str">
        <f t="shared" si="27"/>
        <v>-</v>
      </c>
    </row>
    <row r="205" spans="1:10" x14ac:dyDescent="0.2">
      <c r="A205" s="158" t="s">
        <v>545</v>
      </c>
      <c r="B205" s="65">
        <v>0</v>
      </c>
      <c r="C205" s="66">
        <v>0</v>
      </c>
      <c r="D205" s="65">
        <v>0</v>
      </c>
      <c r="E205" s="66">
        <v>2</v>
      </c>
      <c r="F205" s="67"/>
      <c r="G205" s="65">
        <f t="shared" si="24"/>
        <v>0</v>
      </c>
      <c r="H205" s="66">
        <f t="shared" si="25"/>
        <v>-2</v>
      </c>
      <c r="I205" s="20" t="str">
        <f t="shared" si="26"/>
        <v>-</v>
      </c>
      <c r="J205" s="21">
        <f t="shared" si="27"/>
        <v>-1</v>
      </c>
    </row>
    <row r="206" spans="1:10" x14ac:dyDescent="0.2">
      <c r="A206" s="158" t="s">
        <v>567</v>
      </c>
      <c r="B206" s="65">
        <v>0</v>
      </c>
      <c r="C206" s="66">
        <v>0</v>
      </c>
      <c r="D206" s="65">
        <v>1</v>
      </c>
      <c r="E206" s="66">
        <v>1</v>
      </c>
      <c r="F206" s="67"/>
      <c r="G206" s="65">
        <f t="shared" si="24"/>
        <v>0</v>
      </c>
      <c r="H206" s="66">
        <f t="shared" si="25"/>
        <v>0</v>
      </c>
      <c r="I206" s="20" t="str">
        <f t="shared" si="26"/>
        <v>-</v>
      </c>
      <c r="J206" s="21">
        <f t="shared" si="27"/>
        <v>0</v>
      </c>
    </row>
    <row r="207" spans="1:10" s="160" customFormat="1" x14ac:dyDescent="0.2">
      <c r="A207" s="178" t="s">
        <v>658</v>
      </c>
      <c r="B207" s="71">
        <v>2</v>
      </c>
      <c r="C207" s="72">
        <v>1</v>
      </c>
      <c r="D207" s="71">
        <v>17</v>
      </c>
      <c r="E207" s="72">
        <v>16</v>
      </c>
      <c r="F207" s="73"/>
      <c r="G207" s="71">
        <f t="shared" si="24"/>
        <v>1</v>
      </c>
      <c r="H207" s="72">
        <f t="shared" si="25"/>
        <v>1</v>
      </c>
      <c r="I207" s="37">
        <f t="shared" si="26"/>
        <v>1</v>
      </c>
      <c r="J207" s="38">
        <f t="shared" si="27"/>
        <v>6.25E-2</v>
      </c>
    </row>
    <row r="208" spans="1:10" x14ac:dyDescent="0.2">
      <c r="A208" s="177"/>
      <c r="B208" s="143"/>
      <c r="C208" s="144"/>
      <c r="D208" s="143"/>
      <c r="E208" s="144"/>
      <c r="F208" s="145"/>
      <c r="G208" s="143"/>
      <c r="H208" s="144"/>
      <c r="I208" s="151"/>
      <c r="J208" s="152"/>
    </row>
    <row r="209" spans="1:10" s="139" customFormat="1" x14ac:dyDescent="0.2">
      <c r="A209" s="159" t="s">
        <v>56</v>
      </c>
      <c r="B209" s="65"/>
      <c r="C209" s="66"/>
      <c r="D209" s="65"/>
      <c r="E209" s="66"/>
      <c r="F209" s="67"/>
      <c r="G209" s="65"/>
      <c r="H209" s="66"/>
      <c r="I209" s="20"/>
      <c r="J209" s="21"/>
    </row>
    <row r="210" spans="1:10" x14ac:dyDescent="0.2">
      <c r="A210" s="158" t="s">
        <v>391</v>
      </c>
      <c r="B210" s="65">
        <v>0</v>
      </c>
      <c r="C210" s="66">
        <v>0</v>
      </c>
      <c r="D210" s="65">
        <v>0</v>
      </c>
      <c r="E210" s="66">
        <v>1</v>
      </c>
      <c r="F210" s="67"/>
      <c r="G210" s="65">
        <f>B210-C210</f>
        <v>0</v>
      </c>
      <c r="H210" s="66">
        <f>D210-E210</f>
        <v>-1</v>
      </c>
      <c r="I210" s="20" t="str">
        <f>IF(C210=0, "-", IF(G210/C210&lt;10, G210/C210, "&gt;999%"))</f>
        <v>-</v>
      </c>
      <c r="J210" s="21">
        <f>IF(E210=0, "-", IF(H210/E210&lt;10, H210/E210, "&gt;999%"))</f>
        <v>-1</v>
      </c>
    </row>
    <row r="211" spans="1:10" x14ac:dyDescent="0.2">
      <c r="A211" s="158" t="s">
        <v>269</v>
      </c>
      <c r="B211" s="65">
        <v>0</v>
      </c>
      <c r="C211" s="66">
        <v>0</v>
      </c>
      <c r="D211" s="65">
        <v>0</v>
      </c>
      <c r="E211" s="66">
        <v>2</v>
      </c>
      <c r="F211" s="67"/>
      <c r="G211" s="65">
        <f>B211-C211</f>
        <v>0</v>
      </c>
      <c r="H211" s="66">
        <f>D211-E211</f>
        <v>-2</v>
      </c>
      <c r="I211" s="20" t="str">
        <f>IF(C211=0, "-", IF(G211/C211&lt;10, G211/C211, "&gt;999%"))</f>
        <v>-</v>
      </c>
      <c r="J211" s="21">
        <f>IF(E211=0, "-", IF(H211/E211&lt;10, H211/E211, "&gt;999%"))</f>
        <v>-1</v>
      </c>
    </row>
    <row r="212" spans="1:10" x14ac:dyDescent="0.2">
      <c r="A212" s="158" t="s">
        <v>327</v>
      </c>
      <c r="B212" s="65">
        <v>0</v>
      </c>
      <c r="C212" s="66">
        <v>0</v>
      </c>
      <c r="D212" s="65">
        <v>0</v>
      </c>
      <c r="E212" s="66">
        <v>2</v>
      </c>
      <c r="F212" s="67"/>
      <c r="G212" s="65">
        <f>B212-C212</f>
        <v>0</v>
      </c>
      <c r="H212" s="66">
        <f>D212-E212</f>
        <v>-2</v>
      </c>
      <c r="I212" s="20" t="str">
        <f>IF(C212=0, "-", IF(G212/C212&lt;10, G212/C212, "&gt;999%"))</f>
        <v>-</v>
      </c>
      <c r="J212" s="21">
        <f>IF(E212=0, "-", IF(H212/E212&lt;10, H212/E212, "&gt;999%"))</f>
        <v>-1</v>
      </c>
    </row>
    <row r="213" spans="1:10" s="160" customFormat="1" x14ac:dyDescent="0.2">
      <c r="A213" s="178" t="s">
        <v>659</v>
      </c>
      <c r="B213" s="71">
        <v>0</v>
      </c>
      <c r="C213" s="72">
        <v>0</v>
      </c>
      <c r="D213" s="71">
        <v>0</v>
      </c>
      <c r="E213" s="72">
        <v>5</v>
      </c>
      <c r="F213" s="73"/>
      <c r="G213" s="71">
        <f>B213-C213</f>
        <v>0</v>
      </c>
      <c r="H213" s="72">
        <f>D213-E213</f>
        <v>-5</v>
      </c>
      <c r="I213" s="37" t="str">
        <f>IF(C213=0, "-", IF(G213/C213&lt;10, G213/C213, "&gt;999%"))</f>
        <v>-</v>
      </c>
      <c r="J213" s="38">
        <f>IF(E213=0, "-", IF(H213/E213&lt;10, H213/E213, "&gt;999%"))</f>
        <v>-1</v>
      </c>
    </row>
    <row r="214" spans="1:10" x14ac:dyDescent="0.2">
      <c r="A214" s="177"/>
      <c r="B214" s="143"/>
      <c r="C214" s="144"/>
      <c r="D214" s="143"/>
      <c r="E214" s="144"/>
      <c r="F214" s="145"/>
      <c r="G214" s="143"/>
      <c r="H214" s="144"/>
      <c r="I214" s="151"/>
      <c r="J214" s="152"/>
    </row>
    <row r="215" spans="1:10" s="139" customFormat="1" x14ac:dyDescent="0.2">
      <c r="A215" s="159" t="s">
        <v>57</v>
      </c>
      <c r="B215" s="65"/>
      <c r="C215" s="66"/>
      <c r="D215" s="65"/>
      <c r="E215" s="66"/>
      <c r="F215" s="67"/>
      <c r="G215" s="65"/>
      <c r="H215" s="66"/>
      <c r="I215" s="20"/>
      <c r="J215" s="21"/>
    </row>
    <row r="216" spans="1:10" x14ac:dyDescent="0.2">
      <c r="A216" s="158" t="s">
        <v>57</v>
      </c>
      <c r="B216" s="65">
        <v>0</v>
      </c>
      <c r="C216" s="66">
        <v>0</v>
      </c>
      <c r="D216" s="65">
        <v>2</v>
      </c>
      <c r="E216" s="66">
        <v>2</v>
      </c>
      <c r="F216" s="67"/>
      <c r="G216" s="65">
        <f>B216-C216</f>
        <v>0</v>
      </c>
      <c r="H216" s="66">
        <f>D216-E216</f>
        <v>0</v>
      </c>
      <c r="I216" s="20" t="str">
        <f>IF(C216=0, "-", IF(G216/C216&lt;10, G216/C216, "&gt;999%"))</f>
        <v>-</v>
      </c>
      <c r="J216" s="21">
        <f>IF(E216=0, "-", IF(H216/E216&lt;10, H216/E216, "&gt;999%"))</f>
        <v>0</v>
      </c>
    </row>
    <row r="217" spans="1:10" s="160" customFormat="1" x14ac:dyDescent="0.2">
      <c r="A217" s="178" t="s">
        <v>660</v>
      </c>
      <c r="B217" s="71">
        <v>0</v>
      </c>
      <c r="C217" s="72">
        <v>0</v>
      </c>
      <c r="D217" s="71">
        <v>2</v>
      </c>
      <c r="E217" s="72">
        <v>2</v>
      </c>
      <c r="F217" s="73"/>
      <c r="G217" s="71">
        <f>B217-C217</f>
        <v>0</v>
      </c>
      <c r="H217" s="72">
        <f>D217-E217</f>
        <v>0</v>
      </c>
      <c r="I217" s="37" t="str">
        <f>IF(C217=0, "-", IF(G217/C217&lt;10, G217/C217, "&gt;999%"))</f>
        <v>-</v>
      </c>
      <c r="J217" s="38">
        <f>IF(E217=0, "-", IF(H217/E217&lt;10, H217/E217, "&gt;999%"))</f>
        <v>0</v>
      </c>
    </row>
    <row r="218" spans="1:10" x14ac:dyDescent="0.2">
      <c r="A218" s="177"/>
      <c r="B218" s="143"/>
      <c r="C218" s="144"/>
      <c r="D218" s="143"/>
      <c r="E218" s="144"/>
      <c r="F218" s="145"/>
      <c r="G218" s="143"/>
      <c r="H218" s="144"/>
      <c r="I218" s="151"/>
      <c r="J218" s="152"/>
    </row>
    <row r="219" spans="1:10" s="139" customFormat="1" x14ac:dyDescent="0.2">
      <c r="A219" s="159" t="s">
        <v>58</v>
      </c>
      <c r="B219" s="65"/>
      <c r="C219" s="66"/>
      <c r="D219" s="65"/>
      <c r="E219" s="66"/>
      <c r="F219" s="67"/>
      <c r="G219" s="65"/>
      <c r="H219" s="66"/>
      <c r="I219" s="20"/>
      <c r="J219" s="21"/>
    </row>
    <row r="220" spans="1:10" x14ac:dyDescent="0.2">
      <c r="A220" s="158" t="s">
        <v>568</v>
      </c>
      <c r="B220" s="65">
        <v>10</v>
      </c>
      <c r="C220" s="66">
        <v>7</v>
      </c>
      <c r="D220" s="65">
        <v>123</v>
      </c>
      <c r="E220" s="66">
        <v>96</v>
      </c>
      <c r="F220" s="67"/>
      <c r="G220" s="65">
        <f>B220-C220</f>
        <v>3</v>
      </c>
      <c r="H220" s="66">
        <f>D220-E220</f>
        <v>27</v>
      </c>
      <c r="I220" s="20">
        <f>IF(C220=0, "-", IF(G220/C220&lt;10, G220/C220, "&gt;999%"))</f>
        <v>0.42857142857142855</v>
      </c>
      <c r="J220" s="21">
        <f>IF(E220=0, "-", IF(H220/E220&lt;10, H220/E220, "&gt;999%"))</f>
        <v>0.28125</v>
      </c>
    </row>
    <row r="221" spans="1:10" x14ac:dyDescent="0.2">
      <c r="A221" s="158" t="s">
        <v>546</v>
      </c>
      <c r="B221" s="65">
        <v>29</v>
      </c>
      <c r="C221" s="66">
        <v>28</v>
      </c>
      <c r="D221" s="65">
        <v>321</v>
      </c>
      <c r="E221" s="66">
        <v>306</v>
      </c>
      <c r="F221" s="67"/>
      <c r="G221" s="65">
        <f>B221-C221</f>
        <v>1</v>
      </c>
      <c r="H221" s="66">
        <f>D221-E221</f>
        <v>15</v>
      </c>
      <c r="I221" s="20">
        <f>IF(C221=0, "-", IF(G221/C221&lt;10, G221/C221, "&gt;999%"))</f>
        <v>3.5714285714285712E-2</v>
      </c>
      <c r="J221" s="21">
        <f>IF(E221=0, "-", IF(H221/E221&lt;10, H221/E221, "&gt;999%"))</f>
        <v>4.9019607843137254E-2</v>
      </c>
    </row>
    <row r="222" spans="1:10" x14ac:dyDescent="0.2">
      <c r="A222" s="158" t="s">
        <v>556</v>
      </c>
      <c r="B222" s="65">
        <v>19</v>
      </c>
      <c r="C222" s="66">
        <v>20</v>
      </c>
      <c r="D222" s="65">
        <v>215</v>
      </c>
      <c r="E222" s="66">
        <v>243</v>
      </c>
      <c r="F222" s="67"/>
      <c r="G222" s="65">
        <f>B222-C222</f>
        <v>-1</v>
      </c>
      <c r="H222" s="66">
        <f>D222-E222</f>
        <v>-28</v>
      </c>
      <c r="I222" s="20">
        <f>IF(C222=0, "-", IF(G222/C222&lt;10, G222/C222, "&gt;999%"))</f>
        <v>-0.05</v>
      </c>
      <c r="J222" s="21">
        <f>IF(E222=0, "-", IF(H222/E222&lt;10, H222/E222, "&gt;999%"))</f>
        <v>-0.11522633744855967</v>
      </c>
    </row>
    <row r="223" spans="1:10" s="160" customFormat="1" x14ac:dyDescent="0.2">
      <c r="A223" s="178" t="s">
        <v>661</v>
      </c>
      <c r="B223" s="71">
        <v>58</v>
      </c>
      <c r="C223" s="72">
        <v>55</v>
      </c>
      <c r="D223" s="71">
        <v>659</v>
      </c>
      <c r="E223" s="72">
        <v>645</v>
      </c>
      <c r="F223" s="73"/>
      <c r="G223" s="71">
        <f>B223-C223</f>
        <v>3</v>
      </c>
      <c r="H223" s="72">
        <f>D223-E223</f>
        <v>14</v>
      </c>
      <c r="I223" s="37">
        <f>IF(C223=0, "-", IF(G223/C223&lt;10, G223/C223, "&gt;999%"))</f>
        <v>5.4545454545454543E-2</v>
      </c>
      <c r="J223" s="38">
        <f>IF(E223=0, "-", IF(H223/E223&lt;10, H223/E223, "&gt;999%"))</f>
        <v>2.1705426356589147E-2</v>
      </c>
    </row>
    <row r="224" spans="1:10" x14ac:dyDescent="0.2">
      <c r="A224" s="177"/>
      <c r="B224" s="143"/>
      <c r="C224" s="144"/>
      <c r="D224" s="143"/>
      <c r="E224" s="144"/>
      <c r="F224" s="145"/>
      <c r="G224" s="143"/>
      <c r="H224" s="144"/>
      <c r="I224" s="151"/>
      <c r="J224" s="152"/>
    </row>
    <row r="225" spans="1:10" s="139" customFormat="1" x14ac:dyDescent="0.2">
      <c r="A225" s="159" t="s">
        <v>59</v>
      </c>
      <c r="B225" s="65"/>
      <c r="C225" s="66"/>
      <c r="D225" s="65"/>
      <c r="E225" s="66"/>
      <c r="F225" s="67"/>
      <c r="G225" s="65"/>
      <c r="H225" s="66"/>
      <c r="I225" s="20"/>
      <c r="J225" s="21"/>
    </row>
    <row r="226" spans="1:10" x14ac:dyDescent="0.2">
      <c r="A226" s="158" t="s">
        <v>511</v>
      </c>
      <c r="B226" s="65">
        <v>20</v>
      </c>
      <c r="C226" s="66">
        <v>19</v>
      </c>
      <c r="D226" s="65">
        <v>194</v>
      </c>
      <c r="E226" s="66">
        <v>244</v>
      </c>
      <c r="F226" s="67"/>
      <c r="G226" s="65">
        <f>B226-C226</f>
        <v>1</v>
      </c>
      <c r="H226" s="66">
        <f>D226-E226</f>
        <v>-50</v>
      </c>
      <c r="I226" s="20">
        <f>IF(C226=0, "-", IF(G226/C226&lt;10, G226/C226, "&gt;999%"))</f>
        <v>5.2631578947368418E-2</v>
      </c>
      <c r="J226" s="21">
        <f>IF(E226=0, "-", IF(H226/E226&lt;10, H226/E226, "&gt;999%"))</f>
        <v>-0.20491803278688525</v>
      </c>
    </row>
    <row r="227" spans="1:10" x14ac:dyDescent="0.2">
      <c r="A227" s="158" t="s">
        <v>523</v>
      </c>
      <c r="B227" s="65">
        <v>107</v>
      </c>
      <c r="C227" s="66">
        <v>93</v>
      </c>
      <c r="D227" s="65">
        <v>659</v>
      </c>
      <c r="E227" s="66">
        <v>750</v>
      </c>
      <c r="F227" s="67"/>
      <c r="G227" s="65">
        <f>B227-C227</f>
        <v>14</v>
      </c>
      <c r="H227" s="66">
        <f>D227-E227</f>
        <v>-91</v>
      </c>
      <c r="I227" s="20">
        <f>IF(C227=0, "-", IF(G227/C227&lt;10, G227/C227, "&gt;999%"))</f>
        <v>0.15053763440860216</v>
      </c>
      <c r="J227" s="21">
        <f>IF(E227=0, "-", IF(H227/E227&lt;10, H227/E227, "&gt;999%"))</f>
        <v>-0.12133333333333333</v>
      </c>
    </row>
    <row r="228" spans="1:10" x14ac:dyDescent="0.2">
      <c r="A228" s="158" t="s">
        <v>441</v>
      </c>
      <c r="B228" s="65">
        <v>42</v>
      </c>
      <c r="C228" s="66">
        <v>59</v>
      </c>
      <c r="D228" s="65">
        <v>582</v>
      </c>
      <c r="E228" s="66">
        <v>665</v>
      </c>
      <c r="F228" s="67"/>
      <c r="G228" s="65">
        <f>B228-C228</f>
        <v>-17</v>
      </c>
      <c r="H228" s="66">
        <f>D228-E228</f>
        <v>-83</v>
      </c>
      <c r="I228" s="20">
        <f>IF(C228=0, "-", IF(G228/C228&lt;10, G228/C228, "&gt;999%"))</f>
        <v>-0.28813559322033899</v>
      </c>
      <c r="J228" s="21">
        <f>IF(E228=0, "-", IF(H228/E228&lt;10, H228/E228, "&gt;999%"))</f>
        <v>-0.12481203007518797</v>
      </c>
    </row>
    <row r="229" spans="1:10" s="160" customFormat="1" x14ac:dyDescent="0.2">
      <c r="A229" s="178" t="s">
        <v>662</v>
      </c>
      <c r="B229" s="71">
        <v>169</v>
      </c>
      <c r="C229" s="72">
        <v>171</v>
      </c>
      <c r="D229" s="71">
        <v>1435</v>
      </c>
      <c r="E229" s="72">
        <v>1659</v>
      </c>
      <c r="F229" s="73"/>
      <c r="G229" s="71">
        <f>B229-C229</f>
        <v>-2</v>
      </c>
      <c r="H229" s="72">
        <f>D229-E229</f>
        <v>-224</v>
      </c>
      <c r="I229" s="37">
        <f>IF(C229=0, "-", IF(G229/C229&lt;10, G229/C229, "&gt;999%"))</f>
        <v>-1.1695906432748537E-2</v>
      </c>
      <c r="J229" s="38">
        <f>IF(E229=0, "-", IF(H229/E229&lt;10, H229/E229, "&gt;999%"))</f>
        <v>-0.13502109704641349</v>
      </c>
    </row>
    <row r="230" spans="1:10" x14ac:dyDescent="0.2">
      <c r="A230" s="177"/>
      <c r="B230" s="143"/>
      <c r="C230" s="144"/>
      <c r="D230" s="143"/>
      <c r="E230" s="144"/>
      <c r="F230" s="145"/>
      <c r="G230" s="143"/>
      <c r="H230" s="144"/>
      <c r="I230" s="151"/>
      <c r="J230" s="152"/>
    </row>
    <row r="231" spans="1:10" s="139" customFormat="1" x14ac:dyDescent="0.2">
      <c r="A231" s="159" t="s">
        <v>60</v>
      </c>
      <c r="B231" s="65"/>
      <c r="C231" s="66"/>
      <c r="D231" s="65"/>
      <c r="E231" s="66"/>
      <c r="F231" s="67"/>
      <c r="G231" s="65"/>
      <c r="H231" s="66"/>
      <c r="I231" s="20"/>
      <c r="J231" s="21"/>
    </row>
    <row r="232" spans="1:10" x14ac:dyDescent="0.2">
      <c r="A232" s="158" t="s">
        <v>488</v>
      </c>
      <c r="B232" s="65">
        <v>4</v>
      </c>
      <c r="C232" s="66">
        <v>0</v>
      </c>
      <c r="D232" s="65">
        <v>30</v>
      </c>
      <c r="E232" s="66">
        <v>0</v>
      </c>
      <c r="F232" s="67"/>
      <c r="G232" s="65">
        <f>B232-C232</f>
        <v>4</v>
      </c>
      <c r="H232" s="66">
        <f>D232-E232</f>
        <v>30</v>
      </c>
      <c r="I232" s="20" t="str">
        <f>IF(C232=0, "-", IF(G232/C232&lt;10, G232/C232, "&gt;999%"))</f>
        <v>-</v>
      </c>
      <c r="J232" s="21" t="str">
        <f>IF(E232=0, "-", IF(H232/E232&lt;10, H232/E232, "&gt;999%"))</f>
        <v>-</v>
      </c>
    </row>
    <row r="233" spans="1:10" s="160" customFormat="1" x14ac:dyDescent="0.2">
      <c r="A233" s="178" t="s">
        <v>663</v>
      </c>
      <c r="B233" s="71">
        <v>4</v>
      </c>
      <c r="C233" s="72">
        <v>0</v>
      </c>
      <c r="D233" s="71">
        <v>30</v>
      </c>
      <c r="E233" s="72">
        <v>0</v>
      </c>
      <c r="F233" s="73"/>
      <c r="G233" s="71">
        <f>B233-C233</f>
        <v>4</v>
      </c>
      <c r="H233" s="72">
        <f>D233-E233</f>
        <v>30</v>
      </c>
      <c r="I233" s="37" t="str">
        <f>IF(C233=0, "-", IF(G233/C233&lt;10, G233/C233, "&gt;999%"))</f>
        <v>-</v>
      </c>
      <c r="J233" s="38" t="str">
        <f>IF(E233=0, "-", IF(H233/E233&lt;10, H233/E233, "&gt;999%"))</f>
        <v>-</v>
      </c>
    </row>
    <row r="234" spans="1:10" x14ac:dyDescent="0.2">
      <c r="A234" s="177"/>
      <c r="B234" s="143"/>
      <c r="C234" s="144"/>
      <c r="D234" s="143"/>
      <c r="E234" s="144"/>
      <c r="F234" s="145"/>
      <c r="G234" s="143"/>
      <c r="H234" s="144"/>
      <c r="I234" s="151"/>
      <c r="J234" s="152"/>
    </row>
    <row r="235" spans="1:10" s="139" customFormat="1" x14ac:dyDescent="0.2">
      <c r="A235" s="159" t="s">
        <v>61</v>
      </c>
      <c r="B235" s="65"/>
      <c r="C235" s="66"/>
      <c r="D235" s="65"/>
      <c r="E235" s="66"/>
      <c r="F235" s="67"/>
      <c r="G235" s="65"/>
      <c r="H235" s="66"/>
      <c r="I235" s="20"/>
      <c r="J235" s="21"/>
    </row>
    <row r="236" spans="1:10" x14ac:dyDescent="0.2">
      <c r="A236" s="158" t="s">
        <v>569</v>
      </c>
      <c r="B236" s="65">
        <v>2</v>
      </c>
      <c r="C236" s="66">
        <v>1</v>
      </c>
      <c r="D236" s="65">
        <v>31</v>
      </c>
      <c r="E236" s="66">
        <v>16</v>
      </c>
      <c r="F236" s="67"/>
      <c r="G236" s="65">
        <f>B236-C236</f>
        <v>1</v>
      </c>
      <c r="H236" s="66">
        <f>D236-E236</f>
        <v>15</v>
      </c>
      <c r="I236" s="20">
        <f>IF(C236=0, "-", IF(G236/C236&lt;10, G236/C236, "&gt;999%"))</f>
        <v>1</v>
      </c>
      <c r="J236" s="21">
        <f>IF(E236=0, "-", IF(H236/E236&lt;10, H236/E236, "&gt;999%"))</f>
        <v>0.9375</v>
      </c>
    </row>
    <row r="237" spans="1:10" x14ac:dyDescent="0.2">
      <c r="A237" s="158" t="s">
        <v>557</v>
      </c>
      <c r="B237" s="65">
        <v>2</v>
      </c>
      <c r="C237" s="66">
        <v>0</v>
      </c>
      <c r="D237" s="65">
        <v>6</v>
      </c>
      <c r="E237" s="66">
        <v>5</v>
      </c>
      <c r="F237" s="67"/>
      <c r="G237" s="65">
        <f>B237-C237</f>
        <v>2</v>
      </c>
      <c r="H237" s="66">
        <f>D237-E237</f>
        <v>1</v>
      </c>
      <c r="I237" s="20" t="str">
        <f>IF(C237=0, "-", IF(G237/C237&lt;10, G237/C237, "&gt;999%"))</f>
        <v>-</v>
      </c>
      <c r="J237" s="21">
        <f>IF(E237=0, "-", IF(H237/E237&lt;10, H237/E237, "&gt;999%"))</f>
        <v>0.2</v>
      </c>
    </row>
    <row r="238" spans="1:10" x14ac:dyDescent="0.2">
      <c r="A238" s="158" t="s">
        <v>547</v>
      </c>
      <c r="B238" s="65">
        <v>5</v>
      </c>
      <c r="C238" s="66">
        <v>0</v>
      </c>
      <c r="D238" s="65">
        <v>34</v>
      </c>
      <c r="E238" s="66">
        <v>25</v>
      </c>
      <c r="F238" s="67"/>
      <c r="G238" s="65">
        <f>B238-C238</f>
        <v>5</v>
      </c>
      <c r="H238" s="66">
        <f>D238-E238</f>
        <v>9</v>
      </c>
      <c r="I238" s="20" t="str">
        <f>IF(C238=0, "-", IF(G238/C238&lt;10, G238/C238, "&gt;999%"))</f>
        <v>-</v>
      </c>
      <c r="J238" s="21">
        <f>IF(E238=0, "-", IF(H238/E238&lt;10, H238/E238, "&gt;999%"))</f>
        <v>0.36</v>
      </c>
    </row>
    <row r="239" spans="1:10" x14ac:dyDescent="0.2">
      <c r="A239" s="158" t="s">
        <v>548</v>
      </c>
      <c r="B239" s="65">
        <v>1</v>
      </c>
      <c r="C239" s="66">
        <v>0</v>
      </c>
      <c r="D239" s="65">
        <v>14</v>
      </c>
      <c r="E239" s="66">
        <v>9</v>
      </c>
      <c r="F239" s="67"/>
      <c r="G239" s="65">
        <f>B239-C239</f>
        <v>1</v>
      </c>
      <c r="H239" s="66">
        <f>D239-E239</f>
        <v>5</v>
      </c>
      <c r="I239" s="20" t="str">
        <f>IF(C239=0, "-", IF(G239/C239&lt;10, G239/C239, "&gt;999%"))</f>
        <v>-</v>
      </c>
      <c r="J239" s="21">
        <f>IF(E239=0, "-", IF(H239/E239&lt;10, H239/E239, "&gt;999%"))</f>
        <v>0.55555555555555558</v>
      </c>
    </row>
    <row r="240" spans="1:10" s="160" customFormat="1" x14ac:dyDescent="0.2">
      <c r="A240" s="178" t="s">
        <v>664</v>
      </c>
      <c r="B240" s="71">
        <v>10</v>
      </c>
      <c r="C240" s="72">
        <v>1</v>
      </c>
      <c r="D240" s="71">
        <v>85</v>
      </c>
      <c r="E240" s="72">
        <v>55</v>
      </c>
      <c r="F240" s="73"/>
      <c r="G240" s="71">
        <f>B240-C240</f>
        <v>9</v>
      </c>
      <c r="H240" s="72">
        <f>D240-E240</f>
        <v>30</v>
      </c>
      <c r="I240" s="37">
        <f>IF(C240=0, "-", IF(G240/C240&lt;10, G240/C240, "&gt;999%"))</f>
        <v>9</v>
      </c>
      <c r="J240" s="38">
        <f>IF(E240=0, "-", IF(H240/E240&lt;10, H240/E240, "&gt;999%"))</f>
        <v>0.54545454545454541</v>
      </c>
    </row>
    <row r="241" spans="1:10" x14ac:dyDescent="0.2">
      <c r="A241" s="177"/>
      <c r="B241" s="143"/>
      <c r="C241" s="144"/>
      <c r="D241" s="143"/>
      <c r="E241" s="144"/>
      <c r="F241" s="145"/>
      <c r="G241" s="143"/>
      <c r="H241" s="144"/>
      <c r="I241" s="151"/>
      <c r="J241" s="152"/>
    </row>
    <row r="242" spans="1:10" s="139" customFormat="1" x14ac:dyDescent="0.2">
      <c r="A242" s="159" t="s">
        <v>62</v>
      </c>
      <c r="B242" s="65"/>
      <c r="C242" s="66"/>
      <c r="D242" s="65"/>
      <c r="E242" s="66"/>
      <c r="F242" s="67"/>
      <c r="G242" s="65"/>
      <c r="H242" s="66"/>
      <c r="I242" s="20"/>
      <c r="J242" s="21"/>
    </row>
    <row r="243" spans="1:10" x14ac:dyDescent="0.2">
      <c r="A243" s="158" t="s">
        <v>392</v>
      </c>
      <c r="B243" s="65">
        <v>5</v>
      </c>
      <c r="C243" s="66">
        <v>3</v>
      </c>
      <c r="D243" s="65">
        <v>23</v>
      </c>
      <c r="E243" s="66">
        <v>55</v>
      </c>
      <c r="F243" s="67"/>
      <c r="G243" s="65">
        <f t="shared" ref="G243:G249" si="28">B243-C243</f>
        <v>2</v>
      </c>
      <c r="H243" s="66">
        <f t="shared" ref="H243:H249" si="29">D243-E243</f>
        <v>-32</v>
      </c>
      <c r="I243" s="20">
        <f t="shared" ref="I243:I249" si="30">IF(C243=0, "-", IF(G243/C243&lt;10, G243/C243, "&gt;999%"))</f>
        <v>0.66666666666666663</v>
      </c>
      <c r="J243" s="21">
        <f t="shared" ref="J243:J249" si="31">IF(E243=0, "-", IF(H243/E243&lt;10, H243/E243, "&gt;999%"))</f>
        <v>-0.58181818181818179</v>
      </c>
    </row>
    <row r="244" spans="1:10" x14ac:dyDescent="0.2">
      <c r="A244" s="158" t="s">
        <v>464</v>
      </c>
      <c r="B244" s="65">
        <v>1</v>
      </c>
      <c r="C244" s="66">
        <v>0</v>
      </c>
      <c r="D244" s="65">
        <v>11</v>
      </c>
      <c r="E244" s="66">
        <v>21</v>
      </c>
      <c r="F244" s="67"/>
      <c r="G244" s="65">
        <f t="shared" si="28"/>
        <v>1</v>
      </c>
      <c r="H244" s="66">
        <f t="shared" si="29"/>
        <v>-10</v>
      </c>
      <c r="I244" s="20" t="str">
        <f t="shared" si="30"/>
        <v>-</v>
      </c>
      <c r="J244" s="21">
        <f t="shared" si="31"/>
        <v>-0.47619047619047616</v>
      </c>
    </row>
    <row r="245" spans="1:10" x14ac:dyDescent="0.2">
      <c r="A245" s="158" t="s">
        <v>328</v>
      </c>
      <c r="B245" s="65">
        <v>0</v>
      </c>
      <c r="C245" s="66">
        <v>0</v>
      </c>
      <c r="D245" s="65">
        <v>3</v>
      </c>
      <c r="E245" s="66">
        <v>4</v>
      </c>
      <c r="F245" s="67"/>
      <c r="G245" s="65">
        <f t="shared" si="28"/>
        <v>0</v>
      </c>
      <c r="H245" s="66">
        <f t="shared" si="29"/>
        <v>-1</v>
      </c>
      <c r="I245" s="20" t="str">
        <f t="shared" si="30"/>
        <v>-</v>
      </c>
      <c r="J245" s="21">
        <f t="shared" si="31"/>
        <v>-0.25</v>
      </c>
    </row>
    <row r="246" spans="1:10" x14ac:dyDescent="0.2">
      <c r="A246" s="158" t="s">
        <v>465</v>
      </c>
      <c r="B246" s="65">
        <v>0</v>
      </c>
      <c r="C246" s="66">
        <v>1</v>
      </c>
      <c r="D246" s="65">
        <v>3</v>
      </c>
      <c r="E246" s="66">
        <v>3</v>
      </c>
      <c r="F246" s="67"/>
      <c r="G246" s="65">
        <f t="shared" si="28"/>
        <v>-1</v>
      </c>
      <c r="H246" s="66">
        <f t="shared" si="29"/>
        <v>0</v>
      </c>
      <c r="I246" s="20">
        <f t="shared" si="30"/>
        <v>-1</v>
      </c>
      <c r="J246" s="21">
        <f t="shared" si="31"/>
        <v>0</v>
      </c>
    </row>
    <row r="247" spans="1:10" x14ac:dyDescent="0.2">
      <c r="A247" s="158" t="s">
        <v>270</v>
      </c>
      <c r="B247" s="65">
        <v>0</v>
      </c>
      <c r="C247" s="66">
        <v>0</v>
      </c>
      <c r="D247" s="65">
        <v>16</v>
      </c>
      <c r="E247" s="66">
        <v>20</v>
      </c>
      <c r="F247" s="67"/>
      <c r="G247" s="65">
        <f t="shared" si="28"/>
        <v>0</v>
      </c>
      <c r="H247" s="66">
        <f t="shared" si="29"/>
        <v>-4</v>
      </c>
      <c r="I247" s="20" t="str">
        <f t="shared" si="30"/>
        <v>-</v>
      </c>
      <c r="J247" s="21">
        <f t="shared" si="31"/>
        <v>-0.2</v>
      </c>
    </row>
    <row r="248" spans="1:10" x14ac:dyDescent="0.2">
      <c r="A248" s="158" t="s">
        <v>285</v>
      </c>
      <c r="B248" s="65">
        <v>0</v>
      </c>
      <c r="C248" s="66">
        <v>0</v>
      </c>
      <c r="D248" s="65">
        <v>1</v>
      </c>
      <c r="E248" s="66">
        <v>2</v>
      </c>
      <c r="F248" s="67"/>
      <c r="G248" s="65">
        <f t="shared" si="28"/>
        <v>0</v>
      </c>
      <c r="H248" s="66">
        <f t="shared" si="29"/>
        <v>-1</v>
      </c>
      <c r="I248" s="20" t="str">
        <f t="shared" si="30"/>
        <v>-</v>
      </c>
      <c r="J248" s="21">
        <f t="shared" si="31"/>
        <v>-0.5</v>
      </c>
    </row>
    <row r="249" spans="1:10" s="160" customFormat="1" x14ac:dyDescent="0.2">
      <c r="A249" s="178" t="s">
        <v>665</v>
      </c>
      <c r="B249" s="71">
        <v>6</v>
      </c>
      <c r="C249" s="72">
        <v>4</v>
      </c>
      <c r="D249" s="71">
        <v>57</v>
      </c>
      <c r="E249" s="72">
        <v>105</v>
      </c>
      <c r="F249" s="73"/>
      <c r="G249" s="71">
        <f t="shared" si="28"/>
        <v>2</v>
      </c>
      <c r="H249" s="72">
        <f t="shared" si="29"/>
        <v>-48</v>
      </c>
      <c r="I249" s="37">
        <f t="shared" si="30"/>
        <v>0.5</v>
      </c>
      <c r="J249" s="38">
        <f t="shared" si="31"/>
        <v>-0.45714285714285713</v>
      </c>
    </row>
    <row r="250" spans="1:10" x14ac:dyDescent="0.2">
      <c r="A250" s="177"/>
      <c r="B250" s="143"/>
      <c r="C250" s="144"/>
      <c r="D250" s="143"/>
      <c r="E250" s="144"/>
      <c r="F250" s="145"/>
      <c r="G250" s="143"/>
      <c r="H250" s="144"/>
      <c r="I250" s="151"/>
      <c r="J250" s="152"/>
    </row>
    <row r="251" spans="1:10" s="139" customFormat="1" x14ac:dyDescent="0.2">
      <c r="A251" s="159" t="s">
        <v>63</v>
      </c>
      <c r="B251" s="65"/>
      <c r="C251" s="66"/>
      <c r="D251" s="65"/>
      <c r="E251" s="66"/>
      <c r="F251" s="67"/>
      <c r="G251" s="65"/>
      <c r="H251" s="66"/>
      <c r="I251" s="20"/>
      <c r="J251" s="21"/>
    </row>
    <row r="252" spans="1:10" x14ac:dyDescent="0.2">
      <c r="A252" s="158" t="s">
        <v>403</v>
      </c>
      <c r="B252" s="65">
        <v>1</v>
      </c>
      <c r="C252" s="66">
        <v>0</v>
      </c>
      <c r="D252" s="65">
        <v>27</v>
      </c>
      <c r="E252" s="66">
        <v>23</v>
      </c>
      <c r="F252" s="67"/>
      <c r="G252" s="65">
        <f t="shared" ref="G252:G258" si="32">B252-C252</f>
        <v>1</v>
      </c>
      <c r="H252" s="66">
        <f t="shared" ref="H252:H258" si="33">D252-E252</f>
        <v>4</v>
      </c>
      <c r="I252" s="20" t="str">
        <f t="shared" ref="I252:I258" si="34">IF(C252=0, "-", IF(G252/C252&lt;10, G252/C252, "&gt;999%"))</f>
        <v>-</v>
      </c>
      <c r="J252" s="21">
        <f t="shared" ref="J252:J258" si="35">IF(E252=0, "-", IF(H252/E252&lt;10, H252/E252, "&gt;999%"))</f>
        <v>0.17391304347826086</v>
      </c>
    </row>
    <row r="253" spans="1:10" x14ac:dyDescent="0.2">
      <c r="A253" s="158" t="s">
        <v>370</v>
      </c>
      <c r="B253" s="65">
        <v>4</v>
      </c>
      <c r="C253" s="66">
        <v>2</v>
      </c>
      <c r="D253" s="65">
        <v>42</v>
      </c>
      <c r="E253" s="66">
        <v>27</v>
      </c>
      <c r="F253" s="67"/>
      <c r="G253" s="65">
        <f t="shared" si="32"/>
        <v>2</v>
      </c>
      <c r="H253" s="66">
        <f t="shared" si="33"/>
        <v>15</v>
      </c>
      <c r="I253" s="20">
        <f t="shared" si="34"/>
        <v>1</v>
      </c>
      <c r="J253" s="21">
        <f t="shared" si="35"/>
        <v>0.55555555555555558</v>
      </c>
    </row>
    <row r="254" spans="1:10" x14ac:dyDescent="0.2">
      <c r="A254" s="158" t="s">
        <v>524</v>
      </c>
      <c r="B254" s="65">
        <v>3</v>
      </c>
      <c r="C254" s="66">
        <v>0</v>
      </c>
      <c r="D254" s="65">
        <v>24</v>
      </c>
      <c r="E254" s="66">
        <v>0</v>
      </c>
      <c r="F254" s="67"/>
      <c r="G254" s="65">
        <f t="shared" si="32"/>
        <v>3</v>
      </c>
      <c r="H254" s="66">
        <f t="shared" si="33"/>
        <v>24</v>
      </c>
      <c r="I254" s="20" t="str">
        <f t="shared" si="34"/>
        <v>-</v>
      </c>
      <c r="J254" s="21" t="str">
        <f t="shared" si="35"/>
        <v>-</v>
      </c>
    </row>
    <row r="255" spans="1:10" x14ac:dyDescent="0.2">
      <c r="A255" s="158" t="s">
        <v>442</v>
      </c>
      <c r="B255" s="65">
        <v>21</v>
      </c>
      <c r="C255" s="66">
        <v>13</v>
      </c>
      <c r="D255" s="65">
        <v>170</v>
      </c>
      <c r="E255" s="66">
        <v>154</v>
      </c>
      <c r="F255" s="67"/>
      <c r="G255" s="65">
        <f t="shared" si="32"/>
        <v>8</v>
      </c>
      <c r="H255" s="66">
        <f t="shared" si="33"/>
        <v>16</v>
      </c>
      <c r="I255" s="20">
        <f t="shared" si="34"/>
        <v>0.61538461538461542</v>
      </c>
      <c r="J255" s="21">
        <f t="shared" si="35"/>
        <v>0.1038961038961039</v>
      </c>
    </row>
    <row r="256" spans="1:10" x14ac:dyDescent="0.2">
      <c r="A256" s="158" t="s">
        <v>371</v>
      </c>
      <c r="B256" s="65">
        <v>0</v>
      </c>
      <c r="C256" s="66">
        <v>0</v>
      </c>
      <c r="D256" s="65">
        <v>0</v>
      </c>
      <c r="E256" s="66">
        <v>3</v>
      </c>
      <c r="F256" s="67"/>
      <c r="G256" s="65">
        <f t="shared" si="32"/>
        <v>0</v>
      </c>
      <c r="H256" s="66">
        <f t="shared" si="33"/>
        <v>-3</v>
      </c>
      <c r="I256" s="20" t="str">
        <f t="shared" si="34"/>
        <v>-</v>
      </c>
      <c r="J256" s="21">
        <f t="shared" si="35"/>
        <v>-1</v>
      </c>
    </row>
    <row r="257" spans="1:10" x14ac:dyDescent="0.2">
      <c r="A257" s="158" t="s">
        <v>443</v>
      </c>
      <c r="B257" s="65">
        <v>4</v>
      </c>
      <c r="C257" s="66">
        <v>3</v>
      </c>
      <c r="D257" s="65">
        <v>57</v>
      </c>
      <c r="E257" s="66">
        <v>60</v>
      </c>
      <c r="F257" s="67"/>
      <c r="G257" s="65">
        <f t="shared" si="32"/>
        <v>1</v>
      </c>
      <c r="H257" s="66">
        <f t="shared" si="33"/>
        <v>-3</v>
      </c>
      <c r="I257" s="20">
        <f t="shared" si="34"/>
        <v>0.33333333333333331</v>
      </c>
      <c r="J257" s="21">
        <f t="shared" si="35"/>
        <v>-0.05</v>
      </c>
    </row>
    <row r="258" spans="1:10" s="160" customFormat="1" x14ac:dyDescent="0.2">
      <c r="A258" s="178" t="s">
        <v>666</v>
      </c>
      <c r="B258" s="71">
        <v>33</v>
      </c>
      <c r="C258" s="72">
        <v>18</v>
      </c>
      <c r="D258" s="71">
        <v>320</v>
      </c>
      <c r="E258" s="72">
        <v>267</v>
      </c>
      <c r="F258" s="73"/>
      <c r="G258" s="71">
        <f t="shared" si="32"/>
        <v>15</v>
      </c>
      <c r="H258" s="72">
        <f t="shared" si="33"/>
        <v>53</v>
      </c>
      <c r="I258" s="37">
        <f t="shared" si="34"/>
        <v>0.83333333333333337</v>
      </c>
      <c r="J258" s="38">
        <f t="shared" si="35"/>
        <v>0.19850187265917604</v>
      </c>
    </row>
    <row r="259" spans="1:10" x14ac:dyDescent="0.2">
      <c r="A259" s="177"/>
      <c r="B259" s="143"/>
      <c r="C259" s="144"/>
      <c r="D259" s="143"/>
      <c r="E259" s="144"/>
      <c r="F259" s="145"/>
      <c r="G259" s="143"/>
      <c r="H259" s="144"/>
      <c r="I259" s="151"/>
      <c r="J259" s="152"/>
    </row>
    <row r="260" spans="1:10" s="139" customFormat="1" x14ac:dyDescent="0.2">
      <c r="A260" s="159" t="s">
        <v>64</v>
      </c>
      <c r="B260" s="65"/>
      <c r="C260" s="66"/>
      <c r="D260" s="65"/>
      <c r="E260" s="66"/>
      <c r="F260" s="67"/>
      <c r="G260" s="65"/>
      <c r="H260" s="66"/>
      <c r="I260" s="20"/>
      <c r="J260" s="21"/>
    </row>
    <row r="261" spans="1:10" x14ac:dyDescent="0.2">
      <c r="A261" s="158" t="s">
        <v>64</v>
      </c>
      <c r="B261" s="65">
        <v>22</v>
      </c>
      <c r="C261" s="66">
        <v>16</v>
      </c>
      <c r="D261" s="65">
        <v>174</v>
      </c>
      <c r="E261" s="66">
        <v>169</v>
      </c>
      <c r="F261" s="67"/>
      <c r="G261" s="65">
        <f>B261-C261</f>
        <v>6</v>
      </c>
      <c r="H261" s="66">
        <f>D261-E261</f>
        <v>5</v>
      </c>
      <c r="I261" s="20">
        <f>IF(C261=0, "-", IF(G261/C261&lt;10, G261/C261, "&gt;999%"))</f>
        <v>0.375</v>
      </c>
      <c r="J261" s="21">
        <f>IF(E261=0, "-", IF(H261/E261&lt;10, H261/E261, "&gt;999%"))</f>
        <v>2.9585798816568046E-2</v>
      </c>
    </row>
    <row r="262" spans="1:10" s="160" customFormat="1" x14ac:dyDescent="0.2">
      <c r="A262" s="178" t="s">
        <v>667</v>
      </c>
      <c r="B262" s="71">
        <v>22</v>
      </c>
      <c r="C262" s="72">
        <v>16</v>
      </c>
      <c r="D262" s="71">
        <v>174</v>
      </c>
      <c r="E262" s="72">
        <v>169</v>
      </c>
      <c r="F262" s="73"/>
      <c r="G262" s="71">
        <f>B262-C262</f>
        <v>6</v>
      </c>
      <c r="H262" s="72">
        <f>D262-E262</f>
        <v>5</v>
      </c>
      <c r="I262" s="37">
        <f>IF(C262=0, "-", IF(G262/C262&lt;10, G262/C262, "&gt;999%"))</f>
        <v>0.375</v>
      </c>
      <c r="J262" s="38">
        <f>IF(E262=0, "-", IF(H262/E262&lt;10, H262/E262, "&gt;999%"))</f>
        <v>2.9585798816568046E-2</v>
      </c>
    </row>
    <row r="263" spans="1:10" x14ac:dyDescent="0.2">
      <c r="A263" s="177"/>
      <c r="B263" s="143"/>
      <c r="C263" s="144"/>
      <c r="D263" s="143"/>
      <c r="E263" s="144"/>
      <c r="F263" s="145"/>
      <c r="G263" s="143"/>
      <c r="H263" s="144"/>
      <c r="I263" s="151"/>
      <c r="J263" s="152"/>
    </row>
    <row r="264" spans="1:10" s="139" customFormat="1" x14ac:dyDescent="0.2">
      <c r="A264" s="159" t="s">
        <v>65</v>
      </c>
      <c r="B264" s="65"/>
      <c r="C264" s="66"/>
      <c r="D264" s="65"/>
      <c r="E264" s="66"/>
      <c r="F264" s="67"/>
      <c r="G264" s="65"/>
      <c r="H264" s="66"/>
      <c r="I264" s="20"/>
      <c r="J264" s="21"/>
    </row>
    <row r="265" spans="1:10" x14ac:dyDescent="0.2">
      <c r="A265" s="158" t="s">
        <v>302</v>
      </c>
      <c r="B265" s="65">
        <v>6</v>
      </c>
      <c r="C265" s="66">
        <v>22</v>
      </c>
      <c r="D265" s="65">
        <v>187</v>
      </c>
      <c r="E265" s="66">
        <v>229</v>
      </c>
      <c r="F265" s="67"/>
      <c r="G265" s="65">
        <f t="shared" ref="G265:G275" si="36">B265-C265</f>
        <v>-16</v>
      </c>
      <c r="H265" s="66">
        <f t="shared" ref="H265:H275" si="37">D265-E265</f>
        <v>-42</v>
      </c>
      <c r="I265" s="20">
        <f t="shared" ref="I265:I275" si="38">IF(C265=0, "-", IF(G265/C265&lt;10, G265/C265, "&gt;999%"))</f>
        <v>-0.72727272727272729</v>
      </c>
      <c r="J265" s="21">
        <f t="shared" ref="J265:J275" si="39">IF(E265=0, "-", IF(H265/E265&lt;10, H265/E265, "&gt;999%"))</f>
        <v>-0.18340611353711792</v>
      </c>
    </row>
    <row r="266" spans="1:10" x14ac:dyDescent="0.2">
      <c r="A266" s="158" t="s">
        <v>226</v>
      </c>
      <c r="B266" s="65">
        <v>57</v>
      </c>
      <c r="C266" s="66">
        <v>48</v>
      </c>
      <c r="D266" s="65">
        <v>870</v>
      </c>
      <c r="E266" s="66">
        <v>1016</v>
      </c>
      <c r="F266" s="67"/>
      <c r="G266" s="65">
        <f t="shared" si="36"/>
        <v>9</v>
      </c>
      <c r="H266" s="66">
        <f t="shared" si="37"/>
        <v>-146</v>
      </c>
      <c r="I266" s="20">
        <f t="shared" si="38"/>
        <v>0.1875</v>
      </c>
      <c r="J266" s="21">
        <f t="shared" si="39"/>
        <v>-0.1437007874015748</v>
      </c>
    </row>
    <row r="267" spans="1:10" x14ac:dyDescent="0.2">
      <c r="A267" s="158" t="s">
        <v>254</v>
      </c>
      <c r="B267" s="65">
        <v>0</v>
      </c>
      <c r="C267" s="66">
        <v>0</v>
      </c>
      <c r="D267" s="65">
        <v>13</v>
      </c>
      <c r="E267" s="66">
        <v>16</v>
      </c>
      <c r="F267" s="67"/>
      <c r="G267" s="65">
        <f t="shared" si="36"/>
        <v>0</v>
      </c>
      <c r="H267" s="66">
        <f t="shared" si="37"/>
        <v>-3</v>
      </c>
      <c r="I267" s="20" t="str">
        <f t="shared" si="38"/>
        <v>-</v>
      </c>
      <c r="J267" s="21">
        <f t="shared" si="39"/>
        <v>-0.1875</v>
      </c>
    </row>
    <row r="268" spans="1:10" x14ac:dyDescent="0.2">
      <c r="A268" s="158" t="s">
        <v>197</v>
      </c>
      <c r="B268" s="65">
        <v>23</v>
      </c>
      <c r="C268" s="66">
        <v>23</v>
      </c>
      <c r="D268" s="65">
        <v>292</v>
      </c>
      <c r="E268" s="66">
        <v>354</v>
      </c>
      <c r="F268" s="67"/>
      <c r="G268" s="65">
        <f t="shared" si="36"/>
        <v>0</v>
      </c>
      <c r="H268" s="66">
        <f t="shared" si="37"/>
        <v>-62</v>
      </c>
      <c r="I268" s="20">
        <f t="shared" si="38"/>
        <v>0</v>
      </c>
      <c r="J268" s="21">
        <f t="shared" si="39"/>
        <v>-0.1751412429378531</v>
      </c>
    </row>
    <row r="269" spans="1:10" x14ac:dyDescent="0.2">
      <c r="A269" s="158" t="s">
        <v>204</v>
      </c>
      <c r="B269" s="65">
        <v>27</v>
      </c>
      <c r="C269" s="66">
        <v>29</v>
      </c>
      <c r="D269" s="65">
        <v>283</v>
      </c>
      <c r="E269" s="66">
        <v>293</v>
      </c>
      <c r="F269" s="67"/>
      <c r="G269" s="65">
        <f t="shared" si="36"/>
        <v>-2</v>
      </c>
      <c r="H269" s="66">
        <f t="shared" si="37"/>
        <v>-10</v>
      </c>
      <c r="I269" s="20">
        <f t="shared" si="38"/>
        <v>-6.8965517241379309E-2</v>
      </c>
      <c r="J269" s="21">
        <f t="shared" si="39"/>
        <v>-3.4129692832764506E-2</v>
      </c>
    </row>
    <row r="270" spans="1:10" x14ac:dyDescent="0.2">
      <c r="A270" s="158" t="s">
        <v>372</v>
      </c>
      <c r="B270" s="65">
        <v>78</v>
      </c>
      <c r="C270" s="66">
        <v>56</v>
      </c>
      <c r="D270" s="65">
        <v>698</v>
      </c>
      <c r="E270" s="66">
        <v>133</v>
      </c>
      <c r="F270" s="67"/>
      <c r="G270" s="65">
        <f t="shared" si="36"/>
        <v>22</v>
      </c>
      <c r="H270" s="66">
        <f t="shared" si="37"/>
        <v>565</v>
      </c>
      <c r="I270" s="20">
        <f t="shared" si="38"/>
        <v>0.39285714285714285</v>
      </c>
      <c r="J270" s="21">
        <f t="shared" si="39"/>
        <v>4.2481203007518795</v>
      </c>
    </row>
    <row r="271" spans="1:10" x14ac:dyDescent="0.2">
      <c r="A271" s="158" t="s">
        <v>444</v>
      </c>
      <c r="B271" s="65">
        <v>59</v>
      </c>
      <c r="C271" s="66">
        <v>10</v>
      </c>
      <c r="D271" s="65">
        <v>317</v>
      </c>
      <c r="E271" s="66">
        <v>208</v>
      </c>
      <c r="F271" s="67"/>
      <c r="G271" s="65">
        <f t="shared" si="36"/>
        <v>49</v>
      </c>
      <c r="H271" s="66">
        <f t="shared" si="37"/>
        <v>109</v>
      </c>
      <c r="I271" s="20">
        <f t="shared" si="38"/>
        <v>4.9000000000000004</v>
      </c>
      <c r="J271" s="21">
        <f t="shared" si="39"/>
        <v>0.52403846153846156</v>
      </c>
    </row>
    <row r="272" spans="1:10" x14ac:dyDescent="0.2">
      <c r="A272" s="158" t="s">
        <v>227</v>
      </c>
      <c r="B272" s="65">
        <v>0</v>
      </c>
      <c r="C272" s="66">
        <v>0</v>
      </c>
      <c r="D272" s="65">
        <v>0</v>
      </c>
      <c r="E272" s="66">
        <v>4</v>
      </c>
      <c r="F272" s="67"/>
      <c r="G272" s="65">
        <f t="shared" si="36"/>
        <v>0</v>
      </c>
      <c r="H272" s="66">
        <f t="shared" si="37"/>
        <v>-4</v>
      </c>
      <c r="I272" s="20" t="str">
        <f t="shared" si="38"/>
        <v>-</v>
      </c>
      <c r="J272" s="21">
        <f t="shared" si="39"/>
        <v>-1</v>
      </c>
    </row>
    <row r="273" spans="1:10" x14ac:dyDescent="0.2">
      <c r="A273" s="158" t="s">
        <v>404</v>
      </c>
      <c r="B273" s="65">
        <v>25</v>
      </c>
      <c r="C273" s="66">
        <v>44</v>
      </c>
      <c r="D273" s="65">
        <v>518</v>
      </c>
      <c r="E273" s="66">
        <v>620</v>
      </c>
      <c r="F273" s="67"/>
      <c r="G273" s="65">
        <f t="shared" si="36"/>
        <v>-19</v>
      </c>
      <c r="H273" s="66">
        <f t="shared" si="37"/>
        <v>-102</v>
      </c>
      <c r="I273" s="20">
        <f t="shared" si="38"/>
        <v>-0.43181818181818182</v>
      </c>
      <c r="J273" s="21">
        <f t="shared" si="39"/>
        <v>-0.16451612903225807</v>
      </c>
    </row>
    <row r="274" spans="1:10" x14ac:dyDescent="0.2">
      <c r="A274" s="158" t="s">
        <v>279</v>
      </c>
      <c r="B274" s="65">
        <v>4</v>
      </c>
      <c r="C274" s="66">
        <v>12</v>
      </c>
      <c r="D274" s="65">
        <v>90</v>
      </c>
      <c r="E274" s="66">
        <v>108</v>
      </c>
      <c r="F274" s="67"/>
      <c r="G274" s="65">
        <f t="shared" si="36"/>
        <v>-8</v>
      </c>
      <c r="H274" s="66">
        <f t="shared" si="37"/>
        <v>-18</v>
      </c>
      <c r="I274" s="20">
        <f t="shared" si="38"/>
        <v>-0.66666666666666663</v>
      </c>
      <c r="J274" s="21">
        <f t="shared" si="39"/>
        <v>-0.16666666666666666</v>
      </c>
    </row>
    <row r="275" spans="1:10" s="160" customFormat="1" x14ac:dyDescent="0.2">
      <c r="A275" s="178" t="s">
        <v>668</v>
      </c>
      <c r="B275" s="71">
        <v>279</v>
      </c>
      <c r="C275" s="72">
        <v>244</v>
      </c>
      <c r="D275" s="71">
        <v>3268</v>
      </c>
      <c r="E275" s="72">
        <v>2981</v>
      </c>
      <c r="F275" s="73"/>
      <c r="G275" s="71">
        <f t="shared" si="36"/>
        <v>35</v>
      </c>
      <c r="H275" s="72">
        <f t="shared" si="37"/>
        <v>287</v>
      </c>
      <c r="I275" s="37">
        <f t="shared" si="38"/>
        <v>0.14344262295081966</v>
      </c>
      <c r="J275" s="38">
        <f t="shared" si="39"/>
        <v>9.6276417309627646E-2</v>
      </c>
    </row>
    <row r="276" spans="1:10" x14ac:dyDescent="0.2">
      <c r="A276" s="177"/>
      <c r="B276" s="143"/>
      <c r="C276" s="144"/>
      <c r="D276" s="143"/>
      <c r="E276" s="144"/>
      <c r="F276" s="145"/>
      <c r="G276" s="143"/>
      <c r="H276" s="144"/>
      <c r="I276" s="151"/>
      <c r="J276" s="152"/>
    </row>
    <row r="277" spans="1:10" s="139" customFormat="1" x14ac:dyDescent="0.2">
      <c r="A277" s="159" t="s">
        <v>66</v>
      </c>
      <c r="B277" s="65"/>
      <c r="C277" s="66"/>
      <c r="D277" s="65"/>
      <c r="E277" s="66"/>
      <c r="F277" s="67"/>
      <c r="G277" s="65"/>
      <c r="H277" s="66"/>
      <c r="I277" s="20"/>
      <c r="J277" s="21"/>
    </row>
    <row r="278" spans="1:10" x14ac:dyDescent="0.2">
      <c r="A278" s="158" t="s">
        <v>345</v>
      </c>
      <c r="B278" s="65">
        <v>0</v>
      </c>
      <c r="C278" s="66">
        <v>0</v>
      </c>
      <c r="D278" s="65">
        <v>4</v>
      </c>
      <c r="E278" s="66">
        <v>5</v>
      </c>
      <c r="F278" s="67"/>
      <c r="G278" s="65">
        <f>B278-C278</f>
        <v>0</v>
      </c>
      <c r="H278" s="66">
        <f>D278-E278</f>
        <v>-1</v>
      </c>
      <c r="I278" s="20" t="str">
        <f>IF(C278=0, "-", IF(G278/C278&lt;10, G278/C278, "&gt;999%"))</f>
        <v>-</v>
      </c>
      <c r="J278" s="21">
        <f>IF(E278=0, "-", IF(H278/E278&lt;10, H278/E278, "&gt;999%"))</f>
        <v>-0.2</v>
      </c>
    </row>
    <row r="279" spans="1:10" x14ac:dyDescent="0.2">
      <c r="A279" s="158" t="s">
        <v>482</v>
      </c>
      <c r="B279" s="65">
        <v>0</v>
      </c>
      <c r="C279" s="66">
        <v>0</v>
      </c>
      <c r="D279" s="65">
        <v>3</v>
      </c>
      <c r="E279" s="66">
        <v>3</v>
      </c>
      <c r="F279" s="67"/>
      <c r="G279" s="65">
        <f>B279-C279</f>
        <v>0</v>
      </c>
      <c r="H279" s="66">
        <f>D279-E279</f>
        <v>0</v>
      </c>
      <c r="I279" s="20" t="str">
        <f>IF(C279=0, "-", IF(G279/C279&lt;10, G279/C279, "&gt;999%"))</f>
        <v>-</v>
      </c>
      <c r="J279" s="21">
        <f>IF(E279=0, "-", IF(H279/E279&lt;10, H279/E279, "&gt;999%"))</f>
        <v>0</v>
      </c>
    </row>
    <row r="280" spans="1:10" s="160" customFormat="1" x14ac:dyDescent="0.2">
      <c r="A280" s="178" t="s">
        <v>669</v>
      </c>
      <c r="B280" s="71">
        <v>0</v>
      </c>
      <c r="C280" s="72">
        <v>0</v>
      </c>
      <c r="D280" s="71">
        <v>7</v>
      </c>
      <c r="E280" s="72">
        <v>8</v>
      </c>
      <c r="F280" s="73"/>
      <c r="G280" s="71">
        <f>B280-C280</f>
        <v>0</v>
      </c>
      <c r="H280" s="72">
        <f>D280-E280</f>
        <v>-1</v>
      </c>
      <c r="I280" s="37" t="str">
        <f>IF(C280=0, "-", IF(G280/C280&lt;10, G280/C280, "&gt;999%"))</f>
        <v>-</v>
      </c>
      <c r="J280" s="38">
        <f>IF(E280=0, "-", IF(H280/E280&lt;10, H280/E280, "&gt;999%"))</f>
        <v>-0.125</v>
      </c>
    </row>
    <row r="281" spans="1:10" x14ac:dyDescent="0.2">
      <c r="A281" s="177"/>
      <c r="B281" s="143"/>
      <c r="C281" s="144"/>
      <c r="D281" s="143"/>
      <c r="E281" s="144"/>
      <c r="F281" s="145"/>
      <c r="G281" s="143"/>
      <c r="H281" s="144"/>
      <c r="I281" s="151"/>
      <c r="J281" s="152"/>
    </row>
    <row r="282" spans="1:10" s="139" customFormat="1" x14ac:dyDescent="0.2">
      <c r="A282" s="159" t="s">
        <v>67</v>
      </c>
      <c r="B282" s="65"/>
      <c r="C282" s="66"/>
      <c r="D282" s="65"/>
      <c r="E282" s="66"/>
      <c r="F282" s="67"/>
      <c r="G282" s="65"/>
      <c r="H282" s="66"/>
      <c r="I282" s="20"/>
      <c r="J282" s="21"/>
    </row>
    <row r="283" spans="1:10" x14ac:dyDescent="0.2">
      <c r="A283" s="158" t="s">
        <v>466</v>
      </c>
      <c r="B283" s="65">
        <v>3</v>
      </c>
      <c r="C283" s="66">
        <v>0</v>
      </c>
      <c r="D283" s="65">
        <v>13</v>
      </c>
      <c r="E283" s="66">
        <v>0</v>
      </c>
      <c r="F283" s="67"/>
      <c r="G283" s="65">
        <f t="shared" ref="G283:G290" si="40">B283-C283</f>
        <v>3</v>
      </c>
      <c r="H283" s="66">
        <f t="shared" ref="H283:H290" si="41">D283-E283</f>
        <v>13</v>
      </c>
      <c r="I283" s="20" t="str">
        <f t="shared" ref="I283:I290" si="42">IF(C283=0, "-", IF(G283/C283&lt;10, G283/C283, "&gt;999%"))</f>
        <v>-</v>
      </c>
      <c r="J283" s="21" t="str">
        <f t="shared" ref="J283:J290" si="43">IF(E283=0, "-", IF(H283/E283&lt;10, H283/E283, "&gt;999%"))</f>
        <v>-</v>
      </c>
    </row>
    <row r="284" spans="1:10" x14ac:dyDescent="0.2">
      <c r="A284" s="158" t="s">
        <v>483</v>
      </c>
      <c r="B284" s="65">
        <v>6</v>
      </c>
      <c r="C284" s="66">
        <v>5</v>
      </c>
      <c r="D284" s="65">
        <v>43</v>
      </c>
      <c r="E284" s="66">
        <v>68</v>
      </c>
      <c r="F284" s="67"/>
      <c r="G284" s="65">
        <f t="shared" si="40"/>
        <v>1</v>
      </c>
      <c r="H284" s="66">
        <f t="shared" si="41"/>
        <v>-25</v>
      </c>
      <c r="I284" s="20">
        <f t="shared" si="42"/>
        <v>0.2</v>
      </c>
      <c r="J284" s="21">
        <f t="shared" si="43"/>
        <v>-0.36764705882352944</v>
      </c>
    </row>
    <row r="285" spans="1:10" x14ac:dyDescent="0.2">
      <c r="A285" s="158" t="s">
        <v>424</v>
      </c>
      <c r="B285" s="65">
        <v>3</v>
      </c>
      <c r="C285" s="66">
        <v>2</v>
      </c>
      <c r="D285" s="65">
        <v>39</v>
      </c>
      <c r="E285" s="66">
        <v>102</v>
      </c>
      <c r="F285" s="67"/>
      <c r="G285" s="65">
        <f t="shared" si="40"/>
        <v>1</v>
      </c>
      <c r="H285" s="66">
        <f t="shared" si="41"/>
        <v>-63</v>
      </c>
      <c r="I285" s="20">
        <f t="shared" si="42"/>
        <v>0.5</v>
      </c>
      <c r="J285" s="21">
        <f t="shared" si="43"/>
        <v>-0.61764705882352944</v>
      </c>
    </row>
    <row r="286" spans="1:10" x14ac:dyDescent="0.2">
      <c r="A286" s="158" t="s">
        <v>484</v>
      </c>
      <c r="B286" s="65">
        <v>0</v>
      </c>
      <c r="C286" s="66">
        <v>1</v>
      </c>
      <c r="D286" s="65">
        <v>3</v>
      </c>
      <c r="E286" s="66">
        <v>11</v>
      </c>
      <c r="F286" s="67"/>
      <c r="G286" s="65">
        <f t="shared" si="40"/>
        <v>-1</v>
      </c>
      <c r="H286" s="66">
        <f t="shared" si="41"/>
        <v>-8</v>
      </c>
      <c r="I286" s="20">
        <f t="shared" si="42"/>
        <v>-1</v>
      </c>
      <c r="J286" s="21">
        <f t="shared" si="43"/>
        <v>-0.72727272727272729</v>
      </c>
    </row>
    <row r="287" spans="1:10" x14ac:dyDescent="0.2">
      <c r="A287" s="158" t="s">
        <v>425</v>
      </c>
      <c r="B287" s="65">
        <v>9</v>
      </c>
      <c r="C287" s="66">
        <v>10</v>
      </c>
      <c r="D287" s="65">
        <v>65</v>
      </c>
      <c r="E287" s="66">
        <v>82</v>
      </c>
      <c r="F287" s="67"/>
      <c r="G287" s="65">
        <f t="shared" si="40"/>
        <v>-1</v>
      </c>
      <c r="H287" s="66">
        <f t="shared" si="41"/>
        <v>-17</v>
      </c>
      <c r="I287" s="20">
        <f t="shared" si="42"/>
        <v>-0.1</v>
      </c>
      <c r="J287" s="21">
        <f t="shared" si="43"/>
        <v>-0.2073170731707317</v>
      </c>
    </row>
    <row r="288" spans="1:10" x14ac:dyDescent="0.2">
      <c r="A288" s="158" t="s">
        <v>467</v>
      </c>
      <c r="B288" s="65">
        <v>8</v>
      </c>
      <c r="C288" s="66">
        <v>5</v>
      </c>
      <c r="D288" s="65">
        <v>57</v>
      </c>
      <c r="E288" s="66">
        <v>93</v>
      </c>
      <c r="F288" s="67"/>
      <c r="G288" s="65">
        <f t="shared" si="40"/>
        <v>3</v>
      </c>
      <c r="H288" s="66">
        <f t="shared" si="41"/>
        <v>-36</v>
      </c>
      <c r="I288" s="20">
        <f t="shared" si="42"/>
        <v>0.6</v>
      </c>
      <c r="J288" s="21">
        <f t="shared" si="43"/>
        <v>-0.38709677419354838</v>
      </c>
    </row>
    <row r="289" spans="1:10" x14ac:dyDescent="0.2">
      <c r="A289" s="158" t="s">
        <v>468</v>
      </c>
      <c r="B289" s="65">
        <v>3</v>
      </c>
      <c r="C289" s="66">
        <v>3</v>
      </c>
      <c r="D289" s="65">
        <v>30</v>
      </c>
      <c r="E289" s="66">
        <v>43</v>
      </c>
      <c r="F289" s="67"/>
      <c r="G289" s="65">
        <f t="shared" si="40"/>
        <v>0</v>
      </c>
      <c r="H289" s="66">
        <f t="shared" si="41"/>
        <v>-13</v>
      </c>
      <c r="I289" s="20">
        <f t="shared" si="42"/>
        <v>0</v>
      </c>
      <c r="J289" s="21">
        <f t="shared" si="43"/>
        <v>-0.30232558139534882</v>
      </c>
    </row>
    <row r="290" spans="1:10" s="160" customFormat="1" x14ac:dyDescent="0.2">
      <c r="A290" s="178" t="s">
        <v>670</v>
      </c>
      <c r="B290" s="71">
        <v>32</v>
      </c>
      <c r="C290" s="72">
        <v>26</v>
      </c>
      <c r="D290" s="71">
        <v>250</v>
      </c>
      <c r="E290" s="72">
        <v>399</v>
      </c>
      <c r="F290" s="73"/>
      <c r="G290" s="71">
        <f t="shared" si="40"/>
        <v>6</v>
      </c>
      <c r="H290" s="72">
        <f t="shared" si="41"/>
        <v>-149</v>
      </c>
      <c r="I290" s="37">
        <f t="shared" si="42"/>
        <v>0.23076923076923078</v>
      </c>
      <c r="J290" s="38">
        <f t="shared" si="43"/>
        <v>-0.37343358395989973</v>
      </c>
    </row>
    <row r="291" spans="1:10" x14ac:dyDescent="0.2">
      <c r="A291" s="177"/>
      <c r="B291" s="143"/>
      <c r="C291" s="144"/>
      <c r="D291" s="143"/>
      <c r="E291" s="144"/>
      <c r="F291" s="145"/>
      <c r="G291" s="143"/>
      <c r="H291" s="144"/>
      <c r="I291" s="151"/>
      <c r="J291" s="152"/>
    </row>
    <row r="292" spans="1:10" s="139" customFormat="1" x14ac:dyDescent="0.2">
      <c r="A292" s="159" t="s">
        <v>68</v>
      </c>
      <c r="B292" s="65"/>
      <c r="C292" s="66"/>
      <c r="D292" s="65"/>
      <c r="E292" s="66"/>
      <c r="F292" s="67"/>
      <c r="G292" s="65"/>
      <c r="H292" s="66"/>
      <c r="I292" s="20"/>
      <c r="J292" s="21"/>
    </row>
    <row r="293" spans="1:10" x14ac:dyDescent="0.2">
      <c r="A293" s="158" t="s">
        <v>445</v>
      </c>
      <c r="B293" s="65">
        <v>2</v>
      </c>
      <c r="C293" s="66">
        <v>0</v>
      </c>
      <c r="D293" s="65">
        <v>23</v>
      </c>
      <c r="E293" s="66">
        <v>7</v>
      </c>
      <c r="F293" s="67"/>
      <c r="G293" s="65">
        <f t="shared" ref="G293:G299" si="44">B293-C293</f>
        <v>2</v>
      </c>
      <c r="H293" s="66">
        <f t="shared" ref="H293:H299" si="45">D293-E293</f>
        <v>16</v>
      </c>
      <c r="I293" s="20" t="str">
        <f t="shared" ref="I293:I299" si="46">IF(C293=0, "-", IF(G293/C293&lt;10, G293/C293, "&gt;999%"))</f>
        <v>-</v>
      </c>
      <c r="J293" s="21">
        <f t="shared" ref="J293:J299" si="47">IF(E293=0, "-", IF(H293/E293&lt;10, H293/E293, "&gt;999%"))</f>
        <v>2.2857142857142856</v>
      </c>
    </row>
    <row r="294" spans="1:10" x14ac:dyDescent="0.2">
      <c r="A294" s="158" t="s">
        <v>549</v>
      </c>
      <c r="B294" s="65">
        <v>3</v>
      </c>
      <c r="C294" s="66">
        <v>0</v>
      </c>
      <c r="D294" s="65">
        <v>8</v>
      </c>
      <c r="E294" s="66">
        <v>0</v>
      </c>
      <c r="F294" s="67"/>
      <c r="G294" s="65">
        <f t="shared" si="44"/>
        <v>3</v>
      </c>
      <c r="H294" s="66">
        <f t="shared" si="45"/>
        <v>8</v>
      </c>
      <c r="I294" s="20" t="str">
        <f t="shared" si="46"/>
        <v>-</v>
      </c>
      <c r="J294" s="21" t="str">
        <f t="shared" si="47"/>
        <v>-</v>
      </c>
    </row>
    <row r="295" spans="1:10" x14ac:dyDescent="0.2">
      <c r="A295" s="158" t="s">
        <v>500</v>
      </c>
      <c r="B295" s="65">
        <v>9</v>
      </c>
      <c r="C295" s="66">
        <v>6</v>
      </c>
      <c r="D295" s="65">
        <v>87</v>
      </c>
      <c r="E295" s="66">
        <v>84</v>
      </c>
      <c r="F295" s="67"/>
      <c r="G295" s="65">
        <f t="shared" si="44"/>
        <v>3</v>
      </c>
      <c r="H295" s="66">
        <f t="shared" si="45"/>
        <v>3</v>
      </c>
      <c r="I295" s="20">
        <f t="shared" si="46"/>
        <v>0.5</v>
      </c>
      <c r="J295" s="21">
        <f t="shared" si="47"/>
        <v>3.5714285714285712E-2</v>
      </c>
    </row>
    <row r="296" spans="1:10" x14ac:dyDescent="0.2">
      <c r="A296" s="158" t="s">
        <v>303</v>
      </c>
      <c r="B296" s="65">
        <v>2</v>
      </c>
      <c r="C296" s="66">
        <v>0</v>
      </c>
      <c r="D296" s="65">
        <v>22</v>
      </c>
      <c r="E296" s="66">
        <v>34</v>
      </c>
      <c r="F296" s="67"/>
      <c r="G296" s="65">
        <f t="shared" si="44"/>
        <v>2</v>
      </c>
      <c r="H296" s="66">
        <f t="shared" si="45"/>
        <v>-12</v>
      </c>
      <c r="I296" s="20" t="str">
        <f t="shared" si="46"/>
        <v>-</v>
      </c>
      <c r="J296" s="21">
        <f t="shared" si="47"/>
        <v>-0.35294117647058826</v>
      </c>
    </row>
    <row r="297" spans="1:10" x14ac:dyDescent="0.2">
      <c r="A297" s="158" t="s">
        <v>525</v>
      </c>
      <c r="B297" s="65">
        <v>30</v>
      </c>
      <c r="C297" s="66">
        <v>9</v>
      </c>
      <c r="D297" s="65">
        <v>228</v>
      </c>
      <c r="E297" s="66">
        <v>131</v>
      </c>
      <c r="F297" s="67"/>
      <c r="G297" s="65">
        <f t="shared" si="44"/>
        <v>21</v>
      </c>
      <c r="H297" s="66">
        <f t="shared" si="45"/>
        <v>97</v>
      </c>
      <c r="I297" s="20">
        <f t="shared" si="46"/>
        <v>2.3333333333333335</v>
      </c>
      <c r="J297" s="21">
        <f t="shared" si="47"/>
        <v>0.74045801526717558</v>
      </c>
    </row>
    <row r="298" spans="1:10" x14ac:dyDescent="0.2">
      <c r="A298" s="158" t="s">
        <v>501</v>
      </c>
      <c r="B298" s="65">
        <v>5</v>
      </c>
      <c r="C298" s="66">
        <v>5</v>
      </c>
      <c r="D298" s="65">
        <v>33</v>
      </c>
      <c r="E298" s="66">
        <v>34</v>
      </c>
      <c r="F298" s="67"/>
      <c r="G298" s="65">
        <f t="shared" si="44"/>
        <v>0</v>
      </c>
      <c r="H298" s="66">
        <f t="shared" si="45"/>
        <v>-1</v>
      </c>
      <c r="I298" s="20">
        <f t="shared" si="46"/>
        <v>0</v>
      </c>
      <c r="J298" s="21">
        <f t="shared" si="47"/>
        <v>-2.9411764705882353E-2</v>
      </c>
    </row>
    <row r="299" spans="1:10" s="160" customFormat="1" x14ac:dyDescent="0.2">
      <c r="A299" s="178" t="s">
        <v>671</v>
      </c>
      <c r="B299" s="71">
        <v>51</v>
      </c>
      <c r="C299" s="72">
        <v>20</v>
      </c>
      <c r="D299" s="71">
        <v>401</v>
      </c>
      <c r="E299" s="72">
        <v>290</v>
      </c>
      <c r="F299" s="73"/>
      <c r="G299" s="71">
        <f t="shared" si="44"/>
        <v>31</v>
      </c>
      <c r="H299" s="72">
        <f t="shared" si="45"/>
        <v>111</v>
      </c>
      <c r="I299" s="37">
        <f t="shared" si="46"/>
        <v>1.55</v>
      </c>
      <c r="J299" s="38">
        <f t="shared" si="47"/>
        <v>0.38275862068965516</v>
      </c>
    </row>
    <row r="300" spans="1:10" x14ac:dyDescent="0.2">
      <c r="A300" s="177"/>
      <c r="B300" s="143"/>
      <c r="C300" s="144"/>
      <c r="D300" s="143"/>
      <c r="E300" s="144"/>
      <c r="F300" s="145"/>
      <c r="G300" s="143"/>
      <c r="H300" s="144"/>
      <c r="I300" s="151"/>
      <c r="J300" s="152"/>
    </row>
    <row r="301" spans="1:10" s="139" customFormat="1" x14ac:dyDescent="0.2">
      <c r="A301" s="159" t="s">
        <v>69</v>
      </c>
      <c r="B301" s="65"/>
      <c r="C301" s="66"/>
      <c r="D301" s="65"/>
      <c r="E301" s="66"/>
      <c r="F301" s="67"/>
      <c r="G301" s="65"/>
      <c r="H301" s="66"/>
      <c r="I301" s="20"/>
      <c r="J301" s="21"/>
    </row>
    <row r="302" spans="1:10" x14ac:dyDescent="0.2">
      <c r="A302" s="158" t="s">
        <v>246</v>
      </c>
      <c r="B302" s="65">
        <v>0</v>
      </c>
      <c r="C302" s="66">
        <v>0</v>
      </c>
      <c r="D302" s="65">
        <v>3</v>
      </c>
      <c r="E302" s="66">
        <v>6</v>
      </c>
      <c r="F302" s="67"/>
      <c r="G302" s="65">
        <f t="shared" ref="G302:G312" si="48">B302-C302</f>
        <v>0</v>
      </c>
      <c r="H302" s="66">
        <f t="shared" ref="H302:H312" si="49">D302-E302</f>
        <v>-3</v>
      </c>
      <c r="I302" s="20" t="str">
        <f t="shared" ref="I302:I312" si="50">IF(C302=0, "-", IF(G302/C302&lt;10, G302/C302, "&gt;999%"))</f>
        <v>-</v>
      </c>
      <c r="J302" s="21">
        <f t="shared" ref="J302:J312" si="51">IF(E302=0, "-", IF(H302/E302&lt;10, H302/E302, "&gt;999%"))</f>
        <v>-0.5</v>
      </c>
    </row>
    <row r="303" spans="1:10" x14ac:dyDescent="0.2">
      <c r="A303" s="158" t="s">
        <v>271</v>
      </c>
      <c r="B303" s="65">
        <v>7</v>
      </c>
      <c r="C303" s="66">
        <v>2</v>
      </c>
      <c r="D303" s="65">
        <v>37</v>
      </c>
      <c r="E303" s="66">
        <v>28</v>
      </c>
      <c r="F303" s="67"/>
      <c r="G303" s="65">
        <f t="shared" si="48"/>
        <v>5</v>
      </c>
      <c r="H303" s="66">
        <f t="shared" si="49"/>
        <v>9</v>
      </c>
      <c r="I303" s="20">
        <f t="shared" si="50"/>
        <v>2.5</v>
      </c>
      <c r="J303" s="21">
        <f t="shared" si="51"/>
        <v>0.32142857142857145</v>
      </c>
    </row>
    <row r="304" spans="1:10" x14ac:dyDescent="0.2">
      <c r="A304" s="158" t="s">
        <v>286</v>
      </c>
      <c r="B304" s="65">
        <v>0</v>
      </c>
      <c r="C304" s="66">
        <v>0</v>
      </c>
      <c r="D304" s="65">
        <v>0</v>
      </c>
      <c r="E304" s="66">
        <v>1</v>
      </c>
      <c r="F304" s="67"/>
      <c r="G304" s="65">
        <f t="shared" si="48"/>
        <v>0</v>
      </c>
      <c r="H304" s="66">
        <f t="shared" si="49"/>
        <v>-1</v>
      </c>
      <c r="I304" s="20" t="str">
        <f t="shared" si="50"/>
        <v>-</v>
      </c>
      <c r="J304" s="21">
        <f t="shared" si="51"/>
        <v>-1</v>
      </c>
    </row>
    <row r="305" spans="1:10" x14ac:dyDescent="0.2">
      <c r="A305" s="158" t="s">
        <v>272</v>
      </c>
      <c r="B305" s="65">
        <v>5</v>
      </c>
      <c r="C305" s="66">
        <v>0</v>
      </c>
      <c r="D305" s="65">
        <v>30</v>
      </c>
      <c r="E305" s="66">
        <v>34</v>
      </c>
      <c r="F305" s="67"/>
      <c r="G305" s="65">
        <f t="shared" si="48"/>
        <v>5</v>
      </c>
      <c r="H305" s="66">
        <f t="shared" si="49"/>
        <v>-4</v>
      </c>
      <c r="I305" s="20" t="str">
        <f t="shared" si="50"/>
        <v>-</v>
      </c>
      <c r="J305" s="21">
        <f t="shared" si="51"/>
        <v>-0.11764705882352941</v>
      </c>
    </row>
    <row r="306" spans="1:10" x14ac:dyDescent="0.2">
      <c r="A306" s="158" t="s">
        <v>329</v>
      </c>
      <c r="B306" s="65">
        <v>1</v>
      </c>
      <c r="C306" s="66">
        <v>0</v>
      </c>
      <c r="D306" s="65">
        <v>2</v>
      </c>
      <c r="E306" s="66">
        <v>2</v>
      </c>
      <c r="F306" s="67"/>
      <c r="G306" s="65">
        <f t="shared" si="48"/>
        <v>1</v>
      </c>
      <c r="H306" s="66">
        <f t="shared" si="49"/>
        <v>0</v>
      </c>
      <c r="I306" s="20" t="str">
        <f t="shared" si="50"/>
        <v>-</v>
      </c>
      <c r="J306" s="21">
        <f t="shared" si="51"/>
        <v>0</v>
      </c>
    </row>
    <row r="307" spans="1:10" x14ac:dyDescent="0.2">
      <c r="A307" s="158" t="s">
        <v>485</v>
      </c>
      <c r="B307" s="65">
        <v>1</v>
      </c>
      <c r="C307" s="66">
        <v>2</v>
      </c>
      <c r="D307" s="65">
        <v>18</v>
      </c>
      <c r="E307" s="66">
        <v>13</v>
      </c>
      <c r="F307" s="67"/>
      <c r="G307" s="65">
        <f t="shared" si="48"/>
        <v>-1</v>
      </c>
      <c r="H307" s="66">
        <f t="shared" si="49"/>
        <v>5</v>
      </c>
      <c r="I307" s="20">
        <f t="shared" si="50"/>
        <v>-0.5</v>
      </c>
      <c r="J307" s="21">
        <f t="shared" si="51"/>
        <v>0.38461538461538464</v>
      </c>
    </row>
    <row r="308" spans="1:10" x14ac:dyDescent="0.2">
      <c r="A308" s="158" t="s">
        <v>426</v>
      </c>
      <c r="B308" s="65">
        <v>20</v>
      </c>
      <c r="C308" s="66">
        <v>9</v>
      </c>
      <c r="D308" s="65">
        <v>130</v>
      </c>
      <c r="E308" s="66">
        <v>114</v>
      </c>
      <c r="F308" s="67"/>
      <c r="G308" s="65">
        <f t="shared" si="48"/>
        <v>11</v>
      </c>
      <c r="H308" s="66">
        <f t="shared" si="49"/>
        <v>16</v>
      </c>
      <c r="I308" s="20">
        <f t="shared" si="50"/>
        <v>1.2222222222222223</v>
      </c>
      <c r="J308" s="21">
        <f t="shared" si="51"/>
        <v>0.14035087719298245</v>
      </c>
    </row>
    <row r="309" spans="1:10" x14ac:dyDescent="0.2">
      <c r="A309" s="158" t="s">
        <v>330</v>
      </c>
      <c r="B309" s="65">
        <v>2</v>
      </c>
      <c r="C309" s="66">
        <v>0</v>
      </c>
      <c r="D309" s="65">
        <v>12</v>
      </c>
      <c r="E309" s="66">
        <v>6</v>
      </c>
      <c r="F309" s="67"/>
      <c r="G309" s="65">
        <f t="shared" si="48"/>
        <v>2</v>
      </c>
      <c r="H309" s="66">
        <f t="shared" si="49"/>
        <v>6</v>
      </c>
      <c r="I309" s="20" t="str">
        <f t="shared" si="50"/>
        <v>-</v>
      </c>
      <c r="J309" s="21">
        <f t="shared" si="51"/>
        <v>1</v>
      </c>
    </row>
    <row r="310" spans="1:10" x14ac:dyDescent="0.2">
      <c r="A310" s="158" t="s">
        <v>469</v>
      </c>
      <c r="B310" s="65">
        <v>13</v>
      </c>
      <c r="C310" s="66">
        <v>6</v>
      </c>
      <c r="D310" s="65">
        <v>71</v>
      </c>
      <c r="E310" s="66">
        <v>61</v>
      </c>
      <c r="F310" s="67"/>
      <c r="G310" s="65">
        <f t="shared" si="48"/>
        <v>7</v>
      </c>
      <c r="H310" s="66">
        <f t="shared" si="49"/>
        <v>10</v>
      </c>
      <c r="I310" s="20">
        <f t="shared" si="50"/>
        <v>1.1666666666666667</v>
      </c>
      <c r="J310" s="21">
        <f t="shared" si="51"/>
        <v>0.16393442622950818</v>
      </c>
    </row>
    <row r="311" spans="1:10" x14ac:dyDescent="0.2">
      <c r="A311" s="158" t="s">
        <v>393</v>
      </c>
      <c r="B311" s="65">
        <v>9</v>
      </c>
      <c r="C311" s="66">
        <v>11</v>
      </c>
      <c r="D311" s="65">
        <v>63</v>
      </c>
      <c r="E311" s="66">
        <v>79</v>
      </c>
      <c r="F311" s="67"/>
      <c r="G311" s="65">
        <f t="shared" si="48"/>
        <v>-2</v>
      </c>
      <c r="H311" s="66">
        <f t="shared" si="49"/>
        <v>-16</v>
      </c>
      <c r="I311" s="20">
        <f t="shared" si="50"/>
        <v>-0.18181818181818182</v>
      </c>
      <c r="J311" s="21">
        <f t="shared" si="51"/>
        <v>-0.20253164556962025</v>
      </c>
    </row>
    <row r="312" spans="1:10" s="160" customFormat="1" x14ac:dyDescent="0.2">
      <c r="A312" s="178" t="s">
        <v>672</v>
      </c>
      <c r="B312" s="71">
        <v>58</v>
      </c>
      <c r="C312" s="72">
        <v>30</v>
      </c>
      <c r="D312" s="71">
        <v>366</v>
      </c>
      <c r="E312" s="72">
        <v>344</v>
      </c>
      <c r="F312" s="73"/>
      <c r="G312" s="71">
        <f t="shared" si="48"/>
        <v>28</v>
      </c>
      <c r="H312" s="72">
        <f t="shared" si="49"/>
        <v>22</v>
      </c>
      <c r="I312" s="37">
        <f t="shared" si="50"/>
        <v>0.93333333333333335</v>
      </c>
      <c r="J312" s="38">
        <f t="shared" si="51"/>
        <v>6.3953488372093026E-2</v>
      </c>
    </row>
    <row r="313" spans="1:10" x14ac:dyDescent="0.2">
      <c r="A313" s="177"/>
      <c r="B313" s="143"/>
      <c r="C313" s="144"/>
      <c r="D313" s="143"/>
      <c r="E313" s="144"/>
      <c r="F313" s="145"/>
      <c r="G313" s="143"/>
      <c r="H313" s="144"/>
      <c r="I313" s="151"/>
      <c r="J313" s="152"/>
    </row>
    <row r="314" spans="1:10" s="139" customFormat="1" x14ac:dyDescent="0.2">
      <c r="A314" s="159" t="s">
        <v>70</v>
      </c>
      <c r="B314" s="65"/>
      <c r="C314" s="66"/>
      <c r="D314" s="65"/>
      <c r="E314" s="66"/>
      <c r="F314" s="67"/>
      <c r="G314" s="65"/>
      <c r="H314" s="66"/>
      <c r="I314" s="20"/>
      <c r="J314" s="21"/>
    </row>
    <row r="315" spans="1:10" x14ac:dyDescent="0.2">
      <c r="A315" s="158" t="s">
        <v>331</v>
      </c>
      <c r="B315" s="65">
        <v>1</v>
      </c>
      <c r="C315" s="66">
        <v>0</v>
      </c>
      <c r="D315" s="65">
        <v>1</v>
      </c>
      <c r="E315" s="66">
        <v>1</v>
      </c>
      <c r="F315" s="67"/>
      <c r="G315" s="65">
        <f>B315-C315</f>
        <v>1</v>
      </c>
      <c r="H315" s="66">
        <f>D315-E315</f>
        <v>0</v>
      </c>
      <c r="I315" s="20" t="str">
        <f>IF(C315=0, "-", IF(G315/C315&lt;10, G315/C315, "&gt;999%"))</f>
        <v>-</v>
      </c>
      <c r="J315" s="21">
        <f>IF(E315=0, "-", IF(H315/E315&lt;10, H315/E315, "&gt;999%"))</f>
        <v>0</v>
      </c>
    </row>
    <row r="316" spans="1:10" x14ac:dyDescent="0.2">
      <c r="A316" s="158" t="s">
        <v>332</v>
      </c>
      <c r="B316" s="65">
        <v>0</v>
      </c>
      <c r="C316" s="66">
        <v>0</v>
      </c>
      <c r="D316" s="65">
        <v>2</v>
      </c>
      <c r="E316" s="66">
        <v>5</v>
      </c>
      <c r="F316" s="67"/>
      <c r="G316" s="65">
        <f>B316-C316</f>
        <v>0</v>
      </c>
      <c r="H316" s="66">
        <f>D316-E316</f>
        <v>-3</v>
      </c>
      <c r="I316" s="20" t="str">
        <f>IF(C316=0, "-", IF(G316/C316&lt;10, G316/C316, "&gt;999%"))</f>
        <v>-</v>
      </c>
      <c r="J316" s="21">
        <f>IF(E316=0, "-", IF(H316/E316&lt;10, H316/E316, "&gt;999%"))</f>
        <v>-0.6</v>
      </c>
    </row>
    <row r="317" spans="1:10" s="160" customFormat="1" x14ac:dyDescent="0.2">
      <c r="A317" s="178" t="s">
        <v>673</v>
      </c>
      <c r="B317" s="71">
        <v>1</v>
      </c>
      <c r="C317" s="72">
        <v>0</v>
      </c>
      <c r="D317" s="71">
        <v>3</v>
      </c>
      <c r="E317" s="72">
        <v>6</v>
      </c>
      <c r="F317" s="73"/>
      <c r="G317" s="71">
        <f>B317-C317</f>
        <v>1</v>
      </c>
      <c r="H317" s="72">
        <f>D317-E317</f>
        <v>-3</v>
      </c>
      <c r="I317" s="37" t="str">
        <f>IF(C317=0, "-", IF(G317/C317&lt;10, G317/C317, "&gt;999%"))</f>
        <v>-</v>
      </c>
      <c r="J317" s="38">
        <f>IF(E317=0, "-", IF(H317/E317&lt;10, H317/E317, "&gt;999%"))</f>
        <v>-0.5</v>
      </c>
    </row>
    <row r="318" spans="1:10" x14ac:dyDescent="0.2">
      <c r="A318" s="177"/>
      <c r="B318" s="143"/>
      <c r="C318" s="144"/>
      <c r="D318" s="143"/>
      <c r="E318" s="144"/>
      <c r="F318" s="145"/>
      <c r="G318" s="143"/>
      <c r="H318" s="144"/>
      <c r="I318" s="151"/>
      <c r="J318" s="152"/>
    </row>
    <row r="319" spans="1:10" s="139" customFormat="1" x14ac:dyDescent="0.2">
      <c r="A319" s="159" t="s">
        <v>71</v>
      </c>
      <c r="B319" s="65"/>
      <c r="C319" s="66"/>
      <c r="D319" s="65"/>
      <c r="E319" s="66"/>
      <c r="F319" s="67"/>
      <c r="G319" s="65"/>
      <c r="H319" s="66"/>
      <c r="I319" s="20"/>
      <c r="J319" s="21"/>
    </row>
    <row r="320" spans="1:10" x14ac:dyDescent="0.2">
      <c r="A320" s="158" t="s">
        <v>570</v>
      </c>
      <c r="B320" s="65">
        <v>1</v>
      </c>
      <c r="C320" s="66">
        <v>11</v>
      </c>
      <c r="D320" s="65">
        <v>34</v>
      </c>
      <c r="E320" s="66">
        <v>64</v>
      </c>
      <c r="F320" s="67"/>
      <c r="G320" s="65">
        <f>B320-C320</f>
        <v>-10</v>
      </c>
      <c r="H320" s="66">
        <f>D320-E320</f>
        <v>-30</v>
      </c>
      <c r="I320" s="20">
        <f>IF(C320=0, "-", IF(G320/C320&lt;10, G320/C320, "&gt;999%"))</f>
        <v>-0.90909090909090906</v>
      </c>
      <c r="J320" s="21">
        <f>IF(E320=0, "-", IF(H320/E320&lt;10, H320/E320, "&gt;999%"))</f>
        <v>-0.46875</v>
      </c>
    </row>
    <row r="321" spans="1:10" s="160" customFormat="1" x14ac:dyDescent="0.2">
      <c r="A321" s="178" t="s">
        <v>674</v>
      </c>
      <c r="B321" s="71">
        <v>1</v>
      </c>
      <c r="C321" s="72">
        <v>11</v>
      </c>
      <c r="D321" s="71">
        <v>34</v>
      </c>
      <c r="E321" s="72">
        <v>64</v>
      </c>
      <c r="F321" s="73"/>
      <c r="G321" s="71">
        <f>B321-C321</f>
        <v>-10</v>
      </c>
      <c r="H321" s="72">
        <f>D321-E321</f>
        <v>-30</v>
      </c>
      <c r="I321" s="37">
        <f>IF(C321=0, "-", IF(G321/C321&lt;10, G321/C321, "&gt;999%"))</f>
        <v>-0.90909090909090906</v>
      </c>
      <c r="J321" s="38">
        <f>IF(E321=0, "-", IF(H321/E321&lt;10, H321/E321, "&gt;999%"))</f>
        <v>-0.46875</v>
      </c>
    </row>
    <row r="322" spans="1:10" x14ac:dyDescent="0.2">
      <c r="A322" s="177"/>
      <c r="B322" s="143"/>
      <c r="C322" s="144"/>
      <c r="D322" s="143"/>
      <c r="E322" s="144"/>
      <c r="F322" s="145"/>
      <c r="G322" s="143"/>
      <c r="H322" s="144"/>
      <c r="I322" s="151"/>
      <c r="J322" s="152"/>
    </row>
    <row r="323" spans="1:10" s="139" customFormat="1" x14ac:dyDescent="0.2">
      <c r="A323" s="159" t="s">
        <v>72</v>
      </c>
      <c r="B323" s="65"/>
      <c r="C323" s="66"/>
      <c r="D323" s="65"/>
      <c r="E323" s="66"/>
      <c r="F323" s="67"/>
      <c r="G323" s="65"/>
      <c r="H323" s="66"/>
      <c r="I323" s="20"/>
      <c r="J323" s="21"/>
    </row>
    <row r="324" spans="1:10" x14ac:dyDescent="0.2">
      <c r="A324" s="158" t="s">
        <v>571</v>
      </c>
      <c r="B324" s="65">
        <v>1</v>
      </c>
      <c r="C324" s="66">
        <v>0</v>
      </c>
      <c r="D324" s="65">
        <v>19</v>
      </c>
      <c r="E324" s="66">
        <v>24</v>
      </c>
      <c r="F324" s="67"/>
      <c r="G324" s="65">
        <f>B324-C324</f>
        <v>1</v>
      </c>
      <c r="H324" s="66">
        <f>D324-E324</f>
        <v>-5</v>
      </c>
      <c r="I324" s="20" t="str">
        <f>IF(C324=0, "-", IF(G324/C324&lt;10, G324/C324, "&gt;999%"))</f>
        <v>-</v>
      </c>
      <c r="J324" s="21">
        <f>IF(E324=0, "-", IF(H324/E324&lt;10, H324/E324, "&gt;999%"))</f>
        <v>-0.20833333333333334</v>
      </c>
    </row>
    <row r="325" spans="1:10" x14ac:dyDescent="0.2">
      <c r="A325" s="158" t="s">
        <v>558</v>
      </c>
      <c r="B325" s="65">
        <v>0</v>
      </c>
      <c r="C325" s="66">
        <v>7</v>
      </c>
      <c r="D325" s="65">
        <v>1</v>
      </c>
      <c r="E325" s="66">
        <v>21</v>
      </c>
      <c r="F325" s="67"/>
      <c r="G325" s="65">
        <f>B325-C325</f>
        <v>-7</v>
      </c>
      <c r="H325" s="66">
        <f>D325-E325</f>
        <v>-20</v>
      </c>
      <c r="I325" s="20">
        <f>IF(C325=0, "-", IF(G325/C325&lt;10, G325/C325, "&gt;999%"))</f>
        <v>-1</v>
      </c>
      <c r="J325" s="21">
        <f>IF(E325=0, "-", IF(H325/E325&lt;10, H325/E325, "&gt;999%"))</f>
        <v>-0.95238095238095233</v>
      </c>
    </row>
    <row r="326" spans="1:10" s="160" customFormat="1" x14ac:dyDescent="0.2">
      <c r="A326" s="178" t="s">
        <v>675</v>
      </c>
      <c r="B326" s="71">
        <v>1</v>
      </c>
      <c r="C326" s="72">
        <v>7</v>
      </c>
      <c r="D326" s="71">
        <v>20</v>
      </c>
      <c r="E326" s="72">
        <v>45</v>
      </c>
      <c r="F326" s="73"/>
      <c r="G326" s="71">
        <f>B326-C326</f>
        <v>-6</v>
      </c>
      <c r="H326" s="72">
        <f>D326-E326</f>
        <v>-25</v>
      </c>
      <c r="I326" s="37">
        <f>IF(C326=0, "-", IF(G326/C326&lt;10, G326/C326, "&gt;999%"))</f>
        <v>-0.8571428571428571</v>
      </c>
      <c r="J326" s="38">
        <f>IF(E326=0, "-", IF(H326/E326&lt;10, H326/E326, "&gt;999%"))</f>
        <v>-0.55555555555555558</v>
      </c>
    </row>
    <row r="327" spans="1:10" x14ac:dyDescent="0.2">
      <c r="A327" s="177"/>
      <c r="B327" s="143"/>
      <c r="C327" s="144"/>
      <c r="D327" s="143"/>
      <c r="E327" s="144"/>
      <c r="F327" s="145"/>
      <c r="G327" s="143"/>
      <c r="H327" s="144"/>
      <c r="I327" s="151"/>
      <c r="J327" s="152"/>
    </row>
    <row r="328" spans="1:10" s="139" customFormat="1" x14ac:dyDescent="0.2">
      <c r="A328" s="159" t="s">
        <v>73</v>
      </c>
      <c r="B328" s="65"/>
      <c r="C328" s="66"/>
      <c r="D328" s="65"/>
      <c r="E328" s="66"/>
      <c r="F328" s="67"/>
      <c r="G328" s="65"/>
      <c r="H328" s="66"/>
      <c r="I328" s="20"/>
      <c r="J328" s="21"/>
    </row>
    <row r="329" spans="1:10" x14ac:dyDescent="0.2">
      <c r="A329" s="158" t="s">
        <v>346</v>
      </c>
      <c r="B329" s="65">
        <v>0</v>
      </c>
      <c r="C329" s="66">
        <v>0</v>
      </c>
      <c r="D329" s="65">
        <v>2</v>
      </c>
      <c r="E329" s="66">
        <v>0</v>
      </c>
      <c r="F329" s="67"/>
      <c r="G329" s="65">
        <f>B329-C329</f>
        <v>0</v>
      </c>
      <c r="H329" s="66">
        <f>D329-E329</f>
        <v>2</v>
      </c>
      <c r="I329" s="20" t="str">
        <f>IF(C329=0, "-", IF(G329/C329&lt;10, G329/C329, "&gt;999%"))</f>
        <v>-</v>
      </c>
      <c r="J329" s="21" t="str">
        <f>IF(E329=0, "-", IF(H329/E329&lt;10, H329/E329, "&gt;999%"))</f>
        <v>-</v>
      </c>
    </row>
    <row r="330" spans="1:10" x14ac:dyDescent="0.2">
      <c r="A330" s="158" t="s">
        <v>287</v>
      </c>
      <c r="B330" s="65">
        <v>0</v>
      </c>
      <c r="C330" s="66">
        <v>0</v>
      </c>
      <c r="D330" s="65">
        <v>3</v>
      </c>
      <c r="E330" s="66">
        <v>2</v>
      </c>
      <c r="F330" s="67"/>
      <c r="G330" s="65">
        <f>B330-C330</f>
        <v>0</v>
      </c>
      <c r="H330" s="66">
        <f>D330-E330</f>
        <v>1</v>
      </c>
      <c r="I330" s="20" t="str">
        <f>IF(C330=0, "-", IF(G330/C330&lt;10, G330/C330, "&gt;999%"))</f>
        <v>-</v>
      </c>
      <c r="J330" s="21">
        <f>IF(E330=0, "-", IF(H330/E330&lt;10, H330/E330, "&gt;999%"))</f>
        <v>0.5</v>
      </c>
    </row>
    <row r="331" spans="1:10" x14ac:dyDescent="0.2">
      <c r="A331" s="158" t="s">
        <v>470</v>
      </c>
      <c r="B331" s="65">
        <v>0</v>
      </c>
      <c r="C331" s="66">
        <v>0</v>
      </c>
      <c r="D331" s="65">
        <v>7</v>
      </c>
      <c r="E331" s="66">
        <v>4</v>
      </c>
      <c r="F331" s="67"/>
      <c r="G331" s="65">
        <f>B331-C331</f>
        <v>0</v>
      </c>
      <c r="H331" s="66">
        <f>D331-E331</f>
        <v>3</v>
      </c>
      <c r="I331" s="20" t="str">
        <f>IF(C331=0, "-", IF(G331/C331&lt;10, G331/C331, "&gt;999%"))</f>
        <v>-</v>
      </c>
      <c r="J331" s="21">
        <f>IF(E331=0, "-", IF(H331/E331&lt;10, H331/E331, "&gt;999%"))</f>
        <v>0.75</v>
      </c>
    </row>
    <row r="332" spans="1:10" s="160" customFormat="1" x14ac:dyDescent="0.2">
      <c r="A332" s="178" t="s">
        <v>676</v>
      </c>
      <c r="B332" s="71">
        <v>0</v>
      </c>
      <c r="C332" s="72">
        <v>0</v>
      </c>
      <c r="D332" s="71">
        <v>12</v>
      </c>
      <c r="E332" s="72">
        <v>6</v>
      </c>
      <c r="F332" s="73"/>
      <c r="G332" s="71">
        <f>B332-C332</f>
        <v>0</v>
      </c>
      <c r="H332" s="72">
        <f>D332-E332</f>
        <v>6</v>
      </c>
      <c r="I332" s="37" t="str">
        <f>IF(C332=0, "-", IF(G332/C332&lt;10, G332/C332, "&gt;999%"))</f>
        <v>-</v>
      </c>
      <c r="J332" s="38">
        <f>IF(E332=0, "-", IF(H332/E332&lt;10, H332/E332, "&gt;999%"))</f>
        <v>1</v>
      </c>
    </row>
    <row r="333" spans="1:10" x14ac:dyDescent="0.2">
      <c r="A333" s="177"/>
      <c r="B333" s="143"/>
      <c r="C333" s="144"/>
      <c r="D333" s="143"/>
      <c r="E333" s="144"/>
      <c r="F333" s="145"/>
      <c r="G333" s="143"/>
      <c r="H333" s="144"/>
      <c r="I333" s="151"/>
      <c r="J333" s="152"/>
    </row>
    <row r="334" spans="1:10" s="139" customFormat="1" x14ac:dyDescent="0.2">
      <c r="A334" s="159" t="s">
        <v>74</v>
      </c>
      <c r="B334" s="65"/>
      <c r="C334" s="66"/>
      <c r="D334" s="65"/>
      <c r="E334" s="66"/>
      <c r="F334" s="67"/>
      <c r="G334" s="65"/>
      <c r="H334" s="66"/>
      <c r="I334" s="20"/>
      <c r="J334" s="21"/>
    </row>
    <row r="335" spans="1:10" x14ac:dyDescent="0.2">
      <c r="A335" s="158" t="s">
        <v>512</v>
      </c>
      <c r="B335" s="65">
        <v>6</v>
      </c>
      <c r="C335" s="66">
        <v>9</v>
      </c>
      <c r="D335" s="65">
        <v>88</v>
      </c>
      <c r="E335" s="66">
        <v>137</v>
      </c>
      <c r="F335" s="67"/>
      <c r="G335" s="65">
        <f t="shared" ref="G335:G346" si="52">B335-C335</f>
        <v>-3</v>
      </c>
      <c r="H335" s="66">
        <f t="shared" ref="H335:H346" si="53">D335-E335</f>
        <v>-49</v>
      </c>
      <c r="I335" s="20">
        <f t="shared" ref="I335:I346" si="54">IF(C335=0, "-", IF(G335/C335&lt;10, G335/C335, "&gt;999%"))</f>
        <v>-0.33333333333333331</v>
      </c>
      <c r="J335" s="21">
        <f t="shared" ref="J335:J346" si="55">IF(E335=0, "-", IF(H335/E335&lt;10, H335/E335, "&gt;999%"))</f>
        <v>-0.35766423357664234</v>
      </c>
    </row>
    <row r="336" spans="1:10" x14ac:dyDescent="0.2">
      <c r="A336" s="158" t="s">
        <v>526</v>
      </c>
      <c r="B336" s="65">
        <v>49</v>
      </c>
      <c r="C336" s="66">
        <v>32</v>
      </c>
      <c r="D336" s="65">
        <v>439</v>
      </c>
      <c r="E336" s="66">
        <v>449</v>
      </c>
      <c r="F336" s="67"/>
      <c r="G336" s="65">
        <f t="shared" si="52"/>
        <v>17</v>
      </c>
      <c r="H336" s="66">
        <f t="shared" si="53"/>
        <v>-10</v>
      </c>
      <c r="I336" s="20">
        <f t="shared" si="54"/>
        <v>0.53125</v>
      </c>
      <c r="J336" s="21">
        <f t="shared" si="55"/>
        <v>-2.2271714922048998E-2</v>
      </c>
    </row>
    <row r="337" spans="1:10" x14ac:dyDescent="0.2">
      <c r="A337" s="158" t="s">
        <v>358</v>
      </c>
      <c r="B337" s="65">
        <v>133</v>
      </c>
      <c r="C337" s="66">
        <v>101</v>
      </c>
      <c r="D337" s="65">
        <v>1203</v>
      </c>
      <c r="E337" s="66">
        <v>1158</v>
      </c>
      <c r="F337" s="67"/>
      <c r="G337" s="65">
        <f t="shared" si="52"/>
        <v>32</v>
      </c>
      <c r="H337" s="66">
        <f t="shared" si="53"/>
        <v>45</v>
      </c>
      <c r="I337" s="20">
        <f t="shared" si="54"/>
        <v>0.31683168316831684</v>
      </c>
      <c r="J337" s="21">
        <f t="shared" si="55"/>
        <v>3.8860103626943004E-2</v>
      </c>
    </row>
    <row r="338" spans="1:10" x14ac:dyDescent="0.2">
      <c r="A338" s="158" t="s">
        <v>373</v>
      </c>
      <c r="B338" s="65">
        <v>91</v>
      </c>
      <c r="C338" s="66">
        <v>0</v>
      </c>
      <c r="D338" s="65">
        <v>715</v>
      </c>
      <c r="E338" s="66">
        <v>0</v>
      </c>
      <c r="F338" s="67"/>
      <c r="G338" s="65">
        <f t="shared" si="52"/>
        <v>91</v>
      </c>
      <c r="H338" s="66">
        <f t="shared" si="53"/>
        <v>715</v>
      </c>
      <c r="I338" s="20" t="str">
        <f t="shared" si="54"/>
        <v>-</v>
      </c>
      <c r="J338" s="21" t="str">
        <f t="shared" si="55"/>
        <v>-</v>
      </c>
    </row>
    <row r="339" spans="1:10" x14ac:dyDescent="0.2">
      <c r="A339" s="158" t="s">
        <v>405</v>
      </c>
      <c r="B339" s="65">
        <v>196</v>
      </c>
      <c r="C339" s="66">
        <v>154</v>
      </c>
      <c r="D339" s="65">
        <v>1934</v>
      </c>
      <c r="E339" s="66">
        <v>1914</v>
      </c>
      <c r="F339" s="67"/>
      <c r="G339" s="65">
        <f t="shared" si="52"/>
        <v>42</v>
      </c>
      <c r="H339" s="66">
        <f t="shared" si="53"/>
        <v>20</v>
      </c>
      <c r="I339" s="20">
        <f t="shared" si="54"/>
        <v>0.27272727272727271</v>
      </c>
      <c r="J339" s="21">
        <f t="shared" si="55"/>
        <v>1.0449320794148381E-2</v>
      </c>
    </row>
    <row r="340" spans="1:10" x14ac:dyDescent="0.2">
      <c r="A340" s="158" t="s">
        <v>446</v>
      </c>
      <c r="B340" s="65">
        <v>37</v>
      </c>
      <c r="C340" s="66">
        <v>11</v>
      </c>
      <c r="D340" s="65">
        <v>280</v>
      </c>
      <c r="E340" s="66">
        <v>178</v>
      </c>
      <c r="F340" s="67"/>
      <c r="G340" s="65">
        <f t="shared" si="52"/>
        <v>26</v>
      </c>
      <c r="H340" s="66">
        <f t="shared" si="53"/>
        <v>102</v>
      </c>
      <c r="I340" s="20">
        <f t="shared" si="54"/>
        <v>2.3636363636363638</v>
      </c>
      <c r="J340" s="21">
        <f t="shared" si="55"/>
        <v>0.5730337078651685</v>
      </c>
    </row>
    <row r="341" spans="1:10" x14ac:dyDescent="0.2">
      <c r="A341" s="158" t="s">
        <v>447</v>
      </c>
      <c r="B341" s="65">
        <v>52</v>
      </c>
      <c r="C341" s="66">
        <v>36</v>
      </c>
      <c r="D341" s="65">
        <v>534</v>
      </c>
      <c r="E341" s="66">
        <v>450</v>
      </c>
      <c r="F341" s="67"/>
      <c r="G341" s="65">
        <f t="shared" si="52"/>
        <v>16</v>
      </c>
      <c r="H341" s="66">
        <f t="shared" si="53"/>
        <v>84</v>
      </c>
      <c r="I341" s="20">
        <f t="shared" si="54"/>
        <v>0.44444444444444442</v>
      </c>
      <c r="J341" s="21">
        <f t="shared" si="55"/>
        <v>0.18666666666666668</v>
      </c>
    </row>
    <row r="342" spans="1:10" x14ac:dyDescent="0.2">
      <c r="A342" s="158" t="s">
        <v>316</v>
      </c>
      <c r="B342" s="65">
        <v>9</v>
      </c>
      <c r="C342" s="66">
        <v>1</v>
      </c>
      <c r="D342" s="65">
        <v>46</v>
      </c>
      <c r="E342" s="66">
        <v>34</v>
      </c>
      <c r="F342" s="67"/>
      <c r="G342" s="65">
        <f t="shared" si="52"/>
        <v>8</v>
      </c>
      <c r="H342" s="66">
        <f t="shared" si="53"/>
        <v>12</v>
      </c>
      <c r="I342" s="20">
        <f t="shared" si="54"/>
        <v>8</v>
      </c>
      <c r="J342" s="21">
        <f t="shared" si="55"/>
        <v>0.35294117647058826</v>
      </c>
    </row>
    <row r="343" spans="1:10" x14ac:dyDescent="0.2">
      <c r="A343" s="158" t="s">
        <v>205</v>
      </c>
      <c r="B343" s="65">
        <v>26</v>
      </c>
      <c r="C343" s="66">
        <v>40</v>
      </c>
      <c r="D343" s="65">
        <v>252</v>
      </c>
      <c r="E343" s="66">
        <v>642</v>
      </c>
      <c r="F343" s="67"/>
      <c r="G343" s="65">
        <f t="shared" si="52"/>
        <v>-14</v>
      </c>
      <c r="H343" s="66">
        <f t="shared" si="53"/>
        <v>-390</v>
      </c>
      <c r="I343" s="20">
        <f t="shared" si="54"/>
        <v>-0.35</v>
      </c>
      <c r="J343" s="21">
        <f t="shared" si="55"/>
        <v>-0.60747663551401865</v>
      </c>
    </row>
    <row r="344" spans="1:10" x14ac:dyDescent="0.2">
      <c r="A344" s="158" t="s">
        <v>228</v>
      </c>
      <c r="B344" s="65">
        <v>130</v>
      </c>
      <c r="C344" s="66">
        <v>117</v>
      </c>
      <c r="D344" s="65">
        <v>1291</v>
      </c>
      <c r="E344" s="66">
        <v>2063</v>
      </c>
      <c r="F344" s="67"/>
      <c r="G344" s="65">
        <f t="shared" si="52"/>
        <v>13</v>
      </c>
      <c r="H344" s="66">
        <f t="shared" si="53"/>
        <v>-772</v>
      </c>
      <c r="I344" s="20">
        <f t="shared" si="54"/>
        <v>0.1111111111111111</v>
      </c>
      <c r="J344" s="21">
        <f t="shared" si="55"/>
        <v>-0.37421231216674744</v>
      </c>
    </row>
    <row r="345" spans="1:10" x14ac:dyDescent="0.2">
      <c r="A345" s="158" t="s">
        <v>255</v>
      </c>
      <c r="B345" s="65">
        <v>10</v>
      </c>
      <c r="C345" s="66">
        <v>13</v>
      </c>
      <c r="D345" s="65">
        <v>137</v>
      </c>
      <c r="E345" s="66">
        <v>188</v>
      </c>
      <c r="F345" s="67"/>
      <c r="G345" s="65">
        <f t="shared" si="52"/>
        <v>-3</v>
      </c>
      <c r="H345" s="66">
        <f t="shared" si="53"/>
        <v>-51</v>
      </c>
      <c r="I345" s="20">
        <f t="shared" si="54"/>
        <v>-0.23076923076923078</v>
      </c>
      <c r="J345" s="21">
        <f t="shared" si="55"/>
        <v>-0.27127659574468083</v>
      </c>
    </row>
    <row r="346" spans="1:10" s="160" customFormat="1" x14ac:dyDescent="0.2">
      <c r="A346" s="178" t="s">
        <v>677</v>
      </c>
      <c r="B346" s="71">
        <v>739</v>
      </c>
      <c r="C346" s="72">
        <v>514</v>
      </c>
      <c r="D346" s="71">
        <v>6919</v>
      </c>
      <c r="E346" s="72">
        <v>7213</v>
      </c>
      <c r="F346" s="73"/>
      <c r="G346" s="71">
        <f t="shared" si="52"/>
        <v>225</v>
      </c>
      <c r="H346" s="72">
        <f t="shared" si="53"/>
        <v>-294</v>
      </c>
      <c r="I346" s="37">
        <f t="shared" si="54"/>
        <v>0.4377431906614786</v>
      </c>
      <c r="J346" s="38">
        <f t="shared" si="55"/>
        <v>-4.0759739359489809E-2</v>
      </c>
    </row>
    <row r="347" spans="1:10" x14ac:dyDescent="0.2">
      <c r="A347" s="177"/>
      <c r="B347" s="143"/>
      <c r="C347" s="144"/>
      <c r="D347" s="143"/>
      <c r="E347" s="144"/>
      <c r="F347" s="145"/>
      <c r="G347" s="143"/>
      <c r="H347" s="144"/>
      <c r="I347" s="151"/>
      <c r="J347" s="152"/>
    </row>
    <row r="348" spans="1:10" s="139" customFormat="1" x14ac:dyDescent="0.2">
      <c r="A348" s="159" t="s">
        <v>75</v>
      </c>
      <c r="B348" s="65"/>
      <c r="C348" s="66"/>
      <c r="D348" s="65"/>
      <c r="E348" s="66"/>
      <c r="F348" s="67"/>
      <c r="G348" s="65"/>
      <c r="H348" s="66"/>
      <c r="I348" s="20"/>
      <c r="J348" s="21"/>
    </row>
    <row r="349" spans="1:10" x14ac:dyDescent="0.2">
      <c r="A349" s="158" t="s">
        <v>347</v>
      </c>
      <c r="B349" s="65">
        <v>0</v>
      </c>
      <c r="C349" s="66">
        <v>2</v>
      </c>
      <c r="D349" s="65">
        <v>7</v>
      </c>
      <c r="E349" s="66">
        <v>8</v>
      </c>
      <c r="F349" s="67"/>
      <c r="G349" s="65">
        <f>B349-C349</f>
        <v>-2</v>
      </c>
      <c r="H349" s="66">
        <f>D349-E349</f>
        <v>-1</v>
      </c>
      <c r="I349" s="20">
        <f>IF(C349=0, "-", IF(G349/C349&lt;10, G349/C349, "&gt;999%"))</f>
        <v>-1</v>
      </c>
      <c r="J349" s="21">
        <f>IF(E349=0, "-", IF(H349/E349&lt;10, H349/E349, "&gt;999%"))</f>
        <v>-0.125</v>
      </c>
    </row>
    <row r="350" spans="1:10" s="160" customFormat="1" x14ac:dyDescent="0.2">
      <c r="A350" s="178" t="s">
        <v>678</v>
      </c>
      <c r="B350" s="71">
        <v>0</v>
      </c>
      <c r="C350" s="72">
        <v>2</v>
      </c>
      <c r="D350" s="71">
        <v>7</v>
      </c>
      <c r="E350" s="72">
        <v>8</v>
      </c>
      <c r="F350" s="73"/>
      <c r="G350" s="71">
        <f>B350-C350</f>
        <v>-2</v>
      </c>
      <c r="H350" s="72">
        <f>D350-E350</f>
        <v>-1</v>
      </c>
      <c r="I350" s="37">
        <f>IF(C350=0, "-", IF(G350/C350&lt;10, G350/C350, "&gt;999%"))</f>
        <v>-1</v>
      </c>
      <c r="J350" s="38">
        <f>IF(E350=0, "-", IF(H350/E350&lt;10, H350/E350, "&gt;999%"))</f>
        <v>-0.125</v>
      </c>
    </row>
    <row r="351" spans="1:10" x14ac:dyDescent="0.2">
      <c r="A351" s="177"/>
      <c r="B351" s="143"/>
      <c r="C351" s="144"/>
      <c r="D351" s="143"/>
      <c r="E351" s="144"/>
      <c r="F351" s="145"/>
      <c r="G351" s="143"/>
      <c r="H351" s="144"/>
      <c r="I351" s="151"/>
      <c r="J351" s="152"/>
    </row>
    <row r="352" spans="1:10" s="139" customFormat="1" x14ac:dyDescent="0.2">
      <c r="A352" s="159" t="s">
        <v>76</v>
      </c>
      <c r="B352" s="65"/>
      <c r="C352" s="66"/>
      <c r="D352" s="65"/>
      <c r="E352" s="66"/>
      <c r="F352" s="67"/>
      <c r="G352" s="65"/>
      <c r="H352" s="66"/>
      <c r="I352" s="20"/>
      <c r="J352" s="21"/>
    </row>
    <row r="353" spans="1:10" x14ac:dyDescent="0.2">
      <c r="A353" s="158" t="s">
        <v>297</v>
      </c>
      <c r="B353" s="65">
        <v>0</v>
      </c>
      <c r="C353" s="66">
        <v>0</v>
      </c>
      <c r="D353" s="65">
        <v>3</v>
      </c>
      <c r="E353" s="66">
        <v>3</v>
      </c>
      <c r="F353" s="67"/>
      <c r="G353" s="65">
        <f t="shared" ref="G353:G376" si="56">B353-C353</f>
        <v>0</v>
      </c>
      <c r="H353" s="66">
        <f t="shared" ref="H353:H376" si="57">D353-E353</f>
        <v>0</v>
      </c>
      <c r="I353" s="20" t="str">
        <f t="shared" ref="I353:I376" si="58">IF(C353=0, "-", IF(G353/C353&lt;10, G353/C353, "&gt;999%"))</f>
        <v>-</v>
      </c>
      <c r="J353" s="21">
        <f t="shared" ref="J353:J376" si="59">IF(E353=0, "-", IF(H353/E353&lt;10, H353/E353, "&gt;999%"))</f>
        <v>0</v>
      </c>
    </row>
    <row r="354" spans="1:10" x14ac:dyDescent="0.2">
      <c r="A354" s="158" t="s">
        <v>348</v>
      </c>
      <c r="B354" s="65">
        <v>1</v>
      </c>
      <c r="C354" s="66">
        <v>1</v>
      </c>
      <c r="D354" s="65">
        <v>6</v>
      </c>
      <c r="E354" s="66">
        <v>2</v>
      </c>
      <c r="F354" s="67"/>
      <c r="G354" s="65">
        <f t="shared" si="56"/>
        <v>0</v>
      </c>
      <c r="H354" s="66">
        <f t="shared" si="57"/>
        <v>4</v>
      </c>
      <c r="I354" s="20">
        <f t="shared" si="58"/>
        <v>0</v>
      </c>
      <c r="J354" s="21">
        <f t="shared" si="59"/>
        <v>2</v>
      </c>
    </row>
    <row r="355" spans="1:10" x14ac:dyDescent="0.2">
      <c r="A355" s="158" t="s">
        <v>247</v>
      </c>
      <c r="B355" s="65">
        <v>26</v>
      </c>
      <c r="C355" s="66">
        <v>9</v>
      </c>
      <c r="D355" s="65">
        <v>242</v>
      </c>
      <c r="E355" s="66">
        <v>142</v>
      </c>
      <c r="F355" s="67"/>
      <c r="G355" s="65">
        <f t="shared" si="56"/>
        <v>17</v>
      </c>
      <c r="H355" s="66">
        <f t="shared" si="57"/>
        <v>100</v>
      </c>
      <c r="I355" s="20">
        <f t="shared" si="58"/>
        <v>1.8888888888888888</v>
      </c>
      <c r="J355" s="21">
        <f t="shared" si="59"/>
        <v>0.70422535211267601</v>
      </c>
    </row>
    <row r="356" spans="1:10" x14ac:dyDescent="0.2">
      <c r="A356" s="158" t="s">
        <v>248</v>
      </c>
      <c r="B356" s="65">
        <v>1</v>
      </c>
      <c r="C356" s="66">
        <v>10</v>
      </c>
      <c r="D356" s="65">
        <v>19</v>
      </c>
      <c r="E356" s="66">
        <v>53</v>
      </c>
      <c r="F356" s="67"/>
      <c r="G356" s="65">
        <f t="shared" si="56"/>
        <v>-9</v>
      </c>
      <c r="H356" s="66">
        <f t="shared" si="57"/>
        <v>-34</v>
      </c>
      <c r="I356" s="20">
        <f t="shared" si="58"/>
        <v>-0.9</v>
      </c>
      <c r="J356" s="21">
        <f t="shared" si="59"/>
        <v>-0.64150943396226412</v>
      </c>
    </row>
    <row r="357" spans="1:10" x14ac:dyDescent="0.2">
      <c r="A357" s="158" t="s">
        <v>273</v>
      </c>
      <c r="B357" s="65">
        <v>29</v>
      </c>
      <c r="C357" s="66">
        <v>22</v>
      </c>
      <c r="D357" s="65">
        <v>160</v>
      </c>
      <c r="E357" s="66">
        <v>262</v>
      </c>
      <c r="F357" s="67"/>
      <c r="G357" s="65">
        <f t="shared" si="56"/>
        <v>7</v>
      </c>
      <c r="H357" s="66">
        <f t="shared" si="57"/>
        <v>-102</v>
      </c>
      <c r="I357" s="20">
        <f t="shared" si="58"/>
        <v>0.31818181818181818</v>
      </c>
      <c r="J357" s="21">
        <f t="shared" si="59"/>
        <v>-0.38931297709923662</v>
      </c>
    </row>
    <row r="358" spans="1:10" x14ac:dyDescent="0.2">
      <c r="A358" s="158" t="s">
        <v>333</v>
      </c>
      <c r="B358" s="65">
        <v>8</v>
      </c>
      <c r="C358" s="66">
        <v>7</v>
      </c>
      <c r="D358" s="65">
        <v>58</v>
      </c>
      <c r="E358" s="66">
        <v>84</v>
      </c>
      <c r="F358" s="67"/>
      <c r="G358" s="65">
        <f t="shared" si="56"/>
        <v>1</v>
      </c>
      <c r="H358" s="66">
        <f t="shared" si="57"/>
        <v>-26</v>
      </c>
      <c r="I358" s="20">
        <f t="shared" si="58"/>
        <v>0.14285714285714285</v>
      </c>
      <c r="J358" s="21">
        <f t="shared" si="59"/>
        <v>-0.30952380952380953</v>
      </c>
    </row>
    <row r="359" spans="1:10" x14ac:dyDescent="0.2">
      <c r="A359" s="158" t="s">
        <v>274</v>
      </c>
      <c r="B359" s="65">
        <v>8</v>
      </c>
      <c r="C359" s="66">
        <v>0</v>
      </c>
      <c r="D359" s="65">
        <v>89</v>
      </c>
      <c r="E359" s="66">
        <v>36</v>
      </c>
      <c r="F359" s="67"/>
      <c r="G359" s="65">
        <f t="shared" si="56"/>
        <v>8</v>
      </c>
      <c r="H359" s="66">
        <f t="shared" si="57"/>
        <v>53</v>
      </c>
      <c r="I359" s="20" t="str">
        <f t="shared" si="58"/>
        <v>-</v>
      </c>
      <c r="J359" s="21">
        <f t="shared" si="59"/>
        <v>1.4722222222222223</v>
      </c>
    </row>
    <row r="360" spans="1:10" x14ac:dyDescent="0.2">
      <c r="A360" s="158" t="s">
        <v>288</v>
      </c>
      <c r="B360" s="65">
        <v>0</v>
      </c>
      <c r="C360" s="66">
        <v>0</v>
      </c>
      <c r="D360" s="65">
        <v>8</v>
      </c>
      <c r="E360" s="66">
        <v>8</v>
      </c>
      <c r="F360" s="67"/>
      <c r="G360" s="65">
        <f t="shared" si="56"/>
        <v>0</v>
      </c>
      <c r="H360" s="66">
        <f t="shared" si="57"/>
        <v>0</v>
      </c>
      <c r="I360" s="20" t="str">
        <f t="shared" si="58"/>
        <v>-</v>
      </c>
      <c r="J360" s="21">
        <f t="shared" si="59"/>
        <v>0</v>
      </c>
    </row>
    <row r="361" spans="1:10" x14ac:dyDescent="0.2">
      <c r="A361" s="158" t="s">
        <v>289</v>
      </c>
      <c r="B361" s="65">
        <v>4</v>
      </c>
      <c r="C361" s="66">
        <v>5</v>
      </c>
      <c r="D361" s="65">
        <v>38</v>
      </c>
      <c r="E361" s="66">
        <v>46</v>
      </c>
      <c r="F361" s="67"/>
      <c r="G361" s="65">
        <f t="shared" si="56"/>
        <v>-1</v>
      </c>
      <c r="H361" s="66">
        <f t="shared" si="57"/>
        <v>-8</v>
      </c>
      <c r="I361" s="20">
        <f t="shared" si="58"/>
        <v>-0.2</v>
      </c>
      <c r="J361" s="21">
        <f t="shared" si="59"/>
        <v>-0.17391304347826086</v>
      </c>
    </row>
    <row r="362" spans="1:10" x14ac:dyDescent="0.2">
      <c r="A362" s="158" t="s">
        <v>334</v>
      </c>
      <c r="B362" s="65">
        <v>0</v>
      </c>
      <c r="C362" s="66">
        <v>1</v>
      </c>
      <c r="D362" s="65">
        <v>24</v>
      </c>
      <c r="E362" s="66">
        <v>20</v>
      </c>
      <c r="F362" s="67"/>
      <c r="G362" s="65">
        <f t="shared" si="56"/>
        <v>-1</v>
      </c>
      <c r="H362" s="66">
        <f t="shared" si="57"/>
        <v>4</v>
      </c>
      <c r="I362" s="20">
        <f t="shared" si="58"/>
        <v>-1</v>
      </c>
      <c r="J362" s="21">
        <f t="shared" si="59"/>
        <v>0.2</v>
      </c>
    </row>
    <row r="363" spans="1:10" x14ac:dyDescent="0.2">
      <c r="A363" s="158" t="s">
        <v>427</v>
      </c>
      <c r="B363" s="65">
        <v>1</v>
      </c>
      <c r="C363" s="66">
        <v>0</v>
      </c>
      <c r="D363" s="65">
        <v>7</v>
      </c>
      <c r="E363" s="66">
        <v>0</v>
      </c>
      <c r="F363" s="67"/>
      <c r="G363" s="65">
        <f t="shared" si="56"/>
        <v>1</v>
      </c>
      <c r="H363" s="66">
        <f t="shared" si="57"/>
        <v>7</v>
      </c>
      <c r="I363" s="20" t="str">
        <f t="shared" si="58"/>
        <v>-</v>
      </c>
      <c r="J363" s="21" t="str">
        <f t="shared" si="59"/>
        <v>-</v>
      </c>
    </row>
    <row r="364" spans="1:10" x14ac:dyDescent="0.2">
      <c r="A364" s="158" t="s">
        <v>486</v>
      </c>
      <c r="B364" s="65">
        <v>3</v>
      </c>
      <c r="C364" s="66">
        <v>1</v>
      </c>
      <c r="D364" s="65">
        <v>10</v>
      </c>
      <c r="E364" s="66">
        <v>14</v>
      </c>
      <c r="F364" s="67"/>
      <c r="G364" s="65">
        <f t="shared" si="56"/>
        <v>2</v>
      </c>
      <c r="H364" s="66">
        <f t="shared" si="57"/>
        <v>-4</v>
      </c>
      <c r="I364" s="20">
        <f t="shared" si="58"/>
        <v>2</v>
      </c>
      <c r="J364" s="21">
        <f t="shared" si="59"/>
        <v>-0.2857142857142857</v>
      </c>
    </row>
    <row r="365" spans="1:10" x14ac:dyDescent="0.2">
      <c r="A365" s="158" t="s">
        <v>394</v>
      </c>
      <c r="B365" s="65">
        <v>21</v>
      </c>
      <c r="C365" s="66">
        <v>11</v>
      </c>
      <c r="D365" s="65">
        <v>136</v>
      </c>
      <c r="E365" s="66">
        <v>99</v>
      </c>
      <c r="F365" s="67"/>
      <c r="G365" s="65">
        <f t="shared" si="56"/>
        <v>10</v>
      </c>
      <c r="H365" s="66">
        <f t="shared" si="57"/>
        <v>37</v>
      </c>
      <c r="I365" s="20">
        <f t="shared" si="58"/>
        <v>0.90909090909090906</v>
      </c>
      <c r="J365" s="21">
        <f t="shared" si="59"/>
        <v>0.37373737373737376</v>
      </c>
    </row>
    <row r="366" spans="1:10" x14ac:dyDescent="0.2">
      <c r="A366" s="158" t="s">
        <v>428</v>
      </c>
      <c r="B366" s="65">
        <v>7</v>
      </c>
      <c r="C366" s="66">
        <v>0</v>
      </c>
      <c r="D366" s="65">
        <v>37</v>
      </c>
      <c r="E366" s="66">
        <v>0</v>
      </c>
      <c r="F366" s="67"/>
      <c r="G366" s="65">
        <f t="shared" si="56"/>
        <v>7</v>
      </c>
      <c r="H366" s="66">
        <f t="shared" si="57"/>
        <v>37</v>
      </c>
      <c r="I366" s="20" t="str">
        <f t="shared" si="58"/>
        <v>-</v>
      </c>
      <c r="J366" s="21" t="str">
        <f t="shared" si="59"/>
        <v>-</v>
      </c>
    </row>
    <row r="367" spans="1:10" x14ac:dyDescent="0.2">
      <c r="A367" s="158" t="s">
        <v>429</v>
      </c>
      <c r="B367" s="65">
        <v>6</v>
      </c>
      <c r="C367" s="66">
        <v>7</v>
      </c>
      <c r="D367" s="65">
        <v>56</v>
      </c>
      <c r="E367" s="66">
        <v>35</v>
      </c>
      <c r="F367" s="67"/>
      <c r="G367" s="65">
        <f t="shared" si="56"/>
        <v>-1</v>
      </c>
      <c r="H367" s="66">
        <f t="shared" si="57"/>
        <v>21</v>
      </c>
      <c r="I367" s="20">
        <f t="shared" si="58"/>
        <v>-0.14285714285714285</v>
      </c>
      <c r="J367" s="21">
        <f t="shared" si="59"/>
        <v>0.6</v>
      </c>
    </row>
    <row r="368" spans="1:10" x14ac:dyDescent="0.2">
      <c r="A368" s="158" t="s">
        <v>430</v>
      </c>
      <c r="B368" s="65">
        <v>9</v>
      </c>
      <c r="C368" s="66">
        <v>8</v>
      </c>
      <c r="D368" s="65">
        <v>187</v>
      </c>
      <c r="E368" s="66">
        <v>195</v>
      </c>
      <c r="F368" s="67"/>
      <c r="G368" s="65">
        <f t="shared" si="56"/>
        <v>1</v>
      </c>
      <c r="H368" s="66">
        <f t="shared" si="57"/>
        <v>-8</v>
      </c>
      <c r="I368" s="20">
        <f t="shared" si="58"/>
        <v>0.125</v>
      </c>
      <c r="J368" s="21">
        <f t="shared" si="59"/>
        <v>-4.1025641025641026E-2</v>
      </c>
    </row>
    <row r="369" spans="1:10" x14ac:dyDescent="0.2">
      <c r="A369" s="158" t="s">
        <v>471</v>
      </c>
      <c r="B369" s="65">
        <v>6</v>
      </c>
      <c r="C369" s="66">
        <v>0</v>
      </c>
      <c r="D369" s="65">
        <v>19</v>
      </c>
      <c r="E369" s="66">
        <v>11</v>
      </c>
      <c r="F369" s="67"/>
      <c r="G369" s="65">
        <f t="shared" si="56"/>
        <v>6</v>
      </c>
      <c r="H369" s="66">
        <f t="shared" si="57"/>
        <v>8</v>
      </c>
      <c r="I369" s="20" t="str">
        <f t="shared" si="58"/>
        <v>-</v>
      </c>
      <c r="J369" s="21">
        <f t="shared" si="59"/>
        <v>0.72727272727272729</v>
      </c>
    </row>
    <row r="370" spans="1:10" x14ac:dyDescent="0.2">
      <c r="A370" s="158" t="s">
        <v>472</v>
      </c>
      <c r="B370" s="65">
        <v>7</v>
      </c>
      <c r="C370" s="66">
        <v>10</v>
      </c>
      <c r="D370" s="65">
        <v>110</v>
      </c>
      <c r="E370" s="66">
        <v>76</v>
      </c>
      <c r="F370" s="67"/>
      <c r="G370" s="65">
        <f t="shared" si="56"/>
        <v>-3</v>
      </c>
      <c r="H370" s="66">
        <f t="shared" si="57"/>
        <v>34</v>
      </c>
      <c r="I370" s="20">
        <f t="shared" si="58"/>
        <v>-0.3</v>
      </c>
      <c r="J370" s="21">
        <f t="shared" si="59"/>
        <v>0.44736842105263158</v>
      </c>
    </row>
    <row r="371" spans="1:10" x14ac:dyDescent="0.2">
      <c r="A371" s="158" t="s">
        <v>487</v>
      </c>
      <c r="B371" s="65">
        <v>3</v>
      </c>
      <c r="C371" s="66">
        <v>1</v>
      </c>
      <c r="D371" s="65">
        <v>30</v>
      </c>
      <c r="E371" s="66">
        <v>12</v>
      </c>
      <c r="F371" s="67"/>
      <c r="G371" s="65">
        <f t="shared" si="56"/>
        <v>2</v>
      </c>
      <c r="H371" s="66">
        <f t="shared" si="57"/>
        <v>18</v>
      </c>
      <c r="I371" s="20">
        <f t="shared" si="58"/>
        <v>2</v>
      </c>
      <c r="J371" s="21">
        <f t="shared" si="59"/>
        <v>1.5</v>
      </c>
    </row>
    <row r="372" spans="1:10" x14ac:dyDescent="0.2">
      <c r="A372" s="158" t="s">
        <v>527</v>
      </c>
      <c r="B372" s="65">
        <v>0</v>
      </c>
      <c r="C372" s="66">
        <v>0</v>
      </c>
      <c r="D372" s="65">
        <v>0</v>
      </c>
      <c r="E372" s="66">
        <v>3</v>
      </c>
      <c r="F372" s="67"/>
      <c r="G372" s="65">
        <f t="shared" si="56"/>
        <v>0</v>
      </c>
      <c r="H372" s="66">
        <f t="shared" si="57"/>
        <v>-3</v>
      </c>
      <c r="I372" s="20" t="str">
        <f t="shared" si="58"/>
        <v>-</v>
      </c>
      <c r="J372" s="21">
        <f t="shared" si="59"/>
        <v>-1</v>
      </c>
    </row>
    <row r="373" spans="1:10" x14ac:dyDescent="0.2">
      <c r="A373" s="158" t="s">
        <v>298</v>
      </c>
      <c r="B373" s="65">
        <v>0</v>
      </c>
      <c r="C373" s="66">
        <v>3</v>
      </c>
      <c r="D373" s="65">
        <v>5</v>
      </c>
      <c r="E373" s="66">
        <v>10</v>
      </c>
      <c r="F373" s="67"/>
      <c r="G373" s="65">
        <f t="shared" si="56"/>
        <v>-3</v>
      </c>
      <c r="H373" s="66">
        <f t="shared" si="57"/>
        <v>-5</v>
      </c>
      <c r="I373" s="20">
        <f t="shared" si="58"/>
        <v>-1</v>
      </c>
      <c r="J373" s="21">
        <f t="shared" si="59"/>
        <v>-0.5</v>
      </c>
    </row>
    <row r="374" spans="1:10" x14ac:dyDescent="0.2">
      <c r="A374" s="158" t="s">
        <v>349</v>
      </c>
      <c r="B374" s="65">
        <v>0</v>
      </c>
      <c r="C374" s="66">
        <v>0</v>
      </c>
      <c r="D374" s="65">
        <v>0</v>
      </c>
      <c r="E374" s="66">
        <v>1</v>
      </c>
      <c r="F374" s="67"/>
      <c r="G374" s="65">
        <f t="shared" si="56"/>
        <v>0</v>
      </c>
      <c r="H374" s="66">
        <f t="shared" si="57"/>
        <v>-1</v>
      </c>
      <c r="I374" s="20" t="str">
        <f t="shared" si="58"/>
        <v>-</v>
      </c>
      <c r="J374" s="21">
        <f t="shared" si="59"/>
        <v>-1</v>
      </c>
    </row>
    <row r="375" spans="1:10" x14ac:dyDescent="0.2">
      <c r="A375" s="158" t="s">
        <v>335</v>
      </c>
      <c r="B375" s="65">
        <v>0</v>
      </c>
      <c r="C375" s="66">
        <v>0</v>
      </c>
      <c r="D375" s="65">
        <v>2</v>
      </c>
      <c r="E375" s="66">
        <v>4</v>
      </c>
      <c r="F375" s="67"/>
      <c r="G375" s="65">
        <f t="shared" si="56"/>
        <v>0</v>
      </c>
      <c r="H375" s="66">
        <f t="shared" si="57"/>
        <v>-2</v>
      </c>
      <c r="I375" s="20" t="str">
        <f t="shared" si="58"/>
        <v>-</v>
      </c>
      <c r="J375" s="21">
        <f t="shared" si="59"/>
        <v>-0.5</v>
      </c>
    </row>
    <row r="376" spans="1:10" s="160" customFormat="1" x14ac:dyDescent="0.2">
      <c r="A376" s="178" t="s">
        <v>679</v>
      </c>
      <c r="B376" s="71">
        <v>140</v>
      </c>
      <c r="C376" s="72">
        <v>96</v>
      </c>
      <c r="D376" s="71">
        <v>1246</v>
      </c>
      <c r="E376" s="72">
        <v>1116</v>
      </c>
      <c r="F376" s="73"/>
      <c r="G376" s="71">
        <f t="shared" si="56"/>
        <v>44</v>
      </c>
      <c r="H376" s="72">
        <f t="shared" si="57"/>
        <v>130</v>
      </c>
      <c r="I376" s="37">
        <f t="shared" si="58"/>
        <v>0.45833333333333331</v>
      </c>
      <c r="J376" s="38">
        <f t="shared" si="59"/>
        <v>0.11648745519713262</v>
      </c>
    </row>
    <row r="377" spans="1:10" x14ac:dyDescent="0.2">
      <c r="A377" s="177"/>
      <c r="B377" s="143"/>
      <c r="C377" s="144"/>
      <c r="D377" s="143"/>
      <c r="E377" s="144"/>
      <c r="F377" s="145"/>
      <c r="G377" s="143"/>
      <c r="H377" s="144"/>
      <c r="I377" s="151"/>
      <c r="J377" s="152"/>
    </row>
    <row r="378" spans="1:10" s="139" customFormat="1" x14ac:dyDescent="0.2">
      <c r="A378" s="159" t="s">
        <v>77</v>
      </c>
      <c r="B378" s="65"/>
      <c r="C378" s="66"/>
      <c r="D378" s="65"/>
      <c r="E378" s="66"/>
      <c r="F378" s="67"/>
      <c r="G378" s="65"/>
      <c r="H378" s="66"/>
      <c r="I378" s="20"/>
      <c r="J378" s="21"/>
    </row>
    <row r="379" spans="1:10" x14ac:dyDescent="0.2">
      <c r="A379" s="158" t="s">
        <v>572</v>
      </c>
      <c r="B379" s="65">
        <v>11</v>
      </c>
      <c r="C379" s="66">
        <v>19</v>
      </c>
      <c r="D379" s="65">
        <v>73</v>
      </c>
      <c r="E379" s="66">
        <v>75</v>
      </c>
      <c r="F379" s="67"/>
      <c r="G379" s="65">
        <f>B379-C379</f>
        <v>-8</v>
      </c>
      <c r="H379" s="66">
        <f>D379-E379</f>
        <v>-2</v>
      </c>
      <c r="I379" s="20">
        <f>IF(C379=0, "-", IF(G379/C379&lt;10, G379/C379, "&gt;999%"))</f>
        <v>-0.42105263157894735</v>
      </c>
      <c r="J379" s="21">
        <f>IF(E379=0, "-", IF(H379/E379&lt;10, H379/E379, "&gt;999%"))</f>
        <v>-2.6666666666666668E-2</v>
      </c>
    </row>
    <row r="380" spans="1:10" x14ac:dyDescent="0.2">
      <c r="A380" s="158" t="s">
        <v>559</v>
      </c>
      <c r="B380" s="65">
        <v>0</v>
      </c>
      <c r="C380" s="66">
        <v>0</v>
      </c>
      <c r="D380" s="65">
        <v>1</v>
      </c>
      <c r="E380" s="66">
        <v>2</v>
      </c>
      <c r="F380" s="67"/>
      <c r="G380" s="65">
        <f>B380-C380</f>
        <v>0</v>
      </c>
      <c r="H380" s="66">
        <f>D380-E380</f>
        <v>-1</v>
      </c>
      <c r="I380" s="20" t="str">
        <f>IF(C380=0, "-", IF(G380/C380&lt;10, G380/C380, "&gt;999%"))</f>
        <v>-</v>
      </c>
      <c r="J380" s="21">
        <f>IF(E380=0, "-", IF(H380/E380&lt;10, H380/E380, "&gt;999%"))</f>
        <v>-0.5</v>
      </c>
    </row>
    <row r="381" spans="1:10" s="160" customFormat="1" x14ac:dyDescent="0.2">
      <c r="A381" s="178" t="s">
        <v>680</v>
      </c>
      <c r="B381" s="71">
        <v>11</v>
      </c>
      <c r="C381" s="72">
        <v>19</v>
      </c>
      <c r="D381" s="71">
        <v>74</v>
      </c>
      <c r="E381" s="72">
        <v>77</v>
      </c>
      <c r="F381" s="73"/>
      <c r="G381" s="71">
        <f>B381-C381</f>
        <v>-8</v>
      </c>
      <c r="H381" s="72">
        <f>D381-E381</f>
        <v>-3</v>
      </c>
      <c r="I381" s="37">
        <f>IF(C381=0, "-", IF(G381/C381&lt;10, G381/C381, "&gt;999%"))</f>
        <v>-0.42105263157894735</v>
      </c>
      <c r="J381" s="38">
        <f>IF(E381=0, "-", IF(H381/E381&lt;10, H381/E381, "&gt;999%"))</f>
        <v>-3.896103896103896E-2</v>
      </c>
    </row>
    <row r="382" spans="1:10" x14ac:dyDescent="0.2">
      <c r="A382" s="177"/>
      <c r="B382" s="143"/>
      <c r="C382" s="144"/>
      <c r="D382" s="143"/>
      <c r="E382" s="144"/>
      <c r="F382" s="145"/>
      <c r="G382" s="143"/>
      <c r="H382" s="144"/>
      <c r="I382" s="151"/>
      <c r="J382" s="152"/>
    </row>
    <row r="383" spans="1:10" s="139" customFormat="1" x14ac:dyDescent="0.2">
      <c r="A383" s="159" t="s">
        <v>78</v>
      </c>
      <c r="B383" s="65"/>
      <c r="C383" s="66"/>
      <c r="D383" s="65"/>
      <c r="E383" s="66"/>
      <c r="F383" s="67"/>
      <c r="G383" s="65"/>
      <c r="H383" s="66"/>
      <c r="I383" s="20"/>
      <c r="J383" s="21"/>
    </row>
    <row r="384" spans="1:10" x14ac:dyDescent="0.2">
      <c r="A384" s="158" t="s">
        <v>307</v>
      </c>
      <c r="B384" s="65">
        <v>0</v>
      </c>
      <c r="C384" s="66">
        <v>0</v>
      </c>
      <c r="D384" s="65">
        <v>1</v>
      </c>
      <c r="E384" s="66">
        <v>1</v>
      </c>
      <c r="F384" s="67"/>
      <c r="G384" s="65">
        <f t="shared" ref="G384:G392" si="60">B384-C384</f>
        <v>0</v>
      </c>
      <c r="H384" s="66">
        <f t="shared" ref="H384:H392" si="61">D384-E384</f>
        <v>0</v>
      </c>
      <c r="I384" s="20" t="str">
        <f t="shared" ref="I384:I392" si="62">IF(C384=0, "-", IF(G384/C384&lt;10, G384/C384, "&gt;999%"))</f>
        <v>-</v>
      </c>
      <c r="J384" s="21">
        <f t="shared" ref="J384:J392" si="63">IF(E384=0, "-", IF(H384/E384&lt;10, H384/E384, "&gt;999%"))</f>
        <v>0</v>
      </c>
    </row>
    <row r="385" spans="1:10" x14ac:dyDescent="0.2">
      <c r="A385" s="158" t="s">
        <v>550</v>
      </c>
      <c r="B385" s="65">
        <v>6</v>
      </c>
      <c r="C385" s="66">
        <v>33</v>
      </c>
      <c r="D385" s="65">
        <v>114</v>
      </c>
      <c r="E385" s="66">
        <v>167</v>
      </c>
      <c r="F385" s="67"/>
      <c r="G385" s="65">
        <f t="shared" si="60"/>
        <v>-27</v>
      </c>
      <c r="H385" s="66">
        <f t="shared" si="61"/>
        <v>-53</v>
      </c>
      <c r="I385" s="20">
        <f t="shared" si="62"/>
        <v>-0.81818181818181823</v>
      </c>
      <c r="J385" s="21">
        <f t="shared" si="63"/>
        <v>-0.31736526946107785</v>
      </c>
    </row>
    <row r="386" spans="1:10" x14ac:dyDescent="0.2">
      <c r="A386" s="158" t="s">
        <v>489</v>
      </c>
      <c r="B386" s="65">
        <v>0</v>
      </c>
      <c r="C386" s="66">
        <v>0</v>
      </c>
      <c r="D386" s="65">
        <v>6</v>
      </c>
      <c r="E386" s="66">
        <v>1</v>
      </c>
      <c r="F386" s="67"/>
      <c r="G386" s="65">
        <f t="shared" si="60"/>
        <v>0</v>
      </c>
      <c r="H386" s="66">
        <f t="shared" si="61"/>
        <v>5</v>
      </c>
      <c r="I386" s="20" t="str">
        <f t="shared" si="62"/>
        <v>-</v>
      </c>
      <c r="J386" s="21">
        <f t="shared" si="63"/>
        <v>5</v>
      </c>
    </row>
    <row r="387" spans="1:10" x14ac:dyDescent="0.2">
      <c r="A387" s="158" t="s">
        <v>308</v>
      </c>
      <c r="B387" s="65">
        <v>1</v>
      </c>
      <c r="C387" s="66">
        <v>0</v>
      </c>
      <c r="D387" s="65">
        <v>10</v>
      </c>
      <c r="E387" s="66">
        <v>4</v>
      </c>
      <c r="F387" s="67"/>
      <c r="G387" s="65">
        <f t="shared" si="60"/>
        <v>1</v>
      </c>
      <c r="H387" s="66">
        <f t="shared" si="61"/>
        <v>6</v>
      </c>
      <c r="I387" s="20" t="str">
        <f t="shared" si="62"/>
        <v>-</v>
      </c>
      <c r="J387" s="21">
        <f t="shared" si="63"/>
        <v>1.5</v>
      </c>
    </row>
    <row r="388" spans="1:10" x14ac:dyDescent="0.2">
      <c r="A388" s="158" t="s">
        <v>309</v>
      </c>
      <c r="B388" s="65">
        <v>1</v>
      </c>
      <c r="C388" s="66">
        <v>0</v>
      </c>
      <c r="D388" s="65">
        <v>12</v>
      </c>
      <c r="E388" s="66">
        <v>11</v>
      </c>
      <c r="F388" s="67"/>
      <c r="G388" s="65">
        <f t="shared" si="60"/>
        <v>1</v>
      </c>
      <c r="H388" s="66">
        <f t="shared" si="61"/>
        <v>1</v>
      </c>
      <c r="I388" s="20" t="str">
        <f t="shared" si="62"/>
        <v>-</v>
      </c>
      <c r="J388" s="21">
        <f t="shared" si="63"/>
        <v>9.0909090909090912E-2</v>
      </c>
    </row>
    <row r="389" spans="1:10" x14ac:dyDescent="0.2">
      <c r="A389" s="158" t="s">
        <v>502</v>
      </c>
      <c r="B389" s="65">
        <v>5</v>
      </c>
      <c r="C389" s="66">
        <v>0</v>
      </c>
      <c r="D389" s="65">
        <v>63</v>
      </c>
      <c r="E389" s="66">
        <v>22</v>
      </c>
      <c r="F389" s="67"/>
      <c r="G389" s="65">
        <f t="shared" si="60"/>
        <v>5</v>
      </c>
      <c r="H389" s="66">
        <f t="shared" si="61"/>
        <v>41</v>
      </c>
      <c r="I389" s="20" t="str">
        <f t="shared" si="62"/>
        <v>-</v>
      </c>
      <c r="J389" s="21">
        <f t="shared" si="63"/>
        <v>1.8636363636363635</v>
      </c>
    </row>
    <row r="390" spans="1:10" x14ac:dyDescent="0.2">
      <c r="A390" s="158" t="s">
        <v>513</v>
      </c>
      <c r="B390" s="65">
        <v>0</v>
      </c>
      <c r="C390" s="66">
        <v>0</v>
      </c>
      <c r="D390" s="65">
        <v>1</v>
      </c>
      <c r="E390" s="66">
        <v>3</v>
      </c>
      <c r="F390" s="67"/>
      <c r="G390" s="65">
        <f t="shared" si="60"/>
        <v>0</v>
      </c>
      <c r="H390" s="66">
        <f t="shared" si="61"/>
        <v>-2</v>
      </c>
      <c r="I390" s="20" t="str">
        <f t="shared" si="62"/>
        <v>-</v>
      </c>
      <c r="J390" s="21">
        <f t="shared" si="63"/>
        <v>-0.66666666666666663</v>
      </c>
    </row>
    <row r="391" spans="1:10" x14ac:dyDescent="0.2">
      <c r="A391" s="158" t="s">
        <v>528</v>
      </c>
      <c r="B391" s="65">
        <v>15</v>
      </c>
      <c r="C391" s="66">
        <v>15</v>
      </c>
      <c r="D391" s="65">
        <v>90</v>
      </c>
      <c r="E391" s="66">
        <v>102</v>
      </c>
      <c r="F391" s="67"/>
      <c r="G391" s="65">
        <f t="shared" si="60"/>
        <v>0</v>
      </c>
      <c r="H391" s="66">
        <f t="shared" si="61"/>
        <v>-12</v>
      </c>
      <c r="I391" s="20">
        <f t="shared" si="62"/>
        <v>0</v>
      </c>
      <c r="J391" s="21">
        <f t="shared" si="63"/>
        <v>-0.11764705882352941</v>
      </c>
    </row>
    <row r="392" spans="1:10" s="160" customFormat="1" x14ac:dyDescent="0.2">
      <c r="A392" s="178" t="s">
        <v>681</v>
      </c>
      <c r="B392" s="71">
        <v>28</v>
      </c>
      <c r="C392" s="72">
        <v>48</v>
      </c>
      <c r="D392" s="71">
        <v>297</v>
      </c>
      <c r="E392" s="72">
        <v>311</v>
      </c>
      <c r="F392" s="73"/>
      <c r="G392" s="71">
        <f t="shared" si="60"/>
        <v>-20</v>
      </c>
      <c r="H392" s="72">
        <f t="shared" si="61"/>
        <v>-14</v>
      </c>
      <c r="I392" s="37">
        <f t="shared" si="62"/>
        <v>-0.41666666666666669</v>
      </c>
      <c r="J392" s="38">
        <f t="shared" si="63"/>
        <v>-4.5016077170418008E-2</v>
      </c>
    </row>
    <row r="393" spans="1:10" x14ac:dyDescent="0.2">
      <c r="A393" s="177"/>
      <c r="B393" s="143"/>
      <c r="C393" s="144"/>
      <c r="D393" s="143"/>
      <c r="E393" s="144"/>
      <c r="F393" s="145"/>
      <c r="G393" s="143"/>
      <c r="H393" s="144"/>
      <c r="I393" s="151"/>
      <c r="J393" s="152"/>
    </row>
    <row r="394" spans="1:10" s="139" customFormat="1" x14ac:dyDescent="0.2">
      <c r="A394" s="159" t="s">
        <v>79</v>
      </c>
      <c r="B394" s="65"/>
      <c r="C394" s="66"/>
      <c r="D394" s="65"/>
      <c r="E394" s="66"/>
      <c r="F394" s="67"/>
      <c r="G394" s="65"/>
      <c r="H394" s="66"/>
      <c r="I394" s="20"/>
      <c r="J394" s="21"/>
    </row>
    <row r="395" spans="1:10" x14ac:dyDescent="0.2">
      <c r="A395" s="158" t="s">
        <v>406</v>
      </c>
      <c r="B395" s="65">
        <v>0</v>
      </c>
      <c r="C395" s="66">
        <v>0</v>
      </c>
      <c r="D395" s="65">
        <v>0</v>
      </c>
      <c r="E395" s="66">
        <v>17</v>
      </c>
      <c r="F395" s="67"/>
      <c r="G395" s="65">
        <f t="shared" ref="G395:G400" si="64">B395-C395</f>
        <v>0</v>
      </c>
      <c r="H395" s="66">
        <f t="shared" ref="H395:H400" si="65">D395-E395</f>
        <v>-17</v>
      </c>
      <c r="I395" s="20" t="str">
        <f t="shared" ref="I395:I400" si="66">IF(C395=0, "-", IF(G395/C395&lt;10, G395/C395, "&gt;999%"))</f>
        <v>-</v>
      </c>
      <c r="J395" s="21">
        <f t="shared" ref="J395:J400" si="67">IF(E395=0, "-", IF(H395/E395&lt;10, H395/E395, "&gt;999%"))</f>
        <v>-1</v>
      </c>
    </row>
    <row r="396" spans="1:10" x14ac:dyDescent="0.2">
      <c r="A396" s="158" t="s">
        <v>407</v>
      </c>
      <c r="B396" s="65">
        <v>9</v>
      </c>
      <c r="C396" s="66">
        <v>6</v>
      </c>
      <c r="D396" s="65">
        <v>143</v>
      </c>
      <c r="E396" s="66">
        <v>6</v>
      </c>
      <c r="F396" s="67"/>
      <c r="G396" s="65">
        <f t="shared" si="64"/>
        <v>3</v>
      </c>
      <c r="H396" s="66">
        <f t="shared" si="65"/>
        <v>137</v>
      </c>
      <c r="I396" s="20">
        <f t="shared" si="66"/>
        <v>0.5</v>
      </c>
      <c r="J396" s="21" t="str">
        <f t="shared" si="67"/>
        <v>&gt;999%</v>
      </c>
    </row>
    <row r="397" spans="1:10" x14ac:dyDescent="0.2">
      <c r="A397" s="158" t="s">
        <v>206</v>
      </c>
      <c r="B397" s="65">
        <v>23</v>
      </c>
      <c r="C397" s="66">
        <v>14</v>
      </c>
      <c r="D397" s="65">
        <v>369</v>
      </c>
      <c r="E397" s="66">
        <v>140</v>
      </c>
      <c r="F397" s="67"/>
      <c r="G397" s="65">
        <f t="shared" si="64"/>
        <v>9</v>
      </c>
      <c r="H397" s="66">
        <f t="shared" si="65"/>
        <v>229</v>
      </c>
      <c r="I397" s="20">
        <f t="shared" si="66"/>
        <v>0.6428571428571429</v>
      </c>
      <c r="J397" s="21">
        <f t="shared" si="67"/>
        <v>1.6357142857142857</v>
      </c>
    </row>
    <row r="398" spans="1:10" x14ac:dyDescent="0.2">
      <c r="A398" s="158" t="s">
        <v>229</v>
      </c>
      <c r="B398" s="65">
        <v>0</v>
      </c>
      <c r="C398" s="66">
        <v>0</v>
      </c>
      <c r="D398" s="65">
        <v>0</v>
      </c>
      <c r="E398" s="66">
        <v>3</v>
      </c>
      <c r="F398" s="67"/>
      <c r="G398" s="65">
        <f t="shared" si="64"/>
        <v>0</v>
      </c>
      <c r="H398" s="66">
        <f t="shared" si="65"/>
        <v>-3</v>
      </c>
      <c r="I398" s="20" t="str">
        <f t="shared" si="66"/>
        <v>-</v>
      </c>
      <c r="J398" s="21">
        <f t="shared" si="67"/>
        <v>-1</v>
      </c>
    </row>
    <row r="399" spans="1:10" x14ac:dyDescent="0.2">
      <c r="A399" s="158" t="s">
        <v>374</v>
      </c>
      <c r="B399" s="65">
        <v>59</v>
      </c>
      <c r="C399" s="66">
        <v>10</v>
      </c>
      <c r="D399" s="65">
        <v>365</v>
      </c>
      <c r="E399" s="66">
        <v>104</v>
      </c>
      <c r="F399" s="67"/>
      <c r="G399" s="65">
        <f t="shared" si="64"/>
        <v>49</v>
      </c>
      <c r="H399" s="66">
        <f t="shared" si="65"/>
        <v>261</v>
      </c>
      <c r="I399" s="20">
        <f t="shared" si="66"/>
        <v>4.9000000000000004</v>
      </c>
      <c r="J399" s="21">
        <f t="shared" si="67"/>
        <v>2.5096153846153846</v>
      </c>
    </row>
    <row r="400" spans="1:10" s="160" customFormat="1" x14ac:dyDescent="0.2">
      <c r="A400" s="178" t="s">
        <v>682</v>
      </c>
      <c r="B400" s="71">
        <v>91</v>
      </c>
      <c r="C400" s="72">
        <v>30</v>
      </c>
      <c r="D400" s="71">
        <v>877</v>
      </c>
      <c r="E400" s="72">
        <v>270</v>
      </c>
      <c r="F400" s="73"/>
      <c r="G400" s="71">
        <f t="shared" si="64"/>
        <v>61</v>
      </c>
      <c r="H400" s="72">
        <f t="shared" si="65"/>
        <v>607</v>
      </c>
      <c r="I400" s="37">
        <f t="shared" si="66"/>
        <v>2.0333333333333332</v>
      </c>
      <c r="J400" s="38">
        <f t="shared" si="67"/>
        <v>2.248148148148148</v>
      </c>
    </row>
    <row r="401" spans="1:10" x14ac:dyDescent="0.2">
      <c r="A401" s="177"/>
      <c r="B401" s="143"/>
      <c r="C401" s="144"/>
      <c r="D401" s="143"/>
      <c r="E401" s="144"/>
      <c r="F401" s="145"/>
      <c r="G401" s="143"/>
      <c r="H401" s="144"/>
      <c r="I401" s="151"/>
      <c r="J401" s="152"/>
    </row>
    <row r="402" spans="1:10" s="139" customFormat="1" x14ac:dyDescent="0.2">
      <c r="A402" s="159" t="s">
        <v>80</v>
      </c>
      <c r="B402" s="65"/>
      <c r="C402" s="66"/>
      <c r="D402" s="65"/>
      <c r="E402" s="66"/>
      <c r="F402" s="67"/>
      <c r="G402" s="65"/>
      <c r="H402" s="66"/>
      <c r="I402" s="20"/>
      <c r="J402" s="21"/>
    </row>
    <row r="403" spans="1:10" x14ac:dyDescent="0.2">
      <c r="A403" s="158" t="s">
        <v>317</v>
      </c>
      <c r="B403" s="65">
        <v>0</v>
      </c>
      <c r="C403" s="66">
        <v>1</v>
      </c>
      <c r="D403" s="65">
        <v>5</v>
      </c>
      <c r="E403" s="66">
        <v>8</v>
      </c>
      <c r="F403" s="67"/>
      <c r="G403" s="65">
        <f>B403-C403</f>
        <v>-1</v>
      </c>
      <c r="H403" s="66">
        <f>D403-E403</f>
        <v>-3</v>
      </c>
      <c r="I403" s="20">
        <f>IF(C403=0, "-", IF(G403/C403&lt;10, G403/C403, "&gt;999%"))</f>
        <v>-1</v>
      </c>
      <c r="J403" s="21">
        <f>IF(E403=0, "-", IF(H403/E403&lt;10, H403/E403, "&gt;999%"))</f>
        <v>-0.375</v>
      </c>
    </row>
    <row r="404" spans="1:10" x14ac:dyDescent="0.2">
      <c r="A404" s="158" t="s">
        <v>249</v>
      </c>
      <c r="B404" s="65">
        <v>1</v>
      </c>
      <c r="C404" s="66">
        <v>0</v>
      </c>
      <c r="D404" s="65">
        <v>12</v>
      </c>
      <c r="E404" s="66">
        <v>12</v>
      </c>
      <c r="F404" s="67"/>
      <c r="G404" s="65">
        <f>B404-C404</f>
        <v>1</v>
      </c>
      <c r="H404" s="66">
        <f>D404-E404</f>
        <v>0</v>
      </c>
      <c r="I404" s="20" t="str">
        <f>IF(C404=0, "-", IF(G404/C404&lt;10, G404/C404, "&gt;999%"))</f>
        <v>-</v>
      </c>
      <c r="J404" s="21">
        <f>IF(E404=0, "-", IF(H404/E404&lt;10, H404/E404, "&gt;999%"))</f>
        <v>0</v>
      </c>
    </row>
    <row r="405" spans="1:10" x14ac:dyDescent="0.2">
      <c r="A405" s="158" t="s">
        <v>395</v>
      </c>
      <c r="B405" s="65">
        <v>5</v>
      </c>
      <c r="C405" s="66">
        <v>5</v>
      </c>
      <c r="D405" s="65">
        <v>33</v>
      </c>
      <c r="E405" s="66">
        <v>35</v>
      </c>
      <c r="F405" s="67"/>
      <c r="G405" s="65">
        <f>B405-C405</f>
        <v>0</v>
      </c>
      <c r="H405" s="66">
        <f>D405-E405</f>
        <v>-2</v>
      </c>
      <c r="I405" s="20">
        <f>IF(C405=0, "-", IF(G405/C405&lt;10, G405/C405, "&gt;999%"))</f>
        <v>0</v>
      </c>
      <c r="J405" s="21">
        <f>IF(E405=0, "-", IF(H405/E405&lt;10, H405/E405, "&gt;999%"))</f>
        <v>-5.7142857142857141E-2</v>
      </c>
    </row>
    <row r="406" spans="1:10" x14ac:dyDescent="0.2">
      <c r="A406" s="158" t="s">
        <v>216</v>
      </c>
      <c r="B406" s="65">
        <v>5</v>
      </c>
      <c r="C406" s="66">
        <v>7</v>
      </c>
      <c r="D406" s="65">
        <v>62</v>
      </c>
      <c r="E406" s="66">
        <v>97</v>
      </c>
      <c r="F406" s="67"/>
      <c r="G406" s="65">
        <f>B406-C406</f>
        <v>-2</v>
      </c>
      <c r="H406" s="66">
        <f>D406-E406</f>
        <v>-35</v>
      </c>
      <c r="I406" s="20">
        <f>IF(C406=0, "-", IF(G406/C406&lt;10, G406/C406, "&gt;999%"))</f>
        <v>-0.2857142857142857</v>
      </c>
      <c r="J406" s="21">
        <f>IF(E406=0, "-", IF(H406/E406&lt;10, H406/E406, "&gt;999%"))</f>
        <v>-0.36082474226804123</v>
      </c>
    </row>
    <row r="407" spans="1:10" s="160" customFormat="1" x14ac:dyDescent="0.2">
      <c r="A407" s="178" t="s">
        <v>683</v>
      </c>
      <c r="B407" s="71">
        <v>11</v>
      </c>
      <c r="C407" s="72">
        <v>13</v>
      </c>
      <c r="D407" s="71">
        <v>112</v>
      </c>
      <c r="E407" s="72">
        <v>152</v>
      </c>
      <c r="F407" s="73"/>
      <c r="G407" s="71">
        <f>B407-C407</f>
        <v>-2</v>
      </c>
      <c r="H407" s="72">
        <f>D407-E407</f>
        <v>-40</v>
      </c>
      <c r="I407" s="37">
        <f>IF(C407=0, "-", IF(G407/C407&lt;10, G407/C407, "&gt;999%"))</f>
        <v>-0.15384615384615385</v>
      </c>
      <c r="J407" s="38">
        <f>IF(E407=0, "-", IF(H407/E407&lt;10, H407/E407, "&gt;999%"))</f>
        <v>-0.26315789473684209</v>
      </c>
    </row>
    <row r="408" spans="1:10" x14ac:dyDescent="0.2">
      <c r="A408" s="177"/>
      <c r="B408" s="143"/>
      <c r="C408" s="144"/>
      <c r="D408" s="143"/>
      <c r="E408" s="144"/>
      <c r="F408" s="145"/>
      <c r="G408" s="143"/>
      <c r="H408" s="144"/>
      <c r="I408" s="151"/>
      <c r="J408" s="152"/>
    </row>
    <row r="409" spans="1:10" s="139" customFormat="1" x14ac:dyDescent="0.2">
      <c r="A409" s="159" t="s">
        <v>81</v>
      </c>
      <c r="B409" s="65"/>
      <c r="C409" s="66"/>
      <c r="D409" s="65"/>
      <c r="E409" s="66"/>
      <c r="F409" s="67"/>
      <c r="G409" s="65"/>
      <c r="H409" s="66"/>
      <c r="I409" s="20"/>
      <c r="J409" s="21"/>
    </row>
    <row r="410" spans="1:10" x14ac:dyDescent="0.2">
      <c r="A410" s="158" t="s">
        <v>375</v>
      </c>
      <c r="B410" s="65">
        <v>134</v>
      </c>
      <c r="C410" s="66">
        <v>172</v>
      </c>
      <c r="D410" s="65">
        <v>1411</v>
      </c>
      <c r="E410" s="66">
        <v>1687</v>
      </c>
      <c r="F410" s="67"/>
      <c r="G410" s="65">
        <f t="shared" ref="G410:G420" si="68">B410-C410</f>
        <v>-38</v>
      </c>
      <c r="H410" s="66">
        <f t="shared" ref="H410:H420" si="69">D410-E410</f>
        <v>-276</v>
      </c>
      <c r="I410" s="20">
        <f t="shared" ref="I410:I420" si="70">IF(C410=0, "-", IF(G410/C410&lt;10, G410/C410, "&gt;999%"))</f>
        <v>-0.22093023255813954</v>
      </c>
      <c r="J410" s="21">
        <f t="shared" ref="J410:J420" si="71">IF(E410=0, "-", IF(H410/E410&lt;10, H410/E410, "&gt;999%"))</f>
        <v>-0.16360403082394784</v>
      </c>
    </row>
    <row r="411" spans="1:10" x14ac:dyDescent="0.2">
      <c r="A411" s="158" t="s">
        <v>376</v>
      </c>
      <c r="B411" s="65">
        <v>40</v>
      </c>
      <c r="C411" s="66">
        <v>42</v>
      </c>
      <c r="D411" s="65">
        <v>428</v>
      </c>
      <c r="E411" s="66">
        <v>762</v>
      </c>
      <c r="F411" s="67"/>
      <c r="G411" s="65">
        <f t="shared" si="68"/>
        <v>-2</v>
      </c>
      <c r="H411" s="66">
        <f t="shared" si="69"/>
        <v>-334</v>
      </c>
      <c r="I411" s="20">
        <f t="shared" si="70"/>
        <v>-4.7619047619047616E-2</v>
      </c>
      <c r="J411" s="21">
        <f t="shared" si="71"/>
        <v>-0.43832020997375326</v>
      </c>
    </row>
    <row r="412" spans="1:10" x14ac:dyDescent="0.2">
      <c r="A412" s="158" t="s">
        <v>503</v>
      </c>
      <c r="B412" s="65">
        <v>3</v>
      </c>
      <c r="C412" s="66">
        <v>0</v>
      </c>
      <c r="D412" s="65">
        <v>48</v>
      </c>
      <c r="E412" s="66">
        <v>0</v>
      </c>
      <c r="F412" s="67"/>
      <c r="G412" s="65">
        <f t="shared" si="68"/>
        <v>3</v>
      </c>
      <c r="H412" s="66">
        <f t="shared" si="69"/>
        <v>48</v>
      </c>
      <c r="I412" s="20" t="str">
        <f t="shared" si="70"/>
        <v>-</v>
      </c>
      <c r="J412" s="21" t="str">
        <f t="shared" si="71"/>
        <v>-</v>
      </c>
    </row>
    <row r="413" spans="1:10" x14ac:dyDescent="0.2">
      <c r="A413" s="158" t="s">
        <v>230</v>
      </c>
      <c r="B413" s="65">
        <v>0</v>
      </c>
      <c r="C413" s="66">
        <v>0</v>
      </c>
      <c r="D413" s="65">
        <v>0</v>
      </c>
      <c r="E413" s="66">
        <v>318</v>
      </c>
      <c r="F413" s="67"/>
      <c r="G413" s="65">
        <f t="shared" si="68"/>
        <v>0</v>
      </c>
      <c r="H413" s="66">
        <f t="shared" si="69"/>
        <v>-318</v>
      </c>
      <c r="I413" s="20" t="str">
        <f t="shared" si="70"/>
        <v>-</v>
      </c>
      <c r="J413" s="21">
        <f t="shared" si="71"/>
        <v>-1</v>
      </c>
    </row>
    <row r="414" spans="1:10" x14ac:dyDescent="0.2">
      <c r="A414" s="158" t="s">
        <v>198</v>
      </c>
      <c r="B414" s="65">
        <v>5</v>
      </c>
      <c r="C414" s="66">
        <v>8</v>
      </c>
      <c r="D414" s="65">
        <v>81</v>
      </c>
      <c r="E414" s="66">
        <v>123</v>
      </c>
      <c r="F414" s="67"/>
      <c r="G414" s="65">
        <f t="shared" si="68"/>
        <v>-3</v>
      </c>
      <c r="H414" s="66">
        <f t="shared" si="69"/>
        <v>-42</v>
      </c>
      <c r="I414" s="20">
        <f t="shared" si="70"/>
        <v>-0.375</v>
      </c>
      <c r="J414" s="21">
        <f t="shared" si="71"/>
        <v>-0.34146341463414637</v>
      </c>
    </row>
    <row r="415" spans="1:10" x14ac:dyDescent="0.2">
      <c r="A415" s="158" t="s">
        <v>408</v>
      </c>
      <c r="B415" s="65">
        <v>106</v>
      </c>
      <c r="C415" s="66">
        <v>186</v>
      </c>
      <c r="D415" s="65">
        <v>1005</v>
      </c>
      <c r="E415" s="66">
        <v>1925</v>
      </c>
      <c r="F415" s="67"/>
      <c r="G415" s="65">
        <f t="shared" si="68"/>
        <v>-80</v>
      </c>
      <c r="H415" s="66">
        <f t="shared" si="69"/>
        <v>-920</v>
      </c>
      <c r="I415" s="20">
        <f t="shared" si="70"/>
        <v>-0.43010752688172044</v>
      </c>
      <c r="J415" s="21">
        <f t="shared" si="71"/>
        <v>-0.47792207792207791</v>
      </c>
    </row>
    <row r="416" spans="1:10" x14ac:dyDescent="0.2">
      <c r="A416" s="158" t="s">
        <v>448</v>
      </c>
      <c r="B416" s="65">
        <v>102</v>
      </c>
      <c r="C416" s="66">
        <v>22</v>
      </c>
      <c r="D416" s="65">
        <v>273</v>
      </c>
      <c r="E416" s="66">
        <v>694</v>
      </c>
      <c r="F416" s="67"/>
      <c r="G416" s="65">
        <f t="shared" si="68"/>
        <v>80</v>
      </c>
      <c r="H416" s="66">
        <f t="shared" si="69"/>
        <v>-421</v>
      </c>
      <c r="I416" s="20">
        <f t="shared" si="70"/>
        <v>3.6363636363636362</v>
      </c>
      <c r="J416" s="21">
        <f t="shared" si="71"/>
        <v>-0.60662824207492794</v>
      </c>
    </row>
    <row r="417" spans="1:10" x14ac:dyDescent="0.2">
      <c r="A417" s="158" t="s">
        <v>449</v>
      </c>
      <c r="B417" s="65">
        <v>36</v>
      </c>
      <c r="C417" s="66">
        <v>41</v>
      </c>
      <c r="D417" s="65">
        <v>666</v>
      </c>
      <c r="E417" s="66">
        <v>1155</v>
      </c>
      <c r="F417" s="67"/>
      <c r="G417" s="65">
        <f t="shared" si="68"/>
        <v>-5</v>
      </c>
      <c r="H417" s="66">
        <f t="shared" si="69"/>
        <v>-489</v>
      </c>
      <c r="I417" s="20">
        <f t="shared" si="70"/>
        <v>-0.12195121951219512</v>
      </c>
      <c r="J417" s="21">
        <f t="shared" si="71"/>
        <v>-0.42337662337662335</v>
      </c>
    </row>
    <row r="418" spans="1:10" x14ac:dyDescent="0.2">
      <c r="A418" s="158" t="s">
        <v>514</v>
      </c>
      <c r="B418" s="65">
        <v>24</v>
      </c>
      <c r="C418" s="66">
        <v>7</v>
      </c>
      <c r="D418" s="65">
        <v>198</v>
      </c>
      <c r="E418" s="66">
        <v>282</v>
      </c>
      <c r="F418" s="67"/>
      <c r="G418" s="65">
        <f t="shared" si="68"/>
        <v>17</v>
      </c>
      <c r="H418" s="66">
        <f t="shared" si="69"/>
        <v>-84</v>
      </c>
      <c r="I418" s="20">
        <f t="shared" si="70"/>
        <v>2.4285714285714284</v>
      </c>
      <c r="J418" s="21">
        <f t="shared" si="71"/>
        <v>-0.2978723404255319</v>
      </c>
    </row>
    <row r="419" spans="1:10" x14ac:dyDescent="0.2">
      <c r="A419" s="158" t="s">
        <v>529</v>
      </c>
      <c r="B419" s="65">
        <v>134</v>
      </c>
      <c r="C419" s="66">
        <v>155</v>
      </c>
      <c r="D419" s="65">
        <v>1585</v>
      </c>
      <c r="E419" s="66">
        <v>3191</v>
      </c>
      <c r="F419" s="67"/>
      <c r="G419" s="65">
        <f t="shared" si="68"/>
        <v>-21</v>
      </c>
      <c r="H419" s="66">
        <f t="shared" si="69"/>
        <v>-1606</v>
      </c>
      <c r="I419" s="20">
        <f t="shared" si="70"/>
        <v>-0.13548387096774195</v>
      </c>
      <c r="J419" s="21">
        <f t="shared" si="71"/>
        <v>-0.50329050454403013</v>
      </c>
    </row>
    <row r="420" spans="1:10" s="160" customFormat="1" x14ac:dyDescent="0.2">
      <c r="A420" s="178" t="s">
        <v>684</v>
      </c>
      <c r="B420" s="71">
        <v>584</v>
      </c>
      <c r="C420" s="72">
        <v>633</v>
      </c>
      <c r="D420" s="71">
        <v>5695</v>
      </c>
      <c r="E420" s="72">
        <v>10137</v>
      </c>
      <c r="F420" s="73"/>
      <c r="G420" s="71">
        <f t="shared" si="68"/>
        <v>-49</v>
      </c>
      <c r="H420" s="72">
        <f t="shared" si="69"/>
        <v>-4442</v>
      </c>
      <c r="I420" s="37">
        <f t="shared" si="70"/>
        <v>-7.7409162717219593E-2</v>
      </c>
      <c r="J420" s="38">
        <f t="shared" si="71"/>
        <v>-0.43819670513958764</v>
      </c>
    </row>
    <row r="421" spans="1:10" x14ac:dyDescent="0.2">
      <c r="A421" s="177"/>
      <c r="B421" s="143"/>
      <c r="C421" s="144"/>
      <c r="D421" s="143"/>
      <c r="E421" s="144"/>
      <c r="F421" s="145"/>
      <c r="G421" s="143"/>
      <c r="H421" s="144"/>
      <c r="I421" s="151"/>
      <c r="J421" s="152"/>
    </row>
    <row r="422" spans="1:10" s="139" customFormat="1" x14ac:dyDescent="0.2">
      <c r="A422" s="159" t="s">
        <v>82</v>
      </c>
      <c r="B422" s="65"/>
      <c r="C422" s="66"/>
      <c r="D422" s="65"/>
      <c r="E422" s="66"/>
      <c r="F422" s="67"/>
      <c r="G422" s="65"/>
      <c r="H422" s="66"/>
      <c r="I422" s="20"/>
      <c r="J422" s="21"/>
    </row>
    <row r="423" spans="1:10" x14ac:dyDescent="0.2">
      <c r="A423" s="158" t="s">
        <v>318</v>
      </c>
      <c r="B423" s="65">
        <v>0</v>
      </c>
      <c r="C423" s="66">
        <v>0</v>
      </c>
      <c r="D423" s="65">
        <v>6</v>
      </c>
      <c r="E423" s="66">
        <v>7</v>
      </c>
      <c r="F423" s="67"/>
      <c r="G423" s="65">
        <f t="shared" ref="G423:G433" si="72">B423-C423</f>
        <v>0</v>
      </c>
      <c r="H423" s="66">
        <f t="shared" ref="H423:H433" si="73">D423-E423</f>
        <v>-1</v>
      </c>
      <c r="I423" s="20" t="str">
        <f t="shared" ref="I423:I433" si="74">IF(C423=0, "-", IF(G423/C423&lt;10, G423/C423, "&gt;999%"))</f>
        <v>-</v>
      </c>
      <c r="J423" s="21">
        <f t="shared" ref="J423:J433" si="75">IF(E423=0, "-", IF(H423/E423&lt;10, H423/E423, "&gt;999%"))</f>
        <v>-0.14285714285714285</v>
      </c>
    </row>
    <row r="424" spans="1:10" x14ac:dyDescent="0.2">
      <c r="A424" s="158" t="s">
        <v>350</v>
      </c>
      <c r="B424" s="65">
        <v>0</v>
      </c>
      <c r="C424" s="66">
        <v>0</v>
      </c>
      <c r="D424" s="65">
        <v>1</v>
      </c>
      <c r="E424" s="66">
        <v>0</v>
      </c>
      <c r="F424" s="67"/>
      <c r="G424" s="65">
        <f t="shared" si="72"/>
        <v>0</v>
      </c>
      <c r="H424" s="66">
        <f t="shared" si="73"/>
        <v>1</v>
      </c>
      <c r="I424" s="20" t="str">
        <f t="shared" si="74"/>
        <v>-</v>
      </c>
      <c r="J424" s="21" t="str">
        <f t="shared" si="75"/>
        <v>-</v>
      </c>
    </row>
    <row r="425" spans="1:10" x14ac:dyDescent="0.2">
      <c r="A425" s="158" t="s">
        <v>359</v>
      </c>
      <c r="B425" s="65">
        <v>3</v>
      </c>
      <c r="C425" s="66">
        <v>1</v>
      </c>
      <c r="D425" s="65">
        <v>59</v>
      </c>
      <c r="E425" s="66">
        <v>21</v>
      </c>
      <c r="F425" s="67"/>
      <c r="G425" s="65">
        <f t="shared" si="72"/>
        <v>2</v>
      </c>
      <c r="H425" s="66">
        <f t="shared" si="73"/>
        <v>38</v>
      </c>
      <c r="I425" s="20">
        <f t="shared" si="74"/>
        <v>2</v>
      </c>
      <c r="J425" s="21">
        <f t="shared" si="75"/>
        <v>1.8095238095238095</v>
      </c>
    </row>
    <row r="426" spans="1:10" x14ac:dyDescent="0.2">
      <c r="A426" s="158" t="s">
        <v>250</v>
      </c>
      <c r="B426" s="65">
        <v>0</v>
      </c>
      <c r="C426" s="66">
        <v>0</v>
      </c>
      <c r="D426" s="65">
        <v>16</v>
      </c>
      <c r="E426" s="66">
        <v>13</v>
      </c>
      <c r="F426" s="67"/>
      <c r="G426" s="65">
        <f t="shared" si="72"/>
        <v>0</v>
      </c>
      <c r="H426" s="66">
        <f t="shared" si="73"/>
        <v>3</v>
      </c>
      <c r="I426" s="20" t="str">
        <f t="shared" si="74"/>
        <v>-</v>
      </c>
      <c r="J426" s="21">
        <f t="shared" si="75"/>
        <v>0.23076923076923078</v>
      </c>
    </row>
    <row r="427" spans="1:10" x14ac:dyDescent="0.2">
      <c r="A427" s="158" t="s">
        <v>515</v>
      </c>
      <c r="B427" s="65">
        <v>1</v>
      </c>
      <c r="C427" s="66">
        <v>9</v>
      </c>
      <c r="D427" s="65">
        <v>58</v>
      </c>
      <c r="E427" s="66">
        <v>130</v>
      </c>
      <c r="F427" s="67"/>
      <c r="G427" s="65">
        <f t="shared" si="72"/>
        <v>-8</v>
      </c>
      <c r="H427" s="66">
        <f t="shared" si="73"/>
        <v>-72</v>
      </c>
      <c r="I427" s="20">
        <f t="shared" si="74"/>
        <v>-0.88888888888888884</v>
      </c>
      <c r="J427" s="21">
        <f t="shared" si="75"/>
        <v>-0.55384615384615388</v>
      </c>
    </row>
    <row r="428" spans="1:10" x14ac:dyDescent="0.2">
      <c r="A428" s="158" t="s">
        <v>530</v>
      </c>
      <c r="B428" s="65">
        <v>54</v>
      </c>
      <c r="C428" s="66">
        <v>48</v>
      </c>
      <c r="D428" s="65">
        <v>538</v>
      </c>
      <c r="E428" s="66">
        <v>499</v>
      </c>
      <c r="F428" s="67"/>
      <c r="G428" s="65">
        <f t="shared" si="72"/>
        <v>6</v>
      </c>
      <c r="H428" s="66">
        <f t="shared" si="73"/>
        <v>39</v>
      </c>
      <c r="I428" s="20">
        <f t="shared" si="74"/>
        <v>0.125</v>
      </c>
      <c r="J428" s="21">
        <f t="shared" si="75"/>
        <v>7.8156312625250496E-2</v>
      </c>
    </row>
    <row r="429" spans="1:10" x14ac:dyDescent="0.2">
      <c r="A429" s="158" t="s">
        <v>450</v>
      </c>
      <c r="B429" s="65">
        <v>3</v>
      </c>
      <c r="C429" s="66">
        <v>9</v>
      </c>
      <c r="D429" s="65">
        <v>54</v>
      </c>
      <c r="E429" s="66">
        <v>128</v>
      </c>
      <c r="F429" s="67"/>
      <c r="G429" s="65">
        <f t="shared" si="72"/>
        <v>-6</v>
      </c>
      <c r="H429" s="66">
        <f t="shared" si="73"/>
        <v>-74</v>
      </c>
      <c r="I429" s="20">
        <f t="shared" si="74"/>
        <v>-0.66666666666666663</v>
      </c>
      <c r="J429" s="21">
        <f t="shared" si="75"/>
        <v>-0.578125</v>
      </c>
    </row>
    <row r="430" spans="1:10" x14ac:dyDescent="0.2">
      <c r="A430" s="158" t="s">
        <v>477</v>
      </c>
      <c r="B430" s="65">
        <v>17</v>
      </c>
      <c r="C430" s="66">
        <v>3</v>
      </c>
      <c r="D430" s="65">
        <v>129</v>
      </c>
      <c r="E430" s="66">
        <v>88</v>
      </c>
      <c r="F430" s="67"/>
      <c r="G430" s="65">
        <f t="shared" si="72"/>
        <v>14</v>
      </c>
      <c r="H430" s="66">
        <f t="shared" si="73"/>
        <v>41</v>
      </c>
      <c r="I430" s="20">
        <f t="shared" si="74"/>
        <v>4.666666666666667</v>
      </c>
      <c r="J430" s="21">
        <f t="shared" si="75"/>
        <v>0.46590909090909088</v>
      </c>
    </row>
    <row r="431" spans="1:10" x14ac:dyDescent="0.2">
      <c r="A431" s="158" t="s">
        <v>377</v>
      </c>
      <c r="B431" s="65">
        <v>41</v>
      </c>
      <c r="C431" s="66">
        <v>44</v>
      </c>
      <c r="D431" s="65">
        <v>537</v>
      </c>
      <c r="E431" s="66">
        <v>619</v>
      </c>
      <c r="F431" s="67"/>
      <c r="G431" s="65">
        <f t="shared" si="72"/>
        <v>-3</v>
      </c>
      <c r="H431" s="66">
        <f t="shared" si="73"/>
        <v>-82</v>
      </c>
      <c r="I431" s="20">
        <f t="shared" si="74"/>
        <v>-6.8181818181818177E-2</v>
      </c>
      <c r="J431" s="21">
        <f t="shared" si="75"/>
        <v>-0.13247172859450726</v>
      </c>
    </row>
    <row r="432" spans="1:10" x14ac:dyDescent="0.2">
      <c r="A432" s="158" t="s">
        <v>409</v>
      </c>
      <c r="B432" s="65">
        <v>91</v>
      </c>
      <c r="C432" s="66">
        <v>87</v>
      </c>
      <c r="D432" s="65">
        <v>890</v>
      </c>
      <c r="E432" s="66">
        <v>1006</v>
      </c>
      <c r="F432" s="67"/>
      <c r="G432" s="65">
        <f t="shared" si="72"/>
        <v>4</v>
      </c>
      <c r="H432" s="66">
        <f t="shared" si="73"/>
        <v>-116</v>
      </c>
      <c r="I432" s="20">
        <f t="shared" si="74"/>
        <v>4.5977011494252873E-2</v>
      </c>
      <c r="J432" s="21">
        <f t="shared" si="75"/>
        <v>-0.11530815109343936</v>
      </c>
    </row>
    <row r="433" spans="1:10" s="160" customFormat="1" x14ac:dyDescent="0.2">
      <c r="A433" s="178" t="s">
        <v>685</v>
      </c>
      <c r="B433" s="71">
        <v>210</v>
      </c>
      <c r="C433" s="72">
        <v>201</v>
      </c>
      <c r="D433" s="71">
        <v>2288</v>
      </c>
      <c r="E433" s="72">
        <v>2511</v>
      </c>
      <c r="F433" s="73"/>
      <c r="G433" s="71">
        <f t="shared" si="72"/>
        <v>9</v>
      </c>
      <c r="H433" s="72">
        <f t="shared" si="73"/>
        <v>-223</v>
      </c>
      <c r="I433" s="37">
        <f t="shared" si="74"/>
        <v>4.4776119402985072E-2</v>
      </c>
      <c r="J433" s="38">
        <f t="shared" si="75"/>
        <v>-8.880923934687375E-2</v>
      </c>
    </row>
    <row r="434" spans="1:10" x14ac:dyDescent="0.2">
      <c r="A434" s="177"/>
      <c r="B434" s="143"/>
      <c r="C434" s="144"/>
      <c r="D434" s="143"/>
      <c r="E434" s="144"/>
      <c r="F434" s="145"/>
      <c r="G434" s="143"/>
      <c r="H434" s="144"/>
      <c r="I434" s="151"/>
      <c r="J434" s="152"/>
    </row>
    <row r="435" spans="1:10" s="139" customFormat="1" x14ac:dyDescent="0.2">
      <c r="A435" s="159" t="s">
        <v>83</v>
      </c>
      <c r="B435" s="65"/>
      <c r="C435" s="66"/>
      <c r="D435" s="65"/>
      <c r="E435" s="66"/>
      <c r="F435" s="67"/>
      <c r="G435" s="65"/>
      <c r="H435" s="66"/>
      <c r="I435" s="20"/>
      <c r="J435" s="21"/>
    </row>
    <row r="436" spans="1:10" x14ac:dyDescent="0.2">
      <c r="A436" s="158" t="s">
        <v>378</v>
      </c>
      <c r="B436" s="65">
        <v>0</v>
      </c>
      <c r="C436" s="66">
        <v>0</v>
      </c>
      <c r="D436" s="65">
        <v>0</v>
      </c>
      <c r="E436" s="66">
        <v>1</v>
      </c>
      <c r="F436" s="67"/>
      <c r="G436" s="65">
        <f t="shared" ref="G436:G444" si="76">B436-C436</f>
        <v>0</v>
      </c>
      <c r="H436" s="66">
        <f t="shared" ref="H436:H444" si="77">D436-E436</f>
        <v>-1</v>
      </c>
      <c r="I436" s="20" t="str">
        <f t="shared" ref="I436:I444" si="78">IF(C436=0, "-", IF(G436/C436&lt;10, G436/C436, "&gt;999%"))</f>
        <v>-</v>
      </c>
      <c r="J436" s="21">
        <f t="shared" ref="J436:J444" si="79">IF(E436=0, "-", IF(H436/E436&lt;10, H436/E436, "&gt;999%"))</f>
        <v>-1</v>
      </c>
    </row>
    <row r="437" spans="1:10" x14ac:dyDescent="0.2">
      <c r="A437" s="158" t="s">
        <v>217</v>
      </c>
      <c r="B437" s="65">
        <v>0</v>
      </c>
      <c r="C437" s="66">
        <v>0</v>
      </c>
      <c r="D437" s="65">
        <v>0</v>
      </c>
      <c r="E437" s="66">
        <v>2</v>
      </c>
      <c r="F437" s="67"/>
      <c r="G437" s="65">
        <f t="shared" si="76"/>
        <v>0</v>
      </c>
      <c r="H437" s="66">
        <f t="shared" si="77"/>
        <v>-2</v>
      </c>
      <c r="I437" s="20" t="str">
        <f t="shared" si="78"/>
        <v>-</v>
      </c>
      <c r="J437" s="21">
        <f t="shared" si="79"/>
        <v>-1</v>
      </c>
    </row>
    <row r="438" spans="1:10" x14ac:dyDescent="0.2">
      <c r="A438" s="158" t="s">
        <v>410</v>
      </c>
      <c r="B438" s="65">
        <v>0</v>
      </c>
      <c r="C438" s="66">
        <v>0</v>
      </c>
      <c r="D438" s="65">
        <v>43</v>
      </c>
      <c r="E438" s="66">
        <v>23</v>
      </c>
      <c r="F438" s="67"/>
      <c r="G438" s="65">
        <f t="shared" si="76"/>
        <v>0</v>
      </c>
      <c r="H438" s="66">
        <f t="shared" si="77"/>
        <v>20</v>
      </c>
      <c r="I438" s="20" t="str">
        <f t="shared" si="78"/>
        <v>-</v>
      </c>
      <c r="J438" s="21">
        <f t="shared" si="79"/>
        <v>0.86956521739130432</v>
      </c>
    </row>
    <row r="439" spans="1:10" x14ac:dyDescent="0.2">
      <c r="A439" s="158" t="s">
        <v>231</v>
      </c>
      <c r="B439" s="65">
        <v>0</v>
      </c>
      <c r="C439" s="66">
        <v>1</v>
      </c>
      <c r="D439" s="65">
        <v>4</v>
      </c>
      <c r="E439" s="66">
        <v>7</v>
      </c>
      <c r="F439" s="67"/>
      <c r="G439" s="65">
        <f t="shared" si="76"/>
        <v>-1</v>
      </c>
      <c r="H439" s="66">
        <f t="shared" si="77"/>
        <v>-3</v>
      </c>
      <c r="I439" s="20">
        <f t="shared" si="78"/>
        <v>-1</v>
      </c>
      <c r="J439" s="21">
        <f t="shared" si="79"/>
        <v>-0.42857142857142855</v>
      </c>
    </row>
    <row r="440" spans="1:10" x14ac:dyDescent="0.2">
      <c r="A440" s="158" t="s">
        <v>411</v>
      </c>
      <c r="B440" s="65">
        <v>2</v>
      </c>
      <c r="C440" s="66">
        <v>0</v>
      </c>
      <c r="D440" s="65">
        <v>10</v>
      </c>
      <c r="E440" s="66">
        <v>13</v>
      </c>
      <c r="F440" s="67"/>
      <c r="G440" s="65">
        <f t="shared" si="76"/>
        <v>2</v>
      </c>
      <c r="H440" s="66">
        <f t="shared" si="77"/>
        <v>-3</v>
      </c>
      <c r="I440" s="20" t="str">
        <f t="shared" si="78"/>
        <v>-</v>
      </c>
      <c r="J440" s="21">
        <f t="shared" si="79"/>
        <v>-0.23076923076923078</v>
      </c>
    </row>
    <row r="441" spans="1:10" x14ac:dyDescent="0.2">
      <c r="A441" s="158" t="s">
        <v>256</v>
      </c>
      <c r="B441" s="65">
        <v>1</v>
      </c>
      <c r="C441" s="66">
        <v>1</v>
      </c>
      <c r="D441" s="65">
        <v>12</v>
      </c>
      <c r="E441" s="66">
        <v>4</v>
      </c>
      <c r="F441" s="67"/>
      <c r="G441" s="65">
        <f t="shared" si="76"/>
        <v>0</v>
      </c>
      <c r="H441" s="66">
        <f t="shared" si="77"/>
        <v>8</v>
      </c>
      <c r="I441" s="20">
        <f t="shared" si="78"/>
        <v>0</v>
      </c>
      <c r="J441" s="21">
        <f t="shared" si="79"/>
        <v>2</v>
      </c>
    </row>
    <row r="442" spans="1:10" x14ac:dyDescent="0.2">
      <c r="A442" s="158" t="s">
        <v>504</v>
      </c>
      <c r="B442" s="65">
        <v>0</v>
      </c>
      <c r="C442" s="66">
        <v>0</v>
      </c>
      <c r="D442" s="65">
        <v>5</v>
      </c>
      <c r="E442" s="66">
        <v>4</v>
      </c>
      <c r="F442" s="67"/>
      <c r="G442" s="65">
        <f t="shared" si="76"/>
        <v>0</v>
      </c>
      <c r="H442" s="66">
        <f t="shared" si="77"/>
        <v>1</v>
      </c>
      <c r="I442" s="20" t="str">
        <f t="shared" si="78"/>
        <v>-</v>
      </c>
      <c r="J442" s="21">
        <f t="shared" si="79"/>
        <v>0.25</v>
      </c>
    </row>
    <row r="443" spans="1:10" x14ac:dyDescent="0.2">
      <c r="A443" s="158" t="s">
        <v>495</v>
      </c>
      <c r="B443" s="65">
        <v>0</v>
      </c>
      <c r="C443" s="66">
        <v>0</v>
      </c>
      <c r="D443" s="65">
        <v>14</v>
      </c>
      <c r="E443" s="66">
        <v>2</v>
      </c>
      <c r="F443" s="67"/>
      <c r="G443" s="65">
        <f t="shared" si="76"/>
        <v>0</v>
      </c>
      <c r="H443" s="66">
        <f t="shared" si="77"/>
        <v>12</v>
      </c>
      <c r="I443" s="20" t="str">
        <f t="shared" si="78"/>
        <v>-</v>
      </c>
      <c r="J443" s="21">
        <f t="shared" si="79"/>
        <v>6</v>
      </c>
    </row>
    <row r="444" spans="1:10" s="160" customFormat="1" x14ac:dyDescent="0.2">
      <c r="A444" s="178" t="s">
        <v>686</v>
      </c>
      <c r="B444" s="71">
        <v>3</v>
      </c>
      <c r="C444" s="72">
        <v>2</v>
      </c>
      <c r="D444" s="71">
        <v>88</v>
      </c>
      <c r="E444" s="72">
        <v>56</v>
      </c>
      <c r="F444" s="73"/>
      <c r="G444" s="71">
        <f t="shared" si="76"/>
        <v>1</v>
      </c>
      <c r="H444" s="72">
        <f t="shared" si="77"/>
        <v>32</v>
      </c>
      <c r="I444" s="37">
        <f t="shared" si="78"/>
        <v>0.5</v>
      </c>
      <c r="J444" s="38">
        <f t="shared" si="79"/>
        <v>0.5714285714285714</v>
      </c>
    </row>
    <row r="445" spans="1:10" x14ac:dyDescent="0.2">
      <c r="A445" s="177"/>
      <c r="B445" s="143"/>
      <c r="C445" s="144"/>
      <c r="D445" s="143"/>
      <c r="E445" s="144"/>
      <c r="F445" s="145"/>
      <c r="G445" s="143"/>
      <c r="H445" s="144"/>
      <c r="I445" s="151"/>
      <c r="J445" s="152"/>
    </row>
    <row r="446" spans="1:10" s="139" customFormat="1" x14ac:dyDescent="0.2">
      <c r="A446" s="159" t="s">
        <v>84</v>
      </c>
      <c r="B446" s="65"/>
      <c r="C446" s="66"/>
      <c r="D446" s="65"/>
      <c r="E446" s="66"/>
      <c r="F446" s="67"/>
      <c r="G446" s="65"/>
      <c r="H446" s="66"/>
      <c r="I446" s="20"/>
      <c r="J446" s="21"/>
    </row>
    <row r="447" spans="1:10" x14ac:dyDescent="0.2">
      <c r="A447" s="158" t="s">
        <v>351</v>
      </c>
      <c r="B447" s="65">
        <v>3</v>
      </c>
      <c r="C447" s="66">
        <v>0</v>
      </c>
      <c r="D447" s="65">
        <v>25</v>
      </c>
      <c r="E447" s="66">
        <v>38</v>
      </c>
      <c r="F447" s="67"/>
      <c r="G447" s="65">
        <f t="shared" ref="G447:G454" si="80">B447-C447</f>
        <v>3</v>
      </c>
      <c r="H447" s="66">
        <f t="shared" ref="H447:H454" si="81">D447-E447</f>
        <v>-13</v>
      </c>
      <c r="I447" s="20" t="str">
        <f t="shared" ref="I447:I454" si="82">IF(C447=0, "-", IF(G447/C447&lt;10, G447/C447, "&gt;999%"))</f>
        <v>-</v>
      </c>
      <c r="J447" s="21">
        <f t="shared" ref="J447:J454" si="83">IF(E447=0, "-", IF(H447/E447&lt;10, H447/E447, "&gt;999%"))</f>
        <v>-0.34210526315789475</v>
      </c>
    </row>
    <row r="448" spans="1:10" x14ac:dyDescent="0.2">
      <c r="A448" s="158" t="s">
        <v>336</v>
      </c>
      <c r="B448" s="65">
        <v>0</v>
      </c>
      <c r="C448" s="66">
        <v>0</v>
      </c>
      <c r="D448" s="65">
        <v>4</v>
      </c>
      <c r="E448" s="66">
        <v>1</v>
      </c>
      <c r="F448" s="67"/>
      <c r="G448" s="65">
        <f t="shared" si="80"/>
        <v>0</v>
      </c>
      <c r="H448" s="66">
        <f t="shared" si="81"/>
        <v>3</v>
      </c>
      <c r="I448" s="20" t="str">
        <f t="shared" si="82"/>
        <v>-</v>
      </c>
      <c r="J448" s="21">
        <f t="shared" si="83"/>
        <v>3</v>
      </c>
    </row>
    <row r="449" spans="1:10" x14ac:dyDescent="0.2">
      <c r="A449" s="158" t="s">
        <v>473</v>
      </c>
      <c r="B449" s="65">
        <v>4</v>
      </c>
      <c r="C449" s="66">
        <v>1</v>
      </c>
      <c r="D449" s="65">
        <v>30</v>
      </c>
      <c r="E449" s="66">
        <v>1</v>
      </c>
      <c r="F449" s="67"/>
      <c r="G449" s="65">
        <f t="shared" si="80"/>
        <v>3</v>
      </c>
      <c r="H449" s="66">
        <f t="shared" si="81"/>
        <v>29</v>
      </c>
      <c r="I449" s="20">
        <f t="shared" si="82"/>
        <v>3</v>
      </c>
      <c r="J449" s="21" t="str">
        <f t="shared" si="83"/>
        <v>&gt;999%</v>
      </c>
    </row>
    <row r="450" spans="1:10" x14ac:dyDescent="0.2">
      <c r="A450" s="158" t="s">
        <v>474</v>
      </c>
      <c r="B450" s="65">
        <v>1</v>
      </c>
      <c r="C450" s="66">
        <v>0</v>
      </c>
      <c r="D450" s="65">
        <v>39</v>
      </c>
      <c r="E450" s="66">
        <v>56</v>
      </c>
      <c r="F450" s="67"/>
      <c r="G450" s="65">
        <f t="shared" si="80"/>
        <v>1</v>
      </c>
      <c r="H450" s="66">
        <f t="shared" si="81"/>
        <v>-17</v>
      </c>
      <c r="I450" s="20" t="str">
        <f t="shared" si="82"/>
        <v>-</v>
      </c>
      <c r="J450" s="21">
        <f t="shared" si="83"/>
        <v>-0.30357142857142855</v>
      </c>
    </row>
    <row r="451" spans="1:10" x14ac:dyDescent="0.2">
      <c r="A451" s="158" t="s">
        <v>337</v>
      </c>
      <c r="B451" s="65">
        <v>1</v>
      </c>
      <c r="C451" s="66">
        <v>0</v>
      </c>
      <c r="D451" s="65">
        <v>10</v>
      </c>
      <c r="E451" s="66">
        <v>5</v>
      </c>
      <c r="F451" s="67"/>
      <c r="G451" s="65">
        <f t="shared" si="80"/>
        <v>1</v>
      </c>
      <c r="H451" s="66">
        <f t="shared" si="81"/>
        <v>5</v>
      </c>
      <c r="I451" s="20" t="str">
        <f t="shared" si="82"/>
        <v>-</v>
      </c>
      <c r="J451" s="21">
        <f t="shared" si="83"/>
        <v>1</v>
      </c>
    </row>
    <row r="452" spans="1:10" x14ac:dyDescent="0.2">
      <c r="A452" s="158" t="s">
        <v>431</v>
      </c>
      <c r="B452" s="65">
        <v>11</v>
      </c>
      <c r="C452" s="66">
        <v>4</v>
      </c>
      <c r="D452" s="65">
        <v>128</v>
      </c>
      <c r="E452" s="66">
        <v>105</v>
      </c>
      <c r="F452" s="67"/>
      <c r="G452" s="65">
        <f t="shared" si="80"/>
        <v>7</v>
      </c>
      <c r="H452" s="66">
        <f t="shared" si="81"/>
        <v>23</v>
      </c>
      <c r="I452" s="20">
        <f t="shared" si="82"/>
        <v>1.75</v>
      </c>
      <c r="J452" s="21">
        <f t="shared" si="83"/>
        <v>0.21904761904761905</v>
      </c>
    </row>
    <row r="453" spans="1:10" x14ac:dyDescent="0.2">
      <c r="A453" s="158" t="s">
        <v>299</v>
      </c>
      <c r="B453" s="65">
        <v>0</v>
      </c>
      <c r="C453" s="66">
        <v>1</v>
      </c>
      <c r="D453" s="65">
        <v>0</v>
      </c>
      <c r="E453" s="66">
        <v>1</v>
      </c>
      <c r="F453" s="67"/>
      <c r="G453" s="65">
        <f t="shared" si="80"/>
        <v>-1</v>
      </c>
      <c r="H453" s="66">
        <f t="shared" si="81"/>
        <v>-1</v>
      </c>
      <c r="I453" s="20">
        <f t="shared" si="82"/>
        <v>-1</v>
      </c>
      <c r="J453" s="21">
        <f t="shared" si="83"/>
        <v>-1</v>
      </c>
    </row>
    <row r="454" spans="1:10" s="160" customFormat="1" x14ac:dyDescent="0.2">
      <c r="A454" s="178" t="s">
        <v>687</v>
      </c>
      <c r="B454" s="71">
        <v>20</v>
      </c>
      <c r="C454" s="72">
        <v>6</v>
      </c>
      <c r="D454" s="71">
        <v>236</v>
      </c>
      <c r="E454" s="72">
        <v>207</v>
      </c>
      <c r="F454" s="73"/>
      <c r="G454" s="71">
        <f t="shared" si="80"/>
        <v>14</v>
      </c>
      <c r="H454" s="72">
        <f t="shared" si="81"/>
        <v>29</v>
      </c>
      <c r="I454" s="37">
        <f t="shared" si="82"/>
        <v>2.3333333333333335</v>
      </c>
      <c r="J454" s="38">
        <f t="shared" si="83"/>
        <v>0.14009661835748793</v>
      </c>
    </row>
    <row r="455" spans="1:10" x14ac:dyDescent="0.2">
      <c r="A455" s="177"/>
      <c r="B455" s="143"/>
      <c r="C455" s="144"/>
      <c r="D455" s="143"/>
      <c r="E455" s="144"/>
      <c r="F455" s="145"/>
      <c r="G455" s="143"/>
      <c r="H455" s="144"/>
      <c r="I455" s="151"/>
      <c r="J455" s="152"/>
    </row>
    <row r="456" spans="1:10" s="139" customFormat="1" x14ac:dyDescent="0.2">
      <c r="A456" s="159" t="s">
        <v>85</v>
      </c>
      <c r="B456" s="65"/>
      <c r="C456" s="66"/>
      <c r="D456" s="65"/>
      <c r="E456" s="66"/>
      <c r="F456" s="67"/>
      <c r="G456" s="65"/>
      <c r="H456" s="66"/>
      <c r="I456" s="20"/>
      <c r="J456" s="21"/>
    </row>
    <row r="457" spans="1:10" x14ac:dyDescent="0.2">
      <c r="A457" s="158" t="s">
        <v>531</v>
      </c>
      <c r="B457" s="65">
        <v>3</v>
      </c>
      <c r="C457" s="66">
        <v>2</v>
      </c>
      <c r="D457" s="65">
        <v>62</v>
      </c>
      <c r="E457" s="66">
        <v>37</v>
      </c>
      <c r="F457" s="67"/>
      <c r="G457" s="65">
        <f>B457-C457</f>
        <v>1</v>
      </c>
      <c r="H457" s="66">
        <f>D457-E457</f>
        <v>25</v>
      </c>
      <c r="I457" s="20">
        <f>IF(C457=0, "-", IF(G457/C457&lt;10, G457/C457, "&gt;999%"))</f>
        <v>0.5</v>
      </c>
      <c r="J457" s="21">
        <f>IF(E457=0, "-", IF(H457/E457&lt;10, H457/E457, "&gt;999%"))</f>
        <v>0.67567567567567566</v>
      </c>
    </row>
    <row r="458" spans="1:10" x14ac:dyDescent="0.2">
      <c r="A458" s="158" t="s">
        <v>532</v>
      </c>
      <c r="B458" s="65">
        <v>0</v>
      </c>
      <c r="C458" s="66">
        <v>8</v>
      </c>
      <c r="D458" s="65">
        <v>53</v>
      </c>
      <c r="E458" s="66">
        <v>52</v>
      </c>
      <c r="F458" s="67"/>
      <c r="G458" s="65">
        <f>B458-C458</f>
        <v>-8</v>
      </c>
      <c r="H458" s="66">
        <f>D458-E458</f>
        <v>1</v>
      </c>
      <c r="I458" s="20">
        <f>IF(C458=0, "-", IF(G458/C458&lt;10, G458/C458, "&gt;999%"))</f>
        <v>-1</v>
      </c>
      <c r="J458" s="21">
        <f>IF(E458=0, "-", IF(H458/E458&lt;10, H458/E458, "&gt;999%"))</f>
        <v>1.9230769230769232E-2</v>
      </c>
    </row>
    <row r="459" spans="1:10" x14ac:dyDescent="0.2">
      <c r="A459" s="158" t="s">
        <v>533</v>
      </c>
      <c r="B459" s="65">
        <v>4</v>
      </c>
      <c r="C459" s="66">
        <v>0</v>
      </c>
      <c r="D459" s="65">
        <v>28</v>
      </c>
      <c r="E459" s="66">
        <v>0</v>
      </c>
      <c r="F459" s="67"/>
      <c r="G459" s="65">
        <f>B459-C459</f>
        <v>4</v>
      </c>
      <c r="H459" s="66">
        <f>D459-E459</f>
        <v>28</v>
      </c>
      <c r="I459" s="20" t="str">
        <f>IF(C459=0, "-", IF(G459/C459&lt;10, G459/C459, "&gt;999%"))</f>
        <v>-</v>
      </c>
      <c r="J459" s="21" t="str">
        <f>IF(E459=0, "-", IF(H459/E459&lt;10, H459/E459, "&gt;999%"))</f>
        <v>-</v>
      </c>
    </row>
    <row r="460" spans="1:10" x14ac:dyDescent="0.2">
      <c r="A460" s="158" t="s">
        <v>534</v>
      </c>
      <c r="B460" s="65">
        <v>0</v>
      </c>
      <c r="C460" s="66">
        <v>0</v>
      </c>
      <c r="D460" s="65">
        <v>0</v>
      </c>
      <c r="E460" s="66">
        <v>12</v>
      </c>
      <c r="F460" s="67"/>
      <c r="G460" s="65">
        <f>B460-C460</f>
        <v>0</v>
      </c>
      <c r="H460" s="66">
        <f>D460-E460</f>
        <v>-12</v>
      </c>
      <c r="I460" s="20" t="str">
        <f>IF(C460=0, "-", IF(G460/C460&lt;10, G460/C460, "&gt;999%"))</f>
        <v>-</v>
      </c>
      <c r="J460" s="21">
        <f>IF(E460=0, "-", IF(H460/E460&lt;10, H460/E460, "&gt;999%"))</f>
        <v>-1</v>
      </c>
    </row>
    <row r="461" spans="1:10" s="160" customFormat="1" x14ac:dyDescent="0.2">
      <c r="A461" s="178" t="s">
        <v>688</v>
      </c>
      <c r="B461" s="71">
        <v>7</v>
      </c>
      <c r="C461" s="72">
        <v>10</v>
      </c>
      <c r="D461" s="71">
        <v>143</v>
      </c>
      <c r="E461" s="72">
        <v>101</v>
      </c>
      <c r="F461" s="73"/>
      <c r="G461" s="71">
        <f>B461-C461</f>
        <v>-3</v>
      </c>
      <c r="H461" s="72">
        <f>D461-E461</f>
        <v>42</v>
      </c>
      <c r="I461" s="37">
        <f>IF(C461=0, "-", IF(G461/C461&lt;10, G461/C461, "&gt;999%"))</f>
        <v>-0.3</v>
      </c>
      <c r="J461" s="38">
        <f>IF(E461=0, "-", IF(H461/E461&lt;10, H461/E461, "&gt;999%"))</f>
        <v>0.41584158415841582</v>
      </c>
    </row>
    <row r="462" spans="1:10" x14ac:dyDescent="0.2">
      <c r="A462" s="177"/>
      <c r="B462" s="143"/>
      <c r="C462" s="144"/>
      <c r="D462" s="143"/>
      <c r="E462" s="144"/>
      <c r="F462" s="145"/>
      <c r="G462" s="143"/>
      <c r="H462" s="144"/>
      <c r="I462" s="151"/>
      <c r="J462" s="152"/>
    </row>
    <row r="463" spans="1:10" s="139" customFormat="1" x14ac:dyDescent="0.2">
      <c r="A463" s="159" t="s">
        <v>86</v>
      </c>
      <c r="B463" s="65"/>
      <c r="C463" s="66"/>
      <c r="D463" s="65"/>
      <c r="E463" s="66"/>
      <c r="F463" s="67"/>
      <c r="G463" s="65"/>
      <c r="H463" s="66"/>
      <c r="I463" s="20"/>
      <c r="J463" s="21"/>
    </row>
    <row r="464" spans="1:10" x14ac:dyDescent="0.2">
      <c r="A464" s="158" t="s">
        <v>360</v>
      </c>
      <c r="B464" s="65">
        <v>0</v>
      </c>
      <c r="C464" s="66">
        <v>2</v>
      </c>
      <c r="D464" s="65">
        <v>1</v>
      </c>
      <c r="E464" s="66">
        <v>35</v>
      </c>
      <c r="F464" s="67"/>
      <c r="G464" s="65">
        <f t="shared" ref="G464:G474" si="84">B464-C464</f>
        <v>-2</v>
      </c>
      <c r="H464" s="66">
        <f t="shared" ref="H464:H474" si="85">D464-E464</f>
        <v>-34</v>
      </c>
      <c r="I464" s="20">
        <f t="shared" ref="I464:I474" si="86">IF(C464=0, "-", IF(G464/C464&lt;10, G464/C464, "&gt;999%"))</f>
        <v>-1</v>
      </c>
      <c r="J464" s="21">
        <f t="shared" ref="J464:J474" si="87">IF(E464=0, "-", IF(H464/E464&lt;10, H464/E464, "&gt;999%"))</f>
        <v>-0.97142857142857142</v>
      </c>
    </row>
    <row r="465" spans="1:10" x14ac:dyDescent="0.2">
      <c r="A465" s="158" t="s">
        <v>207</v>
      </c>
      <c r="B465" s="65">
        <v>0</v>
      </c>
      <c r="C465" s="66">
        <v>1</v>
      </c>
      <c r="D465" s="65">
        <v>0</v>
      </c>
      <c r="E465" s="66">
        <v>41</v>
      </c>
      <c r="F465" s="67"/>
      <c r="G465" s="65">
        <f t="shared" si="84"/>
        <v>-1</v>
      </c>
      <c r="H465" s="66">
        <f t="shared" si="85"/>
        <v>-41</v>
      </c>
      <c r="I465" s="20">
        <f t="shared" si="86"/>
        <v>-1</v>
      </c>
      <c r="J465" s="21">
        <f t="shared" si="87"/>
        <v>-1</v>
      </c>
    </row>
    <row r="466" spans="1:10" x14ac:dyDescent="0.2">
      <c r="A466" s="158" t="s">
        <v>379</v>
      </c>
      <c r="B466" s="65">
        <v>2</v>
      </c>
      <c r="C466" s="66">
        <v>2</v>
      </c>
      <c r="D466" s="65">
        <v>46</v>
      </c>
      <c r="E466" s="66">
        <v>6</v>
      </c>
      <c r="F466" s="67"/>
      <c r="G466" s="65">
        <f t="shared" si="84"/>
        <v>0</v>
      </c>
      <c r="H466" s="66">
        <f t="shared" si="85"/>
        <v>40</v>
      </c>
      <c r="I466" s="20">
        <f t="shared" si="86"/>
        <v>0</v>
      </c>
      <c r="J466" s="21">
        <f t="shared" si="87"/>
        <v>6.666666666666667</v>
      </c>
    </row>
    <row r="467" spans="1:10" x14ac:dyDescent="0.2">
      <c r="A467" s="158" t="s">
        <v>496</v>
      </c>
      <c r="B467" s="65">
        <v>1</v>
      </c>
      <c r="C467" s="66">
        <v>4</v>
      </c>
      <c r="D467" s="65">
        <v>34</v>
      </c>
      <c r="E467" s="66">
        <v>58</v>
      </c>
      <c r="F467" s="67"/>
      <c r="G467" s="65">
        <f t="shared" si="84"/>
        <v>-3</v>
      </c>
      <c r="H467" s="66">
        <f t="shared" si="85"/>
        <v>-24</v>
      </c>
      <c r="I467" s="20">
        <f t="shared" si="86"/>
        <v>-0.75</v>
      </c>
      <c r="J467" s="21">
        <f t="shared" si="87"/>
        <v>-0.41379310344827586</v>
      </c>
    </row>
    <row r="468" spans="1:10" x14ac:dyDescent="0.2">
      <c r="A468" s="158" t="s">
        <v>412</v>
      </c>
      <c r="B468" s="65">
        <v>13</v>
      </c>
      <c r="C468" s="66">
        <v>9</v>
      </c>
      <c r="D468" s="65">
        <v>186</v>
      </c>
      <c r="E468" s="66">
        <v>152</v>
      </c>
      <c r="F468" s="67"/>
      <c r="G468" s="65">
        <f t="shared" si="84"/>
        <v>4</v>
      </c>
      <c r="H468" s="66">
        <f t="shared" si="85"/>
        <v>34</v>
      </c>
      <c r="I468" s="20">
        <f t="shared" si="86"/>
        <v>0.44444444444444442</v>
      </c>
      <c r="J468" s="21">
        <f t="shared" si="87"/>
        <v>0.22368421052631579</v>
      </c>
    </row>
    <row r="469" spans="1:10" x14ac:dyDescent="0.2">
      <c r="A469" s="158" t="s">
        <v>551</v>
      </c>
      <c r="B469" s="65">
        <v>9</v>
      </c>
      <c r="C469" s="66">
        <v>0</v>
      </c>
      <c r="D469" s="65">
        <v>53</v>
      </c>
      <c r="E469" s="66">
        <v>51</v>
      </c>
      <c r="F469" s="67"/>
      <c r="G469" s="65">
        <f t="shared" si="84"/>
        <v>9</v>
      </c>
      <c r="H469" s="66">
        <f t="shared" si="85"/>
        <v>2</v>
      </c>
      <c r="I469" s="20" t="str">
        <f t="shared" si="86"/>
        <v>-</v>
      </c>
      <c r="J469" s="21">
        <f t="shared" si="87"/>
        <v>3.9215686274509803E-2</v>
      </c>
    </row>
    <row r="470" spans="1:10" x14ac:dyDescent="0.2">
      <c r="A470" s="158" t="s">
        <v>490</v>
      </c>
      <c r="B470" s="65">
        <v>0</v>
      </c>
      <c r="C470" s="66">
        <v>0</v>
      </c>
      <c r="D470" s="65">
        <v>1</v>
      </c>
      <c r="E470" s="66">
        <v>3</v>
      </c>
      <c r="F470" s="67"/>
      <c r="G470" s="65">
        <f t="shared" si="84"/>
        <v>0</v>
      </c>
      <c r="H470" s="66">
        <f t="shared" si="85"/>
        <v>-2</v>
      </c>
      <c r="I470" s="20" t="str">
        <f t="shared" si="86"/>
        <v>-</v>
      </c>
      <c r="J470" s="21">
        <f t="shared" si="87"/>
        <v>-0.66666666666666663</v>
      </c>
    </row>
    <row r="471" spans="1:10" x14ac:dyDescent="0.2">
      <c r="A471" s="158" t="s">
        <v>232</v>
      </c>
      <c r="B471" s="65">
        <v>2</v>
      </c>
      <c r="C471" s="66">
        <v>2</v>
      </c>
      <c r="D471" s="65">
        <v>10</v>
      </c>
      <c r="E471" s="66">
        <v>15</v>
      </c>
      <c r="F471" s="67"/>
      <c r="G471" s="65">
        <f t="shared" si="84"/>
        <v>0</v>
      </c>
      <c r="H471" s="66">
        <f t="shared" si="85"/>
        <v>-5</v>
      </c>
      <c r="I471" s="20">
        <f t="shared" si="86"/>
        <v>0</v>
      </c>
      <c r="J471" s="21">
        <f t="shared" si="87"/>
        <v>-0.33333333333333331</v>
      </c>
    </row>
    <row r="472" spans="1:10" x14ac:dyDescent="0.2">
      <c r="A472" s="158" t="s">
        <v>505</v>
      </c>
      <c r="B472" s="65">
        <v>24</v>
      </c>
      <c r="C472" s="66">
        <v>12</v>
      </c>
      <c r="D472" s="65">
        <v>99</v>
      </c>
      <c r="E472" s="66">
        <v>127</v>
      </c>
      <c r="F472" s="67"/>
      <c r="G472" s="65">
        <f t="shared" si="84"/>
        <v>12</v>
      </c>
      <c r="H472" s="66">
        <f t="shared" si="85"/>
        <v>-28</v>
      </c>
      <c r="I472" s="20">
        <f t="shared" si="86"/>
        <v>1</v>
      </c>
      <c r="J472" s="21">
        <f t="shared" si="87"/>
        <v>-0.22047244094488189</v>
      </c>
    </row>
    <row r="473" spans="1:10" x14ac:dyDescent="0.2">
      <c r="A473" s="158" t="s">
        <v>218</v>
      </c>
      <c r="B473" s="65">
        <v>0</v>
      </c>
      <c r="C473" s="66">
        <v>0</v>
      </c>
      <c r="D473" s="65">
        <v>0</v>
      </c>
      <c r="E473" s="66">
        <v>1</v>
      </c>
      <c r="F473" s="67"/>
      <c r="G473" s="65">
        <f t="shared" si="84"/>
        <v>0</v>
      </c>
      <c r="H473" s="66">
        <f t="shared" si="85"/>
        <v>-1</v>
      </c>
      <c r="I473" s="20" t="str">
        <f t="shared" si="86"/>
        <v>-</v>
      </c>
      <c r="J473" s="21">
        <f t="shared" si="87"/>
        <v>-1</v>
      </c>
    </row>
    <row r="474" spans="1:10" s="160" customFormat="1" x14ac:dyDescent="0.2">
      <c r="A474" s="178" t="s">
        <v>689</v>
      </c>
      <c r="B474" s="71">
        <v>51</v>
      </c>
      <c r="C474" s="72">
        <v>32</v>
      </c>
      <c r="D474" s="71">
        <v>430</v>
      </c>
      <c r="E474" s="72">
        <v>489</v>
      </c>
      <c r="F474" s="73"/>
      <c r="G474" s="71">
        <f t="shared" si="84"/>
        <v>19</v>
      </c>
      <c r="H474" s="72">
        <f t="shared" si="85"/>
        <v>-59</v>
      </c>
      <c r="I474" s="37">
        <f t="shared" si="86"/>
        <v>0.59375</v>
      </c>
      <c r="J474" s="38">
        <f t="shared" si="87"/>
        <v>-0.12065439672801637</v>
      </c>
    </row>
    <row r="475" spans="1:10" x14ac:dyDescent="0.2">
      <c r="A475" s="177"/>
      <c r="B475" s="143"/>
      <c r="C475" s="144"/>
      <c r="D475" s="143"/>
      <c r="E475" s="144"/>
      <c r="F475" s="145"/>
      <c r="G475" s="143"/>
      <c r="H475" s="144"/>
      <c r="I475" s="151"/>
      <c r="J475" s="152"/>
    </row>
    <row r="476" spans="1:10" s="139" customFormat="1" x14ac:dyDescent="0.2">
      <c r="A476" s="159" t="s">
        <v>87</v>
      </c>
      <c r="B476" s="65"/>
      <c r="C476" s="66"/>
      <c r="D476" s="65"/>
      <c r="E476" s="66"/>
      <c r="F476" s="67"/>
      <c r="G476" s="65"/>
      <c r="H476" s="66"/>
      <c r="I476" s="20"/>
      <c r="J476" s="21"/>
    </row>
    <row r="477" spans="1:10" x14ac:dyDescent="0.2">
      <c r="A477" s="158" t="s">
        <v>573</v>
      </c>
      <c r="B477" s="65">
        <v>4</v>
      </c>
      <c r="C477" s="66">
        <v>5</v>
      </c>
      <c r="D477" s="65">
        <v>87</v>
      </c>
      <c r="E477" s="66">
        <v>113</v>
      </c>
      <c r="F477" s="67"/>
      <c r="G477" s="65">
        <f>B477-C477</f>
        <v>-1</v>
      </c>
      <c r="H477" s="66">
        <f>D477-E477</f>
        <v>-26</v>
      </c>
      <c r="I477" s="20">
        <f>IF(C477=0, "-", IF(G477/C477&lt;10, G477/C477, "&gt;999%"))</f>
        <v>-0.2</v>
      </c>
      <c r="J477" s="21">
        <f>IF(E477=0, "-", IF(H477/E477&lt;10, H477/E477, "&gt;999%"))</f>
        <v>-0.23008849557522124</v>
      </c>
    </row>
    <row r="478" spans="1:10" s="160" customFormat="1" x14ac:dyDescent="0.2">
      <c r="A478" s="178" t="s">
        <v>690</v>
      </c>
      <c r="B478" s="71">
        <v>4</v>
      </c>
      <c r="C478" s="72">
        <v>5</v>
      </c>
      <c r="D478" s="71">
        <v>87</v>
      </c>
      <c r="E478" s="72">
        <v>113</v>
      </c>
      <c r="F478" s="73"/>
      <c r="G478" s="71">
        <f>B478-C478</f>
        <v>-1</v>
      </c>
      <c r="H478" s="72">
        <f>D478-E478</f>
        <v>-26</v>
      </c>
      <c r="I478" s="37">
        <f>IF(C478=0, "-", IF(G478/C478&lt;10, G478/C478, "&gt;999%"))</f>
        <v>-0.2</v>
      </c>
      <c r="J478" s="38">
        <f>IF(E478=0, "-", IF(H478/E478&lt;10, H478/E478, "&gt;999%"))</f>
        <v>-0.23008849557522124</v>
      </c>
    </row>
    <row r="479" spans="1:10" x14ac:dyDescent="0.2">
      <c r="A479" s="177"/>
      <c r="B479" s="143"/>
      <c r="C479" s="144"/>
      <c r="D479" s="143"/>
      <c r="E479" s="144"/>
      <c r="F479" s="145"/>
      <c r="G479" s="143"/>
      <c r="H479" s="144"/>
      <c r="I479" s="151"/>
      <c r="J479" s="152"/>
    </row>
    <row r="480" spans="1:10" s="139" customFormat="1" x14ac:dyDescent="0.2">
      <c r="A480" s="159" t="s">
        <v>88</v>
      </c>
      <c r="B480" s="65"/>
      <c r="C480" s="66"/>
      <c r="D480" s="65"/>
      <c r="E480" s="66"/>
      <c r="F480" s="67"/>
      <c r="G480" s="65"/>
      <c r="H480" s="66"/>
      <c r="I480" s="20"/>
      <c r="J480" s="21"/>
    </row>
    <row r="481" spans="1:10" x14ac:dyDescent="0.2">
      <c r="A481" s="158" t="s">
        <v>208</v>
      </c>
      <c r="B481" s="65">
        <v>11</v>
      </c>
      <c r="C481" s="66">
        <v>1</v>
      </c>
      <c r="D481" s="65">
        <v>38</v>
      </c>
      <c r="E481" s="66">
        <v>26</v>
      </c>
      <c r="F481" s="67"/>
      <c r="G481" s="65">
        <f t="shared" ref="G481:G489" si="88">B481-C481</f>
        <v>10</v>
      </c>
      <c r="H481" s="66">
        <f t="shared" ref="H481:H489" si="89">D481-E481</f>
        <v>12</v>
      </c>
      <c r="I481" s="20" t="str">
        <f t="shared" ref="I481:I489" si="90">IF(C481=0, "-", IF(G481/C481&lt;10, G481/C481, "&gt;999%"))</f>
        <v>&gt;999%</v>
      </c>
      <c r="J481" s="21">
        <f t="shared" ref="J481:J489" si="91">IF(E481=0, "-", IF(H481/E481&lt;10, H481/E481, "&gt;999%"))</f>
        <v>0.46153846153846156</v>
      </c>
    </row>
    <row r="482" spans="1:10" x14ac:dyDescent="0.2">
      <c r="A482" s="158" t="s">
        <v>380</v>
      </c>
      <c r="B482" s="65">
        <v>14</v>
      </c>
      <c r="C482" s="66">
        <v>0</v>
      </c>
      <c r="D482" s="65">
        <v>23</v>
      </c>
      <c r="E482" s="66">
        <v>0</v>
      </c>
      <c r="F482" s="67"/>
      <c r="G482" s="65">
        <f t="shared" si="88"/>
        <v>14</v>
      </c>
      <c r="H482" s="66">
        <f t="shared" si="89"/>
        <v>23</v>
      </c>
      <c r="I482" s="20" t="str">
        <f t="shared" si="90"/>
        <v>-</v>
      </c>
      <c r="J482" s="21" t="str">
        <f t="shared" si="91"/>
        <v>-</v>
      </c>
    </row>
    <row r="483" spans="1:10" x14ac:dyDescent="0.2">
      <c r="A483" s="158" t="s">
        <v>413</v>
      </c>
      <c r="B483" s="65">
        <v>3</v>
      </c>
      <c r="C483" s="66">
        <v>5</v>
      </c>
      <c r="D483" s="65">
        <v>53</v>
      </c>
      <c r="E483" s="66">
        <v>60</v>
      </c>
      <c r="F483" s="67"/>
      <c r="G483" s="65">
        <f t="shared" si="88"/>
        <v>-2</v>
      </c>
      <c r="H483" s="66">
        <f t="shared" si="89"/>
        <v>-7</v>
      </c>
      <c r="I483" s="20">
        <f t="shared" si="90"/>
        <v>-0.4</v>
      </c>
      <c r="J483" s="21">
        <f t="shared" si="91"/>
        <v>-0.11666666666666667</v>
      </c>
    </row>
    <row r="484" spans="1:10" x14ac:dyDescent="0.2">
      <c r="A484" s="158" t="s">
        <v>451</v>
      </c>
      <c r="B484" s="65">
        <v>1</v>
      </c>
      <c r="C484" s="66">
        <v>10</v>
      </c>
      <c r="D484" s="65">
        <v>71</v>
      </c>
      <c r="E484" s="66">
        <v>90</v>
      </c>
      <c r="F484" s="67"/>
      <c r="G484" s="65">
        <f t="shared" si="88"/>
        <v>-9</v>
      </c>
      <c r="H484" s="66">
        <f t="shared" si="89"/>
        <v>-19</v>
      </c>
      <c r="I484" s="20">
        <f t="shared" si="90"/>
        <v>-0.9</v>
      </c>
      <c r="J484" s="21">
        <f t="shared" si="91"/>
        <v>-0.21111111111111111</v>
      </c>
    </row>
    <row r="485" spans="1:10" x14ac:dyDescent="0.2">
      <c r="A485" s="158" t="s">
        <v>257</v>
      </c>
      <c r="B485" s="65">
        <v>5</v>
      </c>
      <c r="C485" s="66">
        <v>3</v>
      </c>
      <c r="D485" s="65">
        <v>89</v>
      </c>
      <c r="E485" s="66">
        <v>63</v>
      </c>
      <c r="F485" s="67"/>
      <c r="G485" s="65">
        <f t="shared" si="88"/>
        <v>2</v>
      </c>
      <c r="H485" s="66">
        <f t="shared" si="89"/>
        <v>26</v>
      </c>
      <c r="I485" s="20">
        <f t="shared" si="90"/>
        <v>0.66666666666666663</v>
      </c>
      <c r="J485" s="21">
        <f t="shared" si="91"/>
        <v>0.41269841269841268</v>
      </c>
    </row>
    <row r="486" spans="1:10" x14ac:dyDescent="0.2">
      <c r="A486" s="158" t="s">
        <v>233</v>
      </c>
      <c r="B486" s="65">
        <v>0</v>
      </c>
      <c r="C486" s="66">
        <v>3</v>
      </c>
      <c r="D486" s="65">
        <v>5</v>
      </c>
      <c r="E486" s="66">
        <v>29</v>
      </c>
      <c r="F486" s="67"/>
      <c r="G486" s="65">
        <f t="shared" si="88"/>
        <v>-3</v>
      </c>
      <c r="H486" s="66">
        <f t="shared" si="89"/>
        <v>-24</v>
      </c>
      <c r="I486" s="20">
        <f t="shared" si="90"/>
        <v>-1</v>
      </c>
      <c r="J486" s="21">
        <f t="shared" si="91"/>
        <v>-0.82758620689655171</v>
      </c>
    </row>
    <row r="487" spans="1:10" x14ac:dyDescent="0.2">
      <c r="A487" s="158" t="s">
        <v>234</v>
      </c>
      <c r="B487" s="65">
        <v>0</v>
      </c>
      <c r="C487" s="66">
        <v>0</v>
      </c>
      <c r="D487" s="65">
        <v>1</v>
      </c>
      <c r="E487" s="66">
        <v>0</v>
      </c>
      <c r="F487" s="67"/>
      <c r="G487" s="65">
        <f t="shared" si="88"/>
        <v>0</v>
      </c>
      <c r="H487" s="66">
        <f t="shared" si="89"/>
        <v>1</v>
      </c>
      <c r="I487" s="20" t="str">
        <f t="shared" si="90"/>
        <v>-</v>
      </c>
      <c r="J487" s="21" t="str">
        <f t="shared" si="91"/>
        <v>-</v>
      </c>
    </row>
    <row r="488" spans="1:10" x14ac:dyDescent="0.2">
      <c r="A488" s="158" t="s">
        <v>280</v>
      </c>
      <c r="B488" s="65">
        <v>0</v>
      </c>
      <c r="C488" s="66">
        <v>2</v>
      </c>
      <c r="D488" s="65">
        <v>18</v>
      </c>
      <c r="E488" s="66">
        <v>41</v>
      </c>
      <c r="F488" s="67"/>
      <c r="G488" s="65">
        <f t="shared" si="88"/>
        <v>-2</v>
      </c>
      <c r="H488" s="66">
        <f t="shared" si="89"/>
        <v>-23</v>
      </c>
      <c r="I488" s="20">
        <f t="shared" si="90"/>
        <v>-1</v>
      </c>
      <c r="J488" s="21">
        <f t="shared" si="91"/>
        <v>-0.56097560975609762</v>
      </c>
    </row>
    <row r="489" spans="1:10" s="160" customFormat="1" x14ac:dyDescent="0.2">
      <c r="A489" s="178" t="s">
        <v>691</v>
      </c>
      <c r="B489" s="71">
        <v>34</v>
      </c>
      <c r="C489" s="72">
        <v>24</v>
      </c>
      <c r="D489" s="71">
        <v>298</v>
      </c>
      <c r="E489" s="72">
        <v>309</v>
      </c>
      <c r="F489" s="73"/>
      <c r="G489" s="71">
        <f t="shared" si="88"/>
        <v>10</v>
      </c>
      <c r="H489" s="72">
        <f t="shared" si="89"/>
        <v>-11</v>
      </c>
      <c r="I489" s="37">
        <f t="shared" si="90"/>
        <v>0.41666666666666669</v>
      </c>
      <c r="J489" s="38">
        <f t="shared" si="91"/>
        <v>-3.5598705501618123E-2</v>
      </c>
    </row>
    <row r="490" spans="1:10" x14ac:dyDescent="0.2">
      <c r="A490" s="177"/>
      <c r="B490" s="143"/>
      <c r="C490" s="144"/>
      <c r="D490" s="143"/>
      <c r="E490" s="144"/>
      <c r="F490" s="145"/>
      <c r="G490" s="143"/>
      <c r="H490" s="144"/>
      <c r="I490" s="151"/>
      <c r="J490" s="152"/>
    </row>
    <row r="491" spans="1:10" s="139" customFormat="1" x14ac:dyDescent="0.2">
      <c r="A491" s="159" t="s">
        <v>89</v>
      </c>
      <c r="B491" s="65"/>
      <c r="C491" s="66"/>
      <c r="D491" s="65"/>
      <c r="E491" s="66"/>
      <c r="F491" s="67"/>
      <c r="G491" s="65"/>
      <c r="H491" s="66"/>
      <c r="I491" s="20"/>
      <c r="J491" s="21"/>
    </row>
    <row r="492" spans="1:10" x14ac:dyDescent="0.2">
      <c r="A492" s="158" t="s">
        <v>414</v>
      </c>
      <c r="B492" s="65">
        <v>0</v>
      </c>
      <c r="C492" s="66">
        <v>0</v>
      </c>
      <c r="D492" s="65">
        <v>2</v>
      </c>
      <c r="E492" s="66">
        <v>0</v>
      </c>
      <c r="F492" s="67"/>
      <c r="G492" s="65">
        <f t="shared" ref="G492:G497" si="92">B492-C492</f>
        <v>0</v>
      </c>
      <c r="H492" s="66">
        <f t="shared" ref="H492:H497" si="93">D492-E492</f>
        <v>2</v>
      </c>
      <c r="I492" s="20" t="str">
        <f t="shared" ref="I492:I497" si="94">IF(C492=0, "-", IF(G492/C492&lt;10, G492/C492, "&gt;999%"))</f>
        <v>-</v>
      </c>
      <c r="J492" s="21" t="str">
        <f t="shared" ref="J492:J497" si="95">IF(E492=0, "-", IF(H492/E492&lt;10, H492/E492, "&gt;999%"))</f>
        <v>-</v>
      </c>
    </row>
    <row r="493" spans="1:10" x14ac:dyDescent="0.2">
      <c r="A493" s="158" t="s">
        <v>535</v>
      </c>
      <c r="B493" s="65">
        <v>1</v>
      </c>
      <c r="C493" s="66">
        <v>2</v>
      </c>
      <c r="D493" s="65">
        <v>23</v>
      </c>
      <c r="E493" s="66">
        <v>8</v>
      </c>
      <c r="F493" s="67"/>
      <c r="G493" s="65">
        <f t="shared" si="92"/>
        <v>-1</v>
      </c>
      <c r="H493" s="66">
        <f t="shared" si="93"/>
        <v>15</v>
      </c>
      <c r="I493" s="20">
        <f t="shared" si="94"/>
        <v>-0.5</v>
      </c>
      <c r="J493" s="21">
        <f t="shared" si="95"/>
        <v>1.875</v>
      </c>
    </row>
    <row r="494" spans="1:10" x14ac:dyDescent="0.2">
      <c r="A494" s="158" t="s">
        <v>452</v>
      </c>
      <c r="B494" s="65">
        <v>0</v>
      </c>
      <c r="C494" s="66">
        <v>0</v>
      </c>
      <c r="D494" s="65">
        <v>2</v>
      </c>
      <c r="E494" s="66">
        <v>3</v>
      </c>
      <c r="F494" s="67"/>
      <c r="G494" s="65">
        <f t="shared" si="92"/>
        <v>0</v>
      </c>
      <c r="H494" s="66">
        <f t="shared" si="93"/>
        <v>-1</v>
      </c>
      <c r="I494" s="20" t="str">
        <f t="shared" si="94"/>
        <v>-</v>
      </c>
      <c r="J494" s="21">
        <f t="shared" si="95"/>
        <v>-0.33333333333333331</v>
      </c>
    </row>
    <row r="495" spans="1:10" x14ac:dyDescent="0.2">
      <c r="A495" s="158" t="s">
        <v>361</v>
      </c>
      <c r="B495" s="65">
        <v>0</v>
      </c>
      <c r="C495" s="66">
        <v>1</v>
      </c>
      <c r="D495" s="65">
        <v>1</v>
      </c>
      <c r="E495" s="66">
        <v>5</v>
      </c>
      <c r="F495" s="67"/>
      <c r="G495" s="65">
        <f t="shared" si="92"/>
        <v>-1</v>
      </c>
      <c r="H495" s="66">
        <f t="shared" si="93"/>
        <v>-4</v>
      </c>
      <c r="I495" s="20">
        <f t="shared" si="94"/>
        <v>-1</v>
      </c>
      <c r="J495" s="21">
        <f t="shared" si="95"/>
        <v>-0.8</v>
      </c>
    </row>
    <row r="496" spans="1:10" x14ac:dyDescent="0.2">
      <c r="A496" s="158" t="s">
        <v>381</v>
      </c>
      <c r="B496" s="65">
        <v>0</v>
      </c>
      <c r="C496" s="66">
        <v>0</v>
      </c>
      <c r="D496" s="65">
        <v>0</v>
      </c>
      <c r="E496" s="66">
        <v>2</v>
      </c>
      <c r="F496" s="67"/>
      <c r="G496" s="65">
        <f t="shared" si="92"/>
        <v>0</v>
      </c>
      <c r="H496" s="66">
        <f t="shared" si="93"/>
        <v>-2</v>
      </c>
      <c r="I496" s="20" t="str">
        <f t="shared" si="94"/>
        <v>-</v>
      </c>
      <c r="J496" s="21">
        <f t="shared" si="95"/>
        <v>-1</v>
      </c>
    </row>
    <row r="497" spans="1:10" s="160" customFormat="1" x14ac:dyDescent="0.2">
      <c r="A497" s="178" t="s">
        <v>692</v>
      </c>
      <c r="B497" s="71">
        <v>1</v>
      </c>
      <c r="C497" s="72">
        <v>3</v>
      </c>
      <c r="D497" s="71">
        <v>28</v>
      </c>
      <c r="E497" s="72">
        <v>18</v>
      </c>
      <c r="F497" s="73"/>
      <c r="G497" s="71">
        <f t="shared" si="92"/>
        <v>-2</v>
      </c>
      <c r="H497" s="72">
        <f t="shared" si="93"/>
        <v>10</v>
      </c>
      <c r="I497" s="37">
        <f t="shared" si="94"/>
        <v>-0.66666666666666663</v>
      </c>
      <c r="J497" s="38">
        <f t="shared" si="95"/>
        <v>0.55555555555555558</v>
      </c>
    </row>
    <row r="498" spans="1:10" x14ac:dyDescent="0.2">
      <c r="A498" s="177"/>
      <c r="B498" s="143"/>
      <c r="C498" s="144"/>
      <c r="D498" s="143"/>
      <c r="E498" s="144"/>
      <c r="F498" s="145"/>
      <c r="G498" s="143"/>
      <c r="H498" s="144"/>
      <c r="I498" s="151"/>
      <c r="J498" s="152"/>
    </row>
    <row r="499" spans="1:10" s="139" customFormat="1" x14ac:dyDescent="0.2">
      <c r="A499" s="159" t="s">
        <v>90</v>
      </c>
      <c r="B499" s="65"/>
      <c r="C499" s="66"/>
      <c r="D499" s="65"/>
      <c r="E499" s="66"/>
      <c r="F499" s="67"/>
      <c r="G499" s="65"/>
      <c r="H499" s="66"/>
      <c r="I499" s="20"/>
      <c r="J499" s="21"/>
    </row>
    <row r="500" spans="1:10" x14ac:dyDescent="0.2">
      <c r="A500" s="158" t="s">
        <v>319</v>
      </c>
      <c r="B500" s="65">
        <v>4</v>
      </c>
      <c r="C500" s="66">
        <v>13</v>
      </c>
      <c r="D500" s="65">
        <v>29</v>
      </c>
      <c r="E500" s="66">
        <v>45</v>
      </c>
      <c r="F500" s="67"/>
      <c r="G500" s="65">
        <f t="shared" ref="G500:G508" si="96">B500-C500</f>
        <v>-9</v>
      </c>
      <c r="H500" s="66">
        <f t="shared" ref="H500:H508" si="97">D500-E500</f>
        <v>-16</v>
      </c>
      <c r="I500" s="20">
        <f t="shared" ref="I500:I508" si="98">IF(C500=0, "-", IF(G500/C500&lt;10, G500/C500, "&gt;999%"))</f>
        <v>-0.69230769230769229</v>
      </c>
      <c r="J500" s="21">
        <f t="shared" ref="J500:J508" si="99">IF(E500=0, "-", IF(H500/E500&lt;10, H500/E500, "&gt;999%"))</f>
        <v>-0.35555555555555557</v>
      </c>
    </row>
    <row r="501" spans="1:10" x14ac:dyDescent="0.2">
      <c r="A501" s="158" t="s">
        <v>415</v>
      </c>
      <c r="B501" s="65">
        <v>80</v>
      </c>
      <c r="C501" s="66">
        <v>106</v>
      </c>
      <c r="D501" s="65">
        <v>950</v>
      </c>
      <c r="E501" s="66">
        <v>1153</v>
      </c>
      <c r="F501" s="67"/>
      <c r="G501" s="65">
        <f t="shared" si="96"/>
        <v>-26</v>
      </c>
      <c r="H501" s="66">
        <f t="shared" si="97"/>
        <v>-203</v>
      </c>
      <c r="I501" s="20">
        <f t="shared" si="98"/>
        <v>-0.24528301886792453</v>
      </c>
      <c r="J501" s="21">
        <f t="shared" si="99"/>
        <v>-0.17606244579358196</v>
      </c>
    </row>
    <row r="502" spans="1:10" x14ac:dyDescent="0.2">
      <c r="A502" s="158" t="s">
        <v>235</v>
      </c>
      <c r="B502" s="65">
        <v>18</v>
      </c>
      <c r="C502" s="66">
        <v>29</v>
      </c>
      <c r="D502" s="65">
        <v>254</v>
      </c>
      <c r="E502" s="66">
        <v>331</v>
      </c>
      <c r="F502" s="67"/>
      <c r="G502" s="65">
        <f t="shared" si="96"/>
        <v>-11</v>
      </c>
      <c r="H502" s="66">
        <f t="shared" si="97"/>
        <v>-77</v>
      </c>
      <c r="I502" s="20">
        <f t="shared" si="98"/>
        <v>-0.37931034482758619</v>
      </c>
      <c r="J502" s="21">
        <f t="shared" si="99"/>
        <v>-0.23262839879154079</v>
      </c>
    </row>
    <row r="503" spans="1:10" x14ac:dyDescent="0.2">
      <c r="A503" s="158" t="s">
        <v>258</v>
      </c>
      <c r="B503" s="65">
        <v>3</v>
      </c>
      <c r="C503" s="66">
        <v>0</v>
      </c>
      <c r="D503" s="65">
        <v>16</v>
      </c>
      <c r="E503" s="66">
        <v>20</v>
      </c>
      <c r="F503" s="67"/>
      <c r="G503" s="65">
        <f t="shared" si="96"/>
        <v>3</v>
      </c>
      <c r="H503" s="66">
        <f t="shared" si="97"/>
        <v>-4</v>
      </c>
      <c r="I503" s="20" t="str">
        <f t="shared" si="98"/>
        <v>-</v>
      </c>
      <c r="J503" s="21">
        <f t="shared" si="99"/>
        <v>-0.2</v>
      </c>
    </row>
    <row r="504" spans="1:10" x14ac:dyDescent="0.2">
      <c r="A504" s="158" t="s">
        <v>259</v>
      </c>
      <c r="B504" s="65">
        <v>1</v>
      </c>
      <c r="C504" s="66">
        <v>3</v>
      </c>
      <c r="D504" s="65">
        <v>75</v>
      </c>
      <c r="E504" s="66">
        <v>96</v>
      </c>
      <c r="F504" s="67"/>
      <c r="G504" s="65">
        <f t="shared" si="96"/>
        <v>-2</v>
      </c>
      <c r="H504" s="66">
        <f t="shared" si="97"/>
        <v>-21</v>
      </c>
      <c r="I504" s="20">
        <f t="shared" si="98"/>
        <v>-0.66666666666666663</v>
      </c>
      <c r="J504" s="21">
        <f t="shared" si="99"/>
        <v>-0.21875</v>
      </c>
    </row>
    <row r="505" spans="1:10" x14ac:dyDescent="0.2">
      <c r="A505" s="158" t="s">
        <v>453</v>
      </c>
      <c r="B505" s="65">
        <v>29</v>
      </c>
      <c r="C505" s="66">
        <v>56</v>
      </c>
      <c r="D505" s="65">
        <v>424</v>
      </c>
      <c r="E505" s="66">
        <v>643</v>
      </c>
      <c r="F505" s="67"/>
      <c r="G505" s="65">
        <f t="shared" si="96"/>
        <v>-27</v>
      </c>
      <c r="H505" s="66">
        <f t="shared" si="97"/>
        <v>-219</v>
      </c>
      <c r="I505" s="20">
        <f t="shared" si="98"/>
        <v>-0.48214285714285715</v>
      </c>
      <c r="J505" s="21">
        <f t="shared" si="99"/>
        <v>-0.3405909797822706</v>
      </c>
    </row>
    <row r="506" spans="1:10" x14ac:dyDescent="0.2">
      <c r="A506" s="158" t="s">
        <v>236</v>
      </c>
      <c r="B506" s="65">
        <v>7</v>
      </c>
      <c r="C506" s="66">
        <v>6</v>
      </c>
      <c r="D506" s="65">
        <v>83</v>
      </c>
      <c r="E506" s="66">
        <v>89</v>
      </c>
      <c r="F506" s="67"/>
      <c r="G506" s="65">
        <f t="shared" si="96"/>
        <v>1</v>
      </c>
      <c r="H506" s="66">
        <f t="shared" si="97"/>
        <v>-6</v>
      </c>
      <c r="I506" s="20">
        <f t="shared" si="98"/>
        <v>0.16666666666666666</v>
      </c>
      <c r="J506" s="21">
        <f t="shared" si="99"/>
        <v>-6.741573033707865E-2</v>
      </c>
    </row>
    <row r="507" spans="1:10" x14ac:dyDescent="0.2">
      <c r="A507" s="158" t="s">
        <v>382</v>
      </c>
      <c r="B507" s="65">
        <v>68</v>
      </c>
      <c r="C507" s="66">
        <v>42</v>
      </c>
      <c r="D507" s="65">
        <v>633</v>
      </c>
      <c r="E507" s="66">
        <v>717</v>
      </c>
      <c r="F507" s="67"/>
      <c r="G507" s="65">
        <f t="shared" si="96"/>
        <v>26</v>
      </c>
      <c r="H507" s="66">
        <f t="shared" si="97"/>
        <v>-84</v>
      </c>
      <c r="I507" s="20">
        <f t="shared" si="98"/>
        <v>0.61904761904761907</v>
      </c>
      <c r="J507" s="21">
        <f t="shared" si="99"/>
        <v>-0.11715481171548117</v>
      </c>
    </row>
    <row r="508" spans="1:10" s="160" customFormat="1" x14ac:dyDescent="0.2">
      <c r="A508" s="178" t="s">
        <v>693</v>
      </c>
      <c r="B508" s="71">
        <v>210</v>
      </c>
      <c r="C508" s="72">
        <v>255</v>
      </c>
      <c r="D508" s="71">
        <v>2464</v>
      </c>
      <c r="E508" s="72">
        <v>3094</v>
      </c>
      <c r="F508" s="73"/>
      <c r="G508" s="71">
        <f t="shared" si="96"/>
        <v>-45</v>
      </c>
      <c r="H508" s="72">
        <f t="shared" si="97"/>
        <v>-630</v>
      </c>
      <c r="I508" s="37">
        <f t="shared" si="98"/>
        <v>-0.17647058823529413</v>
      </c>
      <c r="J508" s="38">
        <f t="shared" si="99"/>
        <v>-0.20361990950226244</v>
      </c>
    </row>
    <row r="509" spans="1:10" x14ac:dyDescent="0.2">
      <c r="A509" s="177"/>
      <c r="B509" s="143"/>
      <c r="C509" s="144"/>
      <c r="D509" s="143"/>
      <c r="E509" s="144"/>
      <c r="F509" s="145"/>
      <c r="G509" s="143"/>
      <c r="H509" s="144"/>
      <c r="I509" s="151"/>
      <c r="J509" s="152"/>
    </row>
    <row r="510" spans="1:10" s="139" customFormat="1" x14ac:dyDescent="0.2">
      <c r="A510" s="159" t="s">
        <v>91</v>
      </c>
      <c r="B510" s="65"/>
      <c r="C510" s="66"/>
      <c r="D510" s="65"/>
      <c r="E510" s="66"/>
      <c r="F510" s="67"/>
      <c r="G510" s="65"/>
      <c r="H510" s="66"/>
      <c r="I510" s="20"/>
      <c r="J510" s="21"/>
    </row>
    <row r="511" spans="1:10" x14ac:dyDescent="0.2">
      <c r="A511" s="158" t="s">
        <v>209</v>
      </c>
      <c r="B511" s="65">
        <v>24</v>
      </c>
      <c r="C511" s="66">
        <v>23</v>
      </c>
      <c r="D511" s="65">
        <v>260</v>
      </c>
      <c r="E511" s="66">
        <v>175</v>
      </c>
      <c r="F511" s="67"/>
      <c r="G511" s="65">
        <f t="shared" ref="G511:G518" si="100">B511-C511</f>
        <v>1</v>
      </c>
      <c r="H511" s="66">
        <f t="shared" ref="H511:H518" si="101">D511-E511</f>
        <v>85</v>
      </c>
      <c r="I511" s="20">
        <f t="shared" ref="I511:I518" si="102">IF(C511=0, "-", IF(G511/C511&lt;10, G511/C511, "&gt;999%"))</f>
        <v>4.3478260869565216E-2</v>
      </c>
      <c r="J511" s="21">
        <f t="shared" ref="J511:J518" si="103">IF(E511=0, "-", IF(H511/E511&lt;10, H511/E511, "&gt;999%"))</f>
        <v>0.48571428571428571</v>
      </c>
    </row>
    <row r="512" spans="1:10" x14ac:dyDescent="0.2">
      <c r="A512" s="158" t="s">
        <v>416</v>
      </c>
      <c r="B512" s="65">
        <v>0</v>
      </c>
      <c r="C512" s="66">
        <v>0</v>
      </c>
      <c r="D512" s="65">
        <v>0</v>
      </c>
      <c r="E512" s="66">
        <v>6</v>
      </c>
      <c r="F512" s="67"/>
      <c r="G512" s="65">
        <f t="shared" si="100"/>
        <v>0</v>
      </c>
      <c r="H512" s="66">
        <f t="shared" si="101"/>
        <v>-6</v>
      </c>
      <c r="I512" s="20" t="str">
        <f t="shared" si="102"/>
        <v>-</v>
      </c>
      <c r="J512" s="21">
        <f t="shared" si="103"/>
        <v>-1</v>
      </c>
    </row>
    <row r="513" spans="1:10" x14ac:dyDescent="0.2">
      <c r="A513" s="158" t="s">
        <v>362</v>
      </c>
      <c r="B513" s="65">
        <v>18</v>
      </c>
      <c r="C513" s="66">
        <v>2</v>
      </c>
      <c r="D513" s="65">
        <v>50</v>
      </c>
      <c r="E513" s="66">
        <v>78</v>
      </c>
      <c r="F513" s="67"/>
      <c r="G513" s="65">
        <f t="shared" si="100"/>
        <v>16</v>
      </c>
      <c r="H513" s="66">
        <f t="shared" si="101"/>
        <v>-28</v>
      </c>
      <c r="I513" s="20">
        <f t="shared" si="102"/>
        <v>8</v>
      </c>
      <c r="J513" s="21">
        <f t="shared" si="103"/>
        <v>-0.35897435897435898</v>
      </c>
    </row>
    <row r="514" spans="1:10" x14ac:dyDescent="0.2">
      <c r="A514" s="158" t="s">
        <v>363</v>
      </c>
      <c r="B514" s="65">
        <v>10</v>
      </c>
      <c r="C514" s="66">
        <v>8</v>
      </c>
      <c r="D514" s="65">
        <v>157</v>
      </c>
      <c r="E514" s="66">
        <v>109</v>
      </c>
      <c r="F514" s="67"/>
      <c r="G514" s="65">
        <f t="shared" si="100"/>
        <v>2</v>
      </c>
      <c r="H514" s="66">
        <f t="shared" si="101"/>
        <v>48</v>
      </c>
      <c r="I514" s="20">
        <f t="shared" si="102"/>
        <v>0.25</v>
      </c>
      <c r="J514" s="21">
        <f t="shared" si="103"/>
        <v>0.44036697247706424</v>
      </c>
    </row>
    <row r="515" spans="1:10" x14ac:dyDescent="0.2">
      <c r="A515" s="158" t="s">
        <v>383</v>
      </c>
      <c r="B515" s="65">
        <v>3</v>
      </c>
      <c r="C515" s="66">
        <v>3</v>
      </c>
      <c r="D515" s="65">
        <v>43</v>
      </c>
      <c r="E515" s="66">
        <v>38</v>
      </c>
      <c r="F515" s="67"/>
      <c r="G515" s="65">
        <f t="shared" si="100"/>
        <v>0</v>
      </c>
      <c r="H515" s="66">
        <f t="shared" si="101"/>
        <v>5</v>
      </c>
      <c r="I515" s="20">
        <f t="shared" si="102"/>
        <v>0</v>
      </c>
      <c r="J515" s="21">
        <f t="shared" si="103"/>
        <v>0.13157894736842105</v>
      </c>
    </row>
    <row r="516" spans="1:10" x14ac:dyDescent="0.2">
      <c r="A516" s="158" t="s">
        <v>210</v>
      </c>
      <c r="B516" s="65">
        <v>38</v>
      </c>
      <c r="C516" s="66">
        <v>47</v>
      </c>
      <c r="D516" s="65">
        <v>334</v>
      </c>
      <c r="E516" s="66">
        <v>507</v>
      </c>
      <c r="F516" s="67"/>
      <c r="G516" s="65">
        <f t="shared" si="100"/>
        <v>-9</v>
      </c>
      <c r="H516" s="66">
        <f t="shared" si="101"/>
        <v>-173</v>
      </c>
      <c r="I516" s="20">
        <f t="shared" si="102"/>
        <v>-0.19148936170212766</v>
      </c>
      <c r="J516" s="21">
        <f t="shared" si="103"/>
        <v>-0.34122287968441817</v>
      </c>
    </row>
    <row r="517" spans="1:10" x14ac:dyDescent="0.2">
      <c r="A517" s="158" t="s">
        <v>384</v>
      </c>
      <c r="B517" s="65">
        <v>37</v>
      </c>
      <c r="C517" s="66">
        <v>62</v>
      </c>
      <c r="D517" s="65">
        <v>469</v>
      </c>
      <c r="E517" s="66">
        <v>553</v>
      </c>
      <c r="F517" s="67"/>
      <c r="G517" s="65">
        <f t="shared" si="100"/>
        <v>-25</v>
      </c>
      <c r="H517" s="66">
        <f t="shared" si="101"/>
        <v>-84</v>
      </c>
      <c r="I517" s="20">
        <f t="shared" si="102"/>
        <v>-0.40322580645161288</v>
      </c>
      <c r="J517" s="21">
        <f t="shared" si="103"/>
        <v>-0.15189873417721519</v>
      </c>
    </row>
    <row r="518" spans="1:10" s="160" customFormat="1" x14ac:dyDescent="0.2">
      <c r="A518" s="178" t="s">
        <v>694</v>
      </c>
      <c r="B518" s="71">
        <v>130</v>
      </c>
      <c r="C518" s="72">
        <v>145</v>
      </c>
      <c r="D518" s="71">
        <v>1313</v>
      </c>
      <c r="E518" s="72">
        <v>1466</v>
      </c>
      <c r="F518" s="73"/>
      <c r="G518" s="71">
        <f t="shared" si="100"/>
        <v>-15</v>
      </c>
      <c r="H518" s="72">
        <f t="shared" si="101"/>
        <v>-153</v>
      </c>
      <c r="I518" s="37">
        <f t="shared" si="102"/>
        <v>-0.10344827586206896</v>
      </c>
      <c r="J518" s="38">
        <f t="shared" si="103"/>
        <v>-0.1043656207366985</v>
      </c>
    </row>
    <row r="519" spans="1:10" x14ac:dyDescent="0.2">
      <c r="A519" s="177"/>
      <c r="B519" s="143"/>
      <c r="C519" s="144"/>
      <c r="D519" s="143"/>
      <c r="E519" s="144"/>
      <c r="F519" s="145"/>
      <c r="G519" s="143"/>
      <c r="H519" s="144"/>
      <c r="I519" s="151"/>
      <c r="J519" s="152"/>
    </row>
    <row r="520" spans="1:10" s="139" customFormat="1" x14ac:dyDescent="0.2">
      <c r="A520" s="159" t="s">
        <v>92</v>
      </c>
      <c r="B520" s="65"/>
      <c r="C520" s="66"/>
      <c r="D520" s="65"/>
      <c r="E520" s="66"/>
      <c r="F520" s="67"/>
      <c r="G520" s="65"/>
      <c r="H520" s="66"/>
      <c r="I520" s="20"/>
      <c r="J520" s="21"/>
    </row>
    <row r="521" spans="1:10" x14ac:dyDescent="0.2">
      <c r="A521" s="158" t="s">
        <v>320</v>
      </c>
      <c r="B521" s="65">
        <v>3</v>
      </c>
      <c r="C521" s="66">
        <v>4</v>
      </c>
      <c r="D521" s="65">
        <v>36</v>
      </c>
      <c r="E521" s="66">
        <v>41</v>
      </c>
      <c r="F521" s="67"/>
      <c r="G521" s="65">
        <f t="shared" ref="G521:G544" si="104">B521-C521</f>
        <v>-1</v>
      </c>
      <c r="H521" s="66">
        <f t="shared" ref="H521:H544" si="105">D521-E521</f>
        <v>-5</v>
      </c>
      <c r="I521" s="20">
        <f t="shared" ref="I521:I544" si="106">IF(C521=0, "-", IF(G521/C521&lt;10, G521/C521, "&gt;999%"))</f>
        <v>-0.25</v>
      </c>
      <c r="J521" s="21">
        <f t="shared" ref="J521:J544" si="107">IF(E521=0, "-", IF(H521/E521&lt;10, H521/E521, "&gt;999%"))</f>
        <v>-0.12195121951219512</v>
      </c>
    </row>
    <row r="522" spans="1:10" x14ac:dyDescent="0.2">
      <c r="A522" s="158" t="s">
        <v>260</v>
      </c>
      <c r="B522" s="65">
        <v>119</v>
      </c>
      <c r="C522" s="66">
        <v>158</v>
      </c>
      <c r="D522" s="65">
        <v>1435</v>
      </c>
      <c r="E522" s="66">
        <v>1709</v>
      </c>
      <c r="F522" s="67"/>
      <c r="G522" s="65">
        <f t="shared" si="104"/>
        <v>-39</v>
      </c>
      <c r="H522" s="66">
        <f t="shared" si="105"/>
        <v>-274</v>
      </c>
      <c r="I522" s="20">
        <f t="shared" si="106"/>
        <v>-0.24683544303797469</v>
      </c>
      <c r="J522" s="21">
        <f t="shared" si="107"/>
        <v>-0.16032767700409598</v>
      </c>
    </row>
    <row r="523" spans="1:10" x14ac:dyDescent="0.2">
      <c r="A523" s="158" t="s">
        <v>385</v>
      </c>
      <c r="B523" s="65">
        <v>83</v>
      </c>
      <c r="C523" s="66">
        <v>42</v>
      </c>
      <c r="D523" s="65">
        <v>565</v>
      </c>
      <c r="E523" s="66">
        <v>559</v>
      </c>
      <c r="F523" s="67"/>
      <c r="G523" s="65">
        <f t="shared" si="104"/>
        <v>41</v>
      </c>
      <c r="H523" s="66">
        <f t="shared" si="105"/>
        <v>6</v>
      </c>
      <c r="I523" s="20">
        <f t="shared" si="106"/>
        <v>0.97619047619047616</v>
      </c>
      <c r="J523" s="21">
        <f t="shared" si="107"/>
        <v>1.0733452593917709E-2</v>
      </c>
    </row>
    <row r="524" spans="1:10" x14ac:dyDescent="0.2">
      <c r="A524" s="158" t="s">
        <v>493</v>
      </c>
      <c r="B524" s="65">
        <v>1</v>
      </c>
      <c r="C524" s="66">
        <v>0</v>
      </c>
      <c r="D524" s="65">
        <v>6</v>
      </c>
      <c r="E524" s="66">
        <v>12</v>
      </c>
      <c r="F524" s="67"/>
      <c r="G524" s="65">
        <f t="shared" si="104"/>
        <v>1</v>
      </c>
      <c r="H524" s="66">
        <f t="shared" si="105"/>
        <v>-6</v>
      </c>
      <c r="I524" s="20" t="str">
        <f t="shared" si="106"/>
        <v>-</v>
      </c>
      <c r="J524" s="21">
        <f t="shared" si="107"/>
        <v>-0.5</v>
      </c>
    </row>
    <row r="525" spans="1:10" x14ac:dyDescent="0.2">
      <c r="A525" s="158" t="s">
        <v>237</v>
      </c>
      <c r="B525" s="65">
        <v>163</v>
      </c>
      <c r="C525" s="66">
        <v>153</v>
      </c>
      <c r="D525" s="65">
        <v>1683</v>
      </c>
      <c r="E525" s="66">
        <v>1954</v>
      </c>
      <c r="F525" s="67"/>
      <c r="G525" s="65">
        <f t="shared" si="104"/>
        <v>10</v>
      </c>
      <c r="H525" s="66">
        <f t="shared" si="105"/>
        <v>-271</v>
      </c>
      <c r="I525" s="20">
        <f t="shared" si="106"/>
        <v>6.535947712418301E-2</v>
      </c>
      <c r="J525" s="21">
        <f t="shared" si="107"/>
        <v>-0.13868986693961105</v>
      </c>
    </row>
    <row r="526" spans="1:10" x14ac:dyDescent="0.2">
      <c r="A526" s="158" t="s">
        <v>454</v>
      </c>
      <c r="B526" s="65">
        <v>17</v>
      </c>
      <c r="C526" s="66">
        <v>18</v>
      </c>
      <c r="D526" s="65">
        <v>163</v>
      </c>
      <c r="E526" s="66">
        <v>198</v>
      </c>
      <c r="F526" s="67"/>
      <c r="G526" s="65">
        <f t="shared" si="104"/>
        <v>-1</v>
      </c>
      <c r="H526" s="66">
        <f t="shared" si="105"/>
        <v>-35</v>
      </c>
      <c r="I526" s="20">
        <f t="shared" si="106"/>
        <v>-5.5555555555555552E-2</v>
      </c>
      <c r="J526" s="21">
        <f t="shared" si="107"/>
        <v>-0.17676767676767677</v>
      </c>
    </row>
    <row r="527" spans="1:10" x14ac:dyDescent="0.2">
      <c r="A527" s="158" t="s">
        <v>310</v>
      </c>
      <c r="B527" s="65">
        <v>0</v>
      </c>
      <c r="C527" s="66">
        <v>3</v>
      </c>
      <c r="D527" s="65">
        <v>20</v>
      </c>
      <c r="E527" s="66">
        <v>7</v>
      </c>
      <c r="F527" s="67"/>
      <c r="G527" s="65">
        <f t="shared" si="104"/>
        <v>-3</v>
      </c>
      <c r="H527" s="66">
        <f t="shared" si="105"/>
        <v>13</v>
      </c>
      <c r="I527" s="20">
        <f t="shared" si="106"/>
        <v>-1</v>
      </c>
      <c r="J527" s="21">
        <f t="shared" si="107"/>
        <v>1.8571428571428572</v>
      </c>
    </row>
    <row r="528" spans="1:10" x14ac:dyDescent="0.2">
      <c r="A528" s="158" t="s">
        <v>491</v>
      </c>
      <c r="B528" s="65">
        <v>4</v>
      </c>
      <c r="C528" s="66">
        <v>10</v>
      </c>
      <c r="D528" s="65">
        <v>141</v>
      </c>
      <c r="E528" s="66">
        <v>162</v>
      </c>
      <c r="F528" s="67"/>
      <c r="G528" s="65">
        <f t="shared" si="104"/>
        <v>-6</v>
      </c>
      <c r="H528" s="66">
        <f t="shared" si="105"/>
        <v>-21</v>
      </c>
      <c r="I528" s="20">
        <f t="shared" si="106"/>
        <v>-0.6</v>
      </c>
      <c r="J528" s="21">
        <f t="shared" si="107"/>
        <v>-0.12962962962962962</v>
      </c>
    </row>
    <row r="529" spans="1:10" x14ac:dyDescent="0.2">
      <c r="A529" s="158" t="s">
        <v>506</v>
      </c>
      <c r="B529" s="65">
        <v>92</v>
      </c>
      <c r="C529" s="66">
        <v>35</v>
      </c>
      <c r="D529" s="65">
        <v>648</v>
      </c>
      <c r="E529" s="66">
        <v>530</v>
      </c>
      <c r="F529" s="67"/>
      <c r="G529" s="65">
        <f t="shared" si="104"/>
        <v>57</v>
      </c>
      <c r="H529" s="66">
        <f t="shared" si="105"/>
        <v>118</v>
      </c>
      <c r="I529" s="20">
        <f t="shared" si="106"/>
        <v>1.6285714285714286</v>
      </c>
      <c r="J529" s="21">
        <f t="shared" si="107"/>
        <v>0.22264150943396227</v>
      </c>
    </row>
    <row r="530" spans="1:10" x14ac:dyDescent="0.2">
      <c r="A530" s="158" t="s">
        <v>516</v>
      </c>
      <c r="B530" s="65">
        <v>62</v>
      </c>
      <c r="C530" s="66">
        <v>43</v>
      </c>
      <c r="D530" s="65">
        <v>493</v>
      </c>
      <c r="E530" s="66">
        <v>611</v>
      </c>
      <c r="F530" s="67"/>
      <c r="G530" s="65">
        <f t="shared" si="104"/>
        <v>19</v>
      </c>
      <c r="H530" s="66">
        <f t="shared" si="105"/>
        <v>-118</v>
      </c>
      <c r="I530" s="20">
        <f t="shared" si="106"/>
        <v>0.44186046511627908</v>
      </c>
      <c r="J530" s="21">
        <f t="shared" si="107"/>
        <v>-0.19312602291325695</v>
      </c>
    </row>
    <row r="531" spans="1:10" x14ac:dyDescent="0.2">
      <c r="A531" s="158" t="s">
        <v>536</v>
      </c>
      <c r="B531" s="65">
        <v>294</v>
      </c>
      <c r="C531" s="66">
        <v>219</v>
      </c>
      <c r="D531" s="65">
        <v>2281</v>
      </c>
      <c r="E531" s="66">
        <v>2295</v>
      </c>
      <c r="F531" s="67"/>
      <c r="G531" s="65">
        <f t="shared" si="104"/>
        <v>75</v>
      </c>
      <c r="H531" s="66">
        <f t="shared" si="105"/>
        <v>-14</v>
      </c>
      <c r="I531" s="20">
        <f t="shared" si="106"/>
        <v>0.34246575342465752</v>
      </c>
      <c r="J531" s="21">
        <f t="shared" si="107"/>
        <v>-6.100217864923747E-3</v>
      </c>
    </row>
    <row r="532" spans="1:10" x14ac:dyDescent="0.2">
      <c r="A532" s="158" t="s">
        <v>455</v>
      </c>
      <c r="B532" s="65">
        <v>24</v>
      </c>
      <c r="C532" s="66">
        <v>66</v>
      </c>
      <c r="D532" s="65">
        <v>665</v>
      </c>
      <c r="E532" s="66">
        <v>761</v>
      </c>
      <c r="F532" s="67"/>
      <c r="G532" s="65">
        <f t="shared" si="104"/>
        <v>-42</v>
      </c>
      <c r="H532" s="66">
        <f t="shared" si="105"/>
        <v>-96</v>
      </c>
      <c r="I532" s="20">
        <f t="shared" si="106"/>
        <v>-0.63636363636363635</v>
      </c>
      <c r="J532" s="21">
        <f t="shared" si="107"/>
        <v>-0.12614980289093297</v>
      </c>
    </row>
    <row r="533" spans="1:10" x14ac:dyDescent="0.2">
      <c r="A533" s="158" t="s">
        <v>537</v>
      </c>
      <c r="B533" s="65">
        <v>121</v>
      </c>
      <c r="C533" s="66">
        <v>45</v>
      </c>
      <c r="D533" s="65">
        <v>761</v>
      </c>
      <c r="E533" s="66">
        <v>603</v>
      </c>
      <c r="F533" s="67"/>
      <c r="G533" s="65">
        <f t="shared" si="104"/>
        <v>76</v>
      </c>
      <c r="H533" s="66">
        <f t="shared" si="105"/>
        <v>158</v>
      </c>
      <c r="I533" s="20">
        <f t="shared" si="106"/>
        <v>1.6888888888888889</v>
      </c>
      <c r="J533" s="21">
        <f t="shared" si="107"/>
        <v>0.26202321724709782</v>
      </c>
    </row>
    <row r="534" spans="1:10" x14ac:dyDescent="0.2">
      <c r="A534" s="158" t="s">
        <v>478</v>
      </c>
      <c r="B534" s="65">
        <v>207</v>
      </c>
      <c r="C534" s="66">
        <v>85</v>
      </c>
      <c r="D534" s="65">
        <v>1227</v>
      </c>
      <c r="E534" s="66">
        <v>1040</v>
      </c>
      <c r="F534" s="67"/>
      <c r="G534" s="65">
        <f t="shared" si="104"/>
        <v>122</v>
      </c>
      <c r="H534" s="66">
        <f t="shared" si="105"/>
        <v>187</v>
      </c>
      <c r="I534" s="20">
        <f t="shared" si="106"/>
        <v>1.4352941176470588</v>
      </c>
      <c r="J534" s="21">
        <f t="shared" si="107"/>
        <v>0.17980769230769231</v>
      </c>
    </row>
    <row r="535" spans="1:10" x14ac:dyDescent="0.2">
      <c r="A535" s="158" t="s">
        <v>456</v>
      </c>
      <c r="B535" s="65">
        <v>193</v>
      </c>
      <c r="C535" s="66">
        <v>88</v>
      </c>
      <c r="D535" s="65">
        <v>1217</v>
      </c>
      <c r="E535" s="66">
        <v>1206</v>
      </c>
      <c r="F535" s="67"/>
      <c r="G535" s="65">
        <f t="shared" si="104"/>
        <v>105</v>
      </c>
      <c r="H535" s="66">
        <f t="shared" si="105"/>
        <v>11</v>
      </c>
      <c r="I535" s="20">
        <f t="shared" si="106"/>
        <v>1.1931818181818181</v>
      </c>
      <c r="J535" s="21">
        <f t="shared" si="107"/>
        <v>9.1210613598673301E-3</v>
      </c>
    </row>
    <row r="536" spans="1:10" x14ac:dyDescent="0.2">
      <c r="A536" s="158" t="s">
        <v>238</v>
      </c>
      <c r="B536" s="65">
        <v>2</v>
      </c>
      <c r="C536" s="66">
        <v>0</v>
      </c>
      <c r="D536" s="65">
        <v>11</v>
      </c>
      <c r="E536" s="66">
        <v>12</v>
      </c>
      <c r="F536" s="67"/>
      <c r="G536" s="65">
        <f t="shared" si="104"/>
        <v>2</v>
      </c>
      <c r="H536" s="66">
        <f t="shared" si="105"/>
        <v>-1</v>
      </c>
      <c r="I536" s="20" t="str">
        <f t="shared" si="106"/>
        <v>-</v>
      </c>
      <c r="J536" s="21">
        <f t="shared" si="107"/>
        <v>-8.3333333333333329E-2</v>
      </c>
    </row>
    <row r="537" spans="1:10" x14ac:dyDescent="0.2">
      <c r="A537" s="158" t="s">
        <v>211</v>
      </c>
      <c r="B537" s="65">
        <v>0</v>
      </c>
      <c r="C537" s="66">
        <v>5</v>
      </c>
      <c r="D537" s="65">
        <v>6</v>
      </c>
      <c r="E537" s="66">
        <v>35</v>
      </c>
      <c r="F537" s="67"/>
      <c r="G537" s="65">
        <f t="shared" si="104"/>
        <v>-5</v>
      </c>
      <c r="H537" s="66">
        <f t="shared" si="105"/>
        <v>-29</v>
      </c>
      <c r="I537" s="20">
        <f t="shared" si="106"/>
        <v>-1</v>
      </c>
      <c r="J537" s="21">
        <f t="shared" si="107"/>
        <v>-0.82857142857142863</v>
      </c>
    </row>
    <row r="538" spans="1:10" x14ac:dyDescent="0.2">
      <c r="A538" s="158" t="s">
        <v>239</v>
      </c>
      <c r="B538" s="65">
        <v>1</v>
      </c>
      <c r="C538" s="66">
        <v>0</v>
      </c>
      <c r="D538" s="65">
        <v>8</v>
      </c>
      <c r="E538" s="66">
        <v>14</v>
      </c>
      <c r="F538" s="67"/>
      <c r="G538" s="65">
        <f t="shared" si="104"/>
        <v>1</v>
      </c>
      <c r="H538" s="66">
        <f t="shared" si="105"/>
        <v>-6</v>
      </c>
      <c r="I538" s="20" t="str">
        <f t="shared" si="106"/>
        <v>-</v>
      </c>
      <c r="J538" s="21">
        <f t="shared" si="107"/>
        <v>-0.42857142857142855</v>
      </c>
    </row>
    <row r="539" spans="1:10" x14ac:dyDescent="0.2">
      <c r="A539" s="158" t="s">
        <v>417</v>
      </c>
      <c r="B539" s="65">
        <v>290</v>
      </c>
      <c r="C539" s="66">
        <v>176</v>
      </c>
      <c r="D539" s="65">
        <v>3049</v>
      </c>
      <c r="E539" s="66">
        <v>1648</v>
      </c>
      <c r="F539" s="67"/>
      <c r="G539" s="65">
        <f t="shared" si="104"/>
        <v>114</v>
      </c>
      <c r="H539" s="66">
        <f t="shared" si="105"/>
        <v>1401</v>
      </c>
      <c r="I539" s="20">
        <f t="shared" si="106"/>
        <v>0.64772727272727271</v>
      </c>
      <c r="J539" s="21">
        <f t="shared" si="107"/>
        <v>0.85012135922330101</v>
      </c>
    </row>
    <row r="540" spans="1:10" x14ac:dyDescent="0.2">
      <c r="A540" s="158" t="s">
        <v>338</v>
      </c>
      <c r="B540" s="65">
        <v>0</v>
      </c>
      <c r="C540" s="66">
        <v>3</v>
      </c>
      <c r="D540" s="65">
        <v>9</v>
      </c>
      <c r="E540" s="66">
        <v>28</v>
      </c>
      <c r="F540" s="67"/>
      <c r="G540" s="65">
        <f t="shared" si="104"/>
        <v>-3</v>
      </c>
      <c r="H540" s="66">
        <f t="shared" si="105"/>
        <v>-19</v>
      </c>
      <c r="I540" s="20">
        <f t="shared" si="106"/>
        <v>-1</v>
      </c>
      <c r="J540" s="21">
        <f t="shared" si="107"/>
        <v>-0.6785714285714286</v>
      </c>
    </row>
    <row r="541" spans="1:10" x14ac:dyDescent="0.2">
      <c r="A541" s="158" t="s">
        <v>304</v>
      </c>
      <c r="B541" s="65">
        <v>0</v>
      </c>
      <c r="C541" s="66">
        <v>3</v>
      </c>
      <c r="D541" s="65">
        <v>13</v>
      </c>
      <c r="E541" s="66">
        <v>48</v>
      </c>
      <c r="F541" s="67"/>
      <c r="G541" s="65">
        <f t="shared" si="104"/>
        <v>-3</v>
      </c>
      <c r="H541" s="66">
        <f t="shared" si="105"/>
        <v>-35</v>
      </c>
      <c r="I541" s="20">
        <f t="shared" si="106"/>
        <v>-1</v>
      </c>
      <c r="J541" s="21">
        <f t="shared" si="107"/>
        <v>-0.72916666666666663</v>
      </c>
    </row>
    <row r="542" spans="1:10" x14ac:dyDescent="0.2">
      <c r="A542" s="158" t="s">
        <v>212</v>
      </c>
      <c r="B542" s="65">
        <v>36</v>
      </c>
      <c r="C542" s="66">
        <v>77</v>
      </c>
      <c r="D542" s="65">
        <v>366</v>
      </c>
      <c r="E542" s="66">
        <v>658</v>
      </c>
      <c r="F542" s="67"/>
      <c r="G542" s="65">
        <f t="shared" si="104"/>
        <v>-41</v>
      </c>
      <c r="H542" s="66">
        <f t="shared" si="105"/>
        <v>-292</v>
      </c>
      <c r="I542" s="20">
        <f t="shared" si="106"/>
        <v>-0.53246753246753242</v>
      </c>
      <c r="J542" s="21">
        <f t="shared" si="107"/>
        <v>-0.44376899696048633</v>
      </c>
    </row>
    <row r="543" spans="1:10" x14ac:dyDescent="0.2">
      <c r="A543" s="158" t="s">
        <v>364</v>
      </c>
      <c r="B543" s="65">
        <v>42</v>
      </c>
      <c r="C543" s="66">
        <v>0</v>
      </c>
      <c r="D543" s="65">
        <v>99</v>
      </c>
      <c r="E543" s="66">
        <v>0</v>
      </c>
      <c r="F543" s="67"/>
      <c r="G543" s="65">
        <f t="shared" si="104"/>
        <v>42</v>
      </c>
      <c r="H543" s="66">
        <f t="shared" si="105"/>
        <v>99</v>
      </c>
      <c r="I543" s="20" t="str">
        <f t="shared" si="106"/>
        <v>-</v>
      </c>
      <c r="J543" s="21" t="str">
        <f t="shared" si="107"/>
        <v>-</v>
      </c>
    </row>
    <row r="544" spans="1:10" s="160" customFormat="1" x14ac:dyDescent="0.2">
      <c r="A544" s="178" t="s">
        <v>695</v>
      </c>
      <c r="B544" s="71">
        <v>1754</v>
      </c>
      <c r="C544" s="72">
        <v>1233</v>
      </c>
      <c r="D544" s="71">
        <v>14902</v>
      </c>
      <c r="E544" s="72">
        <v>14131</v>
      </c>
      <c r="F544" s="73"/>
      <c r="G544" s="71">
        <f t="shared" si="104"/>
        <v>521</v>
      </c>
      <c r="H544" s="72">
        <f t="shared" si="105"/>
        <v>771</v>
      </c>
      <c r="I544" s="37">
        <f t="shared" si="106"/>
        <v>0.42254663422546634</v>
      </c>
      <c r="J544" s="38">
        <f t="shared" si="107"/>
        <v>5.456089448729743E-2</v>
      </c>
    </row>
    <row r="545" spans="1:10" x14ac:dyDescent="0.2">
      <c r="A545" s="177"/>
      <c r="B545" s="143"/>
      <c r="C545" s="144"/>
      <c r="D545" s="143"/>
      <c r="E545" s="144"/>
      <c r="F545" s="145"/>
      <c r="G545" s="143"/>
      <c r="H545" s="144"/>
      <c r="I545" s="151"/>
      <c r="J545" s="152"/>
    </row>
    <row r="546" spans="1:10" s="139" customFormat="1" x14ac:dyDescent="0.2">
      <c r="A546" s="159" t="s">
        <v>93</v>
      </c>
      <c r="B546" s="65"/>
      <c r="C546" s="66"/>
      <c r="D546" s="65"/>
      <c r="E546" s="66"/>
      <c r="F546" s="67"/>
      <c r="G546" s="65"/>
      <c r="H546" s="66"/>
      <c r="I546" s="20"/>
      <c r="J546" s="21"/>
    </row>
    <row r="547" spans="1:10" x14ac:dyDescent="0.2">
      <c r="A547" s="158" t="s">
        <v>574</v>
      </c>
      <c r="B547" s="65">
        <v>2</v>
      </c>
      <c r="C547" s="66">
        <v>3</v>
      </c>
      <c r="D547" s="65">
        <v>28</v>
      </c>
      <c r="E547" s="66">
        <v>19</v>
      </c>
      <c r="F547" s="67"/>
      <c r="G547" s="65">
        <f>B547-C547</f>
        <v>-1</v>
      </c>
      <c r="H547" s="66">
        <f>D547-E547</f>
        <v>9</v>
      </c>
      <c r="I547" s="20">
        <f>IF(C547=0, "-", IF(G547/C547&lt;10, G547/C547, "&gt;999%"))</f>
        <v>-0.33333333333333331</v>
      </c>
      <c r="J547" s="21">
        <f>IF(E547=0, "-", IF(H547/E547&lt;10, H547/E547, "&gt;999%"))</f>
        <v>0.47368421052631576</v>
      </c>
    </row>
    <row r="548" spans="1:10" x14ac:dyDescent="0.2">
      <c r="A548" s="158" t="s">
        <v>560</v>
      </c>
      <c r="B548" s="65">
        <v>0</v>
      </c>
      <c r="C548" s="66">
        <v>0</v>
      </c>
      <c r="D548" s="65">
        <v>1</v>
      </c>
      <c r="E548" s="66">
        <v>5</v>
      </c>
      <c r="F548" s="67"/>
      <c r="G548" s="65">
        <f>B548-C548</f>
        <v>0</v>
      </c>
      <c r="H548" s="66">
        <f>D548-E548</f>
        <v>-4</v>
      </c>
      <c r="I548" s="20" t="str">
        <f>IF(C548=0, "-", IF(G548/C548&lt;10, G548/C548, "&gt;999%"))</f>
        <v>-</v>
      </c>
      <c r="J548" s="21">
        <f>IF(E548=0, "-", IF(H548/E548&lt;10, H548/E548, "&gt;999%"))</f>
        <v>-0.8</v>
      </c>
    </row>
    <row r="549" spans="1:10" s="160" customFormat="1" x14ac:dyDescent="0.2">
      <c r="A549" s="178" t="s">
        <v>696</v>
      </c>
      <c r="B549" s="71">
        <v>2</v>
      </c>
      <c r="C549" s="72">
        <v>3</v>
      </c>
      <c r="D549" s="71">
        <v>29</v>
      </c>
      <c r="E549" s="72">
        <v>24</v>
      </c>
      <c r="F549" s="73"/>
      <c r="G549" s="71">
        <f>B549-C549</f>
        <v>-1</v>
      </c>
      <c r="H549" s="72">
        <f>D549-E549</f>
        <v>5</v>
      </c>
      <c r="I549" s="37">
        <f>IF(C549=0, "-", IF(G549/C549&lt;10, G549/C549, "&gt;999%"))</f>
        <v>-0.33333333333333331</v>
      </c>
      <c r="J549" s="38">
        <f>IF(E549=0, "-", IF(H549/E549&lt;10, H549/E549, "&gt;999%"))</f>
        <v>0.20833333333333334</v>
      </c>
    </row>
    <row r="550" spans="1:10" x14ac:dyDescent="0.2">
      <c r="A550" s="177"/>
      <c r="B550" s="143"/>
      <c r="C550" s="144"/>
      <c r="D550" s="143"/>
      <c r="E550" s="144"/>
      <c r="F550" s="145"/>
      <c r="G550" s="143"/>
      <c r="H550" s="144"/>
      <c r="I550" s="151"/>
      <c r="J550" s="152"/>
    </row>
    <row r="551" spans="1:10" s="139" customFormat="1" x14ac:dyDescent="0.2">
      <c r="A551" s="159" t="s">
        <v>94</v>
      </c>
      <c r="B551" s="65"/>
      <c r="C551" s="66"/>
      <c r="D551" s="65"/>
      <c r="E551" s="66"/>
      <c r="F551" s="67"/>
      <c r="G551" s="65"/>
      <c r="H551" s="66"/>
      <c r="I551" s="20"/>
      <c r="J551" s="21"/>
    </row>
    <row r="552" spans="1:10" x14ac:dyDescent="0.2">
      <c r="A552" s="158" t="s">
        <v>517</v>
      </c>
      <c r="B552" s="65">
        <v>1</v>
      </c>
      <c r="C552" s="66">
        <v>0</v>
      </c>
      <c r="D552" s="65">
        <v>9</v>
      </c>
      <c r="E552" s="66">
        <v>0</v>
      </c>
      <c r="F552" s="67"/>
      <c r="G552" s="65">
        <f t="shared" ref="G552:G571" si="108">B552-C552</f>
        <v>1</v>
      </c>
      <c r="H552" s="66">
        <f t="shared" ref="H552:H571" si="109">D552-E552</f>
        <v>9</v>
      </c>
      <c r="I552" s="20" t="str">
        <f t="shared" ref="I552:I571" si="110">IF(C552=0, "-", IF(G552/C552&lt;10, G552/C552, "&gt;999%"))</f>
        <v>-</v>
      </c>
      <c r="J552" s="21" t="str">
        <f t="shared" ref="J552:J571" si="111">IF(E552=0, "-", IF(H552/E552&lt;10, H552/E552, "&gt;999%"))</f>
        <v>-</v>
      </c>
    </row>
    <row r="553" spans="1:10" x14ac:dyDescent="0.2">
      <c r="A553" s="158" t="s">
        <v>538</v>
      </c>
      <c r="B553" s="65">
        <v>10</v>
      </c>
      <c r="C553" s="66">
        <v>40</v>
      </c>
      <c r="D553" s="65">
        <v>394</v>
      </c>
      <c r="E553" s="66">
        <v>399</v>
      </c>
      <c r="F553" s="67"/>
      <c r="G553" s="65">
        <f t="shared" si="108"/>
        <v>-30</v>
      </c>
      <c r="H553" s="66">
        <f t="shared" si="109"/>
        <v>-5</v>
      </c>
      <c r="I553" s="20">
        <f t="shared" si="110"/>
        <v>-0.75</v>
      </c>
      <c r="J553" s="21">
        <f t="shared" si="111"/>
        <v>-1.2531328320802004E-2</v>
      </c>
    </row>
    <row r="554" spans="1:10" x14ac:dyDescent="0.2">
      <c r="A554" s="158" t="s">
        <v>275</v>
      </c>
      <c r="B554" s="65">
        <v>0</v>
      </c>
      <c r="C554" s="66">
        <v>3</v>
      </c>
      <c r="D554" s="65">
        <v>0</v>
      </c>
      <c r="E554" s="66">
        <v>24</v>
      </c>
      <c r="F554" s="67"/>
      <c r="G554" s="65">
        <f t="shared" si="108"/>
        <v>-3</v>
      </c>
      <c r="H554" s="66">
        <f t="shared" si="109"/>
        <v>-24</v>
      </c>
      <c r="I554" s="20">
        <f t="shared" si="110"/>
        <v>-1</v>
      </c>
      <c r="J554" s="21">
        <f t="shared" si="111"/>
        <v>-1</v>
      </c>
    </row>
    <row r="555" spans="1:10" x14ac:dyDescent="0.2">
      <c r="A555" s="158" t="s">
        <v>305</v>
      </c>
      <c r="B555" s="65">
        <v>0</v>
      </c>
      <c r="C555" s="66">
        <v>3</v>
      </c>
      <c r="D555" s="65">
        <v>14</v>
      </c>
      <c r="E555" s="66">
        <v>15</v>
      </c>
      <c r="F555" s="67"/>
      <c r="G555" s="65">
        <f t="shared" si="108"/>
        <v>-3</v>
      </c>
      <c r="H555" s="66">
        <f t="shared" si="109"/>
        <v>-1</v>
      </c>
      <c r="I555" s="20">
        <f t="shared" si="110"/>
        <v>-1</v>
      </c>
      <c r="J555" s="21">
        <f t="shared" si="111"/>
        <v>-6.6666666666666666E-2</v>
      </c>
    </row>
    <row r="556" spans="1:10" x14ac:dyDescent="0.2">
      <c r="A556" s="158" t="s">
        <v>497</v>
      </c>
      <c r="B556" s="65">
        <v>13</v>
      </c>
      <c r="C556" s="66">
        <v>1</v>
      </c>
      <c r="D556" s="65">
        <v>74</v>
      </c>
      <c r="E556" s="66">
        <v>63</v>
      </c>
      <c r="F556" s="67"/>
      <c r="G556" s="65">
        <f t="shared" si="108"/>
        <v>12</v>
      </c>
      <c r="H556" s="66">
        <f t="shared" si="109"/>
        <v>11</v>
      </c>
      <c r="I556" s="20" t="str">
        <f t="shared" si="110"/>
        <v>&gt;999%</v>
      </c>
      <c r="J556" s="21">
        <f t="shared" si="111"/>
        <v>0.17460317460317459</v>
      </c>
    </row>
    <row r="557" spans="1:10" x14ac:dyDescent="0.2">
      <c r="A557" s="158" t="s">
        <v>552</v>
      </c>
      <c r="B557" s="65">
        <v>5</v>
      </c>
      <c r="C557" s="66">
        <v>0</v>
      </c>
      <c r="D557" s="65">
        <v>55</v>
      </c>
      <c r="E557" s="66">
        <v>23</v>
      </c>
      <c r="F557" s="67"/>
      <c r="G557" s="65">
        <f t="shared" si="108"/>
        <v>5</v>
      </c>
      <c r="H557" s="66">
        <f t="shared" si="109"/>
        <v>32</v>
      </c>
      <c r="I557" s="20" t="str">
        <f t="shared" si="110"/>
        <v>-</v>
      </c>
      <c r="J557" s="21">
        <f t="shared" si="111"/>
        <v>1.3913043478260869</v>
      </c>
    </row>
    <row r="558" spans="1:10" x14ac:dyDescent="0.2">
      <c r="A558" s="158" t="s">
        <v>492</v>
      </c>
      <c r="B558" s="65">
        <v>1</v>
      </c>
      <c r="C558" s="66">
        <v>0</v>
      </c>
      <c r="D558" s="65">
        <v>1</v>
      </c>
      <c r="E558" s="66">
        <v>0</v>
      </c>
      <c r="F558" s="67"/>
      <c r="G558" s="65">
        <f t="shared" si="108"/>
        <v>1</v>
      </c>
      <c r="H558" s="66">
        <f t="shared" si="109"/>
        <v>1</v>
      </c>
      <c r="I558" s="20" t="str">
        <f t="shared" si="110"/>
        <v>-</v>
      </c>
      <c r="J558" s="21" t="str">
        <f t="shared" si="111"/>
        <v>-</v>
      </c>
    </row>
    <row r="559" spans="1:10" x14ac:dyDescent="0.2">
      <c r="A559" s="158" t="s">
        <v>240</v>
      </c>
      <c r="B559" s="65">
        <v>39</v>
      </c>
      <c r="C559" s="66">
        <v>58</v>
      </c>
      <c r="D559" s="65">
        <v>537</v>
      </c>
      <c r="E559" s="66">
        <v>581</v>
      </c>
      <c r="F559" s="67"/>
      <c r="G559" s="65">
        <f t="shared" si="108"/>
        <v>-19</v>
      </c>
      <c r="H559" s="66">
        <f t="shared" si="109"/>
        <v>-44</v>
      </c>
      <c r="I559" s="20">
        <f t="shared" si="110"/>
        <v>-0.32758620689655171</v>
      </c>
      <c r="J559" s="21">
        <f t="shared" si="111"/>
        <v>-7.5731497418244406E-2</v>
      </c>
    </row>
    <row r="560" spans="1:10" x14ac:dyDescent="0.2">
      <c r="A560" s="158" t="s">
        <v>418</v>
      </c>
      <c r="B560" s="65">
        <v>0</v>
      </c>
      <c r="C560" s="66">
        <v>2</v>
      </c>
      <c r="D560" s="65">
        <v>22</v>
      </c>
      <c r="E560" s="66">
        <v>34</v>
      </c>
      <c r="F560" s="67"/>
      <c r="G560" s="65">
        <f t="shared" si="108"/>
        <v>-2</v>
      </c>
      <c r="H560" s="66">
        <f t="shared" si="109"/>
        <v>-12</v>
      </c>
      <c r="I560" s="20">
        <f t="shared" si="110"/>
        <v>-1</v>
      </c>
      <c r="J560" s="21">
        <f t="shared" si="111"/>
        <v>-0.35294117647058826</v>
      </c>
    </row>
    <row r="561" spans="1:10" x14ac:dyDescent="0.2">
      <c r="A561" s="158" t="s">
        <v>306</v>
      </c>
      <c r="B561" s="65">
        <v>1</v>
      </c>
      <c r="C561" s="66">
        <v>3</v>
      </c>
      <c r="D561" s="65">
        <v>6</v>
      </c>
      <c r="E561" s="66">
        <v>20</v>
      </c>
      <c r="F561" s="67"/>
      <c r="G561" s="65">
        <f t="shared" si="108"/>
        <v>-2</v>
      </c>
      <c r="H561" s="66">
        <f t="shared" si="109"/>
        <v>-14</v>
      </c>
      <c r="I561" s="20">
        <f t="shared" si="110"/>
        <v>-0.66666666666666663</v>
      </c>
      <c r="J561" s="21">
        <f t="shared" si="111"/>
        <v>-0.7</v>
      </c>
    </row>
    <row r="562" spans="1:10" x14ac:dyDescent="0.2">
      <c r="A562" s="158" t="s">
        <v>261</v>
      </c>
      <c r="B562" s="65">
        <v>1</v>
      </c>
      <c r="C562" s="66">
        <v>2</v>
      </c>
      <c r="D562" s="65">
        <v>22</v>
      </c>
      <c r="E562" s="66">
        <v>42</v>
      </c>
      <c r="F562" s="67"/>
      <c r="G562" s="65">
        <f t="shared" si="108"/>
        <v>-1</v>
      </c>
      <c r="H562" s="66">
        <f t="shared" si="109"/>
        <v>-20</v>
      </c>
      <c r="I562" s="20">
        <f t="shared" si="110"/>
        <v>-0.5</v>
      </c>
      <c r="J562" s="21">
        <f t="shared" si="111"/>
        <v>-0.47619047619047616</v>
      </c>
    </row>
    <row r="563" spans="1:10" x14ac:dyDescent="0.2">
      <c r="A563" s="158" t="s">
        <v>457</v>
      </c>
      <c r="B563" s="65">
        <v>0</v>
      </c>
      <c r="C563" s="66">
        <v>0</v>
      </c>
      <c r="D563" s="65">
        <v>0</v>
      </c>
      <c r="E563" s="66">
        <v>6</v>
      </c>
      <c r="F563" s="67"/>
      <c r="G563" s="65">
        <f t="shared" si="108"/>
        <v>0</v>
      </c>
      <c r="H563" s="66">
        <f t="shared" si="109"/>
        <v>-6</v>
      </c>
      <c r="I563" s="20" t="str">
        <f t="shared" si="110"/>
        <v>-</v>
      </c>
      <c r="J563" s="21">
        <f t="shared" si="111"/>
        <v>-1</v>
      </c>
    </row>
    <row r="564" spans="1:10" x14ac:dyDescent="0.2">
      <c r="A564" s="158" t="s">
        <v>213</v>
      </c>
      <c r="B564" s="65">
        <v>33</v>
      </c>
      <c r="C564" s="66">
        <v>20</v>
      </c>
      <c r="D564" s="65">
        <v>177</v>
      </c>
      <c r="E564" s="66">
        <v>306</v>
      </c>
      <c r="F564" s="67"/>
      <c r="G564" s="65">
        <f t="shared" si="108"/>
        <v>13</v>
      </c>
      <c r="H564" s="66">
        <f t="shared" si="109"/>
        <v>-129</v>
      </c>
      <c r="I564" s="20">
        <f t="shared" si="110"/>
        <v>0.65</v>
      </c>
      <c r="J564" s="21">
        <f t="shared" si="111"/>
        <v>-0.42156862745098039</v>
      </c>
    </row>
    <row r="565" spans="1:10" x14ac:dyDescent="0.2">
      <c r="A565" s="158" t="s">
        <v>365</v>
      </c>
      <c r="B565" s="65">
        <v>32</v>
      </c>
      <c r="C565" s="66">
        <v>0</v>
      </c>
      <c r="D565" s="65">
        <v>160</v>
      </c>
      <c r="E565" s="66">
        <v>0</v>
      </c>
      <c r="F565" s="67"/>
      <c r="G565" s="65">
        <f t="shared" si="108"/>
        <v>32</v>
      </c>
      <c r="H565" s="66">
        <f t="shared" si="109"/>
        <v>160</v>
      </c>
      <c r="I565" s="20" t="str">
        <f t="shared" si="110"/>
        <v>-</v>
      </c>
      <c r="J565" s="21" t="str">
        <f t="shared" si="111"/>
        <v>-</v>
      </c>
    </row>
    <row r="566" spans="1:10" x14ac:dyDescent="0.2">
      <c r="A566" s="158" t="s">
        <v>419</v>
      </c>
      <c r="B566" s="65">
        <v>17</v>
      </c>
      <c r="C566" s="66">
        <v>33</v>
      </c>
      <c r="D566" s="65">
        <v>311</v>
      </c>
      <c r="E566" s="66">
        <v>372</v>
      </c>
      <c r="F566" s="67"/>
      <c r="G566" s="65">
        <f t="shared" si="108"/>
        <v>-16</v>
      </c>
      <c r="H566" s="66">
        <f t="shared" si="109"/>
        <v>-61</v>
      </c>
      <c r="I566" s="20">
        <f t="shared" si="110"/>
        <v>-0.48484848484848486</v>
      </c>
      <c r="J566" s="21">
        <f t="shared" si="111"/>
        <v>-0.16397849462365591</v>
      </c>
    </row>
    <row r="567" spans="1:10" x14ac:dyDescent="0.2">
      <c r="A567" s="158" t="s">
        <v>458</v>
      </c>
      <c r="B567" s="65">
        <v>9</v>
      </c>
      <c r="C567" s="66">
        <v>27</v>
      </c>
      <c r="D567" s="65">
        <v>181</v>
      </c>
      <c r="E567" s="66">
        <v>227</v>
      </c>
      <c r="F567" s="67"/>
      <c r="G567" s="65">
        <f t="shared" si="108"/>
        <v>-18</v>
      </c>
      <c r="H567" s="66">
        <f t="shared" si="109"/>
        <v>-46</v>
      </c>
      <c r="I567" s="20">
        <f t="shared" si="110"/>
        <v>-0.66666666666666663</v>
      </c>
      <c r="J567" s="21">
        <f t="shared" si="111"/>
        <v>-0.20264317180616739</v>
      </c>
    </row>
    <row r="568" spans="1:10" x14ac:dyDescent="0.2">
      <c r="A568" s="158" t="s">
        <v>475</v>
      </c>
      <c r="B568" s="65">
        <v>15</v>
      </c>
      <c r="C568" s="66">
        <v>10</v>
      </c>
      <c r="D568" s="65">
        <v>79</v>
      </c>
      <c r="E568" s="66">
        <v>64</v>
      </c>
      <c r="F568" s="67"/>
      <c r="G568" s="65">
        <f t="shared" si="108"/>
        <v>5</v>
      </c>
      <c r="H568" s="66">
        <f t="shared" si="109"/>
        <v>15</v>
      </c>
      <c r="I568" s="20">
        <f t="shared" si="110"/>
        <v>0.5</v>
      </c>
      <c r="J568" s="21">
        <f t="shared" si="111"/>
        <v>0.234375</v>
      </c>
    </row>
    <row r="569" spans="1:10" x14ac:dyDescent="0.2">
      <c r="A569" s="158" t="s">
        <v>507</v>
      </c>
      <c r="B569" s="65">
        <v>2</v>
      </c>
      <c r="C569" s="66">
        <v>1</v>
      </c>
      <c r="D569" s="65">
        <v>13</v>
      </c>
      <c r="E569" s="66">
        <v>45</v>
      </c>
      <c r="F569" s="67"/>
      <c r="G569" s="65">
        <f t="shared" si="108"/>
        <v>1</v>
      </c>
      <c r="H569" s="66">
        <f t="shared" si="109"/>
        <v>-32</v>
      </c>
      <c r="I569" s="20">
        <f t="shared" si="110"/>
        <v>1</v>
      </c>
      <c r="J569" s="21">
        <f t="shared" si="111"/>
        <v>-0.71111111111111114</v>
      </c>
    </row>
    <row r="570" spans="1:10" x14ac:dyDescent="0.2">
      <c r="A570" s="158" t="s">
        <v>386</v>
      </c>
      <c r="B570" s="65">
        <v>32</v>
      </c>
      <c r="C570" s="66">
        <v>0</v>
      </c>
      <c r="D570" s="65">
        <v>96</v>
      </c>
      <c r="E570" s="66">
        <v>0</v>
      </c>
      <c r="F570" s="67"/>
      <c r="G570" s="65">
        <f t="shared" si="108"/>
        <v>32</v>
      </c>
      <c r="H570" s="66">
        <f t="shared" si="109"/>
        <v>96</v>
      </c>
      <c r="I570" s="20" t="str">
        <f t="shared" si="110"/>
        <v>-</v>
      </c>
      <c r="J570" s="21" t="str">
        <f t="shared" si="111"/>
        <v>-</v>
      </c>
    </row>
    <row r="571" spans="1:10" s="160" customFormat="1" x14ac:dyDescent="0.2">
      <c r="A571" s="178" t="s">
        <v>697</v>
      </c>
      <c r="B571" s="71">
        <v>211</v>
      </c>
      <c r="C571" s="72">
        <v>203</v>
      </c>
      <c r="D571" s="71">
        <v>2151</v>
      </c>
      <c r="E571" s="72">
        <v>2221</v>
      </c>
      <c r="F571" s="73"/>
      <c r="G571" s="71">
        <f t="shared" si="108"/>
        <v>8</v>
      </c>
      <c r="H571" s="72">
        <f t="shared" si="109"/>
        <v>-70</v>
      </c>
      <c r="I571" s="37">
        <f t="shared" si="110"/>
        <v>3.9408866995073892E-2</v>
      </c>
      <c r="J571" s="38">
        <f t="shared" si="111"/>
        <v>-3.1517334533993697E-2</v>
      </c>
    </row>
    <row r="572" spans="1:10" x14ac:dyDescent="0.2">
      <c r="A572" s="177"/>
      <c r="B572" s="143"/>
      <c r="C572" s="144"/>
      <c r="D572" s="143"/>
      <c r="E572" s="144"/>
      <c r="F572" s="145"/>
      <c r="G572" s="143"/>
      <c r="H572" s="144"/>
      <c r="I572" s="151"/>
      <c r="J572" s="152"/>
    </row>
    <row r="573" spans="1:10" s="139" customFormat="1" x14ac:dyDescent="0.2">
      <c r="A573" s="159" t="s">
        <v>95</v>
      </c>
      <c r="B573" s="65"/>
      <c r="C573" s="66"/>
      <c r="D573" s="65"/>
      <c r="E573" s="66"/>
      <c r="F573" s="67"/>
      <c r="G573" s="65"/>
      <c r="H573" s="66"/>
      <c r="I573" s="20"/>
      <c r="J573" s="21"/>
    </row>
    <row r="574" spans="1:10" x14ac:dyDescent="0.2">
      <c r="A574" s="158" t="s">
        <v>276</v>
      </c>
      <c r="B574" s="65">
        <v>0</v>
      </c>
      <c r="C574" s="66">
        <v>1</v>
      </c>
      <c r="D574" s="65">
        <v>9</v>
      </c>
      <c r="E574" s="66">
        <v>2</v>
      </c>
      <c r="F574" s="67"/>
      <c r="G574" s="65">
        <f t="shared" ref="G574:G580" si="112">B574-C574</f>
        <v>-1</v>
      </c>
      <c r="H574" s="66">
        <f t="shared" ref="H574:H580" si="113">D574-E574</f>
        <v>7</v>
      </c>
      <c r="I574" s="20">
        <f t="shared" ref="I574:I580" si="114">IF(C574=0, "-", IF(G574/C574&lt;10, G574/C574, "&gt;999%"))</f>
        <v>-1</v>
      </c>
      <c r="J574" s="21">
        <f t="shared" ref="J574:J580" si="115">IF(E574=0, "-", IF(H574/E574&lt;10, H574/E574, "&gt;999%"))</f>
        <v>3.5</v>
      </c>
    </row>
    <row r="575" spans="1:10" x14ac:dyDescent="0.2">
      <c r="A575" s="158" t="s">
        <v>277</v>
      </c>
      <c r="B575" s="65">
        <v>0</v>
      </c>
      <c r="C575" s="66">
        <v>0</v>
      </c>
      <c r="D575" s="65">
        <v>8</v>
      </c>
      <c r="E575" s="66">
        <v>4</v>
      </c>
      <c r="F575" s="67"/>
      <c r="G575" s="65">
        <f t="shared" si="112"/>
        <v>0</v>
      </c>
      <c r="H575" s="66">
        <f t="shared" si="113"/>
        <v>4</v>
      </c>
      <c r="I575" s="20" t="str">
        <f t="shared" si="114"/>
        <v>-</v>
      </c>
      <c r="J575" s="21">
        <f t="shared" si="115"/>
        <v>1</v>
      </c>
    </row>
    <row r="576" spans="1:10" x14ac:dyDescent="0.2">
      <c r="A576" s="158" t="s">
        <v>290</v>
      </c>
      <c r="B576" s="65">
        <v>0</v>
      </c>
      <c r="C576" s="66">
        <v>1</v>
      </c>
      <c r="D576" s="65">
        <v>2</v>
      </c>
      <c r="E576" s="66">
        <v>3</v>
      </c>
      <c r="F576" s="67"/>
      <c r="G576" s="65">
        <f t="shared" si="112"/>
        <v>-1</v>
      </c>
      <c r="H576" s="66">
        <f t="shared" si="113"/>
        <v>-1</v>
      </c>
      <c r="I576" s="20">
        <f t="shared" si="114"/>
        <v>-1</v>
      </c>
      <c r="J576" s="21">
        <f t="shared" si="115"/>
        <v>-0.33333333333333331</v>
      </c>
    </row>
    <row r="577" spans="1:10" x14ac:dyDescent="0.2">
      <c r="A577" s="158" t="s">
        <v>396</v>
      </c>
      <c r="B577" s="65">
        <v>14</v>
      </c>
      <c r="C577" s="66">
        <v>4</v>
      </c>
      <c r="D577" s="65">
        <v>148</v>
      </c>
      <c r="E577" s="66">
        <v>114</v>
      </c>
      <c r="F577" s="67"/>
      <c r="G577" s="65">
        <f t="shared" si="112"/>
        <v>10</v>
      </c>
      <c r="H577" s="66">
        <f t="shared" si="113"/>
        <v>34</v>
      </c>
      <c r="I577" s="20">
        <f t="shared" si="114"/>
        <v>2.5</v>
      </c>
      <c r="J577" s="21">
        <f t="shared" si="115"/>
        <v>0.2982456140350877</v>
      </c>
    </row>
    <row r="578" spans="1:10" x14ac:dyDescent="0.2">
      <c r="A578" s="158" t="s">
        <v>432</v>
      </c>
      <c r="B578" s="65">
        <v>9</v>
      </c>
      <c r="C578" s="66">
        <v>15</v>
      </c>
      <c r="D578" s="65">
        <v>110</v>
      </c>
      <c r="E578" s="66">
        <v>125</v>
      </c>
      <c r="F578" s="67"/>
      <c r="G578" s="65">
        <f t="shared" si="112"/>
        <v>-6</v>
      </c>
      <c r="H578" s="66">
        <f t="shared" si="113"/>
        <v>-15</v>
      </c>
      <c r="I578" s="20">
        <f t="shared" si="114"/>
        <v>-0.4</v>
      </c>
      <c r="J578" s="21">
        <f t="shared" si="115"/>
        <v>-0.12</v>
      </c>
    </row>
    <row r="579" spans="1:10" x14ac:dyDescent="0.2">
      <c r="A579" s="158" t="s">
        <v>476</v>
      </c>
      <c r="B579" s="65">
        <v>6</v>
      </c>
      <c r="C579" s="66">
        <v>1</v>
      </c>
      <c r="D579" s="65">
        <v>28</v>
      </c>
      <c r="E579" s="66">
        <v>26</v>
      </c>
      <c r="F579" s="67"/>
      <c r="G579" s="65">
        <f t="shared" si="112"/>
        <v>5</v>
      </c>
      <c r="H579" s="66">
        <f t="shared" si="113"/>
        <v>2</v>
      </c>
      <c r="I579" s="20">
        <f t="shared" si="114"/>
        <v>5</v>
      </c>
      <c r="J579" s="21">
        <f t="shared" si="115"/>
        <v>7.6923076923076927E-2</v>
      </c>
    </row>
    <row r="580" spans="1:10" s="160" customFormat="1" x14ac:dyDescent="0.2">
      <c r="A580" s="178" t="s">
        <v>698</v>
      </c>
      <c r="B580" s="71">
        <v>29</v>
      </c>
      <c r="C580" s="72">
        <v>22</v>
      </c>
      <c r="D580" s="71">
        <v>305</v>
      </c>
      <c r="E580" s="72">
        <v>274</v>
      </c>
      <c r="F580" s="73"/>
      <c r="G580" s="71">
        <f t="shared" si="112"/>
        <v>7</v>
      </c>
      <c r="H580" s="72">
        <f t="shared" si="113"/>
        <v>31</v>
      </c>
      <c r="I580" s="37">
        <f t="shared" si="114"/>
        <v>0.31818181818181818</v>
      </c>
      <c r="J580" s="38">
        <f t="shared" si="115"/>
        <v>0.11313868613138686</v>
      </c>
    </row>
    <row r="581" spans="1:10" x14ac:dyDescent="0.2">
      <c r="A581" s="177"/>
      <c r="B581" s="143"/>
      <c r="C581" s="144"/>
      <c r="D581" s="143"/>
      <c r="E581" s="144"/>
      <c r="F581" s="145"/>
      <c r="G581" s="143"/>
      <c r="H581" s="144"/>
      <c r="I581" s="151"/>
      <c r="J581" s="152"/>
    </row>
    <row r="582" spans="1:10" s="139" customFormat="1" x14ac:dyDescent="0.2">
      <c r="A582" s="159" t="s">
        <v>96</v>
      </c>
      <c r="B582" s="65"/>
      <c r="C582" s="66"/>
      <c r="D582" s="65"/>
      <c r="E582" s="66"/>
      <c r="F582" s="67"/>
      <c r="G582" s="65"/>
      <c r="H582" s="66"/>
      <c r="I582" s="20"/>
      <c r="J582" s="21"/>
    </row>
    <row r="583" spans="1:10" x14ac:dyDescent="0.2">
      <c r="A583" s="158" t="s">
        <v>575</v>
      </c>
      <c r="B583" s="65">
        <v>7</v>
      </c>
      <c r="C583" s="66">
        <v>10</v>
      </c>
      <c r="D583" s="65">
        <v>96</v>
      </c>
      <c r="E583" s="66">
        <v>100</v>
      </c>
      <c r="F583" s="67"/>
      <c r="G583" s="65">
        <f>B583-C583</f>
        <v>-3</v>
      </c>
      <c r="H583" s="66">
        <f>D583-E583</f>
        <v>-4</v>
      </c>
      <c r="I583" s="20">
        <f>IF(C583=0, "-", IF(G583/C583&lt;10, G583/C583, "&gt;999%"))</f>
        <v>-0.3</v>
      </c>
      <c r="J583" s="21">
        <f>IF(E583=0, "-", IF(H583/E583&lt;10, H583/E583, "&gt;999%"))</f>
        <v>-0.04</v>
      </c>
    </row>
    <row r="584" spans="1:10" x14ac:dyDescent="0.2">
      <c r="A584" s="158" t="s">
        <v>561</v>
      </c>
      <c r="B584" s="65">
        <v>0</v>
      </c>
      <c r="C584" s="66">
        <v>0</v>
      </c>
      <c r="D584" s="65">
        <v>1</v>
      </c>
      <c r="E584" s="66">
        <v>2</v>
      </c>
      <c r="F584" s="67"/>
      <c r="G584" s="65">
        <f>B584-C584</f>
        <v>0</v>
      </c>
      <c r="H584" s="66">
        <f>D584-E584</f>
        <v>-1</v>
      </c>
      <c r="I584" s="20" t="str">
        <f>IF(C584=0, "-", IF(G584/C584&lt;10, G584/C584, "&gt;999%"))</f>
        <v>-</v>
      </c>
      <c r="J584" s="21">
        <f>IF(E584=0, "-", IF(H584/E584&lt;10, H584/E584, "&gt;999%"))</f>
        <v>-0.5</v>
      </c>
    </row>
    <row r="585" spans="1:10" s="160" customFormat="1" x14ac:dyDescent="0.2">
      <c r="A585" s="178" t="s">
        <v>699</v>
      </c>
      <c r="B585" s="71">
        <v>7</v>
      </c>
      <c r="C585" s="72">
        <v>10</v>
      </c>
      <c r="D585" s="71">
        <v>97</v>
      </c>
      <c r="E585" s="72">
        <v>102</v>
      </c>
      <c r="F585" s="73"/>
      <c r="G585" s="71">
        <f>B585-C585</f>
        <v>-3</v>
      </c>
      <c r="H585" s="72">
        <f>D585-E585</f>
        <v>-5</v>
      </c>
      <c r="I585" s="37">
        <f>IF(C585=0, "-", IF(G585/C585&lt;10, G585/C585, "&gt;999%"))</f>
        <v>-0.3</v>
      </c>
      <c r="J585" s="38">
        <f>IF(E585=0, "-", IF(H585/E585&lt;10, H585/E585, "&gt;999%"))</f>
        <v>-4.9019607843137254E-2</v>
      </c>
    </row>
    <row r="586" spans="1:10" x14ac:dyDescent="0.2">
      <c r="A586" s="177"/>
      <c r="B586" s="143"/>
      <c r="C586" s="144"/>
      <c r="D586" s="143"/>
      <c r="E586" s="144"/>
      <c r="F586" s="145"/>
      <c r="G586" s="143"/>
      <c r="H586" s="144"/>
      <c r="I586" s="151"/>
      <c r="J586" s="152"/>
    </row>
    <row r="587" spans="1:10" s="139" customFormat="1" x14ac:dyDescent="0.2">
      <c r="A587" s="159" t="s">
        <v>97</v>
      </c>
      <c r="B587" s="65"/>
      <c r="C587" s="66"/>
      <c r="D587" s="65"/>
      <c r="E587" s="66"/>
      <c r="F587" s="67"/>
      <c r="G587" s="65"/>
      <c r="H587" s="66"/>
      <c r="I587" s="20"/>
      <c r="J587" s="21"/>
    </row>
    <row r="588" spans="1:10" x14ac:dyDescent="0.2">
      <c r="A588" s="158" t="s">
        <v>576</v>
      </c>
      <c r="B588" s="65">
        <v>0</v>
      </c>
      <c r="C588" s="66">
        <v>3</v>
      </c>
      <c r="D588" s="65">
        <v>25</v>
      </c>
      <c r="E588" s="66">
        <v>39</v>
      </c>
      <c r="F588" s="67"/>
      <c r="G588" s="65">
        <f>B588-C588</f>
        <v>-3</v>
      </c>
      <c r="H588" s="66">
        <f>D588-E588</f>
        <v>-14</v>
      </c>
      <c r="I588" s="20">
        <f>IF(C588=0, "-", IF(G588/C588&lt;10, G588/C588, "&gt;999%"))</f>
        <v>-1</v>
      </c>
      <c r="J588" s="21">
        <f>IF(E588=0, "-", IF(H588/E588&lt;10, H588/E588, "&gt;999%"))</f>
        <v>-0.35897435897435898</v>
      </c>
    </row>
    <row r="589" spans="1:10" s="160" customFormat="1" x14ac:dyDescent="0.2">
      <c r="A589" s="165" t="s">
        <v>700</v>
      </c>
      <c r="B589" s="166">
        <v>0</v>
      </c>
      <c r="C589" s="167">
        <v>3</v>
      </c>
      <c r="D589" s="166">
        <v>25</v>
      </c>
      <c r="E589" s="167">
        <v>39</v>
      </c>
      <c r="F589" s="168"/>
      <c r="G589" s="166">
        <f>B589-C589</f>
        <v>-3</v>
      </c>
      <c r="H589" s="167">
        <f>D589-E589</f>
        <v>-14</v>
      </c>
      <c r="I589" s="169">
        <f>IF(C589=0, "-", IF(G589/C589&lt;10, G589/C589, "&gt;999%"))</f>
        <v>-1</v>
      </c>
      <c r="J589" s="170">
        <f>IF(E589=0, "-", IF(H589/E589&lt;10, H589/E589, "&gt;999%"))</f>
        <v>-0.35897435897435898</v>
      </c>
    </row>
    <row r="590" spans="1:10" x14ac:dyDescent="0.2">
      <c r="A590" s="171"/>
      <c r="B590" s="172"/>
      <c r="C590" s="173"/>
      <c r="D590" s="172"/>
      <c r="E590" s="173"/>
      <c r="F590" s="174"/>
      <c r="G590" s="172"/>
      <c r="H590" s="173"/>
      <c r="I590" s="175"/>
      <c r="J590" s="176"/>
    </row>
    <row r="591" spans="1:10" x14ac:dyDescent="0.2">
      <c r="A591" s="27" t="s">
        <v>16</v>
      </c>
      <c r="B591" s="71">
        <f>SUM(B7:B590)/2</f>
        <v>6204</v>
      </c>
      <c r="C591" s="77">
        <f>SUM(C7:C590)/2</f>
        <v>5317</v>
      </c>
      <c r="D591" s="71">
        <f>SUM(D7:D590)/2</f>
        <v>60084</v>
      </c>
      <c r="E591" s="77">
        <f>SUM(E7:E590)/2</f>
        <v>67212</v>
      </c>
      <c r="F591" s="73"/>
      <c r="G591" s="71">
        <f>B591-C591</f>
        <v>887</v>
      </c>
      <c r="H591" s="72">
        <f>D591-E591</f>
        <v>-7128</v>
      </c>
      <c r="I591" s="37">
        <f>IF(C591=0, 0, G591/C591)</f>
        <v>0.16682339665224752</v>
      </c>
      <c r="J591" s="38">
        <f>IF(E591=0, 0, H591/E591)</f>
        <v>-0.10605249062667381</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6" max="16383" man="1"/>
    <brk id="105" max="16383" man="1"/>
    <brk id="160" max="16383" man="1"/>
    <brk id="217" max="16383" man="1"/>
    <brk id="275" max="16383" man="1"/>
    <brk id="332" max="16383" man="1"/>
    <brk id="392" max="16383" man="1"/>
    <brk id="454" max="16383" man="1"/>
    <brk id="508" max="16383" man="1"/>
    <brk id="54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2020</v>
      </c>
      <c r="C6" s="58">
        <f>B6-1</f>
        <v>2019</v>
      </c>
      <c r="D6" s="57">
        <f>B6</f>
        <v>2020</v>
      </c>
      <c r="E6" s="58">
        <f>C6</f>
        <v>2019</v>
      </c>
      <c r="F6" s="64"/>
      <c r="G6" s="57" t="s">
        <v>4</v>
      </c>
      <c r="H6" s="58" t="s">
        <v>2</v>
      </c>
      <c r="I6" s="57" t="s">
        <v>4</v>
      </c>
      <c r="J6" s="58" t="s">
        <v>2</v>
      </c>
    </row>
    <row r="7" spans="1:10" x14ac:dyDescent="0.2">
      <c r="A7" s="7" t="s">
        <v>110</v>
      </c>
      <c r="B7" s="65">
        <v>1183</v>
      </c>
      <c r="C7" s="66">
        <v>1341</v>
      </c>
      <c r="D7" s="65">
        <v>13647</v>
      </c>
      <c r="E7" s="66">
        <v>18483</v>
      </c>
      <c r="F7" s="67"/>
      <c r="G7" s="65">
        <f>B7-C7</f>
        <v>-158</v>
      </c>
      <c r="H7" s="66">
        <f>D7-E7</f>
        <v>-4836</v>
      </c>
      <c r="I7" s="28">
        <f>IF(C7=0, "-", IF(G7/C7&lt;10, G7/C7*100, "&gt;999"))</f>
        <v>-11.782252050708426</v>
      </c>
      <c r="J7" s="29">
        <f>IF(E7=0, "-", IF(H7/E7&lt;10, H7/E7*100, "&gt;999"))</f>
        <v>-26.1645836714819</v>
      </c>
    </row>
    <row r="8" spans="1:10" x14ac:dyDescent="0.2">
      <c r="A8" s="7" t="s">
        <v>119</v>
      </c>
      <c r="B8" s="65">
        <v>3364</v>
      </c>
      <c r="C8" s="66">
        <v>2605</v>
      </c>
      <c r="D8" s="65">
        <v>31268</v>
      </c>
      <c r="E8" s="66">
        <v>31317</v>
      </c>
      <c r="F8" s="67"/>
      <c r="G8" s="65">
        <f>B8-C8</f>
        <v>759</v>
      </c>
      <c r="H8" s="66">
        <f>D8-E8</f>
        <v>-49</v>
      </c>
      <c r="I8" s="28">
        <f>IF(C8=0, "-", IF(G8/C8&lt;10, G8/C8*100, "&gt;999"))</f>
        <v>29.136276391554706</v>
      </c>
      <c r="J8" s="29">
        <f>IF(E8=0, "-", IF(H8/E8&lt;10, H8/E8*100, "&gt;999"))</f>
        <v>-0.15646454002618385</v>
      </c>
    </row>
    <row r="9" spans="1:10" x14ac:dyDescent="0.2">
      <c r="A9" s="7" t="s">
        <v>125</v>
      </c>
      <c r="B9" s="65">
        <v>1426</v>
      </c>
      <c r="C9" s="66">
        <v>1128</v>
      </c>
      <c r="D9" s="65">
        <v>12944</v>
      </c>
      <c r="E9" s="66">
        <v>15151</v>
      </c>
      <c r="F9" s="67"/>
      <c r="G9" s="65">
        <f>B9-C9</f>
        <v>298</v>
      </c>
      <c r="H9" s="66">
        <f>D9-E9</f>
        <v>-2207</v>
      </c>
      <c r="I9" s="28">
        <f>IF(C9=0, "-", IF(G9/C9&lt;10, G9/C9*100, "&gt;999"))</f>
        <v>26.418439716312058</v>
      </c>
      <c r="J9" s="29">
        <f>IF(E9=0, "-", IF(H9/E9&lt;10, H9/E9*100, "&gt;999"))</f>
        <v>-14.566695267639099</v>
      </c>
    </row>
    <row r="10" spans="1:10" x14ac:dyDescent="0.2">
      <c r="A10" s="7" t="s">
        <v>126</v>
      </c>
      <c r="B10" s="65">
        <v>231</v>
      </c>
      <c r="C10" s="66">
        <v>243</v>
      </c>
      <c r="D10" s="65">
        <v>2225</v>
      </c>
      <c r="E10" s="66">
        <v>2261</v>
      </c>
      <c r="F10" s="67"/>
      <c r="G10" s="65">
        <f>B10-C10</f>
        <v>-12</v>
      </c>
      <c r="H10" s="66">
        <f>D10-E10</f>
        <v>-36</v>
      </c>
      <c r="I10" s="28">
        <f>IF(C10=0, "-", IF(G10/C10&lt;10, G10/C10*100, "&gt;999"))</f>
        <v>-4.9382716049382713</v>
      </c>
      <c r="J10" s="29">
        <f>IF(E10=0, "-", IF(H10/E10&lt;10, H10/E10*100, "&gt;999"))</f>
        <v>-1.5922158337019019</v>
      </c>
    </row>
    <row r="11" spans="1:10" s="43" customFormat="1" x14ac:dyDescent="0.2">
      <c r="A11" s="27" t="s">
        <v>0</v>
      </c>
      <c r="B11" s="71">
        <f>SUM(B7:B10)</f>
        <v>6204</v>
      </c>
      <c r="C11" s="72">
        <f>SUM(C7:C10)</f>
        <v>5317</v>
      </c>
      <c r="D11" s="71">
        <f>SUM(D7:D10)</f>
        <v>60084</v>
      </c>
      <c r="E11" s="72">
        <f>SUM(E7:E10)</f>
        <v>67212</v>
      </c>
      <c r="F11" s="73"/>
      <c r="G11" s="71">
        <f>B11-C11</f>
        <v>887</v>
      </c>
      <c r="H11" s="72">
        <f>D11-E11</f>
        <v>-7128</v>
      </c>
      <c r="I11" s="44">
        <f>IF(C11=0, 0, G11/C11*100)</f>
        <v>16.682339665224752</v>
      </c>
      <c r="J11" s="45">
        <f>IF(E11=0, 0, H11/E11*100)</f>
        <v>-10.605249062667381</v>
      </c>
    </row>
    <row r="13" spans="1:10" x14ac:dyDescent="0.2">
      <c r="A13" s="3"/>
      <c r="B13" s="196" t="s">
        <v>1</v>
      </c>
      <c r="C13" s="197"/>
      <c r="D13" s="196" t="s">
        <v>2</v>
      </c>
      <c r="E13" s="197"/>
      <c r="F13" s="59"/>
      <c r="G13" s="196" t="s">
        <v>3</v>
      </c>
      <c r="H13" s="200"/>
      <c r="I13" s="200"/>
      <c r="J13" s="197"/>
    </row>
    <row r="14" spans="1:10" x14ac:dyDescent="0.2">
      <c r="A14" s="7" t="s">
        <v>111</v>
      </c>
      <c r="B14" s="65">
        <v>33</v>
      </c>
      <c r="C14" s="66">
        <v>35</v>
      </c>
      <c r="D14" s="65">
        <v>411</v>
      </c>
      <c r="E14" s="66">
        <v>516</v>
      </c>
      <c r="F14" s="67"/>
      <c r="G14" s="65">
        <f t="shared" ref="G14:G34" si="0">B14-C14</f>
        <v>-2</v>
      </c>
      <c r="H14" s="66">
        <f t="shared" ref="H14:H34" si="1">D14-E14</f>
        <v>-105</v>
      </c>
      <c r="I14" s="28">
        <f t="shared" ref="I14:I33" si="2">IF(C14=0, "-", IF(G14/C14&lt;10, G14/C14*100, "&gt;999"))</f>
        <v>-5.7142857142857144</v>
      </c>
      <c r="J14" s="29">
        <f t="shared" ref="J14:J33" si="3">IF(E14=0, "-", IF(H14/E14&lt;10, H14/E14*100, "&gt;999"))</f>
        <v>-20.348837209302324</v>
      </c>
    </row>
    <row r="15" spans="1:10" x14ac:dyDescent="0.2">
      <c r="A15" s="7" t="s">
        <v>112</v>
      </c>
      <c r="B15" s="65">
        <v>249</v>
      </c>
      <c r="C15" s="66">
        <v>274</v>
      </c>
      <c r="D15" s="65">
        <v>2424</v>
      </c>
      <c r="E15" s="66">
        <v>3814</v>
      </c>
      <c r="F15" s="67"/>
      <c r="G15" s="65">
        <f t="shared" si="0"/>
        <v>-25</v>
      </c>
      <c r="H15" s="66">
        <f t="shared" si="1"/>
        <v>-1390</v>
      </c>
      <c r="I15" s="28">
        <f t="shared" si="2"/>
        <v>-9.1240875912408761</v>
      </c>
      <c r="J15" s="29">
        <f t="shared" si="3"/>
        <v>-36.44467750393288</v>
      </c>
    </row>
    <row r="16" spans="1:10" x14ac:dyDescent="0.2">
      <c r="A16" s="7" t="s">
        <v>113</v>
      </c>
      <c r="B16" s="65">
        <v>614</v>
      </c>
      <c r="C16" s="66">
        <v>635</v>
      </c>
      <c r="D16" s="65">
        <v>7029</v>
      </c>
      <c r="E16" s="66">
        <v>9339</v>
      </c>
      <c r="F16" s="67"/>
      <c r="G16" s="65">
        <f t="shared" si="0"/>
        <v>-21</v>
      </c>
      <c r="H16" s="66">
        <f t="shared" si="1"/>
        <v>-2310</v>
      </c>
      <c r="I16" s="28">
        <f t="shared" si="2"/>
        <v>-3.3070866141732282</v>
      </c>
      <c r="J16" s="29">
        <f t="shared" si="3"/>
        <v>-24.734982332155479</v>
      </c>
    </row>
    <row r="17" spans="1:10" x14ac:dyDescent="0.2">
      <c r="A17" s="7" t="s">
        <v>114</v>
      </c>
      <c r="B17" s="65">
        <v>202</v>
      </c>
      <c r="C17" s="66">
        <v>239</v>
      </c>
      <c r="D17" s="65">
        <v>2352</v>
      </c>
      <c r="E17" s="66">
        <v>2822</v>
      </c>
      <c r="F17" s="67"/>
      <c r="G17" s="65">
        <f t="shared" si="0"/>
        <v>-37</v>
      </c>
      <c r="H17" s="66">
        <f t="shared" si="1"/>
        <v>-470</v>
      </c>
      <c r="I17" s="28">
        <f t="shared" si="2"/>
        <v>-15.481171548117153</v>
      </c>
      <c r="J17" s="29">
        <f t="shared" si="3"/>
        <v>-16.654854712969524</v>
      </c>
    </row>
    <row r="18" spans="1:10" x14ac:dyDescent="0.2">
      <c r="A18" s="7" t="s">
        <v>115</v>
      </c>
      <c r="B18" s="65">
        <v>14</v>
      </c>
      <c r="C18" s="66">
        <v>58</v>
      </c>
      <c r="D18" s="65">
        <v>421</v>
      </c>
      <c r="E18" s="66">
        <v>814</v>
      </c>
      <c r="F18" s="67"/>
      <c r="G18" s="65">
        <f t="shared" si="0"/>
        <v>-44</v>
      </c>
      <c r="H18" s="66">
        <f t="shared" si="1"/>
        <v>-393</v>
      </c>
      <c r="I18" s="28">
        <f t="shared" si="2"/>
        <v>-75.862068965517238</v>
      </c>
      <c r="J18" s="29">
        <f t="shared" si="3"/>
        <v>-48.280098280098279</v>
      </c>
    </row>
    <row r="19" spans="1:10" x14ac:dyDescent="0.2">
      <c r="A19" s="7" t="s">
        <v>116</v>
      </c>
      <c r="B19" s="65">
        <v>1</v>
      </c>
      <c r="C19" s="66">
        <v>7</v>
      </c>
      <c r="D19" s="65">
        <v>37</v>
      </c>
      <c r="E19" s="66">
        <v>41</v>
      </c>
      <c r="F19" s="67"/>
      <c r="G19" s="65">
        <f t="shared" si="0"/>
        <v>-6</v>
      </c>
      <c r="H19" s="66">
        <f t="shared" si="1"/>
        <v>-4</v>
      </c>
      <c r="I19" s="28">
        <f t="shared" si="2"/>
        <v>-85.714285714285708</v>
      </c>
      <c r="J19" s="29">
        <f t="shared" si="3"/>
        <v>-9.7560975609756095</v>
      </c>
    </row>
    <row r="20" spans="1:10" x14ac:dyDescent="0.2">
      <c r="A20" s="7" t="s">
        <v>117</v>
      </c>
      <c r="B20" s="65">
        <v>14</v>
      </c>
      <c r="C20" s="66">
        <v>37</v>
      </c>
      <c r="D20" s="65">
        <v>356</v>
      </c>
      <c r="E20" s="66">
        <v>454</v>
      </c>
      <c r="F20" s="67"/>
      <c r="G20" s="65">
        <f t="shared" si="0"/>
        <v>-23</v>
      </c>
      <c r="H20" s="66">
        <f t="shared" si="1"/>
        <v>-98</v>
      </c>
      <c r="I20" s="28">
        <f t="shared" si="2"/>
        <v>-62.162162162162161</v>
      </c>
      <c r="J20" s="29">
        <f t="shared" si="3"/>
        <v>-21.58590308370044</v>
      </c>
    </row>
    <row r="21" spans="1:10" x14ac:dyDescent="0.2">
      <c r="A21" s="7" t="s">
        <v>118</v>
      </c>
      <c r="B21" s="65">
        <v>56</v>
      </c>
      <c r="C21" s="66">
        <v>56</v>
      </c>
      <c r="D21" s="65">
        <v>617</v>
      </c>
      <c r="E21" s="66">
        <v>683</v>
      </c>
      <c r="F21" s="67"/>
      <c r="G21" s="65">
        <f t="shared" si="0"/>
        <v>0</v>
      </c>
      <c r="H21" s="66">
        <f t="shared" si="1"/>
        <v>-66</v>
      </c>
      <c r="I21" s="28">
        <f t="shared" si="2"/>
        <v>0</v>
      </c>
      <c r="J21" s="29">
        <f t="shared" si="3"/>
        <v>-9.6632503660322104</v>
      </c>
    </row>
    <row r="22" spans="1:10" x14ac:dyDescent="0.2">
      <c r="A22" s="142" t="s">
        <v>120</v>
      </c>
      <c r="B22" s="143">
        <v>279</v>
      </c>
      <c r="C22" s="144">
        <v>156</v>
      </c>
      <c r="D22" s="143">
        <v>2226</v>
      </c>
      <c r="E22" s="144">
        <v>1820</v>
      </c>
      <c r="F22" s="145"/>
      <c r="G22" s="143">
        <f t="shared" si="0"/>
        <v>123</v>
      </c>
      <c r="H22" s="144">
        <f t="shared" si="1"/>
        <v>406</v>
      </c>
      <c r="I22" s="146">
        <f t="shared" si="2"/>
        <v>78.84615384615384</v>
      </c>
      <c r="J22" s="147">
        <f t="shared" si="3"/>
        <v>22.30769230769231</v>
      </c>
    </row>
    <row r="23" spans="1:10" x14ac:dyDescent="0.2">
      <c r="A23" s="7" t="s">
        <v>121</v>
      </c>
      <c r="B23" s="65">
        <v>926</v>
      </c>
      <c r="C23" s="66">
        <v>661</v>
      </c>
      <c r="D23" s="65">
        <v>8194</v>
      </c>
      <c r="E23" s="66">
        <v>7239</v>
      </c>
      <c r="F23" s="67"/>
      <c r="G23" s="65">
        <f t="shared" si="0"/>
        <v>265</v>
      </c>
      <c r="H23" s="66">
        <f t="shared" si="1"/>
        <v>955</v>
      </c>
      <c r="I23" s="28">
        <f t="shared" si="2"/>
        <v>40.090771558245081</v>
      </c>
      <c r="J23" s="29">
        <f t="shared" si="3"/>
        <v>13.192429893631715</v>
      </c>
    </row>
    <row r="24" spans="1:10" x14ac:dyDescent="0.2">
      <c r="A24" s="7" t="s">
        <v>122</v>
      </c>
      <c r="B24" s="65">
        <v>1108</v>
      </c>
      <c r="C24" s="66">
        <v>1074</v>
      </c>
      <c r="D24" s="65">
        <v>12025</v>
      </c>
      <c r="E24" s="66">
        <v>12295</v>
      </c>
      <c r="F24" s="67"/>
      <c r="G24" s="65">
        <f t="shared" si="0"/>
        <v>34</v>
      </c>
      <c r="H24" s="66">
        <f t="shared" si="1"/>
        <v>-270</v>
      </c>
      <c r="I24" s="28">
        <f t="shared" si="2"/>
        <v>3.1657355679702048</v>
      </c>
      <c r="J24" s="29">
        <f t="shared" si="3"/>
        <v>-2.1960146400976006</v>
      </c>
    </row>
    <row r="25" spans="1:10" x14ac:dyDescent="0.2">
      <c r="A25" s="7" t="s">
        <v>123</v>
      </c>
      <c r="B25" s="65">
        <v>810</v>
      </c>
      <c r="C25" s="66">
        <v>613</v>
      </c>
      <c r="D25" s="65">
        <v>7311</v>
      </c>
      <c r="E25" s="66">
        <v>8673</v>
      </c>
      <c r="F25" s="67"/>
      <c r="G25" s="65">
        <f t="shared" si="0"/>
        <v>197</v>
      </c>
      <c r="H25" s="66">
        <f t="shared" si="1"/>
        <v>-1362</v>
      </c>
      <c r="I25" s="28">
        <f t="shared" si="2"/>
        <v>32.137030995106038</v>
      </c>
      <c r="J25" s="29">
        <f t="shared" si="3"/>
        <v>-15.703908682116916</v>
      </c>
    </row>
    <row r="26" spans="1:10" x14ac:dyDescent="0.2">
      <c r="A26" s="7" t="s">
        <v>124</v>
      </c>
      <c r="B26" s="65">
        <v>241</v>
      </c>
      <c r="C26" s="66">
        <v>101</v>
      </c>
      <c r="D26" s="65">
        <v>1512</v>
      </c>
      <c r="E26" s="66">
        <v>1290</v>
      </c>
      <c r="F26" s="67"/>
      <c r="G26" s="65">
        <f t="shared" si="0"/>
        <v>140</v>
      </c>
      <c r="H26" s="66">
        <f t="shared" si="1"/>
        <v>222</v>
      </c>
      <c r="I26" s="28">
        <f t="shared" si="2"/>
        <v>138.61386138613861</v>
      </c>
      <c r="J26" s="29">
        <f t="shared" si="3"/>
        <v>17.209302325581397</v>
      </c>
    </row>
    <row r="27" spans="1:10" x14ac:dyDescent="0.2">
      <c r="A27" s="142" t="s">
        <v>127</v>
      </c>
      <c r="B27" s="143">
        <v>9</v>
      </c>
      <c r="C27" s="144">
        <v>10</v>
      </c>
      <c r="D27" s="143">
        <v>179</v>
      </c>
      <c r="E27" s="144">
        <v>166</v>
      </c>
      <c r="F27" s="145"/>
      <c r="G27" s="143">
        <f t="shared" si="0"/>
        <v>-1</v>
      </c>
      <c r="H27" s="144">
        <f t="shared" si="1"/>
        <v>13</v>
      </c>
      <c r="I27" s="146">
        <f t="shared" si="2"/>
        <v>-10</v>
      </c>
      <c r="J27" s="147">
        <f t="shared" si="3"/>
        <v>7.8313253012048198</v>
      </c>
    </row>
    <row r="28" spans="1:10" x14ac:dyDescent="0.2">
      <c r="A28" s="7" t="s">
        <v>128</v>
      </c>
      <c r="B28" s="65">
        <v>1</v>
      </c>
      <c r="C28" s="66">
        <v>0</v>
      </c>
      <c r="D28" s="65">
        <v>6</v>
      </c>
      <c r="E28" s="66">
        <v>12</v>
      </c>
      <c r="F28" s="67"/>
      <c r="G28" s="65">
        <f t="shared" si="0"/>
        <v>1</v>
      </c>
      <c r="H28" s="66">
        <f t="shared" si="1"/>
        <v>-6</v>
      </c>
      <c r="I28" s="28" t="str">
        <f t="shared" si="2"/>
        <v>-</v>
      </c>
      <c r="J28" s="29">
        <f t="shared" si="3"/>
        <v>-50</v>
      </c>
    </row>
    <row r="29" spans="1:10" x14ac:dyDescent="0.2">
      <c r="A29" s="7" t="s">
        <v>129</v>
      </c>
      <c r="B29" s="65">
        <v>14</v>
      </c>
      <c r="C29" s="66">
        <v>6</v>
      </c>
      <c r="D29" s="65">
        <v>128</v>
      </c>
      <c r="E29" s="66">
        <v>128</v>
      </c>
      <c r="F29" s="67"/>
      <c r="G29" s="65">
        <f t="shared" si="0"/>
        <v>8</v>
      </c>
      <c r="H29" s="66">
        <f t="shared" si="1"/>
        <v>0</v>
      </c>
      <c r="I29" s="28">
        <f t="shared" si="2"/>
        <v>133.33333333333331</v>
      </c>
      <c r="J29" s="29">
        <f t="shared" si="3"/>
        <v>0</v>
      </c>
    </row>
    <row r="30" spans="1:10" x14ac:dyDescent="0.2">
      <c r="A30" s="7" t="s">
        <v>130</v>
      </c>
      <c r="B30" s="65">
        <v>167</v>
      </c>
      <c r="C30" s="66">
        <v>82</v>
      </c>
      <c r="D30" s="65">
        <v>1321</v>
      </c>
      <c r="E30" s="66">
        <v>1236</v>
      </c>
      <c r="F30" s="67"/>
      <c r="G30" s="65">
        <f t="shared" si="0"/>
        <v>85</v>
      </c>
      <c r="H30" s="66">
        <f t="shared" si="1"/>
        <v>85</v>
      </c>
      <c r="I30" s="28">
        <f t="shared" si="2"/>
        <v>103.65853658536585</v>
      </c>
      <c r="J30" s="29">
        <f t="shared" si="3"/>
        <v>6.8770226537216832</v>
      </c>
    </row>
    <row r="31" spans="1:10" x14ac:dyDescent="0.2">
      <c r="A31" s="7" t="s">
        <v>131</v>
      </c>
      <c r="B31" s="65">
        <v>148</v>
      </c>
      <c r="C31" s="66">
        <v>112</v>
      </c>
      <c r="D31" s="65">
        <v>1372</v>
      </c>
      <c r="E31" s="66">
        <v>1787</v>
      </c>
      <c r="F31" s="67"/>
      <c r="G31" s="65">
        <f t="shared" si="0"/>
        <v>36</v>
      </c>
      <c r="H31" s="66">
        <f t="shared" si="1"/>
        <v>-415</v>
      </c>
      <c r="I31" s="28">
        <f t="shared" si="2"/>
        <v>32.142857142857146</v>
      </c>
      <c r="J31" s="29">
        <f t="shared" si="3"/>
        <v>-23.22327923894796</v>
      </c>
    </row>
    <row r="32" spans="1:10" x14ac:dyDescent="0.2">
      <c r="A32" s="7" t="s">
        <v>132</v>
      </c>
      <c r="B32" s="65">
        <v>1087</v>
      </c>
      <c r="C32" s="66">
        <v>918</v>
      </c>
      <c r="D32" s="65">
        <v>9938</v>
      </c>
      <c r="E32" s="66">
        <v>11822</v>
      </c>
      <c r="F32" s="67"/>
      <c r="G32" s="65">
        <f t="shared" si="0"/>
        <v>169</v>
      </c>
      <c r="H32" s="66">
        <f t="shared" si="1"/>
        <v>-1884</v>
      </c>
      <c r="I32" s="28">
        <f t="shared" si="2"/>
        <v>18.40958605664488</v>
      </c>
      <c r="J32" s="29">
        <f t="shared" si="3"/>
        <v>-15.936389781762816</v>
      </c>
    </row>
    <row r="33" spans="1:10" x14ac:dyDescent="0.2">
      <c r="A33" s="142" t="s">
        <v>126</v>
      </c>
      <c r="B33" s="143">
        <v>231</v>
      </c>
      <c r="C33" s="144">
        <v>243</v>
      </c>
      <c r="D33" s="143">
        <v>2225</v>
      </c>
      <c r="E33" s="144">
        <v>2261</v>
      </c>
      <c r="F33" s="145"/>
      <c r="G33" s="143">
        <f t="shared" si="0"/>
        <v>-12</v>
      </c>
      <c r="H33" s="144">
        <f t="shared" si="1"/>
        <v>-36</v>
      </c>
      <c r="I33" s="146">
        <f t="shared" si="2"/>
        <v>-4.9382716049382713</v>
      </c>
      <c r="J33" s="147">
        <f t="shared" si="3"/>
        <v>-1.5922158337019019</v>
      </c>
    </row>
    <row r="34" spans="1:10" s="43" customFormat="1" x14ac:dyDescent="0.2">
      <c r="A34" s="27" t="s">
        <v>0</v>
      </c>
      <c r="B34" s="71">
        <f>SUM(B14:B33)</f>
        <v>6204</v>
      </c>
      <c r="C34" s="72">
        <f>SUM(C14:C33)</f>
        <v>5317</v>
      </c>
      <c r="D34" s="71">
        <f>SUM(D14:D33)</f>
        <v>60084</v>
      </c>
      <c r="E34" s="72">
        <f>SUM(E14:E33)</f>
        <v>67212</v>
      </c>
      <c r="F34" s="73"/>
      <c r="G34" s="71">
        <f t="shared" si="0"/>
        <v>887</v>
      </c>
      <c r="H34" s="72">
        <f t="shared" si="1"/>
        <v>-7128</v>
      </c>
      <c r="I34" s="44">
        <f>IF(C34=0, 0, G34/C34*100)</f>
        <v>16.682339665224752</v>
      </c>
      <c r="J34" s="45">
        <f>IF(E34=0, 0, H34/E34*100)</f>
        <v>-10.605249062667381</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2020</v>
      </c>
      <c r="C38" s="58">
        <f>C6</f>
        <v>2019</v>
      </c>
      <c r="D38" s="57">
        <f>D6</f>
        <v>2020</v>
      </c>
      <c r="E38" s="58">
        <f>E6</f>
        <v>2019</v>
      </c>
      <c r="F38" s="64"/>
      <c r="G38" s="57" t="s">
        <v>4</v>
      </c>
      <c r="H38" s="58" t="s">
        <v>2</v>
      </c>
    </row>
    <row r="39" spans="1:10" x14ac:dyDescent="0.2">
      <c r="A39" s="7" t="s">
        <v>110</v>
      </c>
      <c r="B39" s="30">
        <f>$B$7/$B$11*100</f>
        <v>19.068343004513217</v>
      </c>
      <c r="C39" s="31">
        <f>$C$7/$C$11*100</f>
        <v>25.220989279668988</v>
      </c>
      <c r="D39" s="30">
        <f>$D$7/$D$11*100</f>
        <v>22.713201517874975</v>
      </c>
      <c r="E39" s="31">
        <f>$E$7/$E$11*100</f>
        <v>27.499553651133724</v>
      </c>
      <c r="F39" s="32"/>
      <c r="G39" s="30">
        <f>B39-C39</f>
        <v>-6.1526462751557709</v>
      </c>
      <c r="H39" s="31">
        <f>D39-E39</f>
        <v>-4.7863521332587489</v>
      </c>
    </row>
    <row r="40" spans="1:10" x14ac:dyDescent="0.2">
      <c r="A40" s="7" t="s">
        <v>119</v>
      </c>
      <c r="B40" s="30">
        <f>$B$8/$B$11*100</f>
        <v>54.223081882656352</v>
      </c>
      <c r="C40" s="31">
        <f>$C$8/$C$11*100</f>
        <v>48.993793492570994</v>
      </c>
      <c r="D40" s="30">
        <f>$D$8/$D$11*100</f>
        <v>52.040476666000934</v>
      </c>
      <c r="E40" s="31">
        <f>$E$8/$E$11*100</f>
        <v>46.594358150330301</v>
      </c>
      <c r="F40" s="32"/>
      <c r="G40" s="30">
        <f>B40-C40</f>
        <v>5.2292883900853582</v>
      </c>
      <c r="H40" s="31">
        <f>D40-E40</f>
        <v>5.4461185156706335</v>
      </c>
    </row>
    <row r="41" spans="1:10" x14ac:dyDescent="0.2">
      <c r="A41" s="7" t="s">
        <v>125</v>
      </c>
      <c r="B41" s="30">
        <f>$B$9/$B$11*100</f>
        <v>22.985170857511285</v>
      </c>
      <c r="C41" s="31">
        <f>$C$9/$C$11*100</f>
        <v>21.214970848222681</v>
      </c>
      <c r="D41" s="30">
        <f>$D$9/$D$11*100</f>
        <v>21.543172891285533</v>
      </c>
      <c r="E41" s="31">
        <f>$E$9/$E$11*100</f>
        <v>22.542105576385168</v>
      </c>
      <c r="F41" s="32"/>
      <c r="G41" s="30">
        <f>B41-C41</f>
        <v>1.7702000092886045</v>
      </c>
      <c r="H41" s="31">
        <f>D41-E41</f>
        <v>-0.99893268509963562</v>
      </c>
    </row>
    <row r="42" spans="1:10" x14ac:dyDescent="0.2">
      <c r="A42" s="7" t="s">
        <v>126</v>
      </c>
      <c r="B42" s="30">
        <f>$B$10/$B$11*100</f>
        <v>3.7234042553191489</v>
      </c>
      <c r="C42" s="31">
        <f>$C$10/$C$11*100</f>
        <v>4.5702463795373331</v>
      </c>
      <c r="D42" s="30">
        <f>$D$10/$D$11*100</f>
        <v>3.7031489248385592</v>
      </c>
      <c r="E42" s="31">
        <f>$E$10/$E$11*100</f>
        <v>3.3639826221508065</v>
      </c>
      <c r="F42" s="32"/>
      <c r="G42" s="30">
        <f>B42-C42</f>
        <v>-0.84684212421818428</v>
      </c>
      <c r="H42" s="31">
        <f>D42-E42</f>
        <v>0.33916630268775272</v>
      </c>
    </row>
    <row r="43" spans="1:10" s="43" customFormat="1" x14ac:dyDescent="0.2">
      <c r="A43" s="27" t="s">
        <v>0</v>
      </c>
      <c r="B43" s="46">
        <f>SUM(B39:B42)</f>
        <v>100.00000000000001</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111</v>
      </c>
      <c r="B46" s="30">
        <f>$B$14/$B$34*100</f>
        <v>0.53191489361702127</v>
      </c>
      <c r="C46" s="31">
        <f>$C$14/$C$34*100</f>
        <v>0.6582659394395336</v>
      </c>
      <c r="D46" s="30">
        <f>$D$14/$D$34*100</f>
        <v>0.68404234072298786</v>
      </c>
      <c r="E46" s="31">
        <f>$E$14/$E$34*100</f>
        <v>0.76772004999107302</v>
      </c>
      <c r="F46" s="32"/>
      <c r="G46" s="30">
        <f t="shared" ref="G46:G66" si="4">B46-C46</f>
        <v>-0.12635104582251233</v>
      </c>
      <c r="H46" s="31">
        <f t="shared" ref="H46:H66" si="5">D46-E46</f>
        <v>-8.3677709268085154E-2</v>
      </c>
    </row>
    <row r="47" spans="1:10" x14ac:dyDescent="0.2">
      <c r="A47" s="7" t="s">
        <v>112</v>
      </c>
      <c r="B47" s="30">
        <f>$B$15/$B$34*100</f>
        <v>4.0135396518375241</v>
      </c>
      <c r="C47" s="31">
        <f>$C$15/$C$34*100</f>
        <v>5.1532819258980629</v>
      </c>
      <c r="D47" s="30">
        <f>$D$15/$D$34*100</f>
        <v>4.0343519073297385</v>
      </c>
      <c r="E47" s="31">
        <f>$E$15/$E$34*100</f>
        <v>5.6745819198952567</v>
      </c>
      <c r="F47" s="32"/>
      <c r="G47" s="30">
        <f t="shared" si="4"/>
        <v>-1.1397422740605387</v>
      </c>
      <c r="H47" s="31">
        <f t="shared" si="5"/>
        <v>-1.6402300125655183</v>
      </c>
    </row>
    <row r="48" spans="1:10" x14ac:dyDescent="0.2">
      <c r="A48" s="7" t="s">
        <v>113</v>
      </c>
      <c r="B48" s="30">
        <f>$B$16/$B$34*100</f>
        <v>9.8968407479045784</v>
      </c>
      <c r="C48" s="31">
        <f>$C$16/$C$34*100</f>
        <v>11.942824901260108</v>
      </c>
      <c r="D48" s="30">
        <f>$D$16/$D$34*100</f>
        <v>11.698621929298982</v>
      </c>
      <c r="E48" s="31">
        <f>$E$16/$E$34*100</f>
        <v>13.894840207105874</v>
      </c>
      <c r="F48" s="32"/>
      <c r="G48" s="30">
        <f t="shared" si="4"/>
        <v>-2.0459841533555299</v>
      </c>
      <c r="H48" s="31">
        <f t="shared" si="5"/>
        <v>-2.1962182778068922</v>
      </c>
    </row>
    <row r="49" spans="1:8" x14ac:dyDescent="0.2">
      <c r="A49" s="7" t="s">
        <v>114</v>
      </c>
      <c r="B49" s="30">
        <f>$B$17/$B$34*100</f>
        <v>3.2559638942617668</v>
      </c>
      <c r="C49" s="31">
        <f>$C$17/$C$34*100</f>
        <v>4.4950159864585295</v>
      </c>
      <c r="D49" s="30">
        <f>$D$17/$D$34*100</f>
        <v>3.914519672458558</v>
      </c>
      <c r="E49" s="31">
        <f>$E$17/$E$34*100</f>
        <v>4.1986550020829609</v>
      </c>
      <c r="F49" s="32"/>
      <c r="G49" s="30">
        <f t="shared" si="4"/>
        <v>-1.2390520921967627</v>
      </c>
      <c r="H49" s="31">
        <f t="shared" si="5"/>
        <v>-0.28413532962440291</v>
      </c>
    </row>
    <row r="50" spans="1:8" x14ac:dyDescent="0.2">
      <c r="A50" s="7" t="s">
        <v>115</v>
      </c>
      <c r="B50" s="30">
        <f>$B$18/$B$34*100</f>
        <v>0.2256608639587363</v>
      </c>
      <c r="C50" s="31">
        <f>$C$18/$C$34*100</f>
        <v>1.0908406996426556</v>
      </c>
      <c r="D50" s="30">
        <f>$D$18/$D$34*100</f>
        <v>0.70068570667731844</v>
      </c>
      <c r="E50" s="31">
        <f>$E$18/$E$34*100</f>
        <v>1.2110932571564601</v>
      </c>
      <c r="F50" s="32"/>
      <c r="G50" s="30">
        <f t="shared" si="4"/>
        <v>-0.86517983568391932</v>
      </c>
      <c r="H50" s="31">
        <f t="shared" si="5"/>
        <v>-0.51040755047914166</v>
      </c>
    </row>
    <row r="51" spans="1:8" x14ac:dyDescent="0.2">
      <c r="A51" s="7" t="s">
        <v>116</v>
      </c>
      <c r="B51" s="30">
        <f>$B$19/$B$34*100</f>
        <v>1.6118633139909737E-2</v>
      </c>
      <c r="C51" s="31">
        <f>$C$19/$C$34*100</f>
        <v>0.1316531878879067</v>
      </c>
      <c r="D51" s="30">
        <f>$D$19/$D$34*100</f>
        <v>6.1580454031023239E-2</v>
      </c>
      <c r="E51" s="31">
        <f>$E$19/$E$34*100</f>
        <v>6.1001011724096887E-2</v>
      </c>
      <c r="F51" s="32"/>
      <c r="G51" s="30">
        <f t="shared" si="4"/>
        <v>-0.11553455474799695</v>
      </c>
      <c r="H51" s="31">
        <f t="shared" si="5"/>
        <v>5.7944230692635185E-4</v>
      </c>
    </row>
    <row r="52" spans="1:8" x14ac:dyDescent="0.2">
      <c r="A52" s="7" t="s">
        <v>117</v>
      </c>
      <c r="B52" s="30">
        <f>$B$20/$B$34*100</f>
        <v>0.2256608639587363</v>
      </c>
      <c r="C52" s="31">
        <f>$C$20/$C$34*100</f>
        <v>0.69588113597893553</v>
      </c>
      <c r="D52" s="30">
        <f>$D$20/$D$34*100</f>
        <v>0.59250382797416945</v>
      </c>
      <c r="E52" s="31">
        <f>$E$20/$E$34*100</f>
        <v>0.67547461762780459</v>
      </c>
      <c r="F52" s="32"/>
      <c r="G52" s="30">
        <f t="shared" si="4"/>
        <v>-0.47022027202019923</v>
      </c>
      <c r="H52" s="31">
        <f t="shared" si="5"/>
        <v>-8.2970789653635135E-2</v>
      </c>
    </row>
    <row r="53" spans="1:8" x14ac:dyDescent="0.2">
      <c r="A53" s="7" t="s">
        <v>118</v>
      </c>
      <c r="B53" s="30">
        <f>$B$21/$B$34*100</f>
        <v>0.90264345583494521</v>
      </c>
      <c r="C53" s="31">
        <f>$C$21/$C$34*100</f>
        <v>1.0532255031032536</v>
      </c>
      <c r="D53" s="30">
        <f>$D$21/$D$34*100</f>
        <v>1.0268956793821984</v>
      </c>
      <c r="E53" s="31">
        <f>$E$21/$E$34*100</f>
        <v>1.0161875855501994</v>
      </c>
      <c r="F53" s="32"/>
      <c r="G53" s="30">
        <f t="shared" si="4"/>
        <v>-0.15058204726830837</v>
      </c>
      <c r="H53" s="31">
        <f t="shared" si="5"/>
        <v>1.0708093831998999E-2</v>
      </c>
    </row>
    <row r="54" spans="1:8" x14ac:dyDescent="0.2">
      <c r="A54" s="142" t="s">
        <v>120</v>
      </c>
      <c r="B54" s="148">
        <f>$B$22/$B$34*100</f>
        <v>4.4970986460348161</v>
      </c>
      <c r="C54" s="149">
        <f>$C$22/$C$34*100</f>
        <v>2.9339853300733498</v>
      </c>
      <c r="D54" s="148">
        <f>$D$22/$D$34*100</f>
        <v>3.7048132614339924</v>
      </c>
      <c r="E54" s="149">
        <f>$E$22/$E$34*100</f>
        <v>2.7078497887282031</v>
      </c>
      <c r="F54" s="150"/>
      <c r="G54" s="148">
        <f t="shared" si="4"/>
        <v>1.5631133159614663</v>
      </c>
      <c r="H54" s="149">
        <f t="shared" si="5"/>
        <v>0.99696347270578922</v>
      </c>
    </row>
    <row r="55" spans="1:8" x14ac:dyDescent="0.2">
      <c r="A55" s="7" t="s">
        <v>121</v>
      </c>
      <c r="B55" s="30">
        <f>$B$23/$B$34*100</f>
        <v>14.925854287556414</v>
      </c>
      <c r="C55" s="31">
        <f>$C$23/$C$34*100</f>
        <v>12.431822456272334</v>
      </c>
      <c r="D55" s="30">
        <f>$D$23/$D$34*100</f>
        <v>13.637574062978498</v>
      </c>
      <c r="E55" s="31">
        <f>$E$23/$E$34*100</f>
        <v>10.770398143188716</v>
      </c>
      <c r="F55" s="32"/>
      <c r="G55" s="30">
        <f t="shared" si="4"/>
        <v>2.4940318312840795</v>
      </c>
      <c r="H55" s="31">
        <f t="shared" si="5"/>
        <v>2.8671759197897817</v>
      </c>
    </row>
    <row r="56" spans="1:8" x14ac:dyDescent="0.2">
      <c r="A56" s="7" t="s">
        <v>122</v>
      </c>
      <c r="B56" s="30">
        <f>$B$24/$B$34*100</f>
        <v>17.859445519019985</v>
      </c>
      <c r="C56" s="31">
        <f>$C$24/$C$34*100</f>
        <v>20.19936054165883</v>
      </c>
      <c r="D56" s="30">
        <f>$D$24/$D$34*100</f>
        <v>20.01364756008255</v>
      </c>
      <c r="E56" s="31">
        <f>$E$24/$E$34*100</f>
        <v>18.292864369457835</v>
      </c>
      <c r="F56" s="32"/>
      <c r="G56" s="30">
        <f t="shared" si="4"/>
        <v>-2.339915022638845</v>
      </c>
      <c r="H56" s="31">
        <f t="shared" si="5"/>
        <v>1.7207831906247151</v>
      </c>
    </row>
    <row r="57" spans="1:8" x14ac:dyDescent="0.2">
      <c r="A57" s="7" t="s">
        <v>123</v>
      </c>
      <c r="B57" s="30">
        <f>$B$25/$B$34*100</f>
        <v>13.056092843326885</v>
      </c>
      <c r="C57" s="31">
        <f>$C$25/$C$34*100</f>
        <v>11.529057739326689</v>
      </c>
      <c r="D57" s="30">
        <f>$D$25/$D$34*100</f>
        <v>12.167964849211105</v>
      </c>
      <c r="E57" s="31">
        <f>$E$25/$E$34*100</f>
        <v>12.903945723977861</v>
      </c>
      <c r="F57" s="32"/>
      <c r="G57" s="30">
        <f t="shared" si="4"/>
        <v>1.5270351040001966</v>
      </c>
      <c r="H57" s="31">
        <f t="shared" si="5"/>
        <v>-0.73598087476675644</v>
      </c>
    </row>
    <row r="58" spans="1:8" x14ac:dyDescent="0.2">
      <c r="A58" s="7" t="s">
        <v>124</v>
      </c>
      <c r="B58" s="30">
        <f>$B$26/$B$34*100</f>
        <v>3.8845905867182466</v>
      </c>
      <c r="C58" s="31">
        <f>$C$26/$C$34*100</f>
        <v>1.8995674252397967</v>
      </c>
      <c r="D58" s="30">
        <f>$D$26/$D$34*100</f>
        <v>2.5164769322947875</v>
      </c>
      <c r="E58" s="31">
        <f>$E$26/$E$34*100</f>
        <v>1.9193001249776827</v>
      </c>
      <c r="F58" s="32"/>
      <c r="G58" s="30">
        <f t="shared" si="4"/>
        <v>1.9850231614784499</v>
      </c>
      <c r="H58" s="31">
        <f t="shared" si="5"/>
        <v>0.59717680731710487</v>
      </c>
    </row>
    <row r="59" spans="1:8" x14ac:dyDescent="0.2">
      <c r="A59" s="142" t="s">
        <v>127</v>
      </c>
      <c r="B59" s="148">
        <f>$B$27/$B$34*100</f>
        <v>0.14506769825918764</v>
      </c>
      <c r="C59" s="149">
        <f>$C$27/$C$34*100</f>
        <v>0.18807598269700959</v>
      </c>
      <c r="D59" s="148">
        <f>$D$27/$D$34*100</f>
        <v>0.29791625058251781</v>
      </c>
      <c r="E59" s="149">
        <f>$E$27/$E$34*100</f>
        <v>0.24697970600488006</v>
      </c>
      <c r="F59" s="150"/>
      <c r="G59" s="148">
        <f t="shared" si="4"/>
        <v>-4.3008284437821953E-2</v>
      </c>
      <c r="H59" s="149">
        <f t="shared" si="5"/>
        <v>5.0936544577637743E-2</v>
      </c>
    </row>
    <row r="60" spans="1:8" x14ac:dyDescent="0.2">
      <c r="A60" s="7" t="s">
        <v>128</v>
      </c>
      <c r="B60" s="30">
        <f>$B$28/$B$34*100</f>
        <v>1.6118633139909737E-2</v>
      </c>
      <c r="C60" s="31">
        <f>$C$28/$C$34*100</f>
        <v>0</v>
      </c>
      <c r="D60" s="30">
        <f>$D$28/$D$34*100</f>
        <v>9.9860195725983616E-3</v>
      </c>
      <c r="E60" s="31">
        <f>$E$28/$E$34*100</f>
        <v>1.7853954650955184E-2</v>
      </c>
      <c r="F60" s="32"/>
      <c r="G60" s="30">
        <f t="shared" si="4"/>
        <v>1.6118633139909737E-2</v>
      </c>
      <c r="H60" s="31">
        <f t="shared" si="5"/>
        <v>-7.8679350783568223E-3</v>
      </c>
    </row>
    <row r="61" spans="1:8" x14ac:dyDescent="0.2">
      <c r="A61" s="7" t="s">
        <v>129</v>
      </c>
      <c r="B61" s="30">
        <f>$B$29/$B$34*100</f>
        <v>0.2256608639587363</v>
      </c>
      <c r="C61" s="31">
        <f>$C$29/$C$34*100</f>
        <v>0.11284558961820576</v>
      </c>
      <c r="D61" s="30">
        <f>$D$29/$D$34*100</f>
        <v>0.21303508421543171</v>
      </c>
      <c r="E61" s="31">
        <f>$E$29/$E$34*100</f>
        <v>0.19044218294352197</v>
      </c>
      <c r="F61" s="32"/>
      <c r="G61" s="30">
        <f t="shared" si="4"/>
        <v>0.11281527434053054</v>
      </c>
      <c r="H61" s="31">
        <f t="shared" si="5"/>
        <v>2.2592901271909743E-2</v>
      </c>
    </row>
    <row r="62" spans="1:8" x14ac:dyDescent="0.2">
      <c r="A62" s="7" t="s">
        <v>130</v>
      </c>
      <c r="B62" s="30">
        <f>$B$30/$B$34*100</f>
        <v>2.6918117343649262</v>
      </c>
      <c r="C62" s="31">
        <f>$C$30/$C$34*100</f>
        <v>1.5422230581154786</v>
      </c>
      <c r="D62" s="30">
        <f>$D$30/$D$34*100</f>
        <v>2.1985886425670729</v>
      </c>
      <c r="E62" s="31">
        <f>$E$30/$E$34*100</f>
        <v>1.838957329048384</v>
      </c>
      <c r="F62" s="32"/>
      <c r="G62" s="30">
        <f t="shared" si="4"/>
        <v>1.1495886762494476</v>
      </c>
      <c r="H62" s="31">
        <f t="shared" si="5"/>
        <v>0.35963131351868882</v>
      </c>
    </row>
    <row r="63" spans="1:8" x14ac:dyDescent="0.2">
      <c r="A63" s="7" t="s">
        <v>131</v>
      </c>
      <c r="B63" s="30">
        <f>$B$31/$B$34*100</f>
        <v>2.385557704706641</v>
      </c>
      <c r="C63" s="31">
        <f>$C$31/$C$34*100</f>
        <v>2.1064510062065072</v>
      </c>
      <c r="D63" s="30">
        <f>$D$31/$D$34*100</f>
        <v>2.283469808934159</v>
      </c>
      <c r="E63" s="31">
        <f>$E$31/$E$34*100</f>
        <v>2.6587514134380767</v>
      </c>
      <c r="F63" s="32"/>
      <c r="G63" s="30">
        <f t="shared" si="4"/>
        <v>0.27910669850013381</v>
      </c>
      <c r="H63" s="31">
        <f t="shared" si="5"/>
        <v>-0.37528160450391779</v>
      </c>
    </row>
    <row r="64" spans="1:8" x14ac:dyDescent="0.2">
      <c r="A64" s="7" t="s">
        <v>132</v>
      </c>
      <c r="B64" s="30">
        <f>$B$32/$B$34*100</f>
        <v>17.520954223081883</v>
      </c>
      <c r="C64" s="31">
        <f>$C$32/$C$34*100</f>
        <v>17.265375211585479</v>
      </c>
      <c r="D64" s="30">
        <f>$D$32/$D$34*100</f>
        <v>16.540177085413752</v>
      </c>
      <c r="E64" s="31">
        <f>$E$32/$E$34*100</f>
        <v>17.58912099029935</v>
      </c>
      <c r="F64" s="32"/>
      <c r="G64" s="30">
        <f t="shared" si="4"/>
        <v>0.25557901149640472</v>
      </c>
      <c r="H64" s="31">
        <f t="shared" si="5"/>
        <v>-1.0489439048855971</v>
      </c>
    </row>
    <row r="65" spans="1:8" x14ac:dyDescent="0.2">
      <c r="A65" s="142" t="s">
        <v>126</v>
      </c>
      <c r="B65" s="148">
        <f>$B$33/$B$34*100</f>
        <v>3.7234042553191489</v>
      </c>
      <c r="C65" s="149">
        <f>$C$33/$C$34*100</f>
        <v>4.5702463795373331</v>
      </c>
      <c r="D65" s="148">
        <f>$D$33/$D$34*100</f>
        <v>3.7031489248385592</v>
      </c>
      <c r="E65" s="149">
        <f>$E$33/$E$34*100</f>
        <v>3.3639826221508065</v>
      </c>
      <c r="F65" s="150"/>
      <c r="G65" s="148">
        <f t="shared" si="4"/>
        <v>-0.84684212421818428</v>
      </c>
      <c r="H65" s="149">
        <f t="shared" si="5"/>
        <v>0.33916630268775272</v>
      </c>
    </row>
    <row r="66" spans="1:8" s="43" customFormat="1" x14ac:dyDescent="0.2">
      <c r="A66" s="27" t="s">
        <v>0</v>
      </c>
      <c r="B66" s="46">
        <f>SUM(B46:B65)</f>
        <v>100.00000000000001</v>
      </c>
      <c r="C66" s="47">
        <f>SUM(C46:C65)</f>
        <v>100.00000000000001</v>
      </c>
      <c r="D66" s="46">
        <f>SUM(D46:D65)</f>
        <v>100</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4"/>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7" t="s">
        <v>31</v>
      </c>
      <c r="B6" s="65">
        <v>7</v>
      </c>
      <c r="C6" s="66">
        <v>8</v>
      </c>
      <c r="D6" s="65">
        <v>81</v>
      </c>
      <c r="E6" s="66">
        <v>67</v>
      </c>
      <c r="F6" s="67"/>
      <c r="G6" s="65">
        <f t="shared" ref="G6:G37" si="0">B6-C6</f>
        <v>-1</v>
      </c>
      <c r="H6" s="66">
        <f t="shared" ref="H6:H37" si="1">D6-E6</f>
        <v>14</v>
      </c>
      <c r="I6" s="20">
        <f t="shared" ref="I6:I37" si="2">IF(C6=0, "-", IF(G6/C6&lt;10, G6/C6, "&gt;999%"))</f>
        <v>-0.125</v>
      </c>
      <c r="J6" s="21">
        <f t="shared" ref="J6:J37" si="3">IF(E6=0, "-", IF(H6/E6&lt;10, H6/E6, "&gt;999%"))</f>
        <v>0.20895522388059701</v>
      </c>
    </row>
    <row r="7" spans="1:10" x14ac:dyDescent="0.2">
      <c r="A7" s="7" t="s">
        <v>32</v>
      </c>
      <c r="B7" s="65">
        <v>0</v>
      </c>
      <c r="C7" s="66">
        <v>0</v>
      </c>
      <c r="D7" s="65">
        <v>0</v>
      </c>
      <c r="E7" s="66">
        <v>1</v>
      </c>
      <c r="F7" s="67"/>
      <c r="G7" s="65">
        <f t="shared" si="0"/>
        <v>0</v>
      </c>
      <c r="H7" s="66">
        <f t="shared" si="1"/>
        <v>-1</v>
      </c>
      <c r="I7" s="20" t="str">
        <f t="shared" si="2"/>
        <v>-</v>
      </c>
      <c r="J7" s="21">
        <f t="shared" si="3"/>
        <v>-1</v>
      </c>
    </row>
    <row r="8" spans="1:10" x14ac:dyDescent="0.2">
      <c r="A8" s="7" t="s">
        <v>33</v>
      </c>
      <c r="B8" s="65">
        <v>0</v>
      </c>
      <c r="C8" s="66">
        <v>2</v>
      </c>
      <c r="D8" s="65">
        <v>4</v>
      </c>
      <c r="E8" s="66">
        <v>5</v>
      </c>
      <c r="F8" s="67"/>
      <c r="G8" s="65">
        <f t="shared" si="0"/>
        <v>-2</v>
      </c>
      <c r="H8" s="66">
        <f t="shared" si="1"/>
        <v>-1</v>
      </c>
      <c r="I8" s="20">
        <f t="shared" si="2"/>
        <v>-1</v>
      </c>
      <c r="J8" s="21">
        <f t="shared" si="3"/>
        <v>-0.2</v>
      </c>
    </row>
    <row r="9" spans="1:10" x14ac:dyDescent="0.2">
      <c r="A9" s="7" t="s">
        <v>34</v>
      </c>
      <c r="B9" s="65">
        <v>75</v>
      </c>
      <c r="C9" s="66">
        <v>86</v>
      </c>
      <c r="D9" s="65">
        <v>635</v>
      </c>
      <c r="E9" s="66">
        <v>568</v>
      </c>
      <c r="F9" s="67"/>
      <c r="G9" s="65">
        <f t="shared" si="0"/>
        <v>-11</v>
      </c>
      <c r="H9" s="66">
        <f t="shared" si="1"/>
        <v>67</v>
      </c>
      <c r="I9" s="20">
        <f t="shared" si="2"/>
        <v>-0.12790697674418605</v>
      </c>
      <c r="J9" s="21">
        <f t="shared" si="3"/>
        <v>0.11795774647887323</v>
      </c>
    </row>
    <row r="10" spans="1:10" x14ac:dyDescent="0.2">
      <c r="A10" s="7" t="s">
        <v>35</v>
      </c>
      <c r="B10" s="65">
        <v>0</v>
      </c>
      <c r="C10" s="66">
        <v>3</v>
      </c>
      <c r="D10" s="65">
        <v>13</v>
      </c>
      <c r="E10" s="66">
        <v>15</v>
      </c>
      <c r="F10" s="67"/>
      <c r="G10" s="65">
        <f t="shared" si="0"/>
        <v>-3</v>
      </c>
      <c r="H10" s="66">
        <f t="shared" si="1"/>
        <v>-2</v>
      </c>
      <c r="I10" s="20">
        <f t="shared" si="2"/>
        <v>-1</v>
      </c>
      <c r="J10" s="21">
        <f t="shared" si="3"/>
        <v>-0.13333333333333333</v>
      </c>
    </row>
    <row r="11" spans="1:10" x14ac:dyDescent="0.2">
      <c r="A11" s="7" t="s">
        <v>36</v>
      </c>
      <c r="B11" s="65">
        <v>70</v>
      </c>
      <c r="C11" s="66">
        <v>39</v>
      </c>
      <c r="D11" s="65">
        <v>763</v>
      </c>
      <c r="E11" s="66">
        <v>678</v>
      </c>
      <c r="F11" s="67"/>
      <c r="G11" s="65">
        <f t="shared" si="0"/>
        <v>31</v>
      </c>
      <c r="H11" s="66">
        <f t="shared" si="1"/>
        <v>85</v>
      </c>
      <c r="I11" s="20">
        <f t="shared" si="2"/>
        <v>0.79487179487179482</v>
      </c>
      <c r="J11" s="21">
        <f t="shared" si="3"/>
        <v>0.12536873156342182</v>
      </c>
    </row>
    <row r="12" spans="1:10" x14ac:dyDescent="0.2">
      <c r="A12" s="7" t="s">
        <v>37</v>
      </c>
      <c r="B12" s="65">
        <v>4</v>
      </c>
      <c r="C12" s="66">
        <v>0</v>
      </c>
      <c r="D12" s="65">
        <v>4</v>
      </c>
      <c r="E12" s="66">
        <v>0</v>
      </c>
      <c r="F12" s="67"/>
      <c r="G12" s="65">
        <f t="shared" si="0"/>
        <v>4</v>
      </c>
      <c r="H12" s="66">
        <f t="shared" si="1"/>
        <v>4</v>
      </c>
      <c r="I12" s="20" t="str">
        <f t="shared" si="2"/>
        <v>-</v>
      </c>
      <c r="J12" s="21" t="str">
        <f t="shared" si="3"/>
        <v>-</v>
      </c>
    </row>
    <row r="13" spans="1:10" x14ac:dyDescent="0.2">
      <c r="A13" s="7" t="s">
        <v>38</v>
      </c>
      <c r="B13" s="65">
        <v>0</v>
      </c>
      <c r="C13" s="66">
        <v>2</v>
      </c>
      <c r="D13" s="65">
        <v>18</v>
      </c>
      <c r="E13" s="66">
        <v>16</v>
      </c>
      <c r="F13" s="67"/>
      <c r="G13" s="65">
        <f t="shared" si="0"/>
        <v>-2</v>
      </c>
      <c r="H13" s="66">
        <f t="shared" si="1"/>
        <v>2</v>
      </c>
      <c r="I13" s="20">
        <f t="shared" si="2"/>
        <v>-1</v>
      </c>
      <c r="J13" s="21">
        <f t="shared" si="3"/>
        <v>0.125</v>
      </c>
    </row>
    <row r="14" spans="1:10" x14ac:dyDescent="0.2">
      <c r="A14" s="7" t="s">
        <v>39</v>
      </c>
      <c r="B14" s="65">
        <v>2</v>
      </c>
      <c r="C14" s="66">
        <v>1</v>
      </c>
      <c r="D14" s="65">
        <v>8</v>
      </c>
      <c r="E14" s="66">
        <v>7</v>
      </c>
      <c r="F14" s="67"/>
      <c r="G14" s="65">
        <f t="shared" si="0"/>
        <v>1</v>
      </c>
      <c r="H14" s="66">
        <f t="shared" si="1"/>
        <v>1</v>
      </c>
      <c r="I14" s="20">
        <f t="shared" si="2"/>
        <v>1</v>
      </c>
      <c r="J14" s="21">
        <f t="shared" si="3"/>
        <v>0.14285714285714285</v>
      </c>
    </row>
    <row r="15" spans="1:10" x14ac:dyDescent="0.2">
      <c r="A15" s="7" t="s">
        <v>42</v>
      </c>
      <c r="B15" s="65">
        <v>0</v>
      </c>
      <c r="C15" s="66">
        <v>2</v>
      </c>
      <c r="D15" s="65">
        <v>11</v>
      </c>
      <c r="E15" s="66">
        <v>17</v>
      </c>
      <c r="F15" s="67"/>
      <c r="G15" s="65">
        <f t="shared" si="0"/>
        <v>-2</v>
      </c>
      <c r="H15" s="66">
        <f t="shared" si="1"/>
        <v>-6</v>
      </c>
      <c r="I15" s="20">
        <f t="shared" si="2"/>
        <v>-1</v>
      </c>
      <c r="J15" s="21">
        <f t="shared" si="3"/>
        <v>-0.35294117647058826</v>
      </c>
    </row>
    <row r="16" spans="1:10" x14ac:dyDescent="0.2">
      <c r="A16" s="7" t="s">
        <v>43</v>
      </c>
      <c r="B16" s="65">
        <v>5</v>
      </c>
      <c r="C16" s="66">
        <v>5</v>
      </c>
      <c r="D16" s="65">
        <v>52</v>
      </c>
      <c r="E16" s="66">
        <v>60</v>
      </c>
      <c r="F16" s="67"/>
      <c r="G16" s="65">
        <f t="shared" si="0"/>
        <v>0</v>
      </c>
      <c r="H16" s="66">
        <f t="shared" si="1"/>
        <v>-8</v>
      </c>
      <c r="I16" s="20">
        <f t="shared" si="2"/>
        <v>0</v>
      </c>
      <c r="J16" s="21">
        <f t="shared" si="3"/>
        <v>-0.13333333333333333</v>
      </c>
    </row>
    <row r="17" spans="1:10" x14ac:dyDescent="0.2">
      <c r="A17" s="7" t="s">
        <v>44</v>
      </c>
      <c r="B17" s="65">
        <v>6</v>
      </c>
      <c r="C17" s="66">
        <v>7</v>
      </c>
      <c r="D17" s="65">
        <v>46</v>
      </c>
      <c r="E17" s="66">
        <v>57</v>
      </c>
      <c r="F17" s="67"/>
      <c r="G17" s="65">
        <f t="shared" si="0"/>
        <v>-1</v>
      </c>
      <c r="H17" s="66">
        <f t="shared" si="1"/>
        <v>-11</v>
      </c>
      <c r="I17" s="20">
        <f t="shared" si="2"/>
        <v>-0.14285714285714285</v>
      </c>
      <c r="J17" s="21">
        <f t="shared" si="3"/>
        <v>-0.19298245614035087</v>
      </c>
    </row>
    <row r="18" spans="1:10" x14ac:dyDescent="0.2">
      <c r="A18" s="7" t="s">
        <v>45</v>
      </c>
      <c r="B18" s="65">
        <v>420</v>
      </c>
      <c r="C18" s="66">
        <v>300</v>
      </c>
      <c r="D18" s="65">
        <v>3772</v>
      </c>
      <c r="E18" s="66">
        <v>4015</v>
      </c>
      <c r="F18" s="67"/>
      <c r="G18" s="65">
        <f t="shared" si="0"/>
        <v>120</v>
      </c>
      <c r="H18" s="66">
        <f t="shared" si="1"/>
        <v>-243</v>
      </c>
      <c r="I18" s="20">
        <f t="shared" si="2"/>
        <v>0.4</v>
      </c>
      <c r="J18" s="21">
        <f t="shared" si="3"/>
        <v>-6.0523038605230388E-2</v>
      </c>
    </row>
    <row r="19" spans="1:10" x14ac:dyDescent="0.2">
      <c r="A19" s="7" t="s">
        <v>48</v>
      </c>
      <c r="B19" s="65">
        <v>1</v>
      </c>
      <c r="C19" s="66">
        <v>1</v>
      </c>
      <c r="D19" s="65">
        <v>15</v>
      </c>
      <c r="E19" s="66">
        <v>2</v>
      </c>
      <c r="F19" s="67"/>
      <c r="G19" s="65">
        <f t="shared" si="0"/>
        <v>0</v>
      </c>
      <c r="H19" s="66">
        <f t="shared" si="1"/>
        <v>13</v>
      </c>
      <c r="I19" s="20">
        <f t="shared" si="2"/>
        <v>0</v>
      </c>
      <c r="J19" s="21">
        <f t="shared" si="3"/>
        <v>6.5</v>
      </c>
    </row>
    <row r="20" spans="1:10" x14ac:dyDescent="0.2">
      <c r="A20" s="7" t="s">
        <v>49</v>
      </c>
      <c r="B20" s="65">
        <v>17</v>
      </c>
      <c r="C20" s="66">
        <v>5</v>
      </c>
      <c r="D20" s="65">
        <v>108</v>
      </c>
      <c r="E20" s="66">
        <v>73</v>
      </c>
      <c r="F20" s="67"/>
      <c r="G20" s="65">
        <f t="shared" si="0"/>
        <v>12</v>
      </c>
      <c r="H20" s="66">
        <f t="shared" si="1"/>
        <v>35</v>
      </c>
      <c r="I20" s="20">
        <f t="shared" si="2"/>
        <v>2.4</v>
      </c>
      <c r="J20" s="21">
        <f t="shared" si="3"/>
        <v>0.47945205479452052</v>
      </c>
    </row>
    <row r="21" spans="1:10" x14ac:dyDescent="0.2">
      <c r="A21" s="7" t="s">
        <v>50</v>
      </c>
      <c r="B21" s="65">
        <v>12</v>
      </c>
      <c r="C21" s="66">
        <v>3</v>
      </c>
      <c r="D21" s="65">
        <v>188</v>
      </c>
      <c r="E21" s="66">
        <v>71</v>
      </c>
      <c r="F21" s="67"/>
      <c r="G21" s="65">
        <f t="shared" si="0"/>
        <v>9</v>
      </c>
      <c r="H21" s="66">
        <f t="shared" si="1"/>
        <v>117</v>
      </c>
      <c r="I21" s="20">
        <f t="shared" si="2"/>
        <v>3</v>
      </c>
      <c r="J21" s="21">
        <f t="shared" si="3"/>
        <v>1.647887323943662</v>
      </c>
    </row>
    <row r="22" spans="1:10" x14ac:dyDescent="0.2">
      <c r="A22" s="7" t="s">
        <v>52</v>
      </c>
      <c r="B22" s="65">
        <v>0</v>
      </c>
      <c r="C22" s="66">
        <v>199</v>
      </c>
      <c r="D22" s="65">
        <v>1443</v>
      </c>
      <c r="E22" s="66">
        <v>2974</v>
      </c>
      <c r="F22" s="67"/>
      <c r="G22" s="65">
        <f t="shared" si="0"/>
        <v>-199</v>
      </c>
      <c r="H22" s="66">
        <f t="shared" si="1"/>
        <v>-1531</v>
      </c>
      <c r="I22" s="20">
        <f t="shared" si="2"/>
        <v>-1</v>
      </c>
      <c r="J22" s="21">
        <f t="shared" si="3"/>
        <v>-0.51479488903833226</v>
      </c>
    </row>
    <row r="23" spans="1:10" x14ac:dyDescent="0.2">
      <c r="A23" s="7" t="s">
        <v>53</v>
      </c>
      <c r="B23" s="65">
        <v>210</v>
      </c>
      <c r="C23" s="66">
        <v>208</v>
      </c>
      <c r="D23" s="65">
        <v>1876</v>
      </c>
      <c r="E23" s="66">
        <v>2376</v>
      </c>
      <c r="F23" s="67"/>
      <c r="G23" s="65">
        <f t="shared" si="0"/>
        <v>2</v>
      </c>
      <c r="H23" s="66">
        <f t="shared" si="1"/>
        <v>-500</v>
      </c>
      <c r="I23" s="20">
        <f t="shared" si="2"/>
        <v>9.6153846153846159E-3</v>
      </c>
      <c r="J23" s="21">
        <f t="shared" si="3"/>
        <v>-0.21043771043771045</v>
      </c>
    </row>
    <row r="24" spans="1:10" x14ac:dyDescent="0.2">
      <c r="A24" s="7" t="s">
        <v>54</v>
      </c>
      <c r="B24" s="65">
        <v>300</v>
      </c>
      <c r="C24" s="66">
        <v>264</v>
      </c>
      <c r="D24" s="65">
        <v>3224</v>
      </c>
      <c r="E24" s="66">
        <v>4184</v>
      </c>
      <c r="F24" s="67"/>
      <c r="G24" s="65">
        <f t="shared" si="0"/>
        <v>36</v>
      </c>
      <c r="H24" s="66">
        <f t="shared" si="1"/>
        <v>-960</v>
      </c>
      <c r="I24" s="20">
        <f t="shared" si="2"/>
        <v>0.13636363636363635</v>
      </c>
      <c r="J24" s="21">
        <f t="shared" si="3"/>
        <v>-0.2294455066921606</v>
      </c>
    </row>
    <row r="25" spans="1:10" x14ac:dyDescent="0.2">
      <c r="A25" s="7" t="s">
        <v>56</v>
      </c>
      <c r="B25" s="65">
        <v>0</v>
      </c>
      <c r="C25" s="66">
        <v>0</v>
      </c>
      <c r="D25" s="65">
        <v>0</v>
      </c>
      <c r="E25" s="66">
        <v>5</v>
      </c>
      <c r="F25" s="67"/>
      <c r="G25" s="65">
        <f t="shared" si="0"/>
        <v>0</v>
      </c>
      <c r="H25" s="66">
        <f t="shared" si="1"/>
        <v>-5</v>
      </c>
      <c r="I25" s="20" t="str">
        <f t="shared" si="2"/>
        <v>-</v>
      </c>
      <c r="J25" s="21">
        <f t="shared" si="3"/>
        <v>-1</v>
      </c>
    </row>
    <row r="26" spans="1:10" x14ac:dyDescent="0.2">
      <c r="A26" s="7" t="s">
        <v>59</v>
      </c>
      <c r="B26" s="65">
        <v>169</v>
      </c>
      <c r="C26" s="66">
        <v>171</v>
      </c>
      <c r="D26" s="65">
        <v>1435</v>
      </c>
      <c r="E26" s="66">
        <v>1659</v>
      </c>
      <c r="F26" s="67"/>
      <c r="G26" s="65">
        <f t="shared" si="0"/>
        <v>-2</v>
      </c>
      <c r="H26" s="66">
        <f t="shared" si="1"/>
        <v>-224</v>
      </c>
      <c r="I26" s="20">
        <f t="shared" si="2"/>
        <v>-1.1695906432748537E-2</v>
      </c>
      <c r="J26" s="21">
        <f t="shared" si="3"/>
        <v>-0.13502109704641349</v>
      </c>
    </row>
    <row r="27" spans="1:10" x14ac:dyDescent="0.2">
      <c r="A27" s="7" t="s">
        <v>60</v>
      </c>
      <c r="B27" s="65">
        <v>4</v>
      </c>
      <c r="C27" s="66">
        <v>0</v>
      </c>
      <c r="D27" s="65">
        <v>30</v>
      </c>
      <c r="E27" s="66">
        <v>0</v>
      </c>
      <c r="F27" s="67"/>
      <c r="G27" s="65">
        <f t="shared" si="0"/>
        <v>4</v>
      </c>
      <c r="H27" s="66">
        <f t="shared" si="1"/>
        <v>30</v>
      </c>
      <c r="I27" s="20" t="str">
        <f t="shared" si="2"/>
        <v>-</v>
      </c>
      <c r="J27" s="21" t="str">
        <f t="shared" si="3"/>
        <v>-</v>
      </c>
    </row>
    <row r="28" spans="1:10" x14ac:dyDescent="0.2">
      <c r="A28" s="7" t="s">
        <v>62</v>
      </c>
      <c r="B28" s="65">
        <v>6</v>
      </c>
      <c r="C28" s="66">
        <v>4</v>
      </c>
      <c r="D28" s="65">
        <v>57</v>
      </c>
      <c r="E28" s="66">
        <v>105</v>
      </c>
      <c r="F28" s="67"/>
      <c r="G28" s="65">
        <f t="shared" si="0"/>
        <v>2</v>
      </c>
      <c r="H28" s="66">
        <f t="shared" si="1"/>
        <v>-48</v>
      </c>
      <c r="I28" s="20">
        <f t="shared" si="2"/>
        <v>0.5</v>
      </c>
      <c r="J28" s="21">
        <f t="shared" si="3"/>
        <v>-0.45714285714285713</v>
      </c>
    </row>
    <row r="29" spans="1:10" x14ac:dyDescent="0.2">
      <c r="A29" s="7" t="s">
        <v>63</v>
      </c>
      <c r="B29" s="65">
        <v>33</v>
      </c>
      <c r="C29" s="66">
        <v>18</v>
      </c>
      <c r="D29" s="65">
        <v>320</v>
      </c>
      <c r="E29" s="66">
        <v>267</v>
      </c>
      <c r="F29" s="67"/>
      <c r="G29" s="65">
        <f t="shared" si="0"/>
        <v>15</v>
      </c>
      <c r="H29" s="66">
        <f t="shared" si="1"/>
        <v>53</v>
      </c>
      <c r="I29" s="20">
        <f t="shared" si="2"/>
        <v>0.83333333333333337</v>
      </c>
      <c r="J29" s="21">
        <f t="shared" si="3"/>
        <v>0.19850187265917604</v>
      </c>
    </row>
    <row r="30" spans="1:10" x14ac:dyDescent="0.2">
      <c r="A30" s="7" t="s">
        <v>65</v>
      </c>
      <c r="B30" s="65">
        <v>279</v>
      </c>
      <c r="C30" s="66">
        <v>244</v>
      </c>
      <c r="D30" s="65">
        <v>3268</v>
      </c>
      <c r="E30" s="66">
        <v>2981</v>
      </c>
      <c r="F30" s="67"/>
      <c r="G30" s="65">
        <f t="shared" si="0"/>
        <v>35</v>
      </c>
      <c r="H30" s="66">
        <f t="shared" si="1"/>
        <v>287</v>
      </c>
      <c r="I30" s="20">
        <f t="shared" si="2"/>
        <v>0.14344262295081966</v>
      </c>
      <c r="J30" s="21">
        <f t="shared" si="3"/>
        <v>9.6276417309627646E-2</v>
      </c>
    </row>
    <row r="31" spans="1:10" x14ac:dyDescent="0.2">
      <c r="A31" s="7" t="s">
        <v>66</v>
      </c>
      <c r="B31" s="65">
        <v>0</v>
      </c>
      <c r="C31" s="66">
        <v>0</v>
      </c>
      <c r="D31" s="65">
        <v>7</v>
      </c>
      <c r="E31" s="66">
        <v>8</v>
      </c>
      <c r="F31" s="67"/>
      <c r="G31" s="65">
        <f t="shared" si="0"/>
        <v>0</v>
      </c>
      <c r="H31" s="66">
        <f t="shared" si="1"/>
        <v>-1</v>
      </c>
      <c r="I31" s="20" t="str">
        <f t="shared" si="2"/>
        <v>-</v>
      </c>
      <c r="J31" s="21">
        <f t="shared" si="3"/>
        <v>-0.125</v>
      </c>
    </row>
    <row r="32" spans="1:10" x14ac:dyDescent="0.2">
      <c r="A32" s="7" t="s">
        <v>67</v>
      </c>
      <c r="B32" s="65">
        <v>32</v>
      </c>
      <c r="C32" s="66">
        <v>26</v>
      </c>
      <c r="D32" s="65">
        <v>250</v>
      </c>
      <c r="E32" s="66">
        <v>399</v>
      </c>
      <c r="F32" s="67"/>
      <c r="G32" s="65">
        <f t="shared" si="0"/>
        <v>6</v>
      </c>
      <c r="H32" s="66">
        <f t="shared" si="1"/>
        <v>-149</v>
      </c>
      <c r="I32" s="20">
        <f t="shared" si="2"/>
        <v>0.23076923076923078</v>
      </c>
      <c r="J32" s="21">
        <f t="shared" si="3"/>
        <v>-0.37343358395989973</v>
      </c>
    </row>
    <row r="33" spans="1:10" x14ac:dyDescent="0.2">
      <c r="A33" s="7" t="s">
        <v>68</v>
      </c>
      <c r="B33" s="65">
        <v>51</v>
      </c>
      <c r="C33" s="66">
        <v>20</v>
      </c>
      <c r="D33" s="65">
        <v>401</v>
      </c>
      <c r="E33" s="66">
        <v>290</v>
      </c>
      <c r="F33" s="67"/>
      <c r="G33" s="65">
        <f t="shared" si="0"/>
        <v>31</v>
      </c>
      <c r="H33" s="66">
        <f t="shared" si="1"/>
        <v>111</v>
      </c>
      <c r="I33" s="20">
        <f t="shared" si="2"/>
        <v>1.55</v>
      </c>
      <c r="J33" s="21">
        <f t="shared" si="3"/>
        <v>0.38275862068965516</v>
      </c>
    </row>
    <row r="34" spans="1:10" x14ac:dyDescent="0.2">
      <c r="A34" s="7" t="s">
        <v>69</v>
      </c>
      <c r="B34" s="65">
        <v>58</v>
      </c>
      <c r="C34" s="66">
        <v>30</v>
      </c>
      <c r="D34" s="65">
        <v>366</v>
      </c>
      <c r="E34" s="66">
        <v>344</v>
      </c>
      <c r="F34" s="67"/>
      <c r="G34" s="65">
        <f t="shared" si="0"/>
        <v>28</v>
      </c>
      <c r="H34" s="66">
        <f t="shared" si="1"/>
        <v>22</v>
      </c>
      <c r="I34" s="20">
        <f t="shared" si="2"/>
        <v>0.93333333333333335</v>
      </c>
      <c r="J34" s="21">
        <f t="shared" si="3"/>
        <v>6.3953488372093026E-2</v>
      </c>
    </row>
    <row r="35" spans="1:10" x14ac:dyDescent="0.2">
      <c r="A35" s="7" t="s">
        <v>70</v>
      </c>
      <c r="B35" s="65">
        <v>1</v>
      </c>
      <c r="C35" s="66">
        <v>0</v>
      </c>
      <c r="D35" s="65">
        <v>3</v>
      </c>
      <c r="E35" s="66">
        <v>6</v>
      </c>
      <c r="F35" s="67"/>
      <c r="G35" s="65">
        <f t="shared" si="0"/>
        <v>1</v>
      </c>
      <c r="H35" s="66">
        <f t="shared" si="1"/>
        <v>-3</v>
      </c>
      <c r="I35" s="20" t="str">
        <f t="shared" si="2"/>
        <v>-</v>
      </c>
      <c r="J35" s="21">
        <f t="shared" si="3"/>
        <v>-0.5</v>
      </c>
    </row>
    <row r="36" spans="1:10" x14ac:dyDescent="0.2">
      <c r="A36" s="7" t="s">
        <v>73</v>
      </c>
      <c r="B36" s="65">
        <v>0</v>
      </c>
      <c r="C36" s="66">
        <v>0</v>
      </c>
      <c r="D36" s="65">
        <v>12</v>
      </c>
      <c r="E36" s="66">
        <v>6</v>
      </c>
      <c r="F36" s="67"/>
      <c r="G36" s="65">
        <f t="shared" si="0"/>
        <v>0</v>
      </c>
      <c r="H36" s="66">
        <f t="shared" si="1"/>
        <v>6</v>
      </c>
      <c r="I36" s="20" t="str">
        <f t="shared" si="2"/>
        <v>-</v>
      </c>
      <c r="J36" s="21">
        <f t="shared" si="3"/>
        <v>1</v>
      </c>
    </row>
    <row r="37" spans="1:10" x14ac:dyDescent="0.2">
      <c r="A37" s="7" t="s">
        <v>74</v>
      </c>
      <c r="B37" s="65">
        <v>739</v>
      </c>
      <c r="C37" s="66">
        <v>514</v>
      </c>
      <c r="D37" s="65">
        <v>6919</v>
      </c>
      <c r="E37" s="66">
        <v>7213</v>
      </c>
      <c r="F37" s="67"/>
      <c r="G37" s="65">
        <f t="shared" si="0"/>
        <v>225</v>
      </c>
      <c r="H37" s="66">
        <f t="shared" si="1"/>
        <v>-294</v>
      </c>
      <c r="I37" s="20">
        <f t="shared" si="2"/>
        <v>0.4377431906614786</v>
      </c>
      <c r="J37" s="21">
        <f t="shared" si="3"/>
        <v>-4.0759739359489809E-2</v>
      </c>
    </row>
    <row r="38" spans="1:10" x14ac:dyDescent="0.2">
      <c r="A38" s="7" t="s">
        <v>75</v>
      </c>
      <c r="B38" s="65">
        <v>0</v>
      </c>
      <c r="C38" s="66">
        <v>2</v>
      </c>
      <c r="D38" s="65">
        <v>7</v>
      </c>
      <c r="E38" s="66">
        <v>8</v>
      </c>
      <c r="F38" s="67"/>
      <c r="G38" s="65">
        <f t="shared" ref="G38:G72" si="4">B38-C38</f>
        <v>-2</v>
      </c>
      <c r="H38" s="66">
        <f t="shared" ref="H38:H72" si="5">D38-E38</f>
        <v>-1</v>
      </c>
      <c r="I38" s="20">
        <f t="shared" ref="I38:I72" si="6">IF(C38=0, "-", IF(G38/C38&lt;10, G38/C38, "&gt;999%"))</f>
        <v>-1</v>
      </c>
      <c r="J38" s="21">
        <f t="shared" ref="J38:J72" si="7">IF(E38=0, "-", IF(H38/E38&lt;10, H38/E38, "&gt;999%"))</f>
        <v>-0.125</v>
      </c>
    </row>
    <row r="39" spans="1:10" x14ac:dyDescent="0.2">
      <c r="A39" s="7" t="s">
        <v>76</v>
      </c>
      <c r="B39" s="65">
        <v>140</v>
      </c>
      <c r="C39" s="66">
        <v>96</v>
      </c>
      <c r="D39" s="65">
        <v>1246</v>
      </c>
      <c r="E39" s="66">
        <v>1116</v>
      </c>
      <c r="F39" s="67"/>
      <c r="G39" s="65">
        <f t="shared" si="4"/>
        <v>44</v>
      </c>
      <c r="H39" s="66">
        <f t="shared" si="5"/>
        <v>130</v>
      </c>
      <c r="I39" s="20">
        <f t="shared" si="6"/>
        <v>0.45833333333333331</v>
      </c>
      <c r="J39" s="21">
        <f t="shared" si="7"/>
        <v>0.11648745519713262</v>
      </c>
    </row>
    <row r="40" spans="1:10" x14ac:dyDescent="0.2">
      <c r="A40" s="7" t="s">
        <v>78</v>
      </c>
      <c r="B40" s="65">
        <v>28</v>
      </c>
      <c r="C40" s="66">
        <v>48</v>
      </c>
      <c r="D40" s="65">
        <v>297</v>
      </c>
      <c r="E40" s="66">
        <v>311</v>
      </c>
      <c r="F40" s="67"/>
      <c r="G40" s="65">
        <f t="shared" si="4"/>
        <v>-20</v>
      </c>
      <c r="H40" s="66">
        <f t="shared" si="5"/>
        <v>-14</v>
      </c>
      <c r="I40" s="20">
        <f t="shared" si="6"/>
        <v>-0.41666666666666669</v>
      </c>
      <c r="J40" s="21">
        <f t="shared" si="7"/>
        <v>-4.5016077170418008E-2</v>
      </c>
    </row>
    <row r="41" spans="1:10" x14ac:dyDescent="0.2">
      <c r="A41" s="7" t="s">
        <v>79</v>
      </c>
      <c r="B41" s="65">
        <v>91</v>
      </c>
      <c r="C41" s="66">
        <v>30</v>
      </c>
      <c r="D41" s="65">
        <v>877</v>
      </c>
      <c r="E41" s="66">
        <v>270</v>
      </c>
      <c r="F41" s="67"/>
      <c r="G41" s="65">
        <f t="shared" si="4"/>
        <v>61</v>
      </c>
      <c r="H41" s="66">
        <f t="shared" si="5"/>
        <v>607</v>
      </c>
      <c r="I41" s="20">
        <f t="shared" si="6"/>
        <v>2.0333333333333332</v>
      </c>
      <c r="J41" s="21">
        <f t="shared" si="7"/>
        <v>2.248148148148148</v>
      </c>
    </row>
    <row r="42" spans="1:10" x14ac:dyDescent="0.2">
      <c r="A42" s="7" t="s">
        <v>80</v>
      </c>
      <c r="B42" s="65">
        <v>11</v>
      </c>
      <c r="C42" s="66">
        <v>13</v>
      </c>
      <c r="D42" s="65">
        <v>112</v>
      </c>
      <c r="E42" s="66">
        <v>152</v>
      </c>
      <c r="F42" s="67"/>
      <c r="G42" s="65">
        <f t="shared" si="4"/>
        <v>-2</v>
      </c>
      <c r="H42" s="66">
        <f t="shared" si="5"/>
        <v>-40</v>
      </c>
      <c r="I42" s="20">
        <f t="shared" si="6"/>
        <v>-0.15384615384615385</v>
      </c>
      <c r="J42" s="21">
        <f t="shared" si="7"/>
        <v>-0.26315789473684209</v>
      </c>
    </row>
    <row r="43" spans="1:10" x14ac:dyDescent="0.2">
      <c r="A43" s="7" t="s">
        <v>81</v>
      </c>
      <c r="B43" s="65">
        <v>584</v>
      </c>
      <c r="C43" s="66">
        <v>633</v>
      </c>
      <c r="D43" s="65">
        <v>5695</v>
      </c>
      <c r="E43" s="66">
        <v>10137</v>
      </c>
      <c r="F43" s="67"/>
      <c r="G43" s="65">
        <f t="shared" si="4"/>
        <v>-49</v>
      </c>
      <c r="H43" s="66">
        <f t="shared" si="5"/>
        <v>-4442</v>
      </c>
      <c r="I43" s="20">
        <f t="shared" si="6"/>
        <v>-7.7409162717219593E-2</v>
      </c>
      <c r="J43" s="21">
        <f t="shared" si="7"/>
        <v>-0.43819670513958764</v>
      </c>
    </row>
    <row r="44" spans="1:10" x14ac:dyDescent="0.2">
      <c r="A44" s="7" t="s">
        <v>82</v>
      </c>
      <c r="B44" s="65">
        <v>210</v>
      </c>
      <c r="C44" s="66">
        <v>201</v>
      </c>
      <c r="D44" s="65">
        <v>2288</v>
      </c>
      <c r="E44" s="66">
        <v>2511</v>
      </c>
      <c r="F44" s="67"/>
      <c r="G44" s="65">
        <f t="shared" si="4"/>
        <v>9</v>
      </c>
      <c r="H44" s="66">
        <f t="shared" si="5"/>
        <v>-223</v>
      </c>
      <c r="I44" s="20">
        <f t="shared" si="6"/>
        <v>4.4776119402985072E-2</v>
      </c>
      <c r="J44" s="21">
        <f t="shared" si="7"/>
        <v>-8.880923934687375E-2</v>
      </c>
    </row>
    <row r="45" spans="1:10" x14ac:dyDescent="0.2">
      <c r="A45" s="7" t="s">
        <v>83</v>
      </c>
      <c r="B45" s="65">
        <v>3</v>
      </c>
      <c r="C45" s="66">
        <v>2</v>
      </c>
      <c r="D45" s="65">
        <v>88</v>
      </c>
      <c r="E45" s="66">
        <v>56</v>
      </c>
      <c r="F45" s="67"/>
      <c r="G45" s="65">
        <f t="shared" si="4"/>
        <v>1</v>
      </c>
      <c r="H45" s="66">
        <f t="shared" si="5"/>
        <v>32</v>
      </c>
      <c r="I45" s="20">
        <f t="shared" si="6"/>
        <v>0.5</v>
      </c>
      <c r="J45" s="21">
        <f t="shared" si="7"/>
        <v>0.5714285714285714</v>
      </c>
    </row>
    <row r="46" spans="1:10" x14ac:dyDescent="0.2">
      <c r="A46" s="7" t="s">
        <v>84</v>
      </c>
      <c r="B46" s="65">
        <v>20</v>
      </c>
      <c r="C46" s="66">
        <v>6</v>
      </c>
      <c r="D46" s="65">
        <v>236</v>
      </c>
      <c r="E46" s="66">
        <v>207</v>
      </c>
      <c r="F46" s="67"/>
      <c r="G46" s="65">
        <f t="shared" si="4"/>
        <v>14</v>
      </c>
      <c r="H46" s="66">
        <f t="shared" si="5"/>
        <v>29</v>
      </c>
      <c r="I46" s="20">
        <f t="shared" si="6"/>
        <v>2.3333333333333335</v>
      </c>
      <c r="J46" s="21">
        <f t="shared" si="7"/>
        <v>0.14009661835748793</v>
      </c>
    </row>
    <row r="47" spans="1:10" x14ac:dyDescent="0.2">
      <c r="A47" s="7" t="s">
        <v>85</v>
      </c>
      <c r="B47" s="65">
        <v>7</v>
      </c>
      <c r="C47" s="66">
        <v>10</v>
      </c>
      <c r="D47" s="65">
        <v>143</v>
      </c>
      <c r="E47" s="66">
        <v>101</v>
      </c>
      <c r="F47" s="67"/>
      <c r="G47" s="65">
        <f t="shared" si="4"/>
        <v>-3</v>
      </c>
      <c r="H47" s="66">
        <f t="shared" si="5"/>
        <v>42</v>
      </c>
      <c r="I47" s="20">
        <f t="shared" si="6"/>
        <v>-0.3</v>
      </c>
      <c r="J47" s="21">
        <f t="shared" si="7"/>
        <v>0.41584158415841582</v>
      </c>
    </row>
    <row r="48" spans="1:10" x14ac:dyDescent="0.2">
      <c r="A48" s="7" t="s">
        <v>86</v>
      </c>
      <c r="B48" s="65">
        <v>51</v>
      </c>
      <c r="C48" s="66">
        <v>32</v>
      </c>
      <c r="D48" s="65">
        <v>430</v>
      </c>
      <c r="E48" s="66">
        <v>489</v>
      </c>
      <c r="F48" s="67"/>
      <c r="G48" s="65">
        <f t="shared" si="4"/>
        <v>19</v>
      </c>
      <c r="H48" s="66">
        <f t="shared" si="5"/>
        <v>-59</v>
      </c>
      <c r="I48" s="20">
        <f t="shared" si="6"/>
        <v>0.59375</v>
      </c>
      <c r="J48" s="21">
        <f t="shared" si="7"/>
        <v>-0.12065439672801637</v>
      </c>
    </row>
    <row r="49" spans="1:10" x14ac:dyDescent="0.2">
      <c r="A49" s="7" t="s">
        <v>88</v>
      </c>
      <c r="B49" s="65">
        <v>34</v>
      </c>
      <c r="C49" s="66">
        <v>24</v>
      </c>
      <c r="D49" s="65">
        <v>298</v>
      </c>
      <c r="E49" s="66">
        <v>309</v>
      </c>
      <c r="F49" s="67"/>
      <c r="G49" s="65">
        <f t="shared" si="4"/>
        <v>10</v>
      </c>
      <c r="H49" s="66">
        <f t="shared" si="5"/>
        <v>-11</v>
      </c>
      <c r="I49" s="20">
        <f t="shared" si="6"/>
        <v>0.41666666666666669</v>
      </c>
      <c r="J49" s="21">
        <f t="shared" si="7"/>
        <v>-3.5598705501618123E-2</v>
      </c>
    </row>
    <row r="50" spans="1:10" x14ac:dyDescent="0.2">
      <c r="A50" s="7" t="s">
        <v>89</v>
      </c>
      <c r="B50" s="65">
        <v>1</v>
      </c>
      <c r="C50" s="66">
        <v>3</v>
      </c>
      <c r="D50" s="65">
        <v>28</v>
      </c>
      <c r="E50" s="66">
        <v>18</v>
      </c>
      <c r="F50" s="67"/>
      <c r="G50" s="65">
        <f t="shared" si="4"/>
        <v>-2</v>
      </c>
      <c r="H50" s="66">
        <f t="shared" si="5"/>
        <v>10</v>
      </c>
      <c r="I50" s="20">
        <f t="shared" si="6"/>
        <v>-0.66666666666666663</v>
      </c>
      <c r="J50" s="21">
        <f t="shared" si="7"/>
        <v>0.55555555555555558</v>
      </c>
    </row>
    <row r="51" spans="1:10" x14ac:dyDescent="0.2">
      <c r="A51" s="7" t="s">
        <v>90</v>
      </c>
      <c r="B51" s="65">
        <v>210</v>
      </c>
      <c r="C51" s="66">
        <v>255</v>
      </c>
      <c r="D51" s="65">
        <v>2464</v>
      </c>
      <c r="E51" s="66">
        <v>3094</v>
      </c>
      <c r="F51" s="67"/>
      <c r="G51" s="65">
        <f t="shared" si="4"/>
        <v>-45</v>
      </c>
      <c r="H51" s="66">
        <f t="shared" si="5"/>
        <v>-630</v>
      </c>
      <c r="I51" s="20">
        <f t="shared" si="6"/>
        <v>-0.17647058823529413</v>
      </c>
      <c r="J51" s="21">
        <f t="shared" si="7"/>
        <v>-0.20361990950226244</v>
      </c>
    </row>
    <row r="52" spans="1:10" x14ac:dyDescent="0.2">
      <c r="A52" s="7" t="s">
        <v>91</v>
      </c>
      <c r="B52" s="65">
        <v>130</v>
      </c>
      <c r="C52" s="66">
        <v>145</v>
      </c>
      <c r="D52" s="65">
        <v>1313</v>
      </c>
      <c r="E52" s="66">
        <v>1466</v>
      </c>
      <c r="F52" s="67"/>
      <c r="G52" s="65">
        <f t="shared" si="4"/>
        <v>-15</v>
      </c>
      <c r="H52" s="66">
        <f t="shared" si="5"/>
        <v>-153</v>
      </c>
      <c r="I52" s="20">
        <f t="shared" si="6"/>
        <v>-0.10344827586206896</v>
      </c>
      <c r="J52" s="21">
        <f t="shared" si="7"/>
        <v>-0.1043656207366985</v>
      </c>
    </row>
    <row r="53" spans="1:10" x14ac:dyDescent="0.2">
      <c r="A53" s="7" t="s">
        <v>92</v>
      </c>
      <c r="B53" s="65">
        <v>1754</v>
      </c>
      <c r="C53" s="66">
        <v>1233</v>
      </c>
      <c r="D53" s="65">
        <v>14902</v>
      </c>
      <c r="E53" s="66">
        <v>14131</v>
      </c>
      <c r="F53" s="67"/>
      <c r="G53" s="65">
        <f t="shared" si="4"/>
        <v>521</v>
      </c>
      <c r="H53" s="66">
        <f t="shared" si="5"/>
        <v>771</v>
      </c>
      <c r="I53" s="20">
        <f t="shared" si="6"/>
        <v>0.42254663422546634</v>
      </c>
      <c r="J53" s="21">
        <f t="shared" si="7"/>
        <v>5.456089448729743E-2</v>
      </c>
    </row>
    <row r="54" spans="1:10" x14ac:dyDescent="0.2">
      <c r="A54" s="7" t="s">
        <v>94</v>
      </c>
      <c r="B54" s="65">
        <v>211</v>
      </c>
      <c r="C54" s="66">
        <v>203</v>
      </c>
      <c r="D54" s="65">
        <v>2151</v>
      </c>
      <c r="E54" s="66">
        <v>2221</v>
      </c>
      <c r="F54" s="67"/>
      <c r="G54" s="65">
        <f t="shared" si="4"/>
        <v>8</v>
      </c>
      <c r="H54" s="66">
        <f t="shared" si="5"/>
        <v>-70</v>
      </c>
      <c r="I54" s="20">
        <f t="shared" si="6"/>
        <v>3.9408866995073892E-2</v>
      </c>
      <c r="J54" s="21">
        <f t="shared" si="7"/>
        <v>-3.1517334533993697E-2</v>
      </c>
    </row>
    <row r="55" spans="1:10" x14ac:dyDescent="0.2">
      <c r="A55" s="7" t="s">
        <v>95</v>
      </c>
      <c r="B55" s="65">
        <v>29</v>
      </c>
      <c r="C55" s="66">
        <v>22</v>
      </c>
      <c r="D55" s="65">
        <v>305</v>
      </c>
      <c r="E55" s="66">
        <v>274</v>
      </c>
      <c r="F55" s="67"/>
      <c r="G55" s="65">
        <f t="shared" si="4"/>
        <v>7</v>
      </c>
      <c r="H55" s="66">
        <f t="shared" si="5"/>
        <v>31</v>
      </c>
      <c r="I55" s="20">
        <f t="shared" si="6"/>
        <v>0.31818181818181818</v>
      </c>
      <c r="J55" s="21">
        <f t="shared" si="7"/>
        <v>0.11313868613138686</v>
      </c>
    </row>
    <row r="56" spans="1:10" x14ac:dyDescent="0.2">
      <c r="A56" s="142" t="s">
        <v>40</v>
      </c>
      <c r="B56" s="143">
        <v>5</v>
      </c>
      <c r="C56" s="144">
        <v>2</v>
      </c>
      <c r="D56" s="143">
        <v>23</v>
      </c>
      <c r="E56" s="144">
        <v>25</v>
      </c>
      <c r="F56" s="145"/>
      <c r="G56" s="143">
        <f t="shared" si="4"/>
        <v>3</v>
      </c>
      <c r="H56" s="144">
        <f t="shared" si="5"/>
        <v>-2</v>
      </c>
      <c r="I56" s="151">
        <f t="shared" si="6"/>
        <v>1.5</v>
      </c>
      <c r="J56" s="152">
        <f t="shared" si="7"/>
        <v>-0.08</v>
      </c>
    </row>
    <row r="57" spans="1:10" x14ac:dyDescent="0.2">
      <c r="A57" s="7" t="s">
        <v>41</v>
      </c>
      <c r="B57" s="65">
        <v>0</v>
      </c>
      <c r="C57" s="66">
        <v>1</v>
      </c>
      <c r="D57" s="65">
        <v>0</v>
      </c>
      <c r="E57" s="66">
        <v>1</v>
      </c>
      <c r="F57" s="67"/>
      <c r="G57" s="65">
        <f t="shared" si="4"/>
        <v>-1</v>
      </c>
      <c r="H57" s="66">
        <f t="shared" si="5"/>
        <v>-1</v>
      </c>
      <c r="I57" s="20">
        <f t="shared" si="6"/>
        <v>-1</v>
      </c>
      <c r="J57" s="21">
        <f t="shared" si="7"/>
        <v>-1</v>
      </c>
    </row>
    <row r="58" spans="1:10" x14ac:dyDescent="0.2">
      <c r="A58" s="7" t="s">
        <v>46</v>
      </c>
      <c r="B58" s="65">
        <v>1</v>
      </c>
      <c r="C58" s="66">
        <v>2</v>
      </c>
      <c r="D58" s="65">
        <v>28</v>
      </c>
      <c r="E58" s="66">
        <v>20</v>
      </c>
      <c r="F58" s="67"/>
      <c r="G58" s="65">
        <f t="shared" si="4"/>
        <v>-1</v>
      </c>
      <c r="H58" s="66">
        <f t="shared" si="5"/>
        <v>8</v>
      </c>
      <c r="I58" s="20">
        <f t="shared" si="6"/>
        <v>-0.5</v>
      </c>
      <c r="J58" s="21">
        <f t="shared" si="7"/>
        <v>0.4</v>
      </c>
    </row>
    <row r="59" spans="1:10" x14ac:dyDescent="0.2">
      <c r="A59" s="7" t="s">
        <v>47</v>
      </c>
      <c r="B59" s="65">
        <v>22</v>
      </c>
      <c r="C59" s="66">
        <v>17</v>
      </c>
      <c r="D59" s="65">
        <v>164</v>
      </c>
      <c r="E59" s="66">
        <v>166</v>
      </c>
      <c r="F59" s="67"/>
      <c r="G59" s="65">
        <f t="shared" si="4"/>
        <v>5</v>
      </c>
      <c r="H59" s="66">
        <f t="shared" si="5"/>
        <v>-2</v>
      </c>
      <c r="I59" s="20">
        <f t="shared" si="6"/>
        <v>0.29411764705882354</v>
      </c>
      <c r="J59" s="21">
        <f t="shared" si="7"/>
        <v>-1.2048192771084338E-2</v>
      </c>
    </row>
    <row r="60" spans="1:10" x14ac:dyDescent="0.2">
      <c r="A60" s="7" t="s">
        <v>51</v>
      </c>
      <c r="B60" s="65">
        <v>43</v>
      </c>
      <c r="C60" s="66">
        <v>44</v>
      </c>
      <c r="D60" s="65">
        <v>357</v>
      </c>
      <c r="E60" s="66">
        <v>309</v>
      </c>
      <c r="F60" s="67"/>
      <c r="G60" s="65">
        <f t="shared" si="4"/>
        <v>-1</v>
      </c>
      <c r="H60" s="66">
        <f t="shared" si="5"/>
        <v>48</v>
      </c>
      <c r="I60" s="20">
        <f t="shared" si="6"/>
        <v>-2.2727272727272728E-2</v>
      </c>
      <c r="J60" s="21">
        <f t="shared" si="7"/>
        <v>0.1553398058252427</v>
      </c>
    </row>
    <row r="61" spans="1:10" x14ac:dyDescent="0.2">
      <c r="A61" s="7" t="s">
        <v>55</v>
      </c>
      <c r="B61" s="65">
        <v>2</v>
      </c>
      <c r="C61" s="66">
        <v>1</v>
      </c>
      <c r="D61" s="65">
        <v>17</v>
      </c>
      <c r="E61" s="66">
        <v>16</v>
      </c>
      <c r="F61" s="67"/>
      <c r="G61" s="65">
        <f t="shared" si="4"/>
        <v>1</v>
      </c>
      <c r="H61" s="66">
        <f t="shared" si="5"/>
        <v>1</v>
      </c>
      <c r="I61" s="20">
        <f t="shared" si="6"/>
        <v>1</v>
      </c>
      <c r="J61" s="21">
        <f t="shared" si="7"/>
        <v>6.25E-2</v>
      </c>
    </row>
    <row r="62" spans="1:10" x14ac:dyDescent="0.2">
      <c r="A62" s="7" t="s">
        <v>57</v>
      </c>
      <c r="B62" s="65">
        <v>0</v>
      </c>
      <c r="C62" s="66">
        <v>0</v>
      </c>
      <c r="D62" s="65">
        <v>2</v>
      </c>
      <c r="E62" s="66">
        <v>2</v>
      </c>
      <c r="F62" s="67"/>
      <c r="G62" s="65">
        <f t="shared" si="4"/>
        <v>0</v>
      </c>
      <c r="H62" s="66">
        <f t="shared" si="5"/>
        <v>0</v>
      </c>
      <c r="I62" s="20" t="str">
        <f t="shared" si="6"/>
        <v>-</v>
      </c>
      <c r="J62" s="21">
        <f t="shared" si="7"/>
        <v>0</v>
      </c>
    </row>
    <row r="63" spans="1:10" x14ac:dyDescent="0.2">
      <c r="A63" s="7" t="s">
        <v>58</v>
      </c>
      <c r="B63" s="65">
        <v>58</v>
      </c>
      <c r="C63" s="66">
        <v>55</v>
      </c>
      <c r="D63" s="65">
        <v>659</v>
      </c>
      <c r="E63" s="66">
        <v>645</v>
      </c>
      <c r="F63" s="67"/>
      <c r="G63" s="65">
        <f t="shared" si="4"/>
        <v>3</v>
      </c>
      <c r="H63" s="66">
        <f t="shared" si="5"/>
        <v>14</v>
      </c>
      <c r="I63" s="20">
        <f t="shared" si="6"/>
        <v>5.4545454545454543E-2</v>
      </c>
      <c r="J63" s="21">
        <f t="shared" si="7"/>
        <v>2.1705426356589147E-2</v>
      </c>
    </row>
    <row r="64" spans="1:10" x14ac:dyDescent="0.2">
      <c r="A64" s="7" t="s">
        <v>61</v>
      </c>
      <c r="B64" s="65">
        <v>10</v>
      </c>
      <c r="C64" s="66">
        <v>1</v>
      </c>
      <c r="D64" s="65">
        <v>85</v>
      </c>
      <c r="E64" s="66">
        <v>55</v>
      </c>
      <c r="F64" s="67"/>
      <c r="G64" s="65">
        <f t="shared" si="4"/>
        <v>9</v>
      </c>
      <c r="H64" s="66">
        <f t="shared" si="5"/>
        <v>30</v>
      </c>
      <c r="I64" s="20">
        <f t="shared" si="6"/>
        <v>9</v>
      </c>
      <c r="J64" s="21">
        <f t="shared" si="7"/>
        <v>0.54545454545454541</v>
      </c>
    </row>
    <row r="65" spans="1:10" x14ac:dyDescent="0.2">
      <c r="A65" s="7" t="s">
        <v>64</v>
      </c>
      <c r="B65" s="65">
        <v>22</v>
      </c>
      <c r="C65" s="66">
        <v>16</v>
      </c>
      <c r="D65" s="65">
        <v>174</v>
      </c>
      <c r="E65" s="66">
        <v>169</v>
      </c>
      <c r="F65" s="67"/>
      <c r="G65" s="65">
        <f t="shared" si="4"/>
        <v>6</v>
      </c>
      <c r="H65" s="66">
        <f t="shared" si="5"/>
        <v>5</v>
      </c>
      <c r="I65" s="20">
        <f t="shared" si="6"/>
        <v>0.375</v>
      </c>
      <c r="J65" s="21">
        <f t="shared" si="7"/>
        <v>2.9585798816568046E-2</v>
      </c>
    </row>
    <row r="66" spans="1:10" x14ac:dyDescent="0.2">
      <c r="A66" s="7" t="s">
        <v>71</v>
      </c>
      <c r="B66" s="65">
        <v>1</v>
      </c>
      <c r="C66" s="66">
        <v>11</v>
      </c>
      <c r="D66" s="65">
        <v>34</v>
      </c>
      <c r="E66" s="66">
        <v>64</v>
      </c>
      <c r="F66" s="67"/>
      <c r="G66" s="65">
        <f t="shared" si="4"/>
        <v>-10</v>
      </c>
      <c r="H66" s="66">
        <f t="shared" si="5"/>
        <v>-30</v>
      </c>
      <c r="I66" s="20">
        <f t="shared" si="6"/>
        <v>-0.90909090909090906</v>
      </c>
      <c r="J66" s="21">
        <f t="shared" si="7"/>
        <v>-0.46875</v>
      </c>
    </row>
    <row r="67" spans="1:10" x14ac:dyDescent="0.2">
      <c r="A67" s="7" t="s">
        <v>72</v>
      </c>
      <c r="B67" s="65">
        <v>1</v>
      </c>
      <c r="C67" s="66">
        <v>7</v>
      </c>
      <c r="D67" s="65">
        <v>20</v>
      </c>
      <c r="E67" s="66">
        <v>45</v>
      </c>
      <c r="F67" s="67"/>
      <c r="G67" s="65">
        <f t="shared" si="4"/>
        <v>-6</v>
      </c>
      <c r="H67" s="66">
        <f t="shared" si="5"/>
        <v>-25</v>
      </c>
      <c r="I67" s="20">
        <f t="shared" si="6"/>
        <v>-0.8571428571428571</v>
      </c>
      <c r="J67" s="21">
        <f t="shared" si="7"/>
        <v>-0.55555555555555558</v>
      </c>
    </row>
    <row r="68" spans="1:10" x14ac:dyDescent="0.2">
      <c r="A68" s="7" t="s">
        <v>77</v>
      </c>
      <c r="B68" s="65">
        <v>11</v>
      </c>
      <c r="C68" s="66">
        <v>19</v>
      </c>
      <c r="D68" s="65">
        <v>74</v>
      </c>
      <c r="E68" s="66">
        <v>77</v>
      </c>
      <c r="F68" s="67"/>
      <c r="G68" s="65">
        <f t="shared" si="4"/>
        <v>-8</v>
      </c>
      <c r="H68" s="66">
        <f t="shared" si="5"/>
        <v>-3</v>
      </c>
      <c r="I68" s="20">
        <f t="shared" si="6"/>
        <v>-0.42105263157894735</v>
      </c>
      <c r="J68" s="21">
        <f t="shared" si="7"/>
        <v>-3.896103896103896E-2</v>
      </c>
    </row>
    <row r="69" spans="1:10" x14ac:dyDescent="0.2">
      <c r="A69" s="7" t="s">
        <v>87</v>
      </c>
      <c r="B69" s="65">
        <v>4</v>
      </c>
      <c r="C69" s="66">
        <v>5</v>
      </c>
      <c r="D69" s="65">
        <v>87</v>
      </c>
      <c r="E69" s="66">
        <v>113</v>
      </c>
      <c r="F69" s="67"/>
      <c r="G69" s="65">
        <f t="shared" si="4"/>
        <v>-1</v>
      </c>
      <c r="H69" s="66">
        <f t="shared" si="5"/>
        <v>-26</v>
      </c>
      <c r="I69" s="20">
        <f t="shared" si="6"/>
        <v>-0.2</v>
      </c>
      <c r="J69" s="21">
        <f t="shared" si="7"/>
        <v>-0.23008849557522124</v>
      </c>
    </row>
    <row r="70" spans="1:10" x14ac:dyDescent="0.2">
      <c r="A70" s="7" t="s">
        <v>93</v>
      </c>
      <c r="B70" s="65">
        <v>2</v>
      </c>
      <c r="C70" s="66">
        <v>3</v>
      </c>
      <c r="D70" s="65">
        <v>29</v>
      </c>
      <c r="E70" s="66">
        <v>24</v>
      </c>
      <c r="F70" s="67"/>
      <c r="G70" s="65">
        <f t="shared" si="4"/>
        <v>-1</v>
      </c>
      <c r="H70" s="66">
        <f t="shared" si="5"/>
        <v>5</v>
      </c>
      <c r="I70" s="20">
        <f t="shared" si="6"/>
        <v>-0.33333333333333331</v>
      </c>
      <c r="J70" s="21">
        <f t="shared" si="7"/>
        <v>0.20833333333333334</v>
      </c>
    </row>
    <row r="71" spans="1:10" x14ac:dyDescent="0.2">
      <c r="A71" s="7" t="s">
        <v>96</v>
      </c>
      <c r="B71" s="65">
        <v>7</v>
      </c>
      <c r="C71" s="66">
        <v>10</v>
      </c>
      <c r="D71" s="65">
        <v>97</v>
      </c>
      <c r="E71" s="66">
        <v>102</v>
      </c>
      <c r="F71" s="67"/>
      <c r="G71" s="65">
        <f t="shared" si="4"/>
        <v>-3</v>
      </c>
      <c r="H71" s="66">
        <f t="shared" si="5"/>
        <v>-5</v>
      </c>
      <c r="I71" s="20">
        <f t="shared" si="6"/>
        <v>-0.3</v>
      </c>
      <c r="J71" s="21">
        <f t="shared" si="7"/>
        <v>-4.9019607843137254E-2</v>
      </c>
    </row>
    <row r="72" spans="1:10" x14ac:dyDescent="0.2">
      <c r="A72" s="7" t="s">
        <v>97</v>
      </c>
      <c r="B72" s="65">
        <v>0</v>
      </c>
      <c r="C72" s="66">
        <v>3</v>
      </c>
      <c r="D72" s="65">
        <v>25</v>
      </c>
      <c r="E72" s="66">
        <v>39</v>
      </c>
      <c r="F72" s="67"/>
      <c r="G72" s="65">
        <f t="shared" si="4"/>
        <v>-3</v>
      </c>
      <c r="H72" s="66">
        <f t="shared" si="5"/>
        <v>-14</v>
      </c>
      <c r="I72" s="20">
        <f t="shared" si="6"/>
        <v>-1</v>
      </c>
      <c r="J72" s="21">
        <f t="shared" si="7"/>
        <v>-0.35897435897435898</v>
      </c>
    </row>
    <row r="73" spans="1:10" x14ac:dyDescent="0.2">
      <c r="A73" s="1"/>
      <c r="B73" s="68"/>
      <c r="C73" s="69"/>
      <c r="D73" s="68"/>
      <c r="E73" s="69"/>
      <c r="F73" s="70"/>
      <c r="G73" s="68"/>
      <c r="H73" s="69"/>
      <c r="I73" s="5"/>
      <c r="J73" s="6"/>
    </row>
    <row r="74" spans="1:10" s="43" customFormat="1" x14ac:dyDescent="0.2">
      <c r="A74" s="27" t="s">
        <v>5</v>
      </c>
      <c r="B74" s="71">
        <f>SUM(B6:B73)</f>
        <v>6204</v>
      </c>
      <c r="C74" s="72">
        <f>SUM(C6:C73)</f>
        <v>5317</v>
      </c>
      <c r="D74" s="71">
        <f>SUM(D6:D73)</f>
        <v>60084</v>
      </c>
      <c r="E74" s="72">
        <f>SUM(E6:E73)</f>
        <v>67212</v>
      </c>
      <c r="F74" s="73"/>
      <c r="G74" s="71">
        <f>SUM(G6:G73)</f>
        <v>887</v>
      </c>
      <c r="H74" s="72">
        <f>SUM(H6:H73)</f>
        <v>-7128</v>
      </c>
      <c r="I74" s="37">
        <f>IF(C74=0, 0, G74/C74)</f>
        <v>0.16682339665224752</v>
      </c>
      <c r="J74" s="38">
        <f>IF(E74=0, 0, H74/E74)</f>
        <v>-0.10605249062667381</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4"/>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109</v>
      </c>
      <c r="B2" s="202" t="s">
        <v>99</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2020</v>
      </c>
      <c r="C5" s="58">
        <f>B5-1</f>
        <v>2019</v>
      </c>
      <c r="D5" s="57">
        <f>B5</f>
        <v>2020</v>
      </c>
      <c r="E5" s="58">
        <f>C5</f>
        <v>2019</v>
      </c>
      <c r="F5" s="64"/>
      <c r="G5" s="57" t="s">
        <v>4</v>
      </c>
      <c r="H5" s="58" t="s">
        <v>2</v>
      </c>
    </row>
    <row r="6" spans="1:8" x14ac:dyDescent="0.2">
      <c r="A6" s="7" t="s">
        <v>31</v>
      </c>
      <c r="B6" s="16">
        <v>0.112830431979368</v>
      </c>
      <c r="C6" s="17">
        <v>0.150460786157608</v>
      </c>
      <c r="D6" s="16">
        <v>0.134811264230078</v>
      </c>
      <c r="E6" s="17">
        <v>9.9684580134499809E-2</v>
      </c>
      <c r="F6" s="12"/>
      <c r="G6" s="10">
        <f t="shared" ref="G6:G37" si="0">B6-C6</f>
        <v>-3.7630354178239997E-2</v>
      </c>
      <c r="H6" s="11">
        <f t="shared" ref="H6:H37" si="1">D6-E6</f>
        <v>3.5126684095578189E-2</v>
      </c>
    </row>
    <row r="7" spans="1:8" x14ac:dyDescent="0.2">
      <c r="A7" s="7" t="s">
        <v>32</v>
      </c>
      <c r="B7" s="16">
        <v>0</v>
      </c>
      <c r="C7" s="17">
        <v>0</v>
      </c>
      <c r="D7" s="16">
        <v>0</v>
      </c>
      <c r="E7" s="17">
        <v>1.4878295542462702E-3</v>
      </c>
      <c r="F7" s="12"/>
      <c r="G7" s="10">
        <f t="shared" si="0"/>
        <v>0</v>
      </c>
      <c r="H7" s="11">
        <f t="shared" si="1"/>
        <v>-1.4878295542462702E-3</v>
      </c>
    </row>
    <row r="8" spans="1:8" x14ac:dyDescent="0.2">
      <c r="A8" s="7" t="s">
        <v>33</v>
      </c>
      <c r="B8" s="16">
        <v>0</v>
      </c>
      <c r="C8" s="17">
        <v>3.7615196539401902E-2</v>
      </c>
      <c r="D8" s="16">
        <v>6.6573463817322402E-3</v>
      </c>
      <c r="E8" s="17">
        <v>7.4391477712313298E-3</v>
      </c>
      <c r="F8" s="12"/>
      <c r="G8" s="10">
        <f t="shared" si="0"/>
        <v>-3.7615196539401902E-2</v>
      </c>
      <c r="H8" s="11">
        <f t="shared" si="1"/>
        <v>-7.818013894990896E-4</v>
      </c>
    </row>
    <row r="9" spans="1:8" x14ac:dyDescent="0.2">
      <c r="A9" s="7" t="s">
        <v>34</v>
      </c>
      <c r="B9" s="16">
        <v>1.20889748549323</v>
      </c>
      <c r="C9" s="17">
        <v>1.6174534511942802</v>
      </c>
      <c r="D9" s="16">
        <v>1.0568537380999898</v>
      </c>
      <c r="E9" s="17">
        <v>0.84508718681187911</v>
      </c>
      <c r="F9" s="12"/>
      <c r="G9" s="10">
        <f t="shared" si="0"/>
        <v>-0.40855596570105024</v>
      </c>
      <c r="H9" s="11">
        <f t="shared" si="1"/>
        <v>0.21176655128811073</v>
      </c>
    </row>
    <row r="10" spans="1:8" x14ac:dyDescent="0.2">
      <c r="A10" s="7" t="s">
        <v>35</v>
      </c>
      <c r="B10" s="16">
        <v>0</v>
      </c>
      <c r="C10" s="17">
        <v>5.6422794809102901E-2</v>
      </c>
      <c r="D10" s="16">
        <v>2.16363757406298E-2</v>
      </c>
      <c r="E10" s="17">
        <v>2.2317443313694001E-2</v>
      </c>
      <c r="F10" s="12"/>
      <c r="G10" s="10">
        <f t="shared" si="0"/>
        <v>-5.6422794809102901E-2</v>
      </c>
      <c r="H10" s="11">
        <f t="shared" si="1"/>
        <v>-6.8106757306420074E-4</v>
      </c>
    </row>
    <row r="11" spans="1:8" x14ac:dyDescent="0.2">
      <c r="A11" s="7" t="s">
        <v>36</v>
      </c>
      <c r="B11" s="16">
        <v>1.12830431979368</v>
      </c>
      <c r="C11" s="17">
        <v>0.73349633251833701</v>
      </c>
      <c r="D11" s="16">
        <v>1.2698888223154301</v>
      </c>
      <c r="E11" s="17">
        <v>1.0087484377789699</v>
      </c>
      <c r="F11" s="12"/>
      <c r="G11" s="10">
        <f t="shared" si="0"/>
        <v>0.39480798727534294</v>
      </c>
      <c r="H11" s="11">
        <f t="shared" si="1"/>
        <v>0.26114038453646016</v>
      </c>
    </row>
    <row r="12" spans="1:8" x14ac:dyDescent="0.2">
      <c r="A12" s="7" t="s">
        <v>37</v>
      </c>
      <c r="B12" s="16">
        <v>6.4474532559638906E-2</v>
      </c>
      <c r="C12" s="17">
        <v>0</v>
      </c>
      <c r="D12" s="16">
        <v>6.6573463817322402E-3</v>
      </c>
      <c r="E12" s="17">
        <v>0</v>
      </c>
      <c r="F12" s="12"/>
      <c r="G12" s="10">
        <f t="shared" si="0"/>
        <v>6.4474532559638906E-2</v>
      </c>
      <c r="H12" s="11">
        <f t="shared" si="1"/>
        <v>6.6573463817322402E-3</v>
      </c>
    </row>
    <row r="13" spans="1:8" x14ac:dyDescent="0.2">
      <c r="A13" s="7" t="s">
        <v>38</v>
      </c>
      <c r="B13" s="16">
        <v>0</v>
      </c>
      <c r="C13" s="17">
        <v>3.7615196539401902E-2</v>
      </c>
      <c r="D13" s="16">
        <v>2.9958058717795097E-2</v>
      </c>
      <c r="E13" s="17">
        <v>2.3805272867940198E-2</v>
      </c>
      <c r="F13" s="12"/>
      <c r="G13" s="10">
        <f t="shared" si="0"/>
        <v>-3.7615196539401902E-2</v>
      </c>
      <c r="H13" s="11">
        <f t="shared" si="1"/>
        <v>6.1527858498548992E-3</v>
      </c>
    </row>
    <row r="14" spans="1:8" x14ac:dyDescent="0.2">
      <c r="A14" s="7" t="s">
        <v>39</v>
      </c>
      <c r="B14" s="16">
        <v>3.2237266279819501E-2</v>
      </c>
      <c r="C14" s="17">
        <v>1.8807598269700999E-2</v>
      </c>
      <c r="D14" s="16">
        <v>1.3314692763464499E-2</v>
      </c>
      <c r="E14" s="17">
        <v>1.04148068797239E-2</v>
      </c>
      <c r="F14" s="12"/>
      <c r="G14" s="10">
        <f t="shared" si="0"/>
        <v>1.3429668010118502E-2</v>
      </c>
      <c r="H14" s="11">
        <f t="shared" si="1"/>
        <v>2.8998858837405994E-3</v>
      </c>
    </row>
    <row r="15" spans="1:8" x14ac:dyDescent="0.2">
      <c r="A15" s="7" t="s">
        <v>42</v>
      </c>
      <c r="B15" s="16">
        <v>0</v>
      </c>
      <c r="C15" s="17">
        <v>3.7615196539401902E-2</v>
      </c>
      <c r="D15" s="16">
        <v>1.8307702549763702E-2</v>
      </c>
      <c r="E15" s="17">
        <v>2.5293102422186499E-2</v>
      </c>
      <c r="F15" s="12"/>
      <c r="G15" s="10">
        <f t="shared" si="0"/>
        <v>-3.7615196539401902E-2</v>
      </c>
      <c r="H15" s="11">
        <f t="shared" si="1"/>
        <v>-6.985399872422797E-3</v>
      </c>
    </row>
    <row r="16" spans="1:8" x14ac:dyDescent="0.2">
      <c r="A16" s="7" t="s">
        <v>43</v>
      </c>
      <c r="B16" s="16">
        <v>8.0593165699548691E-2</v>
      </c>
      <c r="C16" s="17">
        <v>9.4037991348504796E-2</v>
      </c>
      <c r="D16" s="16">
        <v>8.6545502962519102E-2</v>
      </c>
      <c r="E16" s="17">
        <v>8.9269773254775905E-2</v>
      </c>
      <c r="F16" s="12"/>
      <c r="G16" s="10">
        <f t="shared" si="0"/>
        <v>-1.3444825648956105E-2</v>
      </c>
      <c r="H16" s="11">
        <f t="shared" si="1"/>
        <v>-2.7242702922568029E-3</v>
      </c>
    </row>
    <row r="17" spans="1:8" x14ac:dyDescent="0.2">
      <c r="A17" s="7" t="s">
        <v>44</v>
      </c>
      <c r="B17" s="16">
        <v>9.6711798839458407E-2</v>
      </c>
      <c r="C17" s="17">
        <v>0.131653187887907</v>
      </c>
      <c r="D17" s="16">
        <v>7.6559483389920802E-2</v>
      </c>
      <c r="E17" s="17">
        <v>8.4806284592037096E-2</v>
      </c>
      <c r="F17" s="12"/>
      <c r="G17" s="10">
        <f t="shared" si="0"/>
        <v>-3.4941389048448596E-2</v>
      </c>
      <c r="H17" s="11">
        <f t="shared" si="1"/>
        <v>-8.246801202116294E-3</v>
      </c>
    </row>
    <row r="18" spans="1:8" x14ac:dyDescent="0.2">
      <c r="A18" s="7" t="s">
        <v>45</v>
      </c>
      <c r="B18" s="16">
        <v>6.7698259187620904</v>
      </c>
      <c r="C18" s="17">
        <v>5.6422794809102905</v>
      </c>
      <c r="D18" s="16">
        <v>6.2778776379735</v>
      </c>
      <c r="E18" s="17">
        <v>5.9736356602987604</v>
      </c>
      <c r="F18" s="12"/>
      <c r="G18" s="10">
        <f t="shared" si="0"/>
        <v>1.1275464378517999</v>
      </c>
      <c r="H18" s="11">
        <f t="shared" si="1"/>
        <v>0.30424197767473959</v>
      </c>
    </row>
    <row r="19" spans="1:8" x14ac:dyDescent="0.2">
      <c r="A19" s="7" t="s">
        <v>48</v>
      </c>
      <c r="B19" s="16">
        <v>1.6118633139909702E-2</v>
      </c>
      <c r="C19" s="17">
        <v>1.8807598269700999E-2</v>
      </c>
      <c r="D19" s="16">
        <v>2.4965048931495901E-2</v>
      </c>
      <c r="E19" s="17">
        <v>2.9756591084925299E-3</v>
      </c>
      <c r="F19" s="12"/>
      <c r="G19" s="10">
        <f t="shared" si="0"/>
        <v>-2.6889651297912973E-3</v>
      </c>
      <c r="H19" s="11">
        <f t="shared" si="1"/>
        <v>2.1989389823003372E-2</v>
      </c>
    </row>
    <row r="20" spans="1:8" x14ac:dyDescent="0.2">
      <c r="A20" s="7" t="s">
        <v>49</v>
      </c>
      <c r="B20" s="16">
        <v>0.27401676337846503</v>
      </c>
      <c r="C20" s="17">
        <v>9.4037991348504796E-2</v>
      </c>
      <c r="D20" s="16">
        <v>0.179748352306771</v>
      </c>
      <c r="E20" s="17">
        <v>0.108611557459977</v>
      </c>
      <c r="F20" s="12"/>
      <c r="G20" s="10">
        <f t="shared" si="0"/>
        <v>0.17997877202996024</v>
      </c>
      <c r="H20" s="11">
        <f t="shared" si="1"/>
        <v>7.1136794846793999E-2</v>
      </c>
    </row>
    <row r="21" spans="1:8" x14ac:dyDescent="0.2">
      <c r="A21" s="7" t="s">
        <v>50</v>
      </c>
      <c r="B21" s="16">
        <v>0.19342359767891701</v>
      </c>
      <c r="C21" s="17">
        <v>5.6422794809102901E-2</v>
      </c>
      <c r="D21" s="16">
        <v>0.31289527994141497</v>
      </c>
      <c r="E21" s="17">
        <v>0.105635898351485</v>
      </c>
      <c r="F21" s="12"/>
      <c r="G21" s="10">
        <f t="shared" si="0"/>
        <v>0.13700080286981411</v>
      </c>
      <c r="H21" s="11">
        <f t="shared" si="1"/>
        <v>0.20725938158992996</v>
      </c>
    </row>
    <row r="22" spans="1:8" x14ac:dyDescent="0.2">
      <c r="A22" s="7" t="s">
        <v>52</v>
      </c>
      <c r="B22" s="16">
        <v>0</v>
      </c>
      <c r="C22" s="17">
        <v>3.74271205567049</v>
      </c>
      <c r="D22" s="16">
        <v>2.4016377072099098</v>
      </c>
      <c r="E22" s="17">
        <v>4.4248050943283896</v>
      </c>
      <c r="F22" s="12"/>
      <c r="G22" s="10">
        <f t="shared" si="0"/>
        <v>-3.74271205567049</v>
      </c>
      <c r="H22" s="11">
        <f t="shared" si="1"/>
        <v>-2.0231673871184799</v>
      </c>
    </row>
    <row r="23" spans="1:8" x14ac:dyDescent="0.2">
      <c r="A23" s="7" t="s">
        <v>53</v>
      </c>
      <c r="B23" s="16">
        <v>3.3849129593810403</v>
      </c>
      <c r="C23" s="17">
        <v>3.9119804400978002</v>
      </c>
      <c r="D23" s="16">
        <v>3.1222954530324198</v>
      </c>
      <c r="E23" s="17">
        <v>3.5350830208891302</v>
      </c>
      <c r="F23" s="12"/>
      <c r="G23" s="10">
        <f t="shared" si="0"/>
        <v>-0.52706748071675991</v>
      </c>
      <c r="H23" s="11">
        <f t="shared" si="1"/>
        <v>-0.41278756785671034</v>
      </c>
    </row>
    <row r="24" spans="1:8" x14ac:dyDescent="0.2">
      <c r="A24" s="7" t="s">
        <v>54</v>
      </c>
      <c r="B24" s="16">
        <v>4.8355899419729198</v>
      </c>
      <c r="C24" s="17">
        <v>4.9652059432010498</v>
      </c>
      <c r="D24" s="16">
        <v>5.3658211836761902</v>
      </c>
      <c r="E24" s="17">
        <v>6.2250788549663802</v>
      </c>
      <c r="F24" s="12"/>
      <c r="G24" s="10">
        <f t="shared" si="0"/>
        <v>-0.12961600122813</v>
      </c>
      <c r="H24" s="11">
        <f t="shared" si="1"/>
        <v>-0.85925767129019004</v>
      </c>
    </row>
    <row r="25" spans="1:8" x14ac:dyDescent="0.2">
      <c r="A25" s="7" t="s">
        <v>56</v>
      </c>
      <c r="B25" s="16">
        <v>0</v>
      </c>
      <c r="C25" s="17">
        <v>0</v>
      </c>
      <c r="D25" s="16">
        <v>0</v>
      </c>
      <c r="E25" s="17">
        <v>7.4391477712313298E-3</v>
      </c>
      <c r="F25" s="12"/>
      <c r="G25" s="10">
        <f t="shared" si="0"/>
        <v>0</v>
      </c>
      <c r="H25" s="11">
        <f t="shared" si="1"/>
        <v>-7.4391477712313298E-3</v>
      </c>
    </row>
    <row r="26" spans="1:8" x14ac:dyDescent="0.2">
      <c r="A26" s="7" t="s">
        <v>59</v>
      </c>
      <c r="B26" s="16">
        <v>2.72404900064475</v>
      </c>
      <c r="C26" s="17">
        <v>3.2160993041188601</v>
      </c>
      <c r="D26" s="16">
        <v>2.3883230144464402</v>
      </c>
      <c r="E26" s="17">
        <v>2.4683092304945498</v>
      </c>
      <c r="F26" s="12"/>
      <c r="G26" s="10">
        <f t="shared" si="0"/>
        <v>-0.49205030347411016</v>
      </c>
      <c r="H26" s="11">
        <f t="shared" si="1"/>
        <v>-7.9986216048109515E-2</v>
      </c>
    </row>
    <row r="27" spans="1:8" x14ac:dyDescent="0.2">
      <c r="A27" s="7" t="s">
        <v>60</v>
      </c>
      <c r="B27" s="16">
        <v>6.4474532559638906E-2</v>
      </c>
      <c r="C27" s="17">
        <v>0</v>
      </c>
      <c r="D27" s="16">
        <v>4.9930097862991803E-2</v>
      </c>
      <c r="E27" s="17">
        <v>0</v>
      </c>
      <c r="F27" s="12"/>
      <c r="G27" s="10">
        <f t="shared" si="0"/>
        <v>6.4474532559638906E-2</v>
      </c>
      <c r="H27" s="11">
        <f t="shared" si="1"/>
        <v>4.9930097862991803E-2</v>
      </c>
    </row>
    <row r="28" spans="1:8" x14ac:dyDescent="0.2">
      <c r="A28" s="7" t="s">
        <v>62</v>
      </c>
      <c r="B28" s="16">
        <v>9.6711798839458407E-2</v>
      </c>
      <c r="C28" s="17">
        <v>7.5230393078803803E-2</v>
      </c>
      <c r="D28" s="16">
        <v>9.4867185939684406E-2</v>
      </c>
      <c r="E28" s="17">
        <v>0.156222103195858</v>
      </c>
      <c r="F28" s="12"/>
      <c r="G28" s="10">
        <f t="shared" si="0"/>
        <v>2.1481405760654604E-2</v>
      </c>
      <c r="H28" s="11">
        <f t="shared" si="1"/>
        <v>-6.1354917256173591E-2</v>
      </c>
    </row>
    <row r="29" spans="1:8" x14ac:dyDescent="0.2">
      <c r="A29" s="7" t="s">
        <v>63</v>
      </c>
      <c r="B29" s="16">
        <v>0.53191489361702105</v>
      </c>
      <c r="C29" s="17">
        <v>0.33853676885461698</v>
      </c>
      <c r="D29" s="16">
        <v>0.53258771053857901</v>
      </c>
      <c r="E29" s="17">
        <v>0.39725049098375298</v>
      </c>
      <c r="F29" s="12"/>
      <c r="G29" s="10">
        <f t="shared" si="0"/>
        <v>0.19337812476240407</v>
      </c>
      <c r="H29" s="11">
        <f t="shared" si="1"/>
        <v>0.13533721955482603</v>
      </c>
    </row>
    <row r="30" spans="1:8" x14ac:dyDescent="0.2">
      <c r="A30" s="7" t="s">
        <v>65</v>
      </c>
      <c r="B30" s="16">
        <v>4.4970986460348206</v>
      </c>
      <c r="C30" s="17">
        <v>4.5890539778070298</v>
      </c>
      <c r="D30" s="16">
        <v>5.43905199387524</v>
      </c>
      <c r="E30" s="17">
        <v>4.4352199012081197</v>
      </c>
      <c r="F30" s="12"/>
      <c r="G30" s="10">
        <f t="shared" si="0"/>
        <v>-9.195533177220927E-2</v>
      </c>
      <c r="H30" s="11">
        <f t="shared" si="1"/>
        <v>1.0038320926671203</v>
      </c>
    </row>
    <row r="31" spans="1:8" x14ac:dyDescent="0.2">
      <c r="A31" s="7" t="s">
        <v>66</v>
      </c>
      <c r="B31" s="16">
        <v>0</v>
      </c>
      <c r="C31" s="17">
        <v>0</v>
      </c>
      <c r="D31" s="16">
        <v>1.16503561680314E-2</v>
      </c>
      <c r="E31" s="17">
        <v>1.1902636433970099E-2</v>
      </c>
      <c r="F31" s="12"/>
      <c r="G31" s="10">
        <f t="shared" si="0"/>
        <v>0</v>
      </c>
      <c r="H31" s="11">
        <f t="shared" si="1"/>
        <v>-2.5228026593869871E-4</v>
      </c>
    </row>
    <row r="32" spans="1:8" x14ac:dyDescent="0.2">
      <c r="A32" s="7" t="s">
        <v>67</v>
      </c>
      <c r="B32" s="16">
        <v>0.51579626047711202</v>
      </c>
      <c r="C32" s="17">
        <v>0.48899755501222503</v>
      </c>
      <c r="D32" s="16">
        <v>0.416084148858265</v>
      </c>
      <c r="E32" s="17">
        <v>0.59364399214426</v>
      </c>
      <c r="F32" s="12"/>
      <c r="G32" s="10">
        <f t="shared" si="0"/>
        <v>2.6798705464886996E-2</v>
      </c>
      <c r="H32" s="11">
        <f t="shared" si="1"/>
        <v>-0.177559843285995</v>
      </c>
    </row>
    <row r="33" spans="1:8" x14ac:dyDescent="0.2">
      <c r="A33" s="7" t="s">
        <v>68</v>
      </c>
      <c r="B33" s="16">
        <v>0.82205029013539599</v>
      </c>
      <c r="C33" s="17">
        <v>0.37615196539401896</v>
      </c>
      <c r="D33" s="16">
        <v>0.66739897476865695</v>
      </c>
      <c r="E33" s="17">
        <v>0.43147057073141704</v>
      </c>
      <c r="F33" s="12"/>
      <c r="G33" s="10">
        <f t="shared" si="0"/>
        <v>0.44589832474137703</v>
      </c>
      <c r="H33" s="11">
        <f t="shared" si="1"/>
        <v>0.23592840403723991</v>
      </c>
    </row>
    <row r="34" spans="1:8" x14ac:dyDescent="0.2">
      <c r="A34" s="7" t="s">
        <v>69</v>
      </c>
      <c r="B34" s="16">
        <v>0.93488072211476492</v>
      </c>
      <c r="C34" s="17">
        <v>0.56422794809102894</v>
      </c>
      <c r="D34" s="16">
        <v>0.60914719392850003</v>
      </c>
      <c r="E34" s="17">
        <v>0.51181336666071497</v>
      </c>
      <c r="F34" s="12"/>
      <c r="G34" s="10">
        <f t="shared" si="0"/>
        <v>0.37065277402373598</v>
      </c>
      <c r="H34" s="11">
        <f t="shared" si="1"/>
        <v>9.7333827267785056E-2</v>
      </c>
    </row>
    <row r="35" spans="1:8" x14ac:dyDescent="0.2">
      <c r="A35" s="7" t="s">
        <v>70</v>
      </c>
      <c r="B35" s="16">
        <v>1.6118633139909702E-2</v>
      </c>
      <c r="C35" s="17">
        <v>0</v>
      </c>
      <c r="D35" s="16">
        <v>4.9930097862991799E-3</v>
      </c>
      <c r="E35" s="17">
        <v>8.9269773254775902E-3</v>
      </c>
      <c r="F35" s="12"/>
      <c r="G35" s="10">
        <f t="shared" si="0"/>
        <v>1.6118633139909702E-2</v>
      </c>
      <c r="H35" s="11">
        <f t="shared" si="1"/>
        <v>-3.9339675391784103E-3</v>
      </c>
    </row>
    <row r="36" spans="1:8" x14ac:dyDescent="0.2">
      <c r="A36" s="7" t="s">
        <v>73</v>
      </c>
      <c r="B36" s="16">
        <v>0</v>
      </c>
      <c r="C36" s="17">
        <v>0</v>
      </c>
      <c r="D36" s="16">
        <v>1.9972039145196699E-2</v>
      </c>
      <c r="E36" s="17">
        <v>8.9269773254775902E-3</v>
      </c>
      <c r="F36" s="12"/>
      <c r="G36" s="10">
        <f t="shared" si="0"/>
        <v>0</v>
      </c>
      <c r="H36" s="11">
        <f t="shared" si="1"/>
        <v>1.1045061819719109E-2</v>
      </c>
    </row>
    <row r="37" spans="1:8" x14ac:dyDescent="0.2">
      <c r="A37" s="7" t="s">
        <v>74</v>
      </c>
      <c r="B37" s="16">
        <v>11.9116698903933</v>
      </c>
      <c r="C37" s="17">
        <v>9.6671055106262891</v>
      </c>
      <c r="D37" s="16">
        <v>11.515544903801301</v>
      </c>
      <c r="E37" s="17">
        <v>10.7317145747783</v>
      </c>
      <c r="F37" s="12"/>
      <c r="G37" s="10">
        <f t="shared" si="0"/>
        <v>2.2445643797670112</v>
      </c>
      <c r="H37" s="11">
        <f t="shared" si="1"/>
        <v>0.78383032902300087</v>
      </c>
    </row>
    <row r="38" spans="1:8" x14ac:dyDescent="0.2">
      <c r="A38" s="7" t="s">
        <v>75</v>
      </c>
      <c r="B38" s="16">
        <v>0</v>
      </c>
      <c r="C38" s="17">
        <v>3.7615196539401902E-2</v>
      </c>
      <c r="D38" s="16">
        <v>1.16503561680314E-2</v>
      </c>
      <c r="E38" s="17">
        <v>1.1902636433970099E-2</v>
      </c>
      <c r="F38" s="12"/>
      <c r="G38" s="10">
        <f t="shared" ref="G38:G72" si="2">B38-C38</f>
        <v>-3.7615196539401902E-2</v>
      </c>
      <c r="H38" s="11">
        <f t="shared" ref="H38:H72" si="3">D38-E38</f>
        <v>-2.5228026593869871E-4</v>
      </c>
    </row>
    <row r="39" spans="1:8" x14ac:dyDescent="0.2">
      <c r="A39" s="7" t="s">
        <v>76</v>
      </c>
      <c r="B39" s="16">
        <v>2.2566086395873599</v>
      </c>
      <c r="C39" s="17">
        <v>1.8055294338912902</v>
      </c>
      <c r="D39" s="16">
        <v>2.0737633979095902</v>
      </c>
      <c r="E39" s="17">
        <v>1.66041778253883</v>
      </c>
      <c r="F39" s="12"/>
      <c r="G39" s="10">
        <f t="shared" si="2"/>
        <v>0.45107920569606974</v>
      </c>
      <c r="H39" s="11">
        <f t="shared" si="3"/>
        <v>0.4133456153707602</v>
      </c>
    </row>
    <row r="40" spans="1:8" x14ac:dyDescent="0.2">
      <c r="A40" s="7" t="s">
        <v>78</v>
      </c>
      <c r="B40" s="16">
        <v>0.45132172791747299</v>
      </c>
      <c r="C40" s="17">
        <v>0.90276471694564608</v>
      </c>
      <c r="D40" s="16">
        <v>0.49430796884361905</v>
      </c>
      <c r="E40" s="17">
        <v>0.46271499137058902</v>
      </c>
      <c r="F40" s="12"/>
      <c r="G40" s="10">
        <f t="shared" si="2"/>
        <v>-0.45144298902817309</v>
      </c>
      <c r="H40" s="11">
        <f t="shared" si="3"/>
        <v>3.1592977473030026E-2</v>
      </c>
    </row>
    <row r="41" spans="1:8" x14ac:dyDescent="0.2">
      <c r="A41" s="7" t="s">
        <v>79</v>
      </c>
      <c r="B41" s="16">
        <v>1.4667956157317898</v>
      </c>
      <c r="C41" s="17">
        <v>0.56422794809102894</v>
      </c>
      <c r="D41" s="16">
        <v>1.4596231941947899</v>
      </c>
      <c r="E41" s="17">
        <v>0.40171397964649203</v>
      </c>
      <c r="F41" s="12"/>
      <c r="G41" s="10">
        <f t="shared" si="2"/>
        <v>0.90256766764076091</v>
      </c>
      <c r="H41" s="11">
        <f t="shared" si="3"/>
        <v>1.0579092145482978</v>
      </c>
    </row>
    <row r="42" spans="1:8" x14ac:dyDescent="0.2">
      <c r="A42" s="7" t="s">
        <v>80</v>
      </c>
      <c r="B42" s="16">
        <v>0.17730496453900702</v>
      </c>
      <c r="C42" s="17">
        <v>0.24449877750611199</v>
      </c>
      <c r="D42" s="16">
        <v>0.18640569868850301</v>
      </c>
      <c r="E42" s="17">
        <v>0.22615009224543201</v>
      </c>
      <c r="F42" s="12"/>
      <c r="G42" s="10">
        <f t="shared" si="2"/>
        <v>-6.7193812967104971E-2</v>
      </c>
      <c r="H42" s="11">
        <f t="shared" si="3"/>
        <v>-3.9744393556928992E-2</v>
      </c>
    </row>
    <row r="43" spans="1:8" x14ac:dyDescent="0.2">
      <c r="A43" s="7" t="s">
        <v>81</v>
      </c>
      <c r="B43" s="16">
        <v>9.4132817537072899</v>
      </c>
      <c r="C43" s="17">
        <v>11.905209704720701</v>
      </c>
      <c r="D43" s="16">
        <v>9.4783969109912789</v>
      </c>
      <c r="E43" s="17">
        <v>15.0821281913944</v>
      </c>
      <c r="F43" s="12"/>
      <c r="G43" s="10">
        <f t="shared" si="2"/>
        <v>-2.4919279510134107</v>
      </c>
      <c r="H43" s="11">
        <f t="shared" si="3"/>
        <v>-5.603731280403121</v>
      </c>
    </row>
    <row r="44" spans="1:8" x14ac:dyDescent="0.2">
      <c r="A44" s="7" t="s">
        <v>82</v>
      </c>
      <c r="B44" s="16">
        <v>3.3849129593810403</v>
      </c>
      <c r="C44" s="17">
        <v>3.7803272522098896</v>
      </c>
      <c r="D44" s="16">
        <v>3.8080021303508396</v>
      </c>
      <c r="E44" s="17">
        <v>3.7359400107123699</v>
      </c>
      <c r="F44" s="12"/>
      <c r="G44" s="10">
        <f t="shared" si="2"/>
        <v>-0.39541429282884932</v>
      </c>
      <c r="H44" s="11">
        <f t="shared" si="3"/>
        <v>7.2062119638469646E-2</v>
      </c>
    </row>
    <row r="45" spans="1:8" x14ac:dyDescent="0.2">
      <c r="A45" s="7" t="s">
        <v>83</v>
      </c>
      <c r="B45" s="16">
        <v>4.8355899419729204E-2</v>
      </c>
      <c r="C45" s="17">
        <v>3.7615196539401902E-2</v>
      </c>
      <c r="D45" s="16">
        <v>0.146461620398109</v>
      </c>
      <c r="E45" s="17">
        <v>8.3318455037790895E-2</v>
      </c>
      <c r="F45" s="12"/>
      <c r="G45" s="10">
        <f t="shared" si="2"/>
        <v>1.0740702880327302E-2</v>
      </c>
      <c r="H45" s="11">
        <f t="shared" si="3"/>
        <v>6.314316536031811E-2</v>
      </c>
    </row>
    <row r="46" spans="1:8" x14ac:dyDescent="0.2">
      <c r="A46" s="7" t="s">
        <v>84</v>
      </c>
      <c r="B46" s="16">
        <v>0.32237266279819499</v>
      </c>
      <c r="C46" s="17">
        <v>0.112845589618206</v>
      </c>
      <c r="D46" s="16">
        <v>0.39278343652220199</v>
      </c>
      <c r="E46" s="17">
        <v>0.307980717728977</v>
      </c>
      <c r="F46" s="12"/>
      <c r="G46" s="10">
        <f t="shared" si="2"/>
        <v>0.20952707317998898</v>
      </c>
      <c r="H46" s="11">
        <f t="shared" si="3"/>
        <v>8.4802718793224985E-2</v>
      </c>
    </row>
    <row r="47" spans="1:8" x14ac:dyDescent="0.2">
      <c r="A47" s="7" t="s">
        <v>85</v>
      </c>
      <c r="B47" s="16">
        <v>0.112830431979368</v>
      </c>
      <c r="C47" s="17">
        <v>0.18807598269700998</v>
      </c>
      <c r="D47" s="16">
        <v>0.238000133146928</v>
      </c>
      <c r="E47" s="17">
        <v>0.150270784978873</v>
      </c>
      <c r="F47" s="12"/>
      <c r="G47" s="10">
        <f t="shared" si="2"/>
        <v>-7.5245550717641982E-2</v>
      </c>
      <c r="H47" s="11">
        <f t="shared" si="3"/>
        <v>8.7729348168054999E-2</v>
      </c>
    </row>
    <row r="48" spans="1:8" x14ac:dyDescent="0.2">
      <c r="A48" s="7" t="s">
        <v>86</v>
      </c>
      <c r="B48" s="16">
        <v>0.82205029013539599</v>
      </c>
      <c r="C48" s="17">
        <v>0.60184314463043098</v>
      </c>
      <c r="D48" s="16">
        <v>0.71566473603621594</v>
      </c>
      <c r="E48" s="17">
        <v>0.72754865202642405</v>
      </c>
      <c r="F48" s="12"/>
      <c r="G48" s="10">
        <f t="shared" si="2"/>
        <v>0.22020714550496501</v>
      </c>
      <c r="H48" s="11">
        <f t="shared" si="3"/>
        <v>-1.1883915990208105E-2</v>
      </c>
    </row>
    <row r="49" spans="1:8" x14ac:dyDescent="0.2">
      <c r="A49" s="7" t="s">
        <v>88</v>
      </c>
      <c r="B49" s="16">
        <v>0.54803352675693096</v>
      </c>
      <c r="C49" s="17">
        <v>0.45138235847282304</v>
      </c>
      <c r="D49" s="16">
        <v>0.49597230543905202</v>
      </c>
      <c r="E49" s="17">
        <v>0.45973933226209601</v>
      </c>
      <c r="F49" s="12"/>
      <c r="G49" s="10">
        <f t="shared" si="2"/>
        <v>9.6651168284107913E-2</v>
      </c>
      <c r="H49" s="11">
        <f t="shared" si="3"/>
        <v>3.6232973176956007E-2</v>
      </c>
    </row>
    <row r="50" spans="1:8" x14ac:dyDescent="0.2">
      <c r="A50" s="7" t="s">
        <v>89</v>
      </c>
      <c r="B50" s="16">
        <v>1.6118633139909702E-2</v>
      </c>
      <c r="C50" s="17">
        <v>5.6422794809102901E-2</v>
      </c>
      <c r="D50" s="16">
        <v>4.6601424672125698E-2</v>
      </c>
      <c r="E50" s="17">
        <v>2.67809319764328E-2</v>
      </c>
      <c r="F50" s="12"/>
      <c r="G50" s="10">
        <f t="shared" si="2"/>
        <v>-4.0304161669193199E-2</v>
      </c>
      <c r="H50" s="11">
        <f t="shared" si="3"/>
        <v>1.9820492695692898E-2</v>
      </c>
    </row>
    <row r="51" spans="1:8" x14ac:dyDescent="0.2">
      <c r="A51" s="7" t="s">
        <v>90</v>
      </c>
      <c r="B51" s="16">
        <v>3.3849129593810403</v>
      </c>
      <c r="C51" s="17">
        <v>4.7959375587737396</v>
      </c>
      <c r="D51" s="16">
        <v>4.1009253711470599</v>
      </c>
      <c r="E51" s="17">
        <v>4.6033446408379506</v>
      </c>
      <c r="F51" s="12"/>
      <c r="G51" s="10">
        <f t="shared" si="2"/>
        <v>-1.4110245993926993</v>
      </c>
      <c r="H51" s="11">
        <f t="shared" si="3"/>
        <v>-0.50241926969089068</v>
      </c>
    </row>
    <row r="52" spans="1:8" x14ac:dyDescent="0.2">
      <c r="A52" s="7" t="s">
        <v>91</v>
      </c>
      <c r="B52" s="16">
        <v>2.0954223081882701</v>
      </c>
      <c r="C52" s="17">
        <v>2.72710174910664</v>
      </c>
      <c r="D52" s="16">
        <v>2.18527394980361</v>
      </c>
      <c r="E52" s="17">
        <v>2.1811581265250299</v>
      </c>
      <c r="F52" s="12"/>
      <c r="G52" s="10">
        <f t="shared" si="2"/>
        <v>-0.63167944091836992</v>
      </c>
      <c r="H52" s="11">
        <f t="shared" si="3"/>
        <v>4.1158232785800664E-3</v>
      </c>
    </row>
    <row r="53" spans="1:8" x14ac:dyDescent="0.2">
      <c r="A53" s="7" t="s">
        <v>92</v>
      </c>
      <c r="B53" s="16">
        <v>28.2720825274017</v>
      </c>
      <c r="C53" s="17">
        <v>23.189768666541298</v>
      </c>
      <c r="D53" s="16">
        <v>24.801943945143499</v>
      </c>
      <c r="E53" s="17">
        <v>21.024519431053999</v>
      </c>
      <c r="F53" s="12"/>
      <c r="G53" s="10">
        <f t="shared" si="2"/>
        <v>5.0823138608604026</v>
      </c>
      <c r="H53" s="11">
        <f t="shared" si="3"/>
        <v>3.7774245140894998</v>
      </c>
    </row>
    <row r="54" spans="1:8" x14ac:dyDescent="0.2">
      <c r="A54" s="7" t="s">
        <v>94</v>
      </c>
      <c r="B54" s="16">
        <v>3.4010315925209498</v>
      </c>
      <c r="C54" s="17">
        <v>3.8179424487492897</v>
      </c>
      <c r="D54" s="16">
        <v>3.5799880167765101</v>
      </c>
      <c r="E54" s="17">
        <v>3.3044694399809602</v>
      </c>
      <c r="F54" s="12"/>
      <c r="G54" s="10">
        <f t="shared" si="2"/>
        <v>-0.4169108562283399</v>
      </c>
      <c r="H54" s="11">
        <f t="shared" si="3"/>
        <v>0.27551857679554992</v>
      </c>
    </row>
    <row r="55" spans="1:8" x14ac:dyDescent="0.2">
      <c r="A55" s="7" t="s">
        <v>95</v>
      </c>
      <c r="B55" s="16">
        <v>0.46744036105738201</v>
      </c>
      <c r="C55" s="17">
        <v>0.41376716193342095</v>
      </c>
      <c r="D55" s="16">
        <v>0.50762266160708303</v>
      </c>
      <c r="E55" s="17">
        <v>0.40766529786347694</v>
      </c>
      <c r="F55" s="12"/>
      <c r="G55" s="10">
        <f t="shared" si="2"/>
        <v>5.3673199123961068E-2</v>
      </c>
      <c r="H55" s="11">
        <f t="shared" si="3"/>
        <v>9.9957363743606087E-2</v>
      </c>
    </row>
    <row r="56" spans="1:8" x14ac:dyDescent="0.2">
      <c r="A56" s="142" t="s">
        <v>40</v>
      </c>
      <c r="B56" s="153">
        <v>8.0593165699548691E-2</v>
      </c>
      <c r="C56" s="154">
        <v>3.7615196539401902E-2</v>
      </c>
      <c r="D56" s="153">
        <v>3.8279741694960401E-2</v>
      </c>
      <c r="E56" s="154">
        <v>3.7195738856156603E-2</v>
      </c>
      <c r="F56" s="155"/>
      <c r="G56" s="156">
        <f t="shared" si="2"/>
        <v>4.2977969160146789E-2</v>
      </c>
      <c r="H56" s="157">
        <f t="shared" si="3"/>
        <v>1.0840028388037978E-3</v>
      </c>
    </row>
    <row r="57" spans="1:8" x14ac:dyDescent="0.2">
      <c r="A57" s="7" t="s">
        <v>41</v>
      </c>
      <c r="B57" s="16">
        <v>0</v>
      </c>
      <c r="C57" s="17">
        <v>1.8807598269700999E-2</v>
      </c>
      <c r="D57" s="16">
        <v>0</v>
      </c>
      <c r="E57" s="17">
        <v>1.4878295542462702E-3</v>
      </c>
      <c r="F57" s="12"/>
      <c r="G57" s="10">
        <f t="shared" si="2"/>
        <v>-1.8807598269700999E-2</v>
      </c>
      <c r="H57" s="11">
        <f t="shared" si="3"/>
        <v>-1.4878295542462702E-3</v>
      </c>
    </row>
    <row r="58" spans="1:8" x14ac:dyDescent="0.2">
      <c r="A58" s="7" t="s">
        <v>46</v>
      </c>
      <c r="B58" s="16">
        <v>1.6118633139909702E-2</v>
      </c>
      <c r="C58" s="17">
        <v>3.7615196539401902E-2</v>
      </c>
      <c r="D58" s="16">
        <v>4.6601424672125698E-2</v>
      </c>
      <c r="E58" s="17">
        <v>2.9756591084925302E-2</v>
      </c>
      <c r="F58" s="12"/>
      <c r="G58" s="10">
        <f t="shared" si="2"/>
        <v>-2.14965633994922E-2</v>
      </c>
      <c r="H58" s="11">
        <f t="shared" si="3"/>
        <v>1.6844833587200396E-2</v>
      </c>
    </row>
    <row r="59" spans="1:8" x14ac:dyDescent="0.2">
      <c r="A59" s="7" t="s">
        <v>47</v>
      </c>
      <c r="B59" s="16">
        <v>0.35460992907801403</v>
      </c>
      <c r="C59" s="17">
        <v>0.31972917058491601</v>
      </c>
      <c r="D59" s="16">
        <v>0.27295120165102205</v>
      </c>
      <c r="E59" s="17">
        <v>0.24697970600487998</v>
      </c>
      <c r="F59" s="12"/>
      <c r="G59" s="10">
        <f t="shared" si="2"/>
        <v>3.4880758493098019E-2</v>
      </c>
      <c r="H59" s="11">
        <f t="shared" si="3"/>
        <v>2.5971495646142068E-2</v>
      </c>
    </row>
    <row r="60" spans="1:8" x14ac:dyDescent="0.2">
      <c r="A60" s="7" t="s">
        <v>51</v>
      </c>
      <c r="B60" s="16">
        <v>0.69310122501611893</v>
      </c>
      <c r="C60" s="17">
        <v>0.82753432386684189</v>
      </c>
      <c r="D60" s="16">
        <v>0.59416816456960309</v>
      </c>
      <c r="E60" s="17">
        <v>0.45973933226209601</v>
      </c>
      <c r="F60" s="12"/>
      <c r="G60" s="10">
        <f t="shared" si="2"/>
        <v>-0.13443309885072297</v>
      </c>
      <c r="H60" s="11">
        <f t="shared" si="3"/>
        <v>0.13442883230750707</v>
      </c>
    </row>
    <row r="61" spans="1:8" x14ac:dyDescent="0.2">
      <c r="A61" s="7" t="s">
        <v>55</v>
      </c>
      <c r="B61" s="16">
        <v>3.2237266279819501E-2</v>
      </c>
      <c r="C61" s="17">
        <v>1.8807598269700999E-2</v>
      </c>
      <c r="D61" s="16">
        <v>2.8293722122362003E-2</v>
      </c>
      <c r="E61" s="17">
        <v>2.3805272867940198E-2</v>
      </c>
      <c r="F61" s="12"/>
      <c r="G61" s="10">
        <f t="shared" si="2"/>
        <v>1.3429668010118502E-2</v>
      </c>
      <c r="H61" s="11">
        <f t="shared" si="3"/>
        <v>4.4884492544218051E-3</v>
      </c>
    </row>
    <row r="62" spans="1:8" x14ac:dyDescent="0.2">
      <c r="A62" s="7" t="s">
        <v>57</v>
      </c>
      <c r="B62" s="16">
        <v>0</v>
      </c>
      <c r="C62" s="17">
        <v>0</v>
      </c>
      <c r="D62" s="16">
        <v>3.3286731908661201E-3</v>
      </c>
      <c r="E62" s="17">
        <v>2.9756591084925299E-3</v>
      </c>
      <c r="F62" s="12"/>
      <c r="G62" s="10">
        <f t="shared" si="2"/>
        <v>0</v>
      </c>
      <c r="H62" s="11">
        <f t="shared" si="3"/>
        <v>3.5301408237359017E-4</v>
      </c>
    </row>
    <row r="63" spans="1:8" x14ac:dyDescent="0.2">
      <c r="A63" s="7" t="s">
        <v>58</v>
      </c>
      <c r="B63" s="16">
        <v>0.93488072211476492</v>
      </c>
      <c r="C63" s="17">
        <v>1.03441790483355</v>
      </c>
      <c r="D63" s="16">
        <v>1.09679781639039</v>
      </c>
      <c r="E63" s="17">
        <v>0.95965006248884088</v>
      </c>
      <c r="F63" s="12"/>
      <c r="G63" s="10">
        <f t="shared" si="2"/>
        <v>-9.9537182718785089E-2</v>
      </c>
      <c r="H63" s="11">
        <f t="shared" si="3"/>
        <v>0.1371477539015491</v>
      </c>
    </row>
    <row r="64" spans="1:8" x14ac:dyDescent="0.2">
      <c r="A64" s="7" t="s">
        <v>61</v>
      </c>
      <c r="B64" s="16">
        <v>0.16118633139909699</v>
      </c>
      <c r="C64" s="17">
        <v>1.8807598269700999E-2</v>
      </c>
      <c r="D64" s="16">
        <v>0.14146861061181001</v>
      </c>
      <c r="E64" s="17">
        <v>8.1830625483544597E-2</v>
      </c>
      <c r="F64" s="12"/>
      <c r="G64" s="10">
        <f t="shared" si="2"/>
        <v>0.142378733129396</v>
      </c>
      <c r="H64" s="11">
        <f t="shared" si="3"/>
        <v>5.9637985128265417E-2</v>
      </c>
    </row>
    <row r="65" spans="1:8" x14ac:dyDescent="0.2">
      <c r="A65" s="7" t="s">
        <v>64</v>
      </c>
      <c r="B65" s="16">
        <v>0.35460992907801403</v>
      </c>
      <c r="C65" s="17">
        <v>0.30092157231521499</v>
      </c>
      <c r="D65" s="16">
        <v>0.28959456760535301</v>
      </c>
      <c r="E65" s="17">
        <v>0.251443194667619</v>
      </c>
      <c r="F65" s="12"/>
      <c r="G65" s="10">
        <f t="shared" si="2"/>
        <v>5.3688356762799039E-2</v>
      </c>
      <c r="H65" s="11">
        <f t="shared" si="3"/>
        <v>3.8151372937734018E-2</v>
      </c>
    </row>
    <row r="66" spans="1:8" x14ac:dyDescent="0.2">
      <c r="A66" s="7" t="s">
        <v>71</v>
      </c>
      <c r="B66" s="16">
        <v>1.6118633139909702E-2</v>
      </c>
      <c r="C66" s="17">
        <v>0.206883580966711</v>
      </c>
      <c r="D66" s="16">
        <v>5.6587444244724006E-2</v>
      </c>
      <c r="E66" s="17">
        <v>9.5221091471760999E-2</v>
      </c>
      <c r="F66" s="12"/>
      <c r="G66" s="10">
        <f t="shared" si="2"/>
        <v>-0.19076494782680131</v>
      </c>
      <c r="H66" s="11">
        <f t="shared" si="3"/>
        <v>-3.8633647227036993E-2</v>
      </c>
    </row>
    <row r="67" spans="1:8" x14ac:dyDescent="0.2">
      <c r="A67" s="7" t="s">
        <v>72</v>
      </c>
      <c r="B67" s="16">
        <v>1.6118633139909702E-2</v>
      </c>
      <c r="C67" s="17">
        <v>0.131653187887907</v>
      </c>
      <c r="D67" s="16">
        <v>3.3286731908661202E-2</v>
      </c>
      <c r="E67" s="17">
        <v>6.6952329941081912E-2</v>
      </c>
      <c r="F67" s="12"/>
      <c r="G67" s="10">
        <f t="shared" si="2"/>
        <v>-0.1155345547479973</v>
      </c>
      <c r="H67" s="11">
        <f t="shared" si="3"/>
        <v>-3.366559803242071E-2</v>
      </c>
    </row>
    <row r="68" spans="1:8" x14ac:dyDescent="0.2">
      <c r="A68" s="7" t="s">
        <v>77</v>
      </c>
      <c r="B68" s="16">
        <v>0.17730496453900702</v>
      </c>
      <c r="C68" s="17">
        <v>0.357344367124318</v>
      </c>
      <c r="D68" s="16">
        <v>0.12316090806204601</v>
      </c>
      <c r="E68" s="17">
        <v>0.11456287567696199</v>
      </c>
      <c r="F68" s="12"/>
      <c r="G68" s="10">
        <f t="shared" si="2"/>
        <v>-0.18003940258531098</v>
      </c>
      <c r="H68" s="11">
        <f t="shared" si="3"/>
        <v>8.5980323850840118E-3</v>
      </c>
    </row>
    <row r="69" spans="1:8" x14ac:dyDescent="0.2">
      <c r="A69" s="7" t="s">
        <v>87</v>
      </c>
      <c r="B69" s="16">
        <v>6.4474532559638906E-2</v>
      </c>
      <c r="C69" s="17">
        <v>9.4037991348504796E-2</v>
      </c>
      <c r="D69" s="16">
        <v>0.14479728380267601</v>
      </c>
      <c r="E69" s="17">
        <v>0.16812473962982802</v>
      </c>
      <c r="F69" s="12"/>
      <c r="G69" s="10">
        <f t="shared" si="2"/>
        <v>-2.956345878886589E-2</v>
      </c>
      <c r="H69" s="11">
        <f t="shared" si="3"/>
        <v>-2.332745582715201E-2</v>
      </c>
    </row>
    <row r="70" spans="1:8" x14ac:dyDescent="0.2">
      <c r="A70" s="7" t="s">
        <v>93</v>
      </c>
      <c r="B70" s="16">
        <v>3.2237266279819501E-2</v>
      </c>
      <c r="C70" s="17">
        <v>5.6422794809102901E-2</v>
      </c>
      <c r="D70" s="16">
        <v>4.8265761267558799E-2</v>
      </c>
      <c r="E70" s="17">
        <v>3.5707909301910395E-2</v>
      </c>
      <c r="F70" s="12"/>
      <c r="G70" s="10">
        <f t="shared" si="2"/>
        <v>-2.41855285292834E-2</v>
      </c>
      <c r="H70" s="11">
        <f t="shared" si="3"/>
        <v>1.2557851965648403E-2</v>
      </c>
    </row>
    <row r="71" spans="1:8" x14ac:dyDescent="0.2">
      <c r="A71" s="7" t="s">
        <v>96</v>
      </c>
      <c r="B71" s="16">
        <v>0.112830431979368</v>
      </c>
      <c r="C71" s="17">
        <v>0.18807598269700998</v>
      </c>
      <c r="D71" s="16">
        <v>0.161440649757007</v>
      </c>
      <c r="E71" s="17">
        <v>0.15175861453311901</v>
      </c>
      <c r="F71" s="12"/>
      <c r="G71" s="10">
        <f t="shared" si="2"/>
        <v>-7.5245550717641982E-2</v>
      </c>
      <c r="H71" s="11">
        <f t="shared" si="3"/>
        <v>9.682035223887997E-3</v>
      </c>
    </row>
    <row r="72" spans="1:8" x14ac:dyDescent="0.2">
      <c r="A72" s="7" t="s">
        <v>97</v>
      </c>
      <c r="B72" s="16">
        <v>0</v>
      </c>
      <c r="C72" s="17">
        <v>5.6422794809102901E-2</v>
      </c>
      <c r="D72" s="16">
        <v>4.1608414885826499E-2</v>
      </c>
      <c r="E72" s="17">
        <v>5.8025352615604396E-2</v>
      </c>
      <c r="F72" s="12"/>
      <c r="G72" s="10">
        <f t="shared" si="2"/>
        <v>-5.6422794809102901E-2</v>
      </c>
      <c r="H72" s="11">
        <f t="shared" si="3"/>
        <v>-1.6416937729777897E-2</v>
      </c>
    </row>
    <row r="73" spans="1:8" x14ac:dyDescent="0.2">
      <c r="A73" s="1"/>
      <c r="B73" s="18"/>
      <c r="C73" s="19"/>
      <c r="D73" s="18"/>
      <c r="E73" s="19"/>
      <c r="F73" s="15"/>
      <c r="G73" s="13"/>
      <c r="H73" s="14"/>
    </row>
    <row r="74" spans="1:8" s="43" customFormat="1" x14ac:dyDescent="0.2">
      <c r="A74" s="27" t="s">
        <v>5</v>
      </c>
      <c r="B74" s="44">
        <f>SUM(B6:B73)</f>
        <v>100.00000000000006</v>
      </c>
      <c r="C74" s="45">
        <f>SUM(C6:C73)</f>
        <v>99.999999999999986</v>
      </c>
      <c r="D74" s="44">
        <f>SUM(D6:D73)</f>
        <v>100</v>
      </c>
      <c r="E74" s="45">
        <f>SUM(E6:E73)</f>
        <v>100.00000000000007</v>
      </c>
      <c r="F74" s="49"/>
      <c r="G74" s="50">
        <f>SUM(G6:G73)</f>
        <v>5.1687820690204944E-14</v>
      </c>
      <c r="H74" s="51">
        <f>SUM(H6:H73)</f>
        <v>-4.8502868388311526E-14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110</v>
      </c>
      <c r="B7" s="78">
        <f>SUM($B8:$B11)</f>
        <v>1183</v>
      </c>
      <c r="C7" s="79">
        <f>SUM($C8:$C11)</f>
        <v>1341</v>
      </c>
      <c r="D7" s="78">
        <f>SUM($D8:$D11)</f>
        <v>13647</v>
      </c>
      <c r="E7" s="79">
        <f>SUM($E8:$E11)</f>
        <v>18483</v>
      </c>
      <c r="F7" s="80"/>
      <c r="G7" s="78">
        <f>B7-C7</f>
        <v>-158</v>
      </c>
      <c r="H7" s="79">
        <f>D7-E7</f>
        <v>-4836</v>
      </c>
      <c r="I7" s="54">
        <f>IF(C7=0, "-", IF(G7/C7&lt;10, G7/C7, "&gt;999%"))</f>
        <v>-0.11782252050708426</v>
      </c>
      <c r="J7" s="55">
        <f>IF(E7=0, "-", IF(H7/E7&lt;10, H7/E7, "&gt;999%"))</f>
        <v>-0.261645836714819</v>
      </c>
    </row>
    <row r="8" spans="1:10" x14ac:dyDescent="0.2">
      <c r="A8" s="158" t="s">
        <v>159</v>
      </c>
      <c r="B8" s="65">
        <v>656</v>
      </c>
      <c r="C8" s="66">
        <v>606</v>
      </c>
      <c r="D8" s="65">
        <v>7379</v>
      </c>
      <c r="E8" s="66">
        <v>8821</v>
      </c>
      <c r="F8" s="67"/>
      <c r="G8" s="65">
        <f>B8-C8</f>
        <v>50</v>
      </c>
      <c r="H8" s="66">
        <f>D8-E8</f>
        <v>-1442</v>
      </c>
      <c r="I8" s="8">
        <f>IF(C8=0, "-", IF(G8/C8&lt;10, G8/C8, "&gt;999%"))</f>
        <v>8.2508250825082508E-2</v>
      </c>
      <c r="J8" s="9">
        <f>IF(E8=0, "-", IF(H8/E8&lt;10, H8/E8, "&gt;999%"))</f>
        <v>-0.16347352907833579</v>
      </c>
    </row>
    <row r="9" spans="1:10" x14ac:dyDescent="0.2">
      <c r="A9" s="158" t="s">
        <v>160</v>
      </c>
      <c r="B9" s="65">
        <v>426</v>
      </c>
      <c r="C9" s="66">
        <v>593</v>
      </c>
      <c r="D9" s="65">
        <v>4945</v>
      </c>
      <c r="E9" s="66">
        <v>7623</v>
      </c>
      <c r="F9" s="67"/>
      <c r="G9" s="65">
        <f>B9-C9</f>
        <v>-167</v>
      </c>
      <c r="H9" s="66">
        <f>D9-E9</f>
        <v>-2678</v>
      </c>
      <c r="I9" s="8">
        <f>IF(C9=0, "-", IF(G9/C9&lt;10, G9/C9, "&gt;999%"))</f>
        <v>-0.28161888701517707</v>
      </c>
      <c r="J9" s="9">
        <f>IF(E9=0, "-", IF(H9/E9&lt;10, H9/E9, "&gt;999%"))</f>
        <v>-0.35130526039616949</v>
      </c>
    </row>
    <row r="10" spans="1:10" x14ac:dyDescent="0.2">
      <c r="A10" s="158" t="s">
        <v>161</v>
      </c>
      <c r="B10" s="65">
        <v>27</v>
      </c>
      <c r="C10" s="66">
        <v>46</v>
      </c>
      <c r="D10" s="65">
        <v>758</v>
      </c>
      <c r="E10" s="66">
        <v>957</v>
      </c>
      <c r="F10" s="67"/>
      <c r="G10" s="65">
        <f>B10-C10</f>
        <v>-19</v>
      </c>
      <c r="H10" s="66">
        <f>D10-E10</f>
        <v>-199</v>
      </c>
      <c r="I10" s="8">
        <f>IF(C10=0, "-", IF(G10/C10&lt;10, G10/C10, "&gt;999%"))</f>
        <v>-0.41304347826086957</v>
      </c>
      <c r="J10" s="9">
        <f>IF(E10=0, "-", IF(H10/E10&lt;10, H10/E10, "&gt;999%"))</f>
        <v>-0.20794148380355276</v>
      </c>
    </row>
    <row r="11" spans="1:10" x14ac:dyDescent="0.2">
      <c r="A11" s="158" t="s">
        <v>162</v>
      </c>
      <c r="B11" s="65">
        <v>74</v>
      </c>
      <c r="C11" s="66">
        <v>96</v>
      </c>
      <c r="D11" s="65">
        <v>565</v>
      </c>
      <c r="E11" s="66">
        <v>1082</v>
      </c>
      <c r="F11" s="67"/>
      <c r="G11" s="65">
        <f>B11-C11</f>
        <v>-22</v>
      </c>
      <c r="H11" s="66">
        <f>D11-E11</f>
        <v>-517</v>
      </c>
      <c r="I11" s="8">
        <f>IF(C11=0, "-", IF(G11/C11&lt;10, G11/C11, "&gt;999%"))</f>
        <v>-0.22916666666666666</v>
      </c>
      <c r="J11" s="9">
        <f>IF(E11=0, "-", IF(H11/E11&lt;10, H11/E11, "&gt;999%"))</f>
        <v>-0.47781885397412199</v>
      </c>
    </row>
    <row r="12" spans="1:10" x14ac:dyDescent="0.2">
      <c r="A12" s="7"/>
      <c r="B12" s="65"/>
      <c r="C12" s="66"/>
      <c r="D12" s="65"/>
      <c r="E12" s="66"/>
      <c r="F12" s="67"/>
      <c r="G12" s="65"/>
      <c r="H12" s="66"/>
      <c r="I12" s="8"/>
      <c r="J12" s="9"/>
    </row>
    <row r="13" spans="1:10" s="160" customFormat="1" x14ac:dyDescent="0.2">
      <c r="A13" s="159" t="s">
        <v>119</v>
      </c>
      <c r="B13" s="78">
        <f>SUM($B14:$B17)</f>
        <v>3364</v>
      </c>
      <c r="C13" s="79">
        <f>SUM($C14:$C17)</f>
        <v>2605</v>
      </c>
      <c r="D13" s="78">
        <f>SUM($D14:$D17)</f>
        <v>31268</v>
      </c>
      <c r="E13" s="79">
        <f>SUM($E14:$E17)</f>
        <v>31317</v>
      </c>
      <c r="F13" s="80"/>
      <c r="G13" s="78">
        <f>B13-C13</f>
        <v>759</v>
      </c>
      <c r="H13" s="79">
        <f>D13-E13</f>
        <v>-49</v>
      </c>
      <c r="I13" s="54">
        <f>IF(C13=0, "-", IF(G13/C13&lt;10, G13/C13, "&gt;999%"))</f>
        <v>0.29136276391554705</v>
      </c>
      <c r="J13" s="55">
        <f>IF(E13=0, "-", IF(H13/E13&lt;10, H13/E13, "&gt;999%"))</f>
        <v>-1.5646454002618386E-3</v>
      </c>
    </row>
    <row r="14" spans="1:10" x14ac:dyDescent="0.2">
      <c r="A14" s="158" t="s">
        <v>159</v>
      </c>
      <c r="B14" s="65">
        <v>2081</v>
      </c>
      <c r="C14" s="66">
        <v>1338</v>
      </c>
      <c r="D14" s="65">
        <v>18205</v>
      </c>
      <c r="E14" s="66">
        <v>16026</v>
      </c>
      <c r="F14" s="67"/>
      <c r="G14" s="65">
        <f>B14-C14</f>
        <v>743</v>
      </c>
      <c r="H14" s="66">
        <f>D14-E14</f>
        <v>2179</v>
      </c>
      <c r="I14" s="8">
        <f>IF(C14=0, "-", IF(G14/C14&lt;10, G14/C14, "&gt;999%"))</f>
        <v>0.55530642750373693</v>
      </c>
      <c r="J14" s="9">
        <f>IF(E14=0, "-", IF(H14/E14&lt;10, H14/E14, "&gt;999%"))</f>
        <v>0.13596655434918259</v>
      </c>
    </row>
    <row r="15" spans="1:10" x14ac:dyDescent="0.2">
      <c r="A15" s="158" t="s">
        <v>160</v>
      </c>
      <c r="B15" s="65">
        <v>1160</v>
      </c>
      <c r="C15" s="66">
        <v>1075</v>
      </c>
      <c r="D15" s="65">
        <v>11589</v>
      </c>
      <c r="E15" s="66">
        <v>13294</v>
      </c>
      <c r="F15" s="67"/>
      <c r="G15" s="65">
        <f>B15-C15</f>
        <v>85</v>
      </c>
      <c r="H15" s="66">
        <f>D15-E15</f>
        <v>-1705</v>
      </c>
      <c r="I15" s="8">
        <f>IF(C15=0, "-", IF(G15/C15&lt;10, G15/C15, "&gt;999%"))</f>
        <v>7.9069767441860464E-2</v>
      </c>
      <c r="J15" s="9">
        <f>IF(E15=0, "-", IF(H15/E15&lt;10, H15/E15, "&gt;999%"))</f>
        <v>-0.12825334737475552</v>
      </c>
    </row>
    <row r="16" spans="1:10" x14ac:dyDescent="0.2">
      <c r="A16" s="158" t="s">
        <v>161</v>
      </c>
      <c r="B16" s="65">
        <v>52</v>
      </c>
      <c r="C16" s="66">
        <v>45</v>
      </c>
      <c r="D16" s="65">
        <v>969</v>
      </c>
      <c r="E16" s="66">
        <v>854</v>
      </c>
      <c r="F16" s="67"/>
      <c r="G16" s="65">
        <f>B16-C16</f>
        <v>7</v>
      </c>
      <c r="H16" s="66">
        <f>D16-E16</f>
        <v>115</v>
      </c>
      <c r="I16" s="8">
        <f>IF(C16=0, "-", IF(G16/C16&lt;10, G16/C16, "&gt;999%"))</f>
        <v>0.15555555555555556</v>
      </c>
      <c r="J16" s="9">
        <f>IF(E16=0, "-", IF(H16/E16&lt;10, H16/E16, "&gt;999%"))</f>
        <v>0.13466042154566746</v>
      </c>
    </row>
    <row r="17" spans="1:10" x14ac:dyDescent="0.2">
      <c r="A17" s="158" t="s">
        <v>162</v>
      </c>
      <c r="B17" s="65">
        <v>71</v>
      </c>
      <c r="C17" s="66">
        <v>147</v>
      </c>
      <c r="D17" s="65">
        <v>505</v>
      </c>
      <c r="E17" s="66">
        <v>1143</v>
      </c>
      <c r="F17" s="67"/>
      <c r="G17" s="65">
        <f>B17-C17</f>
        <v>-76</v>
      </c>
      <c r="H17" s="66">
        <f>D17-E17</f>
        <v>-638</v>
      </c>
      <c r="I17" s="8">
        <f>IF(C17=0, "-", IF(G17/C17&lt;10, G17/C17, "&gt;999%"))</f>
        <v>-0.51700680272108845</v>
      </c>
      <c r="J17" s="9">
        <f>IF(E17=0, "-", IF(H17/E17&lt;10, H17/E17, "&gt;999%"))</f>
        <v>-0.55818022747156604</v>
      </c>
    </row>
    <row r="18" spans="1:10" x14ac:dyDescent="0.2">
      <c r="A18" s="22"/>
      <c r="B18" s="74"/>
      <c r="C18" s="75"/>
      <c r="D18" s="74"/>
      <c r="E18" s="75"/>
      <c r="F18" s="76"/>
      <c r="G18" s="74"/>
      <c r="H18" s="75"/>
      <c r="I18" s="23"/>
      <c r="J18" s="24"/>
    </row>
    <row r="19" spans="1:10" s="160" customFormat="1" x14ac:dyDescent="0.2">
      <c r="A19" s="159" t="s">
        <v>125</v>
      </c>
      <c r="B19" s="78">
        <f>SUM($B20:$B23)</f>
        <v>1426</v>
      </c>
      <c r="C19" s="79">
        <f>SUM($C20:$C23)</f>
        <v>1128</v>
      </c>
      <c r="D19" s="78">
        <f>SUM($D20:$D23)</f>
        <v>12944</v>
      </c>
      <c r="E19" s="79">
        <f>SUM($E20:$E23)</f>
        <v>15151</v>
      </c>
      <c r="F19" s="80"/>
      <c r="G19" s="78">
        <f>B19-C19</f>
        <v>298</v>
      </c>
      <c r="H19" s="79">
        <f>D19-E19</f>
        <v>-2207</v>
      </c>
      <c r="I19" s="54">
        <f>IF(C19=0, "-", IF(G19/C19&lt;10, G19/C19, "&gt;999%"))</f>
        <v>0.26418439716312059</v>
      </c>
      <c r="J19" s="55">
        <f>IF(E19=0, "-", IF(H19/E19&lt;10, H19/E19, "&gt;999%"))</f>
        <v>-0.14566695267639099</v>
      </c>
    </row>
    <row r="20" spans="1:10" x14ac:dyDescent="0.2">
      <c r="A20" s="158" t="s">
        <v>159</v>
      </c>
      <c r="B20" s="65">
        <v>557</v>
      </c>
      <c r="C20" s="66">
        <v>242</v>
      </c>
      <c r="D20" s="65">
        <v>3153</v>
      </c>
      <c r="E20" s="66">
        <v>3674</v>
      </c>
      <c r="F20" s="67"/>
      <c r="G20" s="65">
        <f>B20-C20</f>
        <v>315</v>
      </c>
      <c r="H20" s="66">
        <f>D20-E20</f>
        <v>-521</v>
      </c>
      <c r="I20" s="8">
        <f>IF(C20=0, "-", IF(G20/C20&lt;10, G20/C20, "&gt;999%"))</f>
        <v>1.3016528925619835</v>
      </c>
      <c r="J20" s="9">
        <f>IF(E20=0, "-", IF(H20/E20&lt;10, H20/E20, "&gt;999%"))</f>
        <v>-0.14180729450190527</v>
      </c>
    </row>
    <row r="21" spans="1:10" x14ac:dyDescent="0.2">
      <c r="A21" s="158" t="s">
        <v>160</v>
      </c>
      <c r="B21" s="65">
        <v>781</v>
      </c>
      <c r="C21" s="66">
        <v>828</v>
      </c>
      <c r="D21" s="65">
        <v>8716</v>
      </c>
      <c r="E21" s="66">
        <v>10062</v>
      </c>
      <c r="F21" s="67"/>
      <c r="G21" s="65">
        <f>B21-C21</f>
        <v>-47</v>
      </c>
      <c r="H21" s="66">
        <f>D21-E21</f>
        <v>-1346</v>
      </c>
      <c r="I21" s="8">
        <f>IF(C21=0, "-", IF(G21/C21&lt;10, G21/C21, "&gt;999%"))</f>
        <v>-5.6763285024154592E-2</v>
      </c>
      <c r="J21" s="9">
        <f>IF(E21=0, "-", IF(H21/E21&lt;10, H21/E21, "&gt;999%"))</f>
        <v>-0.13377062214271518</v>
      </c>
    </row>
    <row r="22" spans="1:10" x14ac:dyDescent="0.2">
      <c r="A22" s="158" t="s">
        <v>161</v>
      </c>
      <c r="B22" s="65">
        <v>41</v>
      </c>
      <c r="C22" s="66">
        <v>51</v>
      </c>
      <c r="D22" s="65">
        <v>706</v>
      </c>
      <c r="E22" s="66">
        <v>907</v>
      </c>
      <c r="F22" s="67"/>
      <c r="G22" s="65">
        <f>B22-C22</f>
        <v>-10</v>
      </c>
      <c r="H22" s="66">
        <f>D22-E22</f>
        <v>-201</v>
      </c>
      <c r="I22" s="8">
        <f>IF(C22=0, "-", IF(G22/C22&lt;10, G22/C22, "&gt;999%"))</f>
        <v>-0.19607843137254902</v>
      </c>
      <c r="J22" s="9">
        <f>IF(E22=0, "-", IF(H22/E22&lt;10, H22/E22, "&gt;999%"))</f>
        <v>-0.22160970231532526</v>
      </c>
    </row>
    <row r="23" spans="1:10" x14ac:dyDescent="0.2">
      <c r="A23" s="158" t="s">
        <v>162</v>
      </c>
      <c r="B23" s="65">
        <v>47</v>
      </c>
      <c r="C23" s="66">
        <v>7</v>
      </c>
      <c r="D23" s="65">
        <v>369</v>
      </c>
      <c r="E23" s="66">
        <v>508</v>
      </c>
      <c r="F23" s="67"/>
      <c r="G23" s="65">
        <f>B23-C23</f>
        <v>40</v>
      </c>
      <c r="H23" s="66">
        <f>D23-E23</f>
        <v>-139</v>
      </c>
      <c r="I23" s="8">
        <f>IF(C23=0, "-", IF(G23/C23&lt;10, G23/C23, "&gt;999%"))</f>
        <v>5.7142857142857144</v>
      </c>
      <c r="J23" s="9">
        <f>IF(E23=0, "-", IF(H23/E23&lt;10, H23/E23, "&gt;999%"))</f>
        <v>-0.2736220472440945</v>
      </c>
    </row>
    <row r="24" spans="1:10" x14ac:dyDescent="0.2">
      <c r="A24" s="7"/>
      <c r="B24" s="65"/>
      <c r="C24" s="66"/>
      <c r="D24" s="65"/>
      <c r="E24" s="66"/>
      <c r="F24" s="67"/>
      <c r="G24" s="65"/>
      <c r="H24" s="66"/>
      <c r="I24" s="8"/>
      <c r="J24" s="9"/>
    </row>
    <row r="25" spans="1:10" s="43" customFormat="1" x14ac:dyDescent="0.2">
      <c r="A25" s="53" t="s">
        <v>29</v>
      </c>
      <c r="B25" s="78">
        <f>SUM($B26:$B29)</f>
        <v>5973</v>
      </c>
      <c r="C25" s="79">
        <f>SUM($C26:$C29)</f>
        <v>5074</v>
      </c>
      <c r="D25" s="78">
        <f>SUM($D26:$D29)</f>
        <v>57859</v>
      </c>
      <c r="E25" s="79">
        <f>SUM($E26:$E29)</f>
        <v>64951</v>
      </c>
      <c r="F25" s="80"/>
      <c r="G25" s="78">
        <f>B25-C25</f>
        <v>899</v>
      </c>
      <c r="H25" s="79">
        <f>D25-E25</f>
        <v>-7092</v>
      </c>
      <c r="I25" s="54">
        <f>IF(C25=0, "-", IF(G25/C25&lt;10, G25/C25, "&gt;999%"))</f>
        <v>0.1771777690185258</v>
      </c>
      <c r="J25" s="55">
        <f>IF(E25=0, "-", IF(H25/E25&lt;10, H25/E25, "&gt;999%"))</f>
        <v>-0.10919000477282875</v>
      </c>
    </row>
    <row r="26" spans="1:10" x14ac:dyDescent="0.2">
      <c r="A26" s="158" t="s">
        <v>159</v>
      </c>
      <c r="B26" s="65">
        <v>3294</v>
      </c>
      <c r="C26" s="66">
        <v>2186</v>
      </c>
      <c r="D26" s="65">
        <v>28737</v>
      </c>
      <c r="E26" s="66">
        <v>28521</v>
      </c>
      <c r="F26" s="67"/>
      <c r="G26" s="65">
        <f>B26-C26</f>
        <v>1108</v>
      </c>
      <c r="H26" s="66">
        <f>D26-E26</f>
        <v>216</v>
      </c>
      <c r="I26" s="8">
        <f>IF(C26=0, "-", IF(G26/C26&lt;10, G26/C26, "&gt;999%"))</f>
        <v>0.50686184812442814</v>
      </c>
      <c r="J26" s="9">
        <f>IF(E26=0, "-", IF(H26/E26&lt;10, H26/E26, "&gt;999%"))</f>
        <v>7.5733669927421903E-3</v>
      </c>
    </row>
    <row r="27" spans="1:10" x14ac:dyDescent="0.2">
      <c r="A27" s="158" t="s">
        <v>160</v>
      </c>
      <c r="B27" s="65">
        <v>2367</v>
      </c>
      <c r="C27" s="66">
        <v>2496</v>
      </c>
      <c r="D27" s="65">
        <v>25250</v>
      </c>
      <c r="E27" s="66">
        <v>30979</v>
      </c>
      <c r="F27" s="67"/>
      <c r="G27" s="65">
        <f>B27-C27</f>
        <v>-129</v>
      </c>
      <c r="H27" s="66">
        <f>D27-E27</f>
        <v>-5729</v>
      </c>
      <c r="I27" s="8">
        <f>IF(C27=0, "-", IF(G27/C27&lt;10, G27/C27, "&gt;999%"))</f>
        <v>-5.1682692307692304E-2</v>
      </c>
      <c r="J27" s="9">
        <f>IF(E27=0, "-", IF(H27/E27&lt;10, H27/E27, "&gt;999%"))</f>
        <v>-0.18493172794473675</v>
      </c>
    </row>
    <row r="28" spans="1:10" x14ac:dyDescent="0.2">
      <c r="A28" s="158" t="s">
        <v>161</v>
      </c>
      <c r="B28" s="65">
        <v>120</v>
      </c>
      <c r="C28" s="66">
        <v>142</v>
      </c>
      <c r="D28" s="65">
        <v>2433</v>
      </c>
      <c r="E28" s="66">
        <v>2718</v>
      </c>
      <c r="F28" s="67"/>
      <c r="G28" s="65">
        <f>B28-C28</f>
        <v>-22</v>
      </c>
      <c r="H28" s="66">
        <f>D28-E28</f>
        <v>-285</v>
      </c>
      <c r="I28" s="8">
        <f>IF(C28=0, "-", IF(G28/C28&lt;10, G28/C28, "&gt;999%"))</f>
        <v>-0.15492957746478872</v>
      </c>
      <c r="J28" s="9">
        <f>IF(E28=0, "-", IF(H28/E28&lt;10, H28/E28, "&gt;999%"))</f>
        <v>-0.10485651214128035</v>
      </c>
    </row>
    <row r="29" spans="1:10" x14ac:dyDescent="0.2">
      <c r="A29" s="158" t="s">
        <v>162</v>
      </c>
      <c r="B29" s="65">
        <v>192</v>
      </c>
      <c r="C29" s="66">
        <v>250</v>
      </c>
      <c r="D29" s="65">
        <v>1439</v>
      </c>
      <c r="E29" s="66">
        <v>2733</v>
      </c>
      <c r="F29" s="67"/>
      <c r="G29" s="65">
        <f>B29-C29</f>
        <v>-58</v>
      </c>
      <c r="H29" s="66">
        <f>D29-E29</f>
        <v>-1294</v>
      </c>
      <c r="I29" s="8">
        <f>IF(C29=0, "-", IF(G29/C29&lt;10, G29/C29, "&gt;999%"))</f>
        <v>-0.23200000000000001</v>
      </c>
      <c r="J29" s="9">
        <f>IF(E29=0, "-", IF(H29/E29&lt;10, H29/E29, "&gt;999%"))</f>
        <v>-0.47347237467983899</v>
      </c>
    </row>
    <row r="30" spans="1:10" x14ac:dyDescent="0.2">
      <c r="A30" s="7"/>
      <c r="B30" s="65"/>
      <c r="C30" s="66"/>
      <c r="D30" s="65"/>
      <c r="E30" s="66"/>
      <c r="F30" s="67"/>
      <c r="G30" s="65"/>
      <c r="H30" s="66"/>
      <c r="I30" s="8"/>
      <c r="J30" s="9"/>
    </row>
    <row r="31" spans="1:10" s="43" customFormat="1" x14ac:dyDescent="0.2">
      <c r="A31" s="22" t="s">
        <v>126</v>
      </c>
      <c r="B31" s="78">
        <v>231</v>
      </c>
      <c r="C31" s="79">
        <v>243</v>
      </c>
      <c r="D31" s="78">
        <v>2225</v>
      </c>
      <c r="E31" s="79">
        <v>2261</v>
      </c>
      <c r="F31" s="80"/>
      <c r="G31" s="78">
        <f>B31-C31</f>
        <v>-12</v>
      </c>
      <c r="H31" s="79">
        <f>D31-E31</f>
        <v>-36</v>
      </c>
      <c r="I31" s="54">
        <f>IF(C31=0, "-", IF(G31/C31&lt;10, G31/C31, "&gt;999%"))</f>
        <v>-4.9382716049382713E-2</v>
      </c>
      <c r="J31" s="55">
        <f>IF(E31=0, "-", IF(H31/E31&lt;10, H31/E31, "&gt;999%"))</f>
        <v>-1.5922158337019019E-2</v>
      </c>
    </row>
    <row r="32" spans="1:10" x14ac:dyDescent="0.2">
      <c r="A32" s="1"/>
      <c r="B32" s="68"/>
      <c r="C32" s="69"/>
      <c r="D32" s="68"/>
      <c r="E32" s="69"/>
      <c r="F32" s="70"/>
      <c r="G32" s="68"/>
      <c r="H32" s="69"/>
      <c r="I32" s="5"/>
      <c r="J32" s="6"/>
    </row>
    <row r="33" spans="1:10" s="43" customFormat="1" x14ac:dyDescent="0.2">
      <c r="A33" s="27" t="s">
        <v>5</v>
      </c>
      <c r="B33" s="71">
        <f>SUM(B26:B32)</f>
        <v>6204</v>
      </c>
      <c r="C33" s="77">
        <f>SUM(C26:C32)</f>
        <v>5317</v>
      </c>
      <c r="D33" s="71">
        <f>SUM(D26:D32)</f>
        <v>60084</v>
      </c>
      <c r="E33" s="77">
        <f>SUM(E26:E32)</f>
        <v>67212</v>
      </c>
      <c r="F33" s="73"/>
      <c r="G33" s="71">
        <f>B33-C33</f>
        <v>887</v>
      </c>
      <c r="H33" s="72">
        <f>D33-E33</f>
        <v>-7128</v>
      </c>
      <c r="I33" s="37">
        <f>IF(C33=0, 0, G33/C33)</f>
        <v>0.16682339665224752</v>
      </c>
      <c r="J33" s="38">
        <f>IF(E33=0, 0, H33/E33)</f>
        <v>-0.10605249062667381</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110</v>
      </c>
      <c r="B7" s="65"/>
      <c r="C7" s="66"/>
      <c r="D7" s="65"/>
      <c r="E7" s="66"/>
      <c r="F7" s="67"/>
      <c r="G7" s="65"/>
      <c r="H7" s="66"/>
      <c r="I7" s="20"/>
      <c r="J7" s="21"/>
    </row>
    <row r="8" spans="1:10" x14ac:dyDescent="0.2">
      <c r="A8" s="158" t="s">
        <v>163</v>
      </c>
      <c r="B8" s="65">
        <v>13</v>
      </c>
      <c r="C8" s="66">
        <v>25</v>
      </c>
      <c r="D8" s="65">
        <v>231</v>
      </c>
      <c r="E8" s="66">
        <v>326</v>
      </c>
      <c r="F8" s="67"/>
      <c r="G8" s="65">
        <f>B8-C8</f>
        <v>-12</v>
      </c>
      <c r="H8" s="66">
        <f>D8-E8</f>
        <v>-95</v>
      </c>
      <c r="I8" s="20">
        <f>IF(C8=0, "-", IF(G8/C8&lt;10, G8/C8, "&gt;999%"))</f>
        <v>-0.48</v>
      </c>
      <c r="J8" s="21">
        <f>IF(E8=0, "-", IF(H8/E8&lt;10, H8/E8, "&gt;999%"))</f>
        <v>-0.29141104294478526</v>
      </c>
    </row>
    <row r="9" spans="1:10" x14ac:dyDescent="0.2">
      <c r="A9" s="158" t="s">
        <v>164</v>
      </c>
      <c r="B9" s="65">
        <v>6</v>
      </c>
      <c r="C9" s="66">
        <v>4</v>
      </c>
      <c r="D9" s="65">
        <v>55</v>
      </c>
      <c r="E9" s="66">
        <v>37</v>
      </c>
      <c r="F9" s="67"/>
      <c r="G9" s="65">
        <f>B9-C9</f>
        <v>2</v>
      </c>
      <c r="H9" s="66">
        <f>D9-E9</f>
        <v>18</v>
      </c>
      <c r="I9" s="20">
        <f>IF(C9=0, "-", IF(G9/C9&lt;10, G9/C9, "&gt;999%"))</f>
        <v>0.5</v>
      </c>
      <c r="J9" s="21">
        <f>IF(E9=0, "-", IF(H9/E9&lt;10, H9/E9, "&gt;999%"))</f>
        <v>0.48648648648648651</v>
      </c>
    </row>
    <row r="10" spans="1:10" x14ac:dyDescent="0.2">
      <c r="A10" s="158" t="s">
        <v>165</v>
      </c>
      <c r="B10" s="65">
        <v>211</v>
      </c>
      <c r="C10" s="66">
        <v>213</v>
      </c>
      <c r="D10" s="65">
        <v>2112</v>
      </c>
      <c r="E10" s="66">
        <v>1959</v>
      </c>
      <c r="F10" s="67"/>
      <c r="G10" s="65">
        <f>B10-C10</f>
        <v>-2</v>
      </c>
      <c r="H10" s="66">
        <f>D10-E10</f>
        <v>153</v>
      </c>
      <c r="I10" s="20">
        <f>IF(C10=0, "-", IF(G10/C10&lt;10, G10/C10, "&gt;999%"))</f>
        <v>-9.3896713615023476E-3</v>
      </c>
      <c r="J10" s="21">
        <f>IF(E10=0, "-", IF(H10/E10&lt;10, H10/E10, "&gt;999%"))</f>
        <v>7.8101071975497705E-2</v>
      </c>
    </row>
    <row r="11" spans="1:10" x14ac:dyDescent="0.2">
      <c r="A11" s="158" t="s">
        <v>166</v>
      </c>
      <c r="B11" s="65">
        <v>951</v>
      </c>
      <c r="C11" s="66">
        <v>1098</v>
      </c>
      <c r="D11" s="65">
        <v>11236</v>
      </c>
      <c r="E11" s="66">
        <v>16148</v>
      </c>
      <c r="F11" s="67"/>
      <c r="G11" s="65">
        <f>B11-C11</f>
        <v>-147</v>
      </c>
      <c r="H11" s="66">
        <f>D11-E11</f>
        <v>-4912</v>
      </c>
      <c r="I11" s="20">
        <f>IF(C11=0, "-", IF(G11/C11&lt;10, G11/C11, "&gt;999%"))</f>
        <v>-0.13387978142076504</v>
      </c>
      <c r="J11" s="21">
        <f>IF(E11=0, "-", IF(H11/E11&lt;10, H11/E11, "&gt;999%"))</f>
        <v>-0.30418627693832051</v>
      </c>
    </row>
    <row r="12" spans="1:10" x14ac:dyDescent="0.2">
      <c r="A12" s="158" t="s">
        <v>167</v>
      </c>
      <c r="B12" s="65">
        <v>2</v>
      </c>
      <c r="C12" s="66">
        <v>1</v>
      </c>
      <c r="D12" s="65">
        <v>13</v>
      </c>
      <c r="E12" s="66">
        <v>13</v>
      </c>
      <c r="F12" s="67"/>
      <c r="G12" s="65">
        <f>B12-C12</f>
        <v>1</v>
      </c>
      <c r="H12" s="66">
        <f>D12-E12</f>
        <v>0</v>
      </c>
      <c r="I12" s="20">
        <f>IF(C12=0, "-", IF(G12/C12&lt;10, G12/C12, "&gt;999%"))</f>
        <v>1</v>
      </c>
      <c r="J12" s="21">
        <f>IF(E12=0, "-", IF(H12/E12&lt;10, H12/E12, "&gt;999%"))</f>
        <v>0</v>
      </c>
    </row>
    <row r="13" spans="1:10" x14ac:dyDescent="0.2">
      <c r="A13" s="7"/>
      <c r="B13" s="65"/>
      <c r="C13" s="66"/>
      <c r="D13" s="65"/>
      <c r="E13" s="66"/>
      <c r="F13" s="67"/>
      <c r="G13" s="65"/>
      <c r="H13" s="66"/>
      <c r="I13" s="20"/>
      <c r="J13" s="21"/>
    </row>
    <row r="14" spans="1:10" s="139" customFormat="1" x14ac:dyDescent="0.2">
      <c r="A14" s="159" t="s">
        <v>119</v>
      </c>
      <c r="B14" s="65"/>
      <c r="C14" s="66"/>
      <c r="D14" s="65"/>
      <c r="E14" s="66"/>
      <c r="F14" s="67"/>
      <c r="G14" s="65"/>
      <c r="H14" s="66"/>
      <c r="I14" s="20"/>
      <c r="J14" s="21"/>
    </row>
    <row r="15" spans="1:10" x14ac:dyDescent="0.2">
      <c r="A15" s="158" t="s">
        <v>163</v>
      </c>
      <c r="B15" s="65">
        <v>883</v>
      </c>
      <c r="C15" s="66">
        <v>521</v>
      </c>
      <c r="D15" s="65">
        <v>6664</v>
      </c>
      <c r="E15" s="66">
        <v>8151</v>
      </c>
      <c r="F15" s="67"/>
      <c r="G15" s="65">
        <f>B15-C15</f>
        <v>362</v>
      </c>
      <c r="H15" s="66">
        <f>D15-E15</f>
        <v>-1487</v>
      </c>
      <c r="I15" s="20">
        <f>IF(C15=0, "-", IF(G15/C15&lt;10, G15/C15, "&gt;999%"))</f>
        <v>0.69481765834932818</v>
      </c>
      <c r="J15" s="21">
        <f>IF(E15=0, "-", IF(H15/E15&lt;10, H15/E15, "&gt;999%"))</f>
        <v>-0.18243160348423507</v>
      </c>
    </row>
    <row r="16" spans="1:10" x14ac:dyDescent="0.2">
      <c r="A16" s="158" t="s">
        <v>164</v>
      </c>
      <c r="B16" s="65">
        <v>4</v>
      </c>
      <c r="C16" s="66">
        <v>2</v>
      </c>
      <c r="D16" s="65">
        <v>49</v>
      </c>
      <c r="E16" s="66">
        <v>40</v>
      </c>
      <c r="F16" s="67"/>
      <c r="G16" s="65">
        <f>B16-C16</f>
        <v>2</v>
      </c>
      <c r="H16" s="66">
        <f>D16-E16</f>
        <v>9</v>
      </c>
      <c r="I16" s="20">
        <f>IF(C16=0, "-", IF(G16/C16&lt;10, G16/C16, "&gt;999%"))</f>
        <v>1</v>
      </c>
      <c r="J16" s="21">
        <f>IF(E16=0, "-", IF(H16/E16&lt;10, H16/E16, "&gt;999%"))</f>
        <v>0.22500000000000001</v>
      </c>
    </row>
    <row r="17" spans="1:10" x14ac:dyDescent="0.2">
      <c r="A17" s="158" t="s">
        <v>165</v>
      </c>
      <c r="B17" s="65">
        <v>264</v>
      </c>
      <c r="C17" s="66">
        <v>113</v>
      </c>
      <c r="D17" s="65">
        <v>2733</v>
      </c>
      <c r="E17" s="66">
        <v>703</v>
      </c>
      <c r="F17" s="67"/>
      <c r="G17" s="65">
        <f>B17-C17</f>
        <v>151</v>
      </c>
      <c r="H17" s="66">
        <f>D17-E17</f>
        <v>2030</v>
      </c>
      <c r="I17" s="20">
        <f>IF(C17=0, "-", IF(G17/C17&lt;10, G17/C17, "&gt;999%"))</f>
        <v>1.336283185840708</v>
      </c>
      <c r="J17" s="21">
        <f>IF(E17=0, "-", IF(H17/E17&lt;10, H17/E17, "&gt;999%"))</f>
        <v>2.8876244665718351</v>
      </c>
    </row>
    <row r="18" spans="1:10" x14ac:dyDescent="0.2">
      <c r="A18" s="158" t="s">
        <v>166</v>
      </c>
      <c r="B18" s="65">
        <v>2203</v>
      </c>
      <c r="C18" s="66">
        <v>1960</v>
      </c>
      <c r="D18" s="65">
        <v>21732</v>
      </c>
      <c r="E18" s="66">
        <v>22100</v>
      </c>
      <c r="F18" s="67"/>
      <c r="G18" s="65">
        <f>B18-C18</f>
        <v>243</v>
      </c>
      <c r="H18" s="66">
        <f>D18-E18</f>
        <v>-368</v>
      </c>
      <c r="I18" s="20">
        <f>IF(C18=0, "-", IF(G18/C18&lt;10, G18/C18, "&gt;999%"))</f>
        <v>0.1239795918367347</v>
      </c>
      <c r="J18" s="21">
        <f>IF(E18=0, "-", IF(H18/E18&lt;10, H18/E18, "&gt;999%"))</f>
        <v>-1.6651583710407241E-2</v>
      </c>
    </row>
    <row r="19" spans="1:10" x14ac:dyDescent="0.2">
      <c r="A19" s="158" t="s">
        <v>167</v>
      </c>
      <c r="B19" s="65">
        <v>10</v>
      </c>
      <c r="C19" s="66">
        <v>9</v>
      </c>
      <c r="D19" s="65">
        <v>90</v>
      </c>
      <c r="E19" s="66">
        <v>323</v>
      </c>
      <c r="F19" s="67"/>
      <c r="G19" s="65">
        <f>B19-C19</f>
        <v>1</v>
      </c>
      <c r="H19" s="66">
        <f>D19-E19</f>
        <v>-233</v>
      </c>
      <c r="I19" s="20">
        <f>IF(C19=0, "-", IF(G19/C19&lt;10, G19/C19, "&gt;999%"))</f>
        <v>0.1111111111111111</v>
      </c>
      <c r="J19" s="21">
        <f>IF(E19=0, "-", IF(H19/E19&lt;10, H19/E19, "&gt;999%"))</f>
        <v>-0.72136222910216719</v>
      </c>
    </row>
    <row r="20" spans="1:10" x14ac:dyDescent="0.2">
      <c r="A20" s="7"/>
      <c r="B20" s="65"/>
      <c r="C20" s="66"/>
      <c r="D20" s="65"/>
      <c r="E20" s="66"/>
      <c r="F20" s="67"/>
      <c r="G20" s="65"/>
      <c r="H20" s="66"/>
      <c r="I20" s="20"/>
      <c r="J20" s="21"/>
    </row>
    <row r="21" spans="1:10" s="139" customFormat="1" x14ac:dyDescent="0.2">
      <c r="A21" s="159" t="s">
        <v>125</v>
      </c>
      <c r="B21" s="65"/>
      <c r="C21" s="66"/>
      <c r="D21" s="65"/>
      <c r="E21" s="66"/>
      <c r="F21" s="67"/>
      <c r="G21" s="65"/>
      <c r="H21" s="66"/>
      <c r="I21" s="20"/>
      <c r="J21" s="21"/>
    </row>
    <row r="22" spans="1:10" x14ac:dyDescent="0.2">
      <c r="A22" s="158" t="s">
        <v>163</v>
      </c>
      <c r="B22" s="65">
        <v>1330</v>
      </c>
      <c r="C22" s="66">
        <v>1073</v>
      </c>
      <c r="D22" s="65">
        <v>12126</v>
      </c>
      <c r="E22" s="66">
        <v>14411</v>
      </c>
      <c r="F22" s="67"/>
      <c r="G22" s="65">
        <f>B22-C22</f>
        <v>257</v>
      </c>
      <c r="H22" s="66">
        <f>D22-E22</f>
        <v>-2285</v>
      </c>
      <c r="I22" s="20">
        <f>IF(C22=0, "-", IF(G22/C22&lt;10, G22/C22, "&gt;999%"))</f>
        <v>0.23951537744641194</v>
      </c>
      <c r="J22" s="21">
        <f>IF(E22=0, "-", IF(H22/E22&lt;10, H22/E22, "&gt;999%"))</f>
        <v>-0.15855943376587328</v>
      </c>
    </row>
    <row r="23" spans="1:10" x14ac:dyDescent="0.2">
      <c r="A23" s="158" t="s">
        <v>166</v>
      </c>
      <c r="B23" s="65">
        <v>96</v>
      </c>
      <c r="C23" s="66">
        <v>55</v>
      </c>
      <c r="D23" s="65">
        <v>818</v>
      </c>
      <c r="E23" s="66">
        <v>740</v>
      </c>
      <c r="F23" s="67"/>
      <c r="G23" s="65">
        <f>B23-C23</f>
        <v>41</v>
      </c>
      <c r="H23" s="66">
        <f>D23-E23</f>
        <v>78</v>
      </c>
      <c r="I23" s="20">
        <f>IF(C23=0, "-", IF(G23/C23&lt;10, G23/C23, "&gt;999%"))</f>
        <v>0.74545454545454548</v>
      </c>
      <c r="J23" s="21">
        <f>IF(E23=0, "-", IF(H23/E23&lt;10, H23/E23, "&gt;999%"))</f>
        <v>0.10540540540540541</v>
      </c>
    </row>
    <row r="24" spans="1:10" x14ac:dyDescent="0.2">
      <c r="A24" s="7"/>
      <c r="B24" s="65"/>
      <c r="C24" s="66"/>
      <c r="D24" s="65"/>
      <c r="E24" s="66"/>
      <c r="F24" s="67"/>
      <c r="G24" s="65"/>
      <c r="H24" s="66"/>
      <c r="I24" s="20"/>
      <c r="J24" s="21"/>
    </row>
    <row r="25" spans="1:10" x14ac:dyDescent="0.2">
      <c r="A25" s="7" t="s">
        <v>126</v>
      </c>
      <c r="B25" s="65">
        <v>231</v>
      </c>
      <c r="C25" s="66">
        <v>243</v>
      </c>
      <c r="D25" s="65">
        <v>2225</v>
      </c>
      <c r="E25" s="66">
        <v>2261</v>
      </c>
      <c r="F25" s="67"/>
      <c r="G25" s="65">
        <f>B25-C25</f>
        <v>-12</v>
      </c>
      <c r="H25" s="66">
        <f>D25-E25</f>
        <v>-36</v>
      </c>
      <c r="I25" s="20">
        <f>IF(C25=0, "-", IF(G25/C25&lt;10, G25/C25, "&gt;999%"))</f>
        <v>-4.9382716049382713E-2</v>
      </c>
      <c r="J25" s="21">
        <f>IF(E25=0, "-", IF(H25/E25&lt;10, H25/E25, "&gt;999%"))</f>
        <v>-1.5922158337019019E-2</v>
      </c>
    </row>
    <row r="26" spans="1:10" x14ac:dyDescent="0.2">
      <c r="A26" s="1"/>
      <c r="B26" s="68"/>
      <c r="C26" s="69"/>
      <c r="D26" s="68"/>
      <c r="E26" s="69"/>
      <c r="F26" s="70"/>
      <c r="G26" s="68"/>
      <c r="H26" s="69"/>
      <c r="I26" s="5"/>
      <c r="J26" s="6"/>
    </row>
    <row r="27" spans="1:10" s="43" customFormat="1" x14ac:dyDescent="0.2">
      <c r="A27" s="27" t="s">
        <v>5</v>
      </c>
      <c r="B27" s="71">
        <f>SUM(B6:B26)</f>
        <v>6204</v>
      </c>
      <c r="C27" s="77">
        <f>SUM(C6:C26)</f>
        <v>5317</v>
      </c>
      <c r="D27" s="71">
        <f>SUM(D6:D26)</f>
        <v>60084</v>
      </c>
      <c r="E27" s="77">
        <f>SUM(E6:E26)</f>
        <v>67212</v>
      </c>
      <c r="F27" s="73"/>
      <c r="G27" s="71">
        <f>B27-C27</f>
        <v>887</v>
      </c>
      <c r="H27" s="72">
        <f>D27-E27</f>
        <v>-7128</v>
      </c>
      <c r="I27" s="37">
        <f>IF(C27=0, 0, G27/C27)</f>
        <v>0.16682339665224752</v>
      </c>
      <c r="J27" s="38">
        <f>IF(E27=0, 0, H27/E27)</f>
        <v>-0.10605249062667381</v>
      </c>
    </row>
    <row r="28" spans="1:10" s="43" customFormat="1" x14ac:dyDescent="0.2">
      <c r="A28" s="22"/>
      <c r="B28" s="78"/>
      <c r="C28" s="98"/>
      <c r="D28" s="78"/>
      <c r="E28" s="98"/>
      <c r="F28" s="80"/>
      <c r="G28" s="78"/>
      <c r="H28" s="79"/>
      <c r="I28" s="54"/>
      <c r="J28" s="55"/>
    </row>
    <row r="29" spans="1:10" s="139" customFormat="1" x14ac:dyDescent="0.2">
      <c r="A29" s="161" t="s">
        <v>168</v>
      </c>
      <c r="B29" s="74"/>
      <c r="C29" s="75"/>
      <c r="D29" s="74"/>
      <c r="E29" s="75"/>
      <c r="F29" s="76"/>
      <c r="G29" s="74"/>
      <c r="H29" s="75"/>
      <c r="I29" s="23"/>
      <c r="J29" s="24"/>
    </row>
    <row r="30" spans="1:10" x14ac:dyDescent="0.2">
      <c r="A30" s="7" t="s">
        <v>163</v>
      </c>
      <c r="B30" s="65">
        <v>2226</v>
      </c>
      <c r="C30" s="66">
        <v>1619</v>
      </c>
      <c r="D30" s="65">
        <v>19021</v>
      </c>
      <c r="E30" s="66">
        <v>22888</v>
      </c>
      <c r="F30" s="67"/>
      <c r="G30" s="65">
        <f>B30-C30</f>
        <v>607</v>
      </c>
      <c r="H30" s="66">
        <f>D30-E30</f>
        <v>-3867</v>
      </c>
      <c r="I30" s="20">
        <f>IF(C30=0, "-", IF(G30/C30&lt;10, G30/C30, "&gt;999%"))</f>
        <v>0.37492279184681904</v>
      </c>
      <c r="J30" s="21">
        <f>IF(E30=0, "-", IF(H30/E30&lt;10, H30/E30, "&gt;999%"))</f>
        <v>-0.16895316322963999</v>
      </c>
    </row>
    <row r="31" spans="1:10" x14ac:dyDescent="0.2">
      <c r="A31" s="7" t="s">
        <v>164</v>
      </c>
      <c r="B31" s="65">
        <v>10</v>
      </c>
      <c r="C31" s="66">
        <v>6</v>
      </c>
      <c r="D31" s="65">
        <v>104</v>
      </c>
      <c r="E31" s="66">
        <v>77</v>
      </c>
      <c r="F31" s="67"/>
      <c r="G31" s="65">
        <f>B31-C31</f>
        <v>4</v>
      </c>
      <c r="H31" s="66">
        <f>D31-E31</f>
        <v>27</v>
      </c>
      <c r="I31" s="20">
        <f>IF(C31=0, "-", IF(G31/C31&lt;10, G31/C31, "&gt;999%"))</f>
        <v>0.66666666666666663</v>
      </c>
      <c r="J31" s="21">
        <f>IF(E31=0, "-", IF(H31/E31&lt;10, H31/E31, "&gt;999%"))</f>
        <v>0.35064935064935066</v>
      </c>
    </row>
    <row r="32" spans="1:10" x14ac:dyDescent="0.2">
      <c r="A32" s="7" t="s">
        <v>165</v>
      </c>
      <c r="B32" s="65">
        <v>475</v>
      </c>
      <c r="C32" s="66">
        <v>326</v>
      </c>
      <c r="D32" s="65">
        <v>4845</v>
      </c>
      <c r="E32" s="66">
        <v>2662</v>
      </c>
      <c r="F32" s="67"/>
      <c r="G32" s="65">
        <f>B32-C32</f>
        <v>149</v>
      </c>
      <c r="H32" s="66">
        <f>D32-E32</f>
        <v>2183</v>
      </c>
      <c r="I32" s="20">
        <f>IF(C32=0, "-", IF(G32/C32&lt;10, G32/C32, "&gt;999%"))</f>
        <v>0.45705521472392641</v>
      </c>
      <c r="J32" s="21">
        <f>IF(E32=0, "-", IF(H32/E32&lt;10, H32/E32, "&gt;999%"))</f>
        <v>0.82006010518407213</v>
      </c>
    </row>
    <row r="33" spans="1:10" x14ac:dyDescent="0.2">
      <c r="A33" s="7" t="s">
        <v>166</v>
      </c>
      <c r="B33" s="65">
        <v>3250</v>
      </c>
      <c r="C33" s="66">
        <v>3113</v>
      </c>
      <c r="D33" s="65">
        <v>33786</v>
      </c>
      <c r="E33" s="66">
        <v>38988</v>
      </c>
      <c r="F33" s="67"/>
      <c r="G33" s="65">
        <f>B33-C33</f>
        <v>137</v>
      </c>
      <c r="H33" s="66">
        <f>D33-E33</f>
        <v>-5202</v>
      </c>
      <c r="I33" s="20">
        <f>IF(C33=0, "-", IF(G33/C33&lt;10, G33/C33, "&gt;999%"))</f>
        <v>4.4008994539029872E-2</v>
      </c>
      <c r="J33" s="21">
        <f>IF(E33=0, "-", IF(H33/E33&lt;10, H33/E33, "&gt;999%"))</f>
        <v>-0.13342566943674977</v>
      </c>
    </row>
    <row r="34" spans="1:10" x14ac:dyDescent="0.2">
      <c r="A34" s="7" t="s">
        <v>167</v>
      </c>
      <c r="B34" s="65">
        <v>12</v>
      </c>
      <c r="C34" s="66">
        <v>10</v>
      </c>
      <c r="D34" s="65">
        <v>103</v>
      </c>
      <c r="E34" s="66">
        <v>336</v>
      </c>
      <c r="F34" s="67"/>
      <c r="G34" s="65">
        <f>B34-C34</f>
        <v>2</v>
      </c>
      <c r="H34" s="66">
        <f>D34-E34</f>
        <v>-233</v>
      </c>
      <c r="I34" s="20">
        <f>IF(C34=0, "-", IF(G34/C34&lt;10, G34/C34, "&gt;999%"))</f>
        <v>0.2</v>
      </c>
      <c r="J34" s="21">
        <f>IF(E34=0, "-", IF(H34/E34&lt;10, H34/E34, "&gt;999%"))</f>
        <v>-0.69345238095238093</v>
      </c>
    </row>
    <row r="35" spans="1:10" x14ac:dyDescent="0.2">
      <c r="A35" s="7"/>
      <c r="B35" s="65"/>
      <c r="C35" s="66"/>
      <c r="D35" s="65"/>
      <c r="E35" s="66"/>
      <c r="F35" s="67"/>
      <c r="G35" s="65"/>
      <c r="H35" s="66"/>
      <c r="I35" s="20"/>
      <c r="J35" s="21"/>
    </row>
    <row r="36" spans="1:10" x14ac:dyDescent="0.2">
      <c r="A36" s="7" t="s">
        <v>126</v>
      </c>
      <c r="B36" s="65">
        <v>231</v>
      </c>
      <c r="C36" s="66">
        <v>243</v>
      </c>
      <c r="D36" s="65">
        <v>2225</v>
      </c>
      <c r="E36" s="66">
        <v>2261</v>
      </c>
      <c r="F36" s="67"/>
      <c r="G36" s="65">
        <f>B36-C36</f>
        <v>-12</v>
      </c>
      <c r="H36" s="66">
        <f>D36-E36</f>
        <v>-36</v>
      </c>
      <c r="I36" s="20">
        <f>IF(C36=0, "-", IF(G36/C36&lt;10, G36/C36, "&gt;999%"))</f>
        <v>-4.9382716049382713E-2</v>
      </c>
      <c r="J36" s="21">
        <f>IF(E36=0, "-", IF(H36/E36&lt;10, H36/E36, "&gt;999%"))</f>
        <v>-1.5922158337019019E-2</v>
      </c>
    </row>
    <row r="37" spans="1:10" x14ac:dyDescent="0.2">
      <c r="A37" s="7"/>
      <c r="B37" s="65"/>
      <c r="C37" s="66"/>
      <c r="D37" s="65"/>
      <c r="E37" s="66"/>
      <c r="F37" s="67"/>
      <c r="G37" s="65"/>
      <c r="H37" s="66"/>
      <c r="I37" s="20"/>
      <c r="J37" s="21"/>
    </row>
    <row r="38" spans="1:10" s="43" customFormat="1" x14ac:dyDescent="0.2">
      <c r="A38" s="27" t="s">
        <v>5</v>
      </c>
      <c r="B38" s="71">
        <f>SUM(B28:B37)</f>
        <v>6204</v>
      </c>
      <c r="C38" s="77">
        <f>SUM(C28:C37)</f>
        <v>5317</v>
      </c>
      <c r="D38" s="71">
        <f>SUM(D28:D37)</f>
        <v>60084</v>
      </c>
      <c r="E38" s="77">
        <f>SUM(E28:E37)</f>
        <v>67212</v>
      </c>
      <c r="F38" s="73"/>
      <c r="G38" s="71">
        <f>B38-C38</f>
        <v>887</v>
      </c>
      <c r="H38" s="72">
        <f>D38-E38</f>
        <v>-7128</v>
      </c>
      <c r="I38" s="37">
        <f>IF(C38=0, 0, G38/C38)</f>
        <v>0.16682339665224752</v>
      </c>
      <c r="J38" s="38">
        <f>IF(E38=0, 0, H38/E38)</f>
        <v>-0.10605249062667381</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t="s">
        <v>52</v>
      </c>
      <c r="B9" s="65">
        <v>0</v>
      </c>
      <c r="C9" s="66">
        <v>0</v>
      </c>
      <c r="D9" s="65">
        <v>0</v>
      </c>
      <c r="E9" s="66">
        <v>2</v>
      </c>
      <c r="F9" s="67"/>
      <c r="G9" s="65">
        <f>B9-C9</f>
        <v>0</v>
      </c>
      <c r="H9" s="66">
        <f>D9-E9</f>
        <v>-2</v>
      </c>
      <c r="I9" s="20" t="str">
        <f>IF(C9=0, "-", IF(G9/C9&lt;10, G9/C9, "&gt;999%"))</f>
        <v>-</v>
      </c>
      <c r="J9" s="21">
        <f>IF(E9=0, "-", IF(H9/E9&lt;10, H9/E9, "&gt;999%"))</f>
        <v>-1</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2</v>
      </c>
      <c r="F11" s="73"/>
      <c r="G11" s="71">
        <f>B11-C11</f>
        <v>0</v>
      </c>
      <c r="H11" s="72">
        <f>D11-E11</f>
        <v>-2</v>
      </c>
      <c r="I11" s="37" t="str">
        <f>IF(C11=0, "-", IF(G11/C11&lt;10, G11/C11, "&gt;999%"))</f>
        <v>-</v>
      </c>
      <c r="J11" s="38">
        <f>IF(E11=0, "-", IF(H11/E11&lt;10, H11/E11, "&gt;999%"))</f>
        <v>-1</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195</v>
      </c>
      <c r="B15" s="65">
        <v>10</v>
      </c>
      <c r="C15" s="66">
        <v>16</v>
      </c>
      <c r="D15" s="65">
        <v>205</v>
      </c>
      <c r="E15" s="66">
        <v>166</v>
      </c>
      <c r="F15" s="67"/>
      <c r="G15" s="65">
        <f t="shared" ref="G15:G41" si="0">B15-C15</f>
        <v>-6</v>
      </c>
      <c r="H15" s="66">
        <f t="shared" ref="H15:H41" si="1">D15-E15</f>
        <v>39</v>
      </c>
      <c r="I15" s="20">
        <f t="shared" ref="I15:I41" si="2">IF(C15=0, "-", IF(G15/C15&lt;10, G15/C15, "&gt;999%"))</f>
        <v>-0.375</v>
      </c>
      <c r="J15" s="21">
        <f t="shared" ref="J15:J41" si="3">IF(E15=0, "-", IF(H15/E15&lt;10, H15/E15, "&gt;999%"))</f>
        <v>0.23493975903614459</v>
      </c>
    </row>
    <row r="16" spans="1:10" x14ac:dyDescent="0.2">
      <c r="A16" s="7" t="s">
        <v>194</v>
      </c>
      <c r="B16" s="65">
        <v>10</v>
      </c>
      <c r="C16" s="66">
        <v>4</v>
      </c>
      <c r="D16" s="65">
        <v>70</v>
      </c>
      <c r="E16" s="66">
        <v>42</v>
      </c>
      <c r="F16" s="67"/>
      <c r="G16" s="65">
        <f t="shared" si="0"/>
        <v>6</v>
      </c>
      <c r="H16" s="66">
        <f t="shared" si="1"/>
        <v>28</v>
      </c>
      <c r="I16" s="20">
        <f t="shared" si="2"/>
        <v>1.5</v>
      </c>
      <c r="J16" s="21">
        <f t="shared" si="3"/>
        <v>0.66666666666666663</v>
      </c>
    </row>
    <row r="17" spans="1:10" x14ac:dyDescent="0.2">
      <c r="A17" s="7" t="s">
        <v>193</v>
      </c>
      <c r="B17" s="65">
        <v>7</v>
      </c>
      <c r="C17" s="66">
        <v>4</v>
      </c>
      <c r="D17" s="65">
        <v>120</v>
      </c>
      <c r="E17" s="66">
        <v>126</v>
      </c>
      <c r="F17" s="67"/>
      <c r="G17" s="65">
        <f t="shared" si="0"/>
        <v>3</v>
      </c>
      <c r="H17" s="66">
        <f t="shared" si="1"/>
        <v>-6</v>
      </c>
      <c r="I17" s="20">
        <f t="shared" si="2"/>
        <v>0.75</v>
      </c>
      <c r="J17" s="21">
        <f t="shared" si="3"/>
        <v>-4.7619047619047616E-2</v>
      </c>
    </row>
    <row r="18" spans="1:10" x14ac:dyDescent="0.2">
      <c r="A18" s="7" t="s">
        <v>192</v>
      </c>
      <c r="B18" s="65">
        <v>4</v>
      </c>
      <c r="C18" s="66">
        <v>13</v>
      </c>
      <c r="D18" s="65">
        <v>67</v>
      </c>
      <c r="E18" s="66">
        <v>155</v>
      </c>
      <c r="F18" s="67"/>
      <c r="G18" s="65">
        <f t="shared" si="0"/>
        <v>-9</v>
      </c>
      <c r="H18" s="66">
        <f t="shared" si="1"/>
        <v>-88</v>
      </c>
      <c r="I18" s="20">
        <f t="shared" si="2"/>
        <v>-0.69230769230769229</v>
      </c>
      <c r="J18" s="21">
        <f t="shared" si="3"/>
        <v>-0.56774193548387097</v>
      </c>
    </row>
    <row r="19" spans="1:10" x14ac:dyDescent="0.2">
      <c r="A19" s="7" t="s">
        <v>191</v>
      </c>
      <c r="B19" s="65">
        <v>178</v>
      </c>
      <c r="C19" s="66">
        <v>58</v>
      </c>
      <c r="D19" s="65">
        <v>1606</v>
      </c>
      <c r="E19" s="66">
        <v>706</v>
      </c>
      <c r="F19" s="67"/>
      <c r="G19" s="65">
        <f t="shared" si="0"/>
        <v>120</v>
      </c>
      <c r="H19" s="66">
        <f t="shared" si="1"/>
        <v>900</v>
      </c>
      <c r="I19" s="20">
        <f t="shared" si="2"/>
        <v>2.0689655172413794</v>
      </c>
      <c r="J19" s="21">
        <f t="shared" si="3"/>
        <v>1.2747875354107649</v>
      </c>
    </row>
    <row r="20" spans="1:10" x14ac:dyDescent="0.2">
      <c r="A20" s="7" t="s">
        <v>190</v>
      </c>
      <c r="B20" s="65">
        <v>46</v>
      </c>
      <c r="C20" s="66">
        <v>40</v>
      </c>
      <c r="D20" s="65">
        <v>467</v>
      </c>
      <c r="E20" s="66">
        <v>582</v>
      </c>
      <c r="F20" s="67"/>
      <c r="G20" s="65">
        <f t="shared" si="0"/>
        <v>6</v>
      </c>
      <c r="H20" s="66">
        <f t="shared" si="1"/>
        <v>-115</v>
      </c>
      <c r="I20" s="20">
        <f t="shared" si="2"/>
        <v>0.15</v>
      </c>
      <c r="J20" s="21">
        <f t="shared" si="3"/>
        <v>-0.19759450171821305</v>
      </c>
    </row>
    <row r="21" spans="1:10" x14ac:dyDescent="0.2">
      <c r="A21" s="7" t="s">
        <v>189</v>
      </c>
      <c r="B21" s="65">
        <v>90</v>
      </c>
      <c r="C21" s="66">
        <v>94</v>
      </c>
      <c r="D21" s="65">
        <v>1031</v>
      </c>
      <c r="E21" s="66">
        <v>1369</v>
      </c>
      <c r="F21" s="67"/>
      <c r="G21" s="65">
        <f t="shared" si="0"/>
        <v>-4</v>
      </c>
      <c r="H21" s="66">
        <f t="shared" si="1"/>
        <v>-338</v>
      </c>
      <c r="I21" s="20">
        <f t="shared" si="2"/>
        <v>-4.2553191489361701E-2</v>
      </c>
      <c r="J21" s="21">
        <f t="shared" si="3"/>
        <v>-0.24689554419284149</v>
      </c>
    </row>
    <row r="22" spans="1:10" x14ac:dyDescent="0.2">
      <c r="A22" s="7" t="s">
        <v>188</v>
      </c>
      <c r="B22" s="65">
        <v>5</v>
      </c>
      <c r="C22" s="66">
        <v>8</v>
      </c>
      <c r="D22" s="65">
        <v>144</v>
      </c>
      <c r="E22" s="66">
        <v>114</v>
      </c>
      <c r="F22" s="67"/>
      <c r="G22" s="65">
        <f t="shared" si="0"/>
        <v>-3</v>
      </c>
      <c r="H22" s="66">
        <f t="shared" si="1"/>
        <v>30</v>
      </c>
      <c r="I22" s="20">
        <f t="shared" si="2"/>
        <v>-0.375</v>
      </c>
      <c r="J22" s="21">
        <f t="shared" si="3"/>
        <v>0.26315789473684209</v>
      </c>
    </row>
    <row r="23" spans="1:10" x14ac:dyDescent="0.2">
      <c r="A23" s="7" t="s">
        <v>187</v>
      </c>
      <c r="B23" s="65">
        <v>40</v>
      </c>
      <c r="C23" s="66">
        <v>19</v>
      </c>
      <c r="D23" s="65">
        <v>312</v>
      </c>
      <c r="E23" s="66">
        <v>297</v>
      </c>
      <c r="F23" s="67"/>
      <c r="G23" s="65">
        <f t="shared" si="0"/>
        <v>21</v>
      </c>
      <c r="H23" s="66">
        <f t="shared" si="1"/>
        <v>15</v>
      </c>
      <c r="I23" s="20">
        <f t="shared" si="2"/>
        <v>1.1052631578947369</v>
      </c>
      <c r="J23" s="21">
        <f t="shared" si="3"/>
        <v>5.0505050505050504E-2</v>
      </c>
    </row>
    <row r="24" spans="1:10" x14ac:dyDescent="0.2">
      <c r="A24" s="7" t="s">
        <v>186</v>
      </c>
      <c r="B24" s="65">
        <v>191</v>
      </c>
      <c r="C24" s="66">
        <v>316</v>
      </c>
      <c r="D24" s="65">
        <v>2935</v>
      </c>
      <c r="E24" s="66">
        <v>3755</v>
      </c>
      <c r="F24" s="67"/>
      <c r="G24" s="65">
        <f t="shared" si="0"/>
        <v>-125</v>
      </c>
      <c r="H24" s="66">
        <f t="shared" si="1"/>
        <v>-820</v>
      </c>
      <c r="I24" s="20">
        <f t="shared" si="2"/>
        <v>-0.39556962025316456</v>
      </c>
      <c r="J24" s="21">
        <f t="shared" si="3"/>
        <v>-0.21837549933422104</v>
      </c>
    </row>
    <row r="25" spans="1:10" x14ac:dyDescent="0.2">
      <c r="A25" s="7" t="s">
        <v>185</v>
      </c>
      <c r="B25" s="65">
        <v>95</v>
      </c>
      <c r="C25" s="66">
        <v>99</v>
      </c>
      <c r="D25" s="65">
        <v>872</v>
      </c>
      <c r="E25" s="66">
        <v>736</v>
      </c>
      <c r="F25" s="67"/>
      <c r="G25" s="65">
        <f t="shared" si="0"/>
        <v>-4</v>
      </c>
      <c r="H25" s="66">
        <f t="shared" si="1"/>
        <v>136</v>
      </c>
      <c r="I25" s="20">
        <f t="shared" si="2"/>
        <v>-4.0404040404040407E-2</v>
      </c>
      <c r="J25" s="21">
        <f t="shared" si="3"/>
        <v>0.18478260869565216</v>
      </c>
    </row>
    <row r="26" spans="1:10" x14ac:dyDescent="0.2">
      <c r="A26" s="7" t="s">
        <v>184</v>
      </c>
      <c r="B26" s="65">
        <v>28</v>
      </c>
      <c r="C26" s="66">
        <v>30</v>
      </c>
      <c r="D26" s="65">
        <v>305</v>
      </c>
      <c r="E26" s="66">
        <v>249</v>
      </c>
      <c r="F26" s="67"/>
      <c r="G26" s="65">
        <f t="shared" si="0"/>
        <v>-2</v>
      </c>
      <c r="H26" s="66">
        <f t="shared" si="1"/>
        <v>56</v>
      </c>
      <c r="I26" s="20">
        <f t="shared" si="2"/>
        <v>-6.6666666666666666E-2</v>
      </c>
      <c r="J26" s="21">
        <f t="shared" si="3"/>
        <v>0.22489959839357429</v>
      </c>
    </row>
    <row r="27" spans="1:10" x14ac:dyDescent="0.2">
      <c r="A27" s="7" t="s">
        <v>183</v>
      </c>
      <c r="B27" s="65">
        <v>13</v>
      </c>
      <c r="C27" s="66">
        <v>17</v>
      </c>
      <c r="D27" s="65">
        <v>159</v>
      </c>
      <c r="E27" s="66">
        <v>169</v>
      </c>
      <c r="F27" s="67"/>
      <c r="G27" s="65">
        <f t="shared" si="0"/>
        <v>-4</v>
      </c>
      <c r="H27" s="66">
        <f t="shared" si="1"/>
        <v>-10</v>
      </c>
      <c r="I27" s="20">
        <f t="shared" si="2"/>
        <v>-0.23529411764705882</v>
      </c>
      <c r="J27" s="21">
        <f t="shared" si="3"/>
        <v>-5.9171597633136092E-2</v>
      </c>
    </row>
    <row r="28" spans="1:10" x14ac:dyDescent="0.2">
      <c r="A28" s="7" t="s">
        <v>182</v>
      </c>
      <c r="B28" s="65">
        <v>2827</v>
      </c>
      <c r="C28" s="66">
        <v>2070</v>
      </c>
      <c r="D28" s="65">
        <v>24149</v>
      </c>
      <c r="E28" s="66">
        <v>25406</v>
      </c>
      <c r="F28" s="67"/>
      <c r="G28" s="65">
        <f t="shared" si="0"/>
        <v>757</v>
      </c>
      <c r="H28" s="66">
        <f t="shared" si="1"/>
        <v>-1257</v>
      </c>
      <c r="I28" s="20">
        <f t="shared" si="2"/>
        <v>0.36570048309178743</v>
      </c>
      <c r="J28" s="21">
        <f t="shared" si="3"/>
        <v>-4.9476501613792016E-2</v>
      </c>
    </row>
    <row r="29" spans="1:10" x14ac:dyDescent="0.2">
      <c r="A29" s="7" t="s">
        <v>181</v>
      </c>
      <c r="B29" s="65">
        <v>584</v>
      </c>
      <c r="C29" s="66">
        <v>527</v>
      </c>
      <c r="D29" s="65">
        <v>6738</v>
      </c>
      <c r="E29" s="66">
        <v>7460</v>
      </c>
      <c r="F29" s="67"/>
      <c r="G29" s="65">
        <f t="shared" si="0"/>
        <v>57</v>
      </c>
      <c r="H29" s="66">
        <f t="shared" si="1"/>
        <v>-722</v>
      </c>
      <c r="I29" s="20">
        <f t="shared" si="2"/>
        <v>0.10815939278937381</v>
      </c>
      <c r="J29" s="21">
        <f t="shared" si="3"/>
        <v>-9.6782841823056298E-2</v>
      </c>
    </row>
    <row r="30" spans="1:10" x14ac:dyDescent="0.2">
      <c r="A30" s="7" t="s">
        <v>180</v>
      </c>
      <c r="B30" s="65">
        <v>44</v>
      </c>
      <c r="C30" s="66">
        <v>58</v>
      </c>
      <c r="D30" s="65">
        <v>566</v>
      </c>
      <c r="E30" s="66">
        <v>588</v>
      </c>
      <c r="F30" s="67"/>
      <c r="G30" s="65">
        <f t="shared" si="0"/>
        <v>-14</v>
      </c>
      <c r="H30" s="66">
        <f t="shared" si="1"/>
        <v>-22</v>
      </c>
      <c r="I30" s="20">
        <f t="shared" si="2"/>
        <v>-0.2413793103448276</v>
      </c>
      <c r="J30" s="21">
        <f t="shared" si="3"/>
        <v>-3.7414965986394558E-2</v>
      </c>
    </row>
    <row r="31" spans="1:10" x14ac:dyDescent="0.2">
      <c r="A31" s="7" t="s">
        <v>178</v>
      </c>
      <c r="B31" s="65">
        <v>24</v>
      </c>
      <c r="C31" s="66">
        <v>18</v>
      </c>
      <c r="D31" s="65">
        <v>301</v>
      </c>
      <c r="E31" s="66">
        <v>331</v>
      </c>
      <c r="F31" s="67"/>
      <c r="G31" s="65">
        <f t="shared" si="0"/>
        <v>6</v>
      </c>
      <c r="H31" s="66">
        <f t="shared" si="1"/>
        <v>-30</v>
      </c>
      <c r="I31" s="20">
        <f t="shared" si="2"/>
        <v>0.33333333333333331</v>
      </c>
      <c r="J31" s="21">
        <f t="shared" si="3"/>
        <v>-9.0634441087613288E-2</v>
      </c>
    </row>
    <row r="32" spans="1:10" x14ac:dyDescent="0.2">
      <c r="A32" s="7" t="s">
        <v>177</v>
      </c>
      <c r="B32" s="65">
        <v>32</v>
      </c>
      <c r="C32" s="66">
        <v>0</v>
      </c>
      <c r="D32" s="65">
        <v>96</v>
      </c>
      <c r="E32" s="66">
        <v>0</v>
      </c>
      <c r="F32" s="67"/>
      <c r="G32" s="65">
        <f t="shared" si="0"/>
        <v>32</v>
      </c>
      <c r="H32" s="66">
        <f t="shared" si="1"/>
        <v>96</v>
      </c>
      <c r="I32" s="20" t="str">
        <f t="shared" si="2"/>
        <v>-</v>
      </c>
      <c r="J32" s="21" t="str">
        <f t="shared" si="3"/>
        <v>-</v>
      </c>
    </row>
    <row r="33" spans="1:10" x14ac:dyDescent="0.2">
      <c r="A33" s="7" t="s">
        <v>176</v>
      </c>
      <c r="B33" s="65">
        <v>15</v>
      </c>
      <c r="C33" s="66">
        <v>0</v>
      </c>
      <c r="D33" s="65">
        <v>70</v>
      </c>
      <c r="E33" s="66">
        <v>0</v>
      </c>
      <c r="F33" s="67"/>
      <c r="G33" s="65">
        <f t="shared" si="0"/>
        <v>15</v>
      </c>
      <c r="H33" s="66">
        <f t="shared" si="1"/>
        <v>70</v>
      </c>
      <c r="I33" s="20" t="str">
        <f t="shared" si="2"/>
        <v>-</v>
      </c>
      <c r="J33" s="21" t="str">
        <f t="shared" si="3"/>
        <v>-</v>
      </c>
    </row>
    <row r="34" spans="1:10" x14ac:dyDescent="0.2">
      <c r="A34" s="7" t="s">
        <v>175</v>
      </c>
      <c r="B34" s="65">
        <v>34</v>
      </c>
      <c r="C34" s="66">
        <v>18</v>
      </c>
      <c r="D34" s="65">
        <v>261</v>
      </c>
      <c r="E34" s="66">
        <v>166</v>
      </c>
      <c r="F34" s="67"/>
      <c r="G34" s="65">
        <f t="shared" si="0"/>
        <v>16</v>
      </c>
      <c r="H34" s="66">
        <f t="shared" si="1"/>
        <v>95</v>
      </c>
      <c r="I34" s="20">
        <f t="shared" si="2"/>
        <v>0.88888888888888884</v>
      </c>
      <c r="J34" s="21">
        <f t="shared" si="3"/>
        <v>0.57228915662650603</v>
      </c>
    </row>
    <row r="35" spans="1:10" x14ac:dyDescent="0.2">
      <c r="A35" s="7" t="s">
        <v>174</v>
      </c>
      <c r="B35" s="65">
        <v>74</v>
      </c>
      <c r="C35" s="66">
        <v>40</v>
      </c>
      <c r="D35" s="65">
        <v>408</v>
      </c>
      <c r="E35" s="66">
        <v>543</v>
      </c>
      <c r="F35" s="67"/>
      <c r="G35" s="65">
        <f t="shared" si="0"/>
        <v>34</v>
      </c>
      <c r="H35" s="66">
        <f t="shared" si="1"/>
        <v>-135</v>
      </c>
      <c r="I35" s="20">
        <f t="shared" si="2"/>
        <v>0.85</v>
      </c>
      <c r="J35" s="21">
        <f t="shared" si="3"/>
        <v>-0.24861878453038674</v>
      </c>
    </row>
    <row r="36" spans="1:10" x14ac:dyDescent="0.2">
      <c r="A36" s="7" t="s">
        <v>173</v>
      </c>
      <c r="B36" s="65">
        <v>88</v>
      </c>
      <c r="C36" s="66">
        <v>41</v>
      </c>
      <c r="D36" s="65">
        <v>601</v>
      </c>
      <c r="E36" s="66">
        <v>479</v>
      </c>
      <c r="F36" s="67"/>
      <c r="G36" s="65">
        <f t="shared" si="0"/>
        <v>47</v>
      </c>
      <c r="H36" s="66">
        <f t="shared" si="1"/>
        <v>122</v>
      </c>
      <c r="I36" s="20">
        <f t="shared" si="2"/>
        <v>1.1463414634146341</v>
      </c>
      <c r="J36" s="21">
        <f t="shared" si="3"/>
        <v>0.25469728601252611</v>
      </c>
    </row>
    <row r="37" spans="1:10" x14ac:dyDescent="0.2">
      <c r="A37" s="7" t="s">
        <v>172</v>
      </c>
      <c r="B37" s="65">
        <v>15</v>
      </c>
      <c r="C37" s="66">
        <v>17</v>
      </c>
      <c r="D37" s="65">
        <v>144</v>
      </c>
      <c r="E37" s="66">
        <v>156</v>
      </c>
      <c r="F37" s="67"/>
      <c r="G37" s="65">
        <f t="shared" si="0"/>
        <v>-2</v>
      </c>
      <c r="H37" s="66">
        <f t="shared" si="1"/>
        <v>-12</v>
      </c>
      <c r="I37" s="20">
        <f t="shared" si="2"/>
        <v>-0.11764705882352941</v>
      </c>
      <c r="J37" s="21">
        <f t="shared" si="3"/>
        <v>-7.6923076923076927E-2</v>
      </c>
    </row>
    <row r="38" spans="1:10" x14ac:dyDescent="0.2">
      <c r="A38" s="7" t="s">
        <v>171</v>
      </c>
      <c r="B38" s="65">
        <v>1424</v>
      </c>
      <c r="C38" s="66">
        <v>1423</v>
      </c>
      <c r="D38" s="65">
        <v>14493</v>
      </c>
      <c r="E38" s="66">
        <v>19379</v>
      </c>
      <c r="F38" s="67"/>
      <c r="G38" s="65">
        <f t="shared" si="0"/>
        <v>1</v>
      </c>
      <c r="H38" s="66">
        <f t="shared" si="1"/>
        <v>-4886</v>
      </c>
      <c r="I38" s="20">
        <f t="shared" si="2"/>
        <v>7.0274068868587491E-4</v>
      </c>
      <c r="J38" s="21">
        <f t="shared" si="3"/>
        <v>-0.25212859280664635</v>
      </c>
    </row>
    <row r="39" spans="1:10" x14ac:dyDescent="0.2">
      <c r="A39" s="7" t="s">
        <v>170</v>
      </c>
      <c r="B39" s="65">
        <v>25</v>
      </c>
      <c r="C39" s="66">
        <v>24</v>
      </c>
      <c r="D39" s="65">
        <v>256</v>
      </c>
      <c r="E39" s="66">
        <v>326</v>
      </c>
      <c r="F39" s="67"/>
      <c r="G39" s="65">
        <f t="shared" si="0"/>
        <v>1</v>
      </c>
      <c r="H39" s="66">
        <f t="shared" si="1"/>
        <v>-70</v>
      </c>
      <c r="I39" s="20">
        <f t="shared" si="2"/>
        <v>4.1666666666666664E-2</v>
      </c>
      <c r="J39" s="21">
        <f t="shared" si="3"/>
        <v>-0.21472392638036811</v>
      </c>
    </row>
    <row r="40" spans="1:10" x14ac:dyDescent="0.2">
      <c r="A40" s="7" t="s">
        <v>169</v>
      </c>
      <c r="B40" s="65">
        <v>114</v>
      </c>
      <c r="C40" s="66">
        <v>167</v>
      </c>
      <c r="D40" s="65">
        <v>1850</v>
      </c>
      <c r="E40" s="66">
        <v>2054</v>
      </c>
      <c r="F40" s="67"/>
      <c r="G40" s="65">
        <f t="shared" si="0"/>
        <v>-53</v>
      </c>
      <c r="H40" s="66">
        <f t="shared" si="1"/>
        <v>-204</v>
      </c>
      <c r="I40" s="20">
        <f t="shared" si="2"/>
        <v>-0.31736526946107785</v>
      </c>
      <c r="J40" s="21">
        <f t="shared" si="3"/>
        <v>-9.9318403115871465E-2</v>
      </c>
    </row>
    <row r="41" spans="1:10" x14ac:dyDescent="0.2">
      <c r="A41" s="7" t="s">
        <v>179</v>
      </c>
      <c r="B41" s="65">
        <v>187</v>
      </c>
      <c r="C41" s="66">
        <v>196</v>
      </c>
      <c r="D41" s="65">
        <v>1858</v>
      </c>
      <c r="E41" s="66">
        <v>1856</v>
      </c>
      <c r="F41" s="67"/>
      <c r="G41" s="65">
        <f t="shared" si="0"/>
        <v>-9</v>
      </c>
      <c r="H41" s="66">
        <f t="shared" si="1"/>
        <v>2</v>
      </c>
      <c r="I41" s="20">
        <f t="shared" si="2"/>
        <v>-4.5918367346938778E-2</v>
      </c>
      <c r="J41" s="21">
        <f t="shared" si="3"/>
        <v>1.0775862068965517E-3</v>
      </c>
    </row>
    <row r="42" spans="1:10" x14ac:dyDescent="0.2">
      <c r="A42" s="7"/>
      <c r="B42" s="65"/>
      <c r="C42" s="66"/>
      <c r="D42" s="65"/>
      <c r="E42" s="66"/>
      <c r="F42" s="67"/>
      <c r="G42" s="65"/>
      <c r="H42" s="66"/>
      <c r="I42" s="20"/>
      <c r="J42" s="21"/>
    </row>
    <row r="43" spans="1:10" s="43" customFormat="1" x14ac:dyDescent="0.2">
      <c r="A43" s="27" t="s">
        <v>28</v>
      </c>
      <c r="B43" s="71">
        <f>SUM(B15:B42)</f>
        <v>6204</v>
      </c>
      <c r="C43" s="72">
        <f>SUM(C15:C42)</f>
        <v>5317</v>
      </c>
      <c r="D43" s="71">
        <f>SUM(D15:D42)</f>
        <v>60084</v>
      </c>
      <c r="E43" s="72">
        <f>SUM(E15:E42)</f>
        <v>67210</v>
      </c>
      <c r="F43" s="73"/>
      <c r="G43" s="71">
        <f>B43-C43</f>
        <v>887</v>
      </c>
      <c r="H43" s="72">
        <f>D43-E43</f>
        <v>-7126</v>
      </c>
      <c r="I43" s="37">
        <f>IF(C43=0, "-", G43/C43)</f>
        <v>0.16682339665224752</v>
      </c>
      <c r="J43" s="38">
        <f>IF(E43=0, "-", H43/E43)</f>
        <v>-0.10602588900461241</v>
      </c>
    </row>
    <row r="44" spans="1:10" s="43" customFormat="1" x14ac:dyDescent="0.2">
      <c r="A44" s="27" t="s">
        <v>0</v>
      </c>
      <c r="B44" s="71">
        <f>B11+B43</f>
        <v>6204</v>
      </c>
      <c r="C44" s="77">
        <f>C11+C43</f>
        <v>5317</v>
      </c>
      <c r="D44" s="71">
        <f>D11+D43</f>
        <v>60084</v>
      </c>
      <c r="E44" s="77">
        <f>E11+E43</f>
        <v>67212</v>
      </c>
      <c r="F44" s="73"/>
      <c r="G44" s="71">
        <f>B44-C44</f>
        <v>887</v>
      </c>
      <c r="H44" s="72">
        <f>D44-E44</f>
        <v>-7128</v>
      </c>
      <c r="I44" s="37">
        <f>IF(C44=0, "-", G44/C44)</f>
        <v>0.16682339665224752</v>
      </c>
      <c r="J44" s="38">
        <f>IF(E44=0, "-", H44/E44)</f>
        <v>-0.10605249062667381</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0"/>
  <sheetViews>
    <sheetView tabSelected="1" zoomScaleNormal="100"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111</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111</v>
      </c>
      <c r="B6" s="61" t="s">
        <v>12</v>
      </c>
      <c r="C6" s="62" t="s">
        <v>13</v>
      </c>
      <c r="D6" s="61" t="s">
        <v>12</v>
      </c>
      <c r="E6" s="63" t="s">
        <v>13</v>
      </c>
      <c r="F6" s="62" t="s">
        <v>12</v>
      </c>
      <c r="G6" s="62" t="s">
        <v>13</v>
      </c>
      <c r="H6" s="61" t="s">
        <v>12</v>
      </c>
      <c r="I6" s="63" t="s">
        <v>13</v>
      </c>
      <c r="J6" s="61"/>
      <c r="K6" s="63"/>
    </row>
    <row r="7" spans="1:11" x14ac:dyDescent="0.2">
      <c r="A7" s="7" t="s">
        <v>196</v>
      </c>
      <c r="B7" s="65">
        <v>5</v>
      </c>
      <c r="C7" s="34">
        <f>IF(B11=0, "-", B7/B11)</f>
        <v>0.15151515151515152</v>
      </c>
      <c r="D7" s="65">
        <v>4</v>
      </c>
      <c r="E7" s="9">
        <f>IF(D11=0, "-", D7/D11)</f>
        <v>0.11428571428571428</v>
      </c>
      <c r="F7" s="81">
        <v>38</v>
      </c>
      <c r="G7" s="34">
        <f>IF(F11=0, "-", F7/F11)</f>
        <v>9.2457420924574207E-2</v>
      </c>
      <c r="H7" s="65">
        <v>39</v>
      </c>
      <c r="I7" s="9">
        <f>IF(H11=0, "-", H7/H11)</f>
        <v>7.5581395348837205E-2</v>
      </c>
      <c r="J7" s="8">
        <f>IF(D7=0, "-", IF((B7-D7)/D7&lt;10, (B7-D7)/D7, "&gt;999%"))</f>
        <v>0.25</v>
      </c>
      <c r="K7" s="9">
        <f>IF(H7=0, "-", IF((F7-H7)/H7&lt;10, (F7-H7)/H7, "&gt;999%"))</f>
        <v>-2.564102564102564E-2</v>
      </c>
    </row>
    <row r="8" spans="1:11" x14ac:dyDescent="0.2">
      <c r="A8" s="7" t="s">
        <v>197</v>
      </c>
      <c r="B8" s="65">
        <v>23</v>
      </c>
      <c r="C8" s="34">
        <f>IF(B11=0, "-", B8/B11)</f>
        <v>0.69696969696969702</v>
      </c>
      <c r="D8" s="65">
        <v>23</v>
      </c>
      <c r="E8" s="9">
        <f>IF(D11=0, "-", D8/D11)</f>
        <v>0.65714285714285714</v>
      </c>
      <c r="F8" s="81">
        <v>292</v>
      </c>
      <c r="G8" s="34">
        <f>IF(F11=0, "-", F8/F11)</f>
        <v>0.71046228710462289</v>
      </c>
      <c r="H8" s="65">
        <v>354</v>
      </c>
      <c r="I8" s="9">
        <f>IF(H11=0, "-", H8/H11)</f>
        <v>0.68604651162790697</v>
      </c>
      <c r="J8" s="8">
        <f>IF(D8=0, "-", IF((B8-D8)/D8&lt;10, (B8-D8)/D8, "&gt;999%"))</f>
        <v>0</v>
      </c>
      <c r="K8" s="9">
        <f>IF(H8=0, "-", IF((F8-H8)/H8&lt;10, (F8-H8)/H8, "&gt;999%"))</f>
        <v>-0.1751412429378531</v>
      </c>
    </row>
    <row r="9" spans="1:11" x14ac:dyDescent="0.2">
      <c r="A9" s="7" t="s">
        <v>198</v>
      </c>
      <c r="B9" s="65">
        <v>5</v>
      </c>
      <c r="C9" s="34">
        <f>IF(B11=0, "-", B9/B11)</f>
        <v>0.15151515151515152</v>
      </c>
      <c r="D9" s="65">
        <v>8</v>
      </c>
      <c r="E9" s="9">
        <f>IF(D11=0, "-", D9/D11)</f>
        <v>0.22857142857142856</v>
      </c>
      <c r="F9" s="81">
        <v>81</v>
      </c>
      <c r="G9" s="34">
        <f>IF(F11=0, "-", F9/F11)</f>
        <v>0.19708029197080293</v>
      </c>
      <c r="H9" s="65">
        <v>123</v>
      </c>
      <c r="I9" s="9">
        <f>IF(H11=0, "-", H9/H11)</f>
        <v>0.23837209302325582</v>
      </c>
      <c r="J9" s="8">
        <f>IF(D9=0, "-", IF((B9-D9)/D9&lt;10, (B9-D9)/D9, "&gt;999%"))</f>
        <v>-0.375</v>
      </c>
      <c r="K9" s="9">
        <f>IF(H9=0, "-", IF((F9-H9)/H9&lt;10, (F9-H9)/H9, "&gt;999%"))</f>
        <v>-0.34146341463414637</v>
      </c>
    </row>
    <row r="10" spans="1:11" x14ac:dyDescent="0.2">
      <c r="A10" s="2"/>
      <c r="B10" s="68"/>
      <c r="C10" s="33"/>
      <c r="D10" s="68"/>
      <c r="E10" s="6"/>
      <c r="F10" s="82"/>
      <c r="G10" s="33"/>
      <c r="H10" s="68"/>
      <c r="I10" s="6"/>
      <c r="J10" s="5"/>
      <c r="K10" s="6"/>
    </row>
    <row r="11" spans="1:11" s="43" customFormat="1" x14ac:dyDescent="0.2">
      <c r="A11" s="162" t="s">
        <v>602</v>
      </c>
      <c r="B11" s="71">
        <f>SUM(B7:B10)</f>
        <v>33</v>
      </c>
      <c r="C11" s="40">
        <f>B11/6204</f>
        <v>5.3191489361702126E-3</v>
      </c>
      <c r="D11" s="71">
        <f>SUM(D7:D10)</f>
        <v>35</v>
      </c>
      <c r="E11" s="41">
        <f>D11/5317</f>
        <v>6.5826593943953361E-3</v>
      </c>
      <c r="F11" s="77">
        <f>SUM(F7:F10)</f>
        <v>411</v>
      </c>
      <c r="G11" s="42">
        <f>F11/60084</f>
        <v>6.8404234072298783E-3</v>
      </c>
      <c r="H11" s="71">
        <f>SUM(H7:H10)</f>
        <v>516</v>
      </c>
      <c r="I11" s="41">
        <f>H11/67212</f>
        <v>7.6772004999107303E-3</v>
      </c>
      <c r="J11" s="37">
        <f>IF(D11=0, "-", IF((B11-D11)/D11&lt;10, (B11-D11)/D11, "&gt;999%"))</f>
        <v>-5.7142857142857141E-2</v>
      </c>
      <c r="K11" s="38">
        <f>IF(H11=0, "-", IF((F11-H11)/H11&lt;10, (F11-H11)/H11, "&gt;999%"))</f>
        <v>-0.20348837209302326</v>
      </c>
    </row>
    <row r="12" spans="1:11" x14ac:dyDescent="0.2">
      <c r="B12" s="83"/>
      <c r="D12" s="83"/>
      <c r="F12" s="83"/>
      <c r="H12" s="83"/>
    </row>
    <row r="13" spans="1:11" s="43" customFormat="1" x14ac:dyDescent="0.2">
      <c r="A13" s="162" t="s">
        <v>602</v>
      </c>
      <c r="B13" s="71">
        <v>33</v>
      </c>
      <c r="C13" s="40">
        <f>B13/6204</f>
        <v>5.3191489361702126E-3</v>
      </c>
      <c r="D13" s="71">
        <v>35</v>
      </c>
      <c r="E13" s="41">
        <f>D13/5317</f>
        <v>6.5826593943953361E-3</v>
      </c>
      <c r="F13" s="77">
        <v>411</v>
      </c>
      <c r="G13" s="42">
        <f>F13/60084</f>
        <v>6.8404234072298783E-3</v>
      </c>
      <c r="H13" s="71">
        <v>516</v>
      </c>
      <c r="I13" s="41">
        <f>H13/67212</f>
        <v>7.6772004999107303E-3</v>
      </c>
      <c r="J13" s="37">
        <f>IF(D13=0, "-", IF((B13-D13)/D13&lt;10, (B13-D13)/D13, "&gt;999%"))</f>
        <v>-5.7142857142857141E-2</v>
      </c>
      <c r="K13" s="38">
        <f>IF(H13=0, "-", IF((F13-H13)/H13&lt;10, (F13-H13)/H13, "&gt;999%"))</f>
        <v>-0.20348837209302326</v>
      </c>
    </row>
    <row r="14" spans="1:11" x14ac:dyDescent="0.2">
      <c r="B14" s="83"/>
      <c r="D14" s="83"/>
      <c r="F14" s="83"/>
      <c r="H14" s="83"/>
    </row>
    <row r="15" spans="1:11" ht="15.75" x14ac:dyDescent="0.25">
      <c r="A15" s="164" t="s">
        <v>112</v>
      </c>
      <c r="B15" s="196" t="s">
        <v>1</v>
      </c>
      <c r="C15" s="200"/>
      <c r="D15" s="200"/>
      <c r="E15" s="197"/>
      <c r="F15" s="196" t="s">
        <v>14</v>
      </c>
      <c r="G15" s="200"/>
      <c r="H15" s="200"/>
      <c r="I15" s="197"/>
      <c r="J15" s="196" t="s">
        <v>15</v>
      </c>
      <c r="K15" s="197"/>
    </row>
    <row r="16" spans="1:11" x14ac:dyDescent="0.2">
      <c r="A16" s="22"/>
      <c r="B16" s="196">
        <f>VALUE(RIGHT($B$2, 4))</f>
        <v>2020</v>
      </c>
      <c r="C16" s="197"/>
      <c r="D16" s="196">
        <f>B16-1</f>
        <v>2019</v>
      </c>
      <c r="E16" s="204"/>
      <c r="F16" s="196">
        <f>B16</f>
        <v>2020</v>
      </c>
      <c r="G16" s="204"/>
      <c r="H16" s="196">
        <f>D16</f>
        <v>2019</v>
      </c>
      <c r="I16" s="204"/>
      <c r="J16" s="140" t="s">
        <v>4</v>
      </c>
      <c r="K16" s="141" t="s">
        <v>2</v>
      </c>
    </row>
    <row r="17" spans="1:11" x14ac:dyDescent="0.2">
      <c r="A17" s="163" t="s">
        <v>136</v>
      </c>
      <c r="B17" s="61" t="s">
        <v>12</v>
      </c>
      <c r="C17" s="62" t="s">
        <v>13</v>
      </c>
      <c r="D17" s="61" t="s">
        <v>12</v>
      </c>
      <c r="E17" s="63" t="s">
        <v>13</v>
      </c>
      <c r="F17" s="62" t="s">
        <v>12</v>
      </c>
      <c r="G17" s="62" t="s">
        <v>13</v>
      </c>
      <c r="H17" s="61" t="s">
        <v>12</v>
      </c>
      <c r="I17" s="63" t="s">
        <v>13</v>
      </c>
      <c r="J17" s="61"/>
      <c r="K17" s="63"/>
    </row>
    <row r="18" spans="1:11" x14ac:dyDescent="0.2">
      <c r="A18" s="7" t="s">
        <v>199</v>
      </c>
      <c r="B18" s="65">
        <v>4</v>
      </c>
      <c r="C18" s="34">
        <f>IF(B34=0, "-", B18/B34)</f>
        <v>1.6528925619834711E-2</v>
      </c>
      <c r="D18" s="65">
        <v>0</v>
      </c>
      <c r="E18" s="9">
        <f>IF(D34=0, "-", D18/D34)</f>
        <v>0</v>
      </c>
      <c r="F18" s="81">
        <v>20</v>
      </c>
      <c r="G18" s="34">
        <f>IF(F34=0, "-", F18/F34)</f>
        <v>8.5910652920962206E-3</v>
      </c>
      <c r="H18" s="65">
        <v>0</v>
      </c>
      <c r="I18" s="9">
        <f>IF(H34=0, "-", H18/H34)</f>
        <v>0</v>
      </c>
      <c r="J18" s="8" t="str">
        <f t="shared" ref="J18:J32" si="0">IF(D18=0, "-", IF((B18-D18)/D18&lt;10, (B18-D18)/D18, "&gt;999%"))</f>
        <v>-</v>
      </c>
      <c r="K18" s="9" t="str">
        <f t="shared" ref="K18:K32" si="1">IF(H18=0, "-", IF((F18-H18)/H18&lt;10, (F18-H18)/H18, "&gt;999%"))</f>
        <v>-</v>
      </c>
    </row>
    <row r="19" spans="1:11" x14ac:dyDescent="0.2">
      <c r="A19" s="7" t="s">
        <v>200</v>
      </c>
      <c r="B19" s="65">
        <v>0</v>
      </c>
      <c r="C19" s="34">
        <f>IF(B34=0, "-", B19/B34)</f>
        <v>0</v>
      </c>
      <c r="D19" s="65">
        <v>0</v>
      </c>
      <c r="E19" s="9">
        <f>IF(D34=0, "-", D19/D34)</f>
        <v>0</v>
      </c>
      <c r="F19" s="81">
        <v>0</v>
      </c>
      <c r="G19" s="34">
        <f>IF(F34=0, "-", F19/F34)</f>
        <v>0</v>
      </c>
      <c r="H19" s="65">
        <v>2</v>
      </c>
      <c r="I19" s="9">
        <f>IF(H34=0, "-", H19/H34)</f>
        <v>5.4083288263926451E-4</v>
      </c>
      <c r="J19" s="8" t="str">
        <f t="shared" si="0"/>
        <v>-</v>
      </c>
      <c r="K19" s="9">
        <f t="shared" si="1"/>
        <v>-1</v>
      </c>
    </row>
    <row r="20" spans="1:11" x14ac:dyDescent="0.2">
      <c r="A20" s="7" t="s">
        <v>201</v>
      </c>
      <c r="B20" s="65">
        <v>0</v>
      </c>
      <c r="C20" s="34">
        <f>IF(B34=0, "-", B20/B34)</f>
        <v>0</v>
      </c>
      <c r="D20" s="65">
        <v>0</v>
      </c>
      <c r="E20" s="9">
        <f>IF(D34=0, "-", D20/D34)</f>
        <v>0</v>
      </c>
      <c r="F20" s="81">
        <v>7</v>
      </c>
      <c r="G20" s="34">
        <f>IF(F34=0, "-", F20/F34)</f>
        <v>3.0068728522336771E-3</v>
      </c>
      <c r="H20" s="65">
        <v>23</v>
      </c>
      <c r="I20" s="9">
        <f>IF(H34=0, "-", H20/H34)</f>
        <v>6.219578150351541E-3</v>
      </c>
      <c r="J20" s="8" t="str">
        <f t="shared" si="0"/>
        <v>-</v>
      </c>
      <c r="K20" s="9">
        <f t="shared" si="1"/>
        <v>-0.69565217391304346</v>
      </c>
    </row>
    <row r="21" spans="1:11" x14ac:dyDescent="0.2">
      <c r="A21" s="7" t="s">
        <v>202</v>
      </c>
      <c r="B21" s="65">
        <v>20</v>
      </c>
      <c r="C21" s="34">
        <f>IF(B34=0, "-", B21/B34)</f>
        <v>8.2644628099173556E-2</v>
      </c>
      <c r="D21" s="65">
        <v>7</v>
      </c>
      <c r="E21" s="9">
        <f>IF(D34=0, "-", D21/D34)</f>
        <v>2.6315789473684209E-2</v>
      </c>
      <c r="F21" s="81">
        <v>216</v>
      </c>
      <c r="G21" s="34">
        <f>IF(F34=0, "-", F21/F34)</f>
        <v>9.2783505154639179E-2</v>
      </c>
      <c r="H21" s="65">
        <v>316</v>
      </c>
      <c r="I21" s="9">
        <f>IF(H34=0, "-", H21/H34)</f>
        <v>8.5451595457003787E-2</v>
      </c>
      <c r="J21" s="8">
        <f t="shared" si="0"/>
        <v>1.8571428571428572</v>
      </c>
      <c r="K21" s="9">
        <f t="shared" si="1"/>
        <v>-0.31645569620253167</v>
      </c>
    </row>
    <row r="22" spans="1:11" x14ac:dyDescent="0.2">
      <c r="A22" s="7" t="s">
        <v>203</v>
      </c>
      <c r="B22" s="65">
        <v>0</v>
      </c>
      <c r="C22" s="34">
        <f>IF(B34=0, "-", B22/B34)</f>
        <v>0</v>
      </c>
      <c r="D22" s="65">
        <v>2</v>
      </c>
      <c r="E22" s="9">
        <f>IF(D34=0, "-", D22/D34)</f>
        <v>7.5187969924812026E-3</v>
      </c>
      <c r="F22" s="81">
        <v>0</v>
      </c>
      <c r="G22" s="34">
        <f>IF(F34=0, "-", F22/F34)</f>
        <v>0</v>
      </c>
      <c r="H22" s="65">
        <v>534</v>
      </c>
      <c r="I22" s="9">
        <f>IF(H34=0, "-", H22/H34)</f>
        <v>0.14440237966468361</v>
      </c>
      <c r="J22" s="8">
        <f t="shared" si="0"/>
        <v>-1</v>
      </c>
      <c r="K22" s="9">
        <f t="shared" si="1"/>
        <v>-1</v>
      </c>
    </row>
    <row r="23" spans="1:11" x14ac:dyDescent="0.2">
      <c r="A23" s="7" t="s">
        <v>204</v>
      </c>
      <c r="B23" s="65">
        <v>27</v>
      </c>
      <c r="C23" s="34">
        <f>IF(B34=0, "-", B23/B34)</f>
        <v>0.1115702479338843</v>
      </c>
      <c r="D23" s="65">
        <v>29</v>
      </c>
      <c r="E23" s="9">
        <f>IF(D34=0, "-", D23/D34)</f>
        <v>0.10902255639097744</v>
      </c>
      <c r="F23" s="81">
        <v>283</v>
      </c>
      <c r="G23" s="34">
        <f>IF(F34=0, "-", F23/F34)</f>
        <v>0.12156357388316151</v>
      </c>
      <c r="H23" s="65">
        <v>293</v>
      </c>
      <c r="I23" s="9">
        <f>IF(H34=0, "-", H23/H34)</f>
        <v>7.9232017306652247E-2</v>
      </c>
      <c r="J23" s="8">
        <f t="shared" si="0"/>
        <v>-6.8965517241379309E-2</v>
      </c>
      <c r="K23" s="9">
        <f t="shared" si="1"/>
        <v>-3.4129692832764506E-2</v>
      </c>
    </row>
    <row r="24" spans="1:11" x14ac:dyDescent="0.2">
      <c r="A24" s="7" t="s">
        <v>205</v>
      </c>
      <c r="B24" s="65">
        <v>26</v>
      </c>
      <c r="C24" s="34">
        <f>IF(B34=0, "-", B24/B34)</f>
        <v>0.10743801652892562</v>
      </c>
      <c r="D24" s="65">
        <v>40</v>
      </c>
      <c r="E24" s="9">
        <f>IF(D34=0, "-", D24/D34)</f>
        <v>0.15037593984962405</v>
      </c>
      <c r="F24" s="81">
        <v>252</v>
      </c>
      <c r="G24" s="34">
        <f>IF(F34=0, "-", F24/F34)</f>
        <v>0.10824742268041238</v>
      </c>
      <c r="H24" s="65">
        <v>642</v>
      </c>
      <c r="I24" s="9">
        <f>IF(H34=0, "-", H24/H34)</f>
        <v>0.17360735532720389</v>
      </c>
      <c r="J24" s="8">
        <f t="shared" si="0"/>
        <v>-0.35</v>
      </c>
      <c r="K24" s="9">
        <f t="shared" si="1"/>
        <v>-0.60747663551401865</v>
      </c>
    </row>
    <row r="25" spans="1:11" x14ac:dyDescent="0.2">
      <c r="A25" s="7" t="s">
        <v>206</v>
      </c>
      <c r="B25" s="65">
        <v>23</v>
      </c>
      <c r="C25" s="34">
        <f>IF(B34=0, "-", B25/B34)</f>
        <v>9.5041322314049589E-2</v>
      </c>
      <c r="D25" s="65">
        <v>14</v>
      </c>
      <c r="E25" s="9">
        <f>IF(D34=0, "-", D25/D34)</f>
        <v>5.2631578947368418E-2</v>
      </c>
      <c r="F25" s="81">
        <v>369</v>
      </c>
      <c r="G25" s="34">
        <f>IF(F34=0, "-", F25/F34)</f>
        <v>0.15850515463917525</v>
      </c>
      <c r="H25" s="65">
        <v>140</v>
      </c>
      <c r="I25" s="9">
        <f>IF(H34=0, "-", H25/H34)</f>
        <v>3.7858301784748513E-2</v>
      </c>
      <c r="J25" s="8">
        <f t="shared" si="0"/>
        <v>0.6428571428571429</v>
      </c>
      <c r="K25" s="9">
        <f t="shared" si="1"/>
        <v>1.6357142857142857</v>
      </c>
    </row>
    <row r="26" spans="1:11" x14ac:dyDescent="0.2">
      <c r="A26" s="7" t="s">
        <v>207</v>
      </c>
      <c r="B26" s="65">
        <v>0</v>
      </c>
      <c r="C26" s="34">
        <f>IF(B34=0, "-", B26/B34)</f>
        <v>0</v>
      </c>
      <c r="D26" s="65">
        <v>1</v>
      </c>
      <c r="E26" s="9">
        <f>IF(D34=0, "-", D26/D34)</f>
        <v>3.7593984962406013E-3</v>
      </c>
      <c r="F26" s="81">
        <v>0</v>
      </c>
      <c r="G26" s="34">
        <f>IF(F34=0, "-", F26/F34)</f>
        <v>0</v>
      </c>
      <c r="H26" s="65">
        <v>41</v>
      </c>
      <c r="I26" s="9">
        <f>IF(H34=0, "-", H26/H34)</f>
        <v>1.1087074094104922E-2</v>
      </c>
      <c r="J26" s="8">
        <f t="shared" si="0"/>
        <v>-1</v>
      </c>
      <c r="K26" s="9">
        <f t="shared" si="1"/>
        <v>-1</v>
      </c>
    </row>
    <row r="27" spans="1:11" x14ac:dyDescent="0.2">
      <c r="A27" s="7" t="s">
        <v>208</v>
      </c>
      <c r="B27" s="65">
        <v>11</v>
      </c>
      <c r="C27" s="34">
        <f>IF(B34=0, "-", B27/B34)</f>
        <v>4.5454545454545456E-2</v>
      </c>
      <c r="D27" s="65">
        <v>1</v>
      </c>
      <c r="E27" s="9">
        <f>IF(D34=0, "-", D27/D34)</f>
        <v>3.7593984962406013E-3</v>
      </c>
      <c r="F27" s="81">
        <v>38</v>
      </c>
      <c r="G27" s="34">
        <f>IF(F34=0, "-", F27/F34)</f>
        <v>1.6323024054982819E-2</v>
      </c>
      <c r="H27" s="65">
        <v>26</v>
      </c>
      <c r="I27" s="9">
        <f>IF(H34=0, "-", H27/H34)</f>
        <v>7.0308274743104381E-3</v>
      </c>
      <c r="J27" s="8" t="str">
        <f t="shared" si="0"/>
        <v>&gt;999%</v>
      </c>
      <c r="K27" s="9">
        <f t="shared" si="1"/>
        <v>0.46153846153846156</v>
      </c>
    </row>
    <row r="28" spans="1:11" x14ac:dyDescent="0.2">
      <c r="A28" s="7" t="s">
        <v>209</v>
      </c>
      <c r="B28" s="65">
        <v>24</v>
      </c>
      <c r="C28" s="34">
        <f>IF(B34=0, "-", B28/B34)</f>
        <v>9.9173553719008267E-2</v>
      </c>
      <c r="D28" s="65">
        <v>23</v>
      </c>
      <c r="E28" s="9">
        <f>IF(D34=0, "-", D28/D34)</f>
        <v>8.646616541353383E-2</v>
      </c>
      <c r="F28" s="81">
        <v>260</v>
      </c>
      <c r="G28" s="34">
        <f>IF(F34=0, "-", F28/F34)</f>
        <v>0.11168384879725086</v>
      </c>
      <c r="H28" s="65">
        <v>175</v>
      </c>
      <c r="I28" s="9">
        <f>IF(H34=0, "-", H28/H34)</f>
        <v>4.7322877230935638E-2</v>
      </c>
      <c r="J28" s="8">
        <f t="shared" si="0"/>
        <v>4.3478260869565216E-2</v>
      </c>
      <c r="K28" s="9">
        <f t="shared" si="1"/>
        <v>0.48571428571428571</v>
      </c>
    </row>
    <row r="29" spans="1:11" x14ac:dyDescent="0.2">
      <c r="A29" s="7" t="s">
        <v>210</v>
      </c>
      <c r="B29" s="65">
        <v>38</v>
      </c>
      <c r="C29" s="34">
        <f>IF(B34=0, "-", B29/B34)</f>
        <v>0.15702479338842976</v>
      </c>
      <c r="D29" s="65">
        <v>47</v>
      </c>
      <c r="E29" s="9">
        <f>IF(D34=0, "-", D29/D34)</f>
        <v>0.17669172932330826</v>
      </c>
      <c r="F29" s="81">
        <v>334</v>
      </c>
      <c r="G29" s="34">
        <f>IF(F34=0, "-", F29/F34)</f>
        <v>0.14347079037800686</v>
      </c>
      <c r="H29" s="65">
        <v>507</v>
      </c>
      <c r="I29" s="9">
        <f>IF(H34=0, "-", H29/H34)</f>
        <v>0.13710113574905355</v>
      </c>
      <c r="J29" s="8">
        <f t="shared" si="0"/>
        <v>-0.19148936170212766</v>
      </c>
      <c r="K29" s="9">
        <f t="shared" si="1"/>
        <v>-0.34122287968441817</v>
      </c>
    </row>
    <row r="30" spans="1:11" x14ac:dyDescent="0.2">
      <c r="A30" s="7" t="s">
        <v>211</v>
      </c>
      <c r="B30" s="65">
        <v>0</v>
      </c>
      <c r="C30" s="34">
        <f>IF(B34=0, "-", B30/B34)</f>
        <v>0</v>
      </c>
      <c r="D30" s="65">
        <v>5</v>
      </c>
      <c r="E30" s="9">
        <f>IF(D34=0, "-", D30/D34)</f>
        <v>1.8796992481203006E-2</v>
      </c>
      <c r="F30" s="81">
        <v>6</v>
      </c>
      <c r="G30" s="34">
        <f>IF(F34=0, "-", F30/F34)</f>
        <v>2.5773195876288659E-3</v>
      </c>
      <c r="H30" s="65">
        <v>35</v>
      </c>
      <c r="I30" s="9">
        <f>IF(H34=0, "-", H30/H34)</f>
        <v>9.4645754461871283E-3</v>
      </c>
      <c r="J30" s="8">
        <f t="shared" si="0"/>
        <v>-1</v>
      </c>
      <c r="K30" s="9">
        <f t="shared" si="1"/>
        <v>-0.82857142857142863</v>
      </c>
    </row>
    <row r="31" spans="1:11" x14ac:dyDescent="0.2">
      <c r="A31" s="7" t="s">
        <v>212</v>
      </c>
      <c r="B31" s="65">
        <v>36</v>
      </c>
      <c r="C31" s="34">
        <f>IF(B34=0, "-", B31/B34)</f>
        <v>0.1487603305785124</v>
      </c>
      <c r="D31" s="65">
        <v>77</v>
      </c>
      <c r="E31" s="9">
        <f>IF(D34=0, "-", D31/D34)</f>
        <v>0.28947368421052633</v>
      </c>
      <c r="F31" s="81">
        <v>366</v>
      </c>
      <c r="G31" s="34">
        <f>IF(F34=0, "-", F31/F34)</f>
        <v>0.15721649484536082</v>
      </c>
      <c r="H31" s="65">
        <v>658</v>
      </c>
      <c r="I31" s="9">
        <f>IF(H34=0, "-", H31/H34)</f>
        <v>0.17793401838831802</v>
      </c>
      <c r="J31" s="8">
        <f t="shared" si="0"/>
        <v>-0.53246753246753242</v>
      </c>
      <c r="K31" s="9">
        <f t="shared" si="1"/>
        <v>-0.44376899696048633</v>
      </c>
    </row>
    <row r="32" spans="1:11" x14ac:dyDescent="0.2">
      <c r="A32" s="7" t="s">
        <v>213</v>
      </c>
      <c r="B32" s="65">
        <v>33</v>
      </c>
      <c r="C32" s="34">
        <f>IF(B34=0, "-", B32/B34)</f>
        <v>0.13636363636363635</v>
      </c>
      <c r="D32" s="65">
        <v>20</v>
      </c>
      <c r="E32" s="9">
        <f>IF(D34=0, "-", D32/D34)</f>
        <v>7.5187969924812026E-2</v>
      </c>
      <c r="F32" s="81">
        <v>177</v>
      </c>
      <c r="G32" s="34">
        <f>IF(F34=0, "-", F32/F34)</f>
        <v>7.603092783505154E-2</v>
      </c>
      <c r="H32" s="65">
        <v>306</v>
      </c>
      <c r="I32" s="9">
        <f>IF(H34=0, "-", H32/H34)</f>
        <v>8.2747431043807468E-2</v>
      </c>
      <c r="J32" s="8">
        <f t="shared" si="0"/>
        <v>0.65</v>
      </c>
      <c r="K32" s="9">
        <f t="shared" si="1"/>
        <v>-0.42156862745098039</v>
      </c>
    </row>
    <row r="33" spans="1:11" x14ac:dyDescent="0.2">
      <c r="A33" s="2"/>
      <c r="B33" s="68"/>
      <c r="C33" s="33"/>
      <c r="D33" s="68"/>
      <c r="E33" s="6"/>
      <c r="F33" s="82"/>
      <c r="G33" s="33"/>
      <c r="H33" s="68"/>
      <c r="I33" s="6"/>
      <c r="J33" s="5"/>
      <c r="K33" s="6"/>
    </row>
    <row r="34" spans="1:11" s="43" customFormat="1" x14ac:dyDescent="0.2">
      <c r="A34" s="162" t="s">
        <v>601</v>
      </c>
      <c r="B34" s="71">
        <f>SUM(B18:B33)</f>
        <v>242</v>
      </c>
      <c r="C34" s="40">
        <f>B34/6204</f>
        <v>3.9007092198581561E-2</v>
      </c>
      <c r="D34" s="71">
        <f>SUM(D18:D33)</f>
        <v>266</v>
      </c>
      <c r="E34" s="41">
        <f>D34/5317</f>
        <v>5.002821139740455E-2</v>
      </c>
      <c r="F34" s="77">
        <f>SUM(F18:F33)</f>
        <v>2328</v>
      </c>
      <c r="G34" s="42">
        <f>F34/60084</f>
        <v>3.8745755941681649E-2</v>
      </c>
      <c r="H34" s="71">
        <f>SUM(H18:H33)</f>
        <v>3698</v>
      </c>
      <c r="I34" s="41">
        <f>H34/67212</f>
        <v>5.5019936916026899E-2</v>
      </c>
      <c r="J34" s="37">
        <f>IF(D34=0, "-", IF((B34-D34)/D34&lt;10, (B34-D34)/D34, "&gt;999%"))</f>
        <v>-9.0225563909774431E-2</v>
      </c>
      <c r="K34" s="38">
        <f>IF(H34=0, "-", IF((F34-H34)/H34&lt;10, (F34-H34)/H34, "&gt;999%"))</f>
        <v>-0.37047052460789615</v>
      </c>
    </row>
    <row r="35" spans="1:11" x14ac:dyDescent="0.2">
      <c r="B35" s="83"/>
      <c r="D35" s="83"/>
      <c r="F35" s="83"/>
      <c r="H35" s="83"/>
    </row>
    <row r="36" spans="1:11" x14ac:dyDescent="0.2">
      <c r="A36" s="163" t="s">
        <v>137</v>
      </c>
      <c r="B36" s="61" t="s">
        <v>12</v>
      </c>
      <c r="C36" s="62" t="s">
        <v>13</v>
      </c>
      <c r="D36" s="61" t="s">
        <v>12</v>
      </c>
      <c r="E36" s="63" t="s">
        <v>13</v>
      </c>
      <c r="F36" s="62" t="s">
        <v>12</v>
      </c>
      <c r="G36" s="62" t="s">
        <v>13</v>
      </c>
      <c r="H36" s="61" t="s">
        <v>12</v>
      </c>
      <c r="I36" s="63" t="s">
        <v>13</v>
      </c>
      <c r="J36" s="61"/>
      <c r="K36" s="63"/>
    </row>
    <row r="37" spans="1:11" x14ac:dyDescent="0.2">
      <c r="A37" s="7" t="s">
        <v>214</v>
      </c>
      <c r="B37" s="65">
        <v>2</v>
      </c>
      <c r="C37" s="34">
        <f>IF(B43=0, "-", B37/B43)</f>
        <v>0.2857142857142857</v>
      </c>
      <c r="D37" s="65">
        <v>0</v>
      </c>
      <c r="E37" s="9">
        <f>IF(D43=0, "-", D37/D43)</f>
        <v>0</v>
      </c>
      <c r="F37" s="81">
        <v>33</v>
      </c>
      <c r="G37" s="34">
        <f>IF(F43=0, "-", F37/F43)</f>
        <v>0.34375</v>
      </c>
      <c r="H37" s="65">
        <v>13</v>
      </c>
      <c r="I37" s="9">
        <f>IF(H43=0, "-", H37/H43)</f>
        <v>0.11206896551724138</v>
      </c>
      <c r="J37" s="8" t="str">
        <f>IF(D37=0, "-", IF((B37-D37)/D37&lt;10, (B37-D37)/D37, "&gt;999%"))</f>
        <v>-</v>
      </c>
      <c r="K37" s="9">
        <f>IF(H37=0, "-", IF((F37-H37)/H37&lt;10, (F37-H37)/H37, "&gt;999%"))</f>
        <v>1.5384615384615385</v>
      </c>
    </row>
    <row r="38" spans="1:11" x14ac:dyDescent="0.2">
      <c r="A38" s="7" t="s">
        <v>215</v>
      </c>
      <c r="B38" s="65">
        <v>0</v>
      </c>
      <c r="C38" s="34">
        <f>IF(B43=0, "-", B38/B43)</f>
        <v>0</v>
      </c>
      <c r="D38" s="65">
        <v>1</v>
      </c>
      <c r="E38" s="9">
        <f>IF(D43=0, "-", D38/D43)</f>
        <v>0.125</v>
      </c>
      <c r="F38" s="81">
        <v>1</v>
      </c>
      <c r="G38" s="34">
        <f>IF(F43=0, "-", F38/F43)</f>
        <v>1.0416666666666666E-2</v>
      </c>
      <c r="H38" s="65">
        <v>3</v>
      </c>
      <c r="I38" s="9">
        <f>IF(H43=0, "-", H38/H43)</f>
        <v>2.5862068965517241E-2</v>
      </c>
      <c r="J38" s="8">
        <f>IF(D38=0, "-", IF((B38-D38)/D38&lt;10, (B38-D38)/D38, "&gt;999%"))</f>
        <v>-1</v>
      </c>
      <c r="K38" s="9">
        <f>IF(H38=0, "-", IF((F38-H38)/H38&lt;10, (F38-H38)/H38, "&gt;999%"))</f>
        <v>-0.66666666666666663</v>
      </c>
    </row>
    <row r="39" spans="1:11" x14ac:dyDescent="0.2">
      <c r="A39" s="7" t="s">
        <v>216</v>
      </c>
      <c r="B39" s="65">
        <v>5</v>
      </c>
      <c r="C39" s="34">
        <f>IF(B43=0, "-", B39/B43)</f>
        <v>0.7142857142857143</v>
      </c>
      <c r="D39" s="65">
        <v>7</v>
      </c>
      <c r="E39" s="9">
        <f>IF(D43=0, "-", D39/D43)</f>
        <v>0.875</v>
      </c>
      <c r="F39" s="81">
        <v>62</v>
      </c>
      <c r="G39" s="34">
        <f>IF(F43=0, "-", F39/F43)</f>
        <v>0.64583333333333337</v>
      </c>
      <c r="H39" s="65">
        <v>97</v>
      </c>
      <c r="I39" s="9">
        <f>IF(H43=0, "-", H39/H43)</f>
        <v>0.83620689655172409</v>
      </c>
      <c r="J39" s="8">
        <f>IF(D39=0, "-", IF((B39-D39)/D39&lt;10, (B39-D39)/D39, "&gt;999%"))</f>
        <v>-0.2857142857142857</v>
      </c>
      <c r="K39" s="9">
        <f>IF(H39=0, "-", IF((F39-H39)/H39&lt;10, (F39-H39)/H39, "&gt;999%"))</f>
        <v>-0.36082474226804123</v>
      </c>
    </row>
    <row r="40" spans="1:11" x14ac:dyDescent="0.2">
      <c r="A40" s="7" t="s">
        <v>217</v>
      </c>
      <c r="B40" s="65">
        <v>0</v>
      </c>
      <c r="C40" s="34">
        <f>IF(B43=0, "-", B40/B43)</f>
        <v>0</v>
      </c>
      <c r="D40" s="65">
        <v>0</v>
      </c>
      <c r="E40" s="9">
        <f>IF(D43=0, "-", D40/D43)</f>
        <v>0</v>
      </c>
      <c r="F40" s="81">
        <v>0</v>
      </c>
      <c r="G40" s="34">
        <f>IF(F43=0, "-", F40/F43)</f>
        <v>0</v>
      </c>
      <c r="H40" s="65">
        <v>2</v>
      </c>
      <c r="I40" s="9">
        <f>IF(H43=0, "-", H40/H43)</f>
        <v>1.7241379310344827E-2</v>
      </c>
      <c r="J40" s="8" t="str">
        <f>IF(D40=0, "-", IF((B40-D40)/D40&lt;10, (B40-D40)/D40, "&gt;999%"))</f>
        <v>-</v>
      </c>
      <c r="K40" s="9">
        <f>IF(H40=0, "-", IF((F40-H40)/H40&lt;10, (F40-H40)/H40, "&gt;999%"))</f>
        <v>-1</v>
      </c>
    </row>
    <row r="41" spans="1:11" x14ac:dyDescent="0.2">
      <c r="A41" s="7" t="s">
        <v>218</v>
      </c>
      <c r="B41" s="65">
        <v>0</v>
      </c>
      <c r="C41" s="34">
        <f>IF(B43=0, "-", B41/B43)</f>
        <v>0</v>
      </c>
      <c r="D41" s="65">
        <v>0</v>
      </c>
      <c r="E41" s="9">
        <f>IF(D43=0, "-", D41/D43)</f>
        <v>0</v>
      </c>
      <c r="F41" s="81">
        <v>0</v>
      </c>
      <c r="G41" s="34">
        <f>IF(F43=0, "-", F41/F43)</f>
        <v>0</v>
      </c>
      <c r="H41" s="65">
        <v>1</v>
      </c>
      <c r="I41" s="9">
        <f>IF(H43=0, "-", H41/H43)</f>
        <v>8.6206896551724137E-3</v>
      </c>
      <c r="J41" s="8" t="str">
        <f>IF(D41=0, "-", IF((B41-D41)/D41&lt;10, (B41-D41)/D41, "&gt;999%"))</f>
        <v>-</v>
      </c>
      <c r="K41" s="9">
        <f>IF(H41=0, "-", IF((F41-H41)/H41&lt;10, (F41-H41)/H41, "&gt;999%"))</f>
        <v>-1</v>
      </c>
    </row>
    <row r="42" spans="1:11" x14ac:dyDescent="0.2">
      <c r="A42" s="2"/>
      <c r="B42" s="68"/>
      <c r="C42" s="33"/>
      <c r="D42" s="68"/>
      <c r="E42" s="6"/>
      <c r="F42" s="82"/>
      <c r="G42" s="33"/>
      <c r="H42" s="68"/>
      <c r="I42" s="6"/>
      <c r="J42" s="5"/>
      <c r="K42" s="6"/>
    </row>
    <row r="43" spans="1:11" s="43" customFormat="1" x14ac:dyDescent="0.2">
      <c r="A43" s="162" t="s">
        <v>600</v>
      </c>
      <c r="B43" s="71">
        <f>SUM(B37:B42)</f>
        <v>7</v>
      </c>
      <c r="C43" s="40">
        <f>B43/6204</f>
        <v>1.1283043197936814E-3</v>
      </c>
      <c r="D43" s="71">
        <f>SUM(D37:D42)</f>
        <v>8</v>
      </c>
      <c r="E43" s="41">
        <f>D43/5317</f>
        <v>1.5046078615760768E-3</v>
      </c>
      <c r="F43" s="77">
        <f>SUM(F37:F42)</f>
        <v>96</v>
      </c>
      <c r="G43" s="42">
        <f>F43/60084</f>
        <v>1.5977631316157379E-3</v>
      </c>
      <c r="H43" s="71">
        <f>SUM(H37:H42)</f>
        <v>116</v>
      </c>
      <c r="I43" s="41">
        <f>H43/67212</f>
        <v>1.7258822829256681E-3</v>
      </c>
      <c r="J43" s="37">
        <f>IF(D43=0, "-", IF((B43-D43)/D43&lt;10, (B43-D43)/D43, "&gt;999%"))</f>
        <v>-0.125</v>
      </c>
      <c r="K43" s="38">
        <f>IF(H43=0, "-", IF((F43-H43)/H43&lt;10, (F43-H43)/H43, "&gt;999%"))</f>
        <v>-0.17241379310344829</v>
      </c>
    </row>
    <row r="44" spans="1:11" x14ac:dyDescent="0.2">
      <c r="B44" s="83"/>
      <c r="D44" s="83"/>
      <c r="F44" s="83"/>
      <c r="H44" s="83"/>
    </row>
    <row r="45" spans="1:11" s="43" customFormat="1" x14ac:dyDescent="0.2">
      <c r="A45" s="162" t="s">
        <v>599</v>
      </c>
      <c r="B45" s="71">
        <v>249</v>
      </c>
      <c r="C45" s="40">
        <f>B45/6204</f>
        <v>4.0135396518375242E-2</v>
      </c>
      <c r="D45" s="71">
        <v>274</v>
      </c>
      <c r="E45" s="41">
        <f>D45/5317</f>
        <v>5.1532819258980629E-2</v>
      </c>
      <c r="F45" s="77">
        <v>2424</v>
      </c>
      <c r="G45" s="42">
        <f>F45/60084</f>
        <v>4.0343519073297383E-2</v>
      </c>
      <c r="H45" s="71">
        <v>3814</v>
      </c>
      <c r="I45" s="41">
        <f>H45/67212</f>
        <v>5.6745819198952566E-2</v>
      </c>
      <c r="J45" s="37">
        <f>IF(D45=0, "-", IF((B45-D45)/D45&lt;10, (B45-D45)/D45, "&gt;999%"))</f>
        <v>-9.1240875912408759E-2</v>
      </c>
      <c r="K45" s="38">
        <f>IF(H45=0, "-", IF((F45-H45)/H45&lt;10, (F45-H45)/H45, "&gt;999%"))</f>
        <v>-0.36444677503932876</v>
      </c>
    </row>
    <row r="46" spans="1:11" x14ac:dyDescent="0.2">
      <c r="B46" s="83"/>
      <c r="D46" s="83"/>
      <c r="F46" s="83"/>
      <c r="H46" s="83"/>
    </row>
    <row r="47" spans="1:11" ht="15.75" x14ac:dyDescent="0.25">
      <c r="A47" s="164" t="s">
        <v>113</v>
      </c>
      <c r="B47" s="196" t="s">
        <v>1</v>
      </c>
      <c r="C47" s="200"/>
      <c r="D47" s="200"/>
      <c r="E47" s="197"/>
      <c r="F47" s="196" t="s">
        <v>14</v>
      </c>
      <c r="G47" s="200"/>
      <c r="H47" s="200"/>
      <c r="I47" s="197"/>
      <c r="J47" s="196" t="s">
        <v>15</v>
      </c>
      <c r="K47" s="197"/>
    </row>
    <row r="48" spans="1:11" x14ac:dyDescent="0.2">
      <c r="A48" s="22"/>
      <c r="B48" s="196">
        <f>VALUE(RIGHT($B$2, 4))</f>
        <v>2020</v>
      </c>
      <c r="C48" s="197"/>
      <c r="D48" s="196">
        <f>B48-1</f>
        <v>2019</v>
      </c>
      <c r="E48" s="204"/>
      <c r="F48" s="196">
        <f>B48</f>
        <v>2020</v>
      </c>
      <c r="G48" s="204"/>
      <c r="H48" s="196">
        <f>D48</f>
        <v>2019</v>
      </c>
      <c r="I48" s="204"/>
      <c r="J48" s="140" t="s">
        <v>4</v>
      </c>
      <c r="K48" s="141" t="s">
        <v>2</v>
      </c>
    </row>
    <row r="49" spans="1:11" x14ac:dyDescent="0.2">
      <c r="A49" s="163" t="s">
        <v>138</v>
      </c>
      <c r="B49" s="61" t="s">
        <v>12</v>
      </c>
      <c r="C49" s="62" t="s">
        <v>13</v>
      </c>
      <c r="D49" s="61" t="s">
        <v>12</v>
      </c>
      <c r="E49" s="63" t="s">
        <v>13</v>
      </c>
      <c r="F49" s="62" t="s">
        <v>12</v>
      </c>
      <c r="G49" s="62" t="s">
        <v>13</v>
      </c>
      <c r="H49" s="61" t="s">
        <v>12</v>
      </c>
      <c r="I49" s="63" t="s">
        <v>13</v>
      </c>
      <c r="J49" s="61"/>
      <c r="K49" s="63"/>
    </row>
    <row r="50" spans="1:11" x14ac:dyDescent="0.2">
      <c r="A50" s="7" t="s">
        <v>219</v>
      </c>
      <c r="B50" s="65">
        <v>3</v>
      </c>
      <c r="C50" s="34">
        <f>IF(B73=0, "-", B50/B73)</f>
        <v>5.2173913043478265E-3</v>
      </c>
      <c r="D50" s="65">
        <v>1</v>
      </c>
      <c r="E50" s="9">
        <f>IF(D73=0, "-", D50/D73)</f>
        <v>1.6638935108153079E-3</v>
      </c>
      <c r="F50" s="81">
        <v>16</v>
      </c>
      <c r="G50" s="34">
        <f>IF(F73=0, "-", F50/F73)</f>
        <v>2.4558710667689945E-3</v>
      </c>
      <c r="H50" s="65">
        <v>14</v>
      </c>
      <c r="I50" s="9">
        <f>IF(H73=0, "-", H50/H73)</f>
        <v>1.563721657544957E-3</v>
      </c>
      <c r="J50" s="8">
        <f t="shared" ref="J50:J71" si="2">IF(D50=0, "-", IF((B50-D50)/D50&lt;10, (B50-D50)/D50, "&gt;999%"))</f>
        <v>2</v>
      </c>
      <c r="K50" s="9">
        <f t="shared" ref="K50:K71" si="3">IF(H50=0, "-", IF((F50-H50)/H50&lt;10, (F50-H50)/H50, "&gt;999%"))</f>
        <v>0.14285714285714285</v>
      </c>
    </row>
    <row r="51" spans="1:11" x14ac:dyDescent="0.2">
      <c r="A51" s="7" t="s">
        <v>220</v>
      </c>
      <c r="B51" s="65">
        <v>5</v>
      </c>
      <c r="C51" s="34">
        <f>IF(B73=0, "-", B51/B73)</f>
        <v>8.6956521739130436E-3</v>
      </c>
      <c r="D51" s="65">
        <v>15</v>
      </c>
      <c r="E51" s="9">
        <f>IF(D73=0, "-", D51/D73)</f>
        <v>2.4958402662229616E-2</v>
      </c>
      <c r="F51" s="81">
        <v>150</v>
      </c>
      <c r="G51" s="34">
        <f>IF(F73=0, "-", F51/F73)</f>
        <v>2.3023791250959325E-2</v>
      </c>
      <c r="H51" s="65">
        <v>303</v>
      </c>
      <c r="I51" s="9">
        <f>IF(H73=0, "-", H51/H73)</f>
        <v>3.3843404445437285E-2</v>
      </c>
      <c r="J51" s="8">
        <f t="shared" si="2"/>
        <v>-0.66666666666666663</v>
      </c>
      <c r="K51" s="9">
        <f t="shared" si="3"/>
        <v>-0.50495049504950495</v>
      </c>
    </row>
    <row r="52" spans="1:11" x14ac:dyDescent="0.2">
      <c r="A52" s="7" t="s">
        <v>221</v>
      </c>
      <c r="B52" s="65">
        <v>0</v>
      </c>
      <c r="C52" s="34">
        <f>IF(B73=0, "-", B52/B73)</f>
        <v>0</v>
      </c>
      <c r="D52" s="65">
        <v>10</v>
      </c>
      <c r="E52" s="9">
        <f>IF(D73=0, "-", D52/D73)</f>
        <v>1.6638935108153077E-2</v>
      </c>
      <c r="F52" s="81">
        <v>119</v>
      </c>
      <c r="G52" s="34">
        <f>IF(F73=0, "-", F52/F73)</f>
        <v>1.8265541059094399E-2</v>
      </c>
      <c r="H52" s="65">
        <v>300</v>
      </c>
      <c r="I52" s="9">
        <f>IF(H73=0, "-", H52/H73)</f>
        <v>3.3508321233106222E-2</v>
      </c>
      <c r="J52" s="8">
        <f t="shared" si="2"/>
        <v>-1</v>
      </c>
      <c r="K52" s="9">
        <f t="shared" si="3"/>
        <v>-0.60333333333333339</v>
      </c>
    </row>
    <row r="53" spans="1:11" x14ac:dyDescent="0.2">
      <c r="A53" s="7" t="s">
        <v>222</v>
      </c>
      <c r="B53" s="65">
        <v>56</v>
      </c>
      <c r="C53" s="34">
        <f>IF(B73=0, "-", B53/B73)</f>
        <v>9.7391304347826085E-2</v>
      </c>
      <c r="D53" s="65">
        <v>54</v>
      </c>
      <c r="E53" s="9">
        <f>IF(D73=0, "-", D53/D73)</f>
        <v>8.9850249584026626E-2</v>
      </c>
      <c r="F53" s="81">
        <v>436</v>
      </c>
      <c r="G53" s="34">
        <f>IF(F73=0, "-", F53/F73)</f>
        <v>6.6922486569455097E-2</v>
      </c>
      <c r="H53" s="65">
        <v>525</v>
      </c>
      <c r="I53" s="9">
        <f>IF(H73=0, "-", H53/H73)</f>
        <v>5.8639562157935886E-2</v>
      </c>
      <c r="J53" s="8">
        <f t="shared" si="2"/>
        <v>3.7037037037037035E-2</v>
      </c>
      <c r="K53" s="9">
        <f t="shared" si="3"/>
        <v>-0.16952380952380952</v>
      </c>
    </row>
    <row r="54" spans="1:11" x14ac:dyDescent="0.2">
      <c r="A54" s="7" t="s">
        <v>223</v>
      </c>
      <c r="B54" s="65">
        <v>0</v>
      </c>
      <c r="C54" s="34">
        <f>IF(B73=0, "-", B54/B73)</f>
        <v>0</v>
      </c>
      <c r="D54" s="65">
        <v>12</v>
      </c>
      <c r="E54" s="9">
        <f>IF(D73=0, "-", D54/D73)</f>
        <v>1.9966722129783693E-2</v>
      </c>
      <c r="F54" s="81">
        <v>118</v>
      </c>
      <c r="G54" s="34">
        <f>IF(F73=0, "-", F54/F73)</f>
        <v>1.8112049117421335E-2</v>
      </c>
      <c r="H54" s="65">
        <v>168</v>
      </c>
      <c r="I54" s="9">
        <f>IF(H73=0, "-", H54/H73)</f>
        <v>1.8764659890539485E-2</v>
      </c>
      <c r="J54" s="8">
        <f t="shared" si="2"/>
        <v>-1</v>
      </c>
      <c r="K54" s="9">
        <f t="shared" si="3"/>
        <v>-0.29761904761904762</v>
      </c>
    </row>
    <row r="55" spans="1:11" x14ac:dyDescent="0.2">
      <c r="A55" s="7" t="s">
        <v>224</v>
      </c>
      <c r="B55" s="65">
        <v>89</v>
      </c>
      <c r="C55" s="34">
        <f>IF(B73=0, "-", B55/B73)</f>
        <v>0.15478260869565216</v>
      </c>
      <c r="D55" s="65">
        <v>87</v>
      </c>
      <c r="E55" s="9">
        <f>IF(D73=0, "-", D55/D73)</f>
        <v>0.14475873544093179</v>
      </c>
      <c r="F55" s="81">
        <v>882</v>
      </c>
      <c r="G55" s="34">
        <f>IF(F73=0, "-", F55/F73)</f>
        <v>0.13537989255564084</v>
      </c>
      <c r="H55" s="65">
        <v>1174</v>
      </c>
      <c r="I55" s="9">
        <f>IF(H73=0, "-", H55/H73)</f>
        <v>0.13112923042555569</v>
      </c>
      <c r="J55" s="8">
        <f t="shared" si="2"/>
        <v>2.2988505747126436E-2</v>
      </c>
      <c r="K55" s="9">
        <f t="shared" si="3"/>
        <v>-0.24872231686541738</v>
      </c>
    </row>
    <row r="56" spans="1:11" x14ac:dyDescent="0.2">
      <c r="A56" s="7" t="s">
        <v>225</v>
      </c>
      <c r="B56" s="65">
        <v>3</v>
      </c>
      <c r="C56" s="34">
        <f>IF(B73=0, "-", B56/B73)</f>
        <v>5.2173913043478265E-3</v>
      </c>
      <c r="D56" s="65">
        <v>5</v>
      </c>
      <c r="E56" s="9">
        <f>IF(D73=0, "-", D56/D73)</f>
        <v>8.3194675540765387E-3</v>
      </c>
      <c r="F56" s="81">
        <v>37</v>
      </c>
      <c r="G56" s="34">
        <f>IF(F73=0, "-", F56/F73)</f>
        <v>5.6792018419032997E-3</v>
      </c>
      <c r="H56" s="65">
        <v>33</v>
      </c>
      <c r="I56" s="9">
        <f>IF(H73=0, "-", H56/H73)</f>
        <v>3.6859153356416843E-3</v>
      </c>
      <c r="J56" s="8">
        <f t="shared" si="2"/>
        <v>-0.4</v>
      </c>
      <c r="K56" s="9">
        <f t="shared" si="3"/>
        <v>0.12121212121212122</v>
      </c>
    </row>
    <row r="57" spans="1:11" x14ac:dyDescent="0.2">
      <c r="A57" s="7" t="s">
        <v>226</v>
      </c>
      <c r="B57" s="65">
        <v>57</v>
      </c>
      <c r="C57" s="34">
        <f>IF(B73=0, "-", B57/B73)</f>
        <v>9.913043478260869E-2</v>
      </c>
      <c r="D57" s="65">
        <v>48</v>
      </c>
      <c r="E57" s="9">
        <f>IF(D73=0, "-", D57/D73)</f>
        <v>7.9866888519134774E-2</v>
      </c>
      <c r="F57" s="81">
        <v>870</v>
      </c>
      <c r="G57" s="34">
        <f>IF(F73=0, "-", F57/F73)</f>
        <v>0.13353798925556409</v>
      </c>
      <c r="H57" s="65">
        <v>1016</v>
      </c>
      <c r="I57" s="9">
        <f>IF(H73=0, "-", H57/H73)</f>
        <v>0.11348151457611974</v>
      </c>
      <c r="J57" s="8">
        <f t="shared" si="2"/>
        <v>0.1875</v>
      </c>
      <c r="K57" s="9">
        <f t="shared" si="3"/>
        <v>-0.1437007874015748</v>
      </c>
    </row>
    <row r="58" spans="1:11" x14ac:dyDescent="0.2">
      <c r="A58" s="7" t="s">
        <v>227</v>
      </c>
      <c r="B58" s="65">
        <v>0</v>
      </c>
      <c r="C58" s="34">
        <f>IF(B73=0, "-", B58/B73)</f>
        <v>0</v>
      </c>
      <c r="D58" s="65">
        <v>0</v>
      </c>
      <c r="E58" s="9">
        <f>IF(D73=0, "-", D58/D73)</f>
        <v>0</v>
      </c>
      <c r="F58" s="81">
        <v>0</v>
      </c>
      <c r="G58" s="34">
        <f>IF(F73=0, "-", F58/F73)</f>
        <v>0</v>
      </c>
      <c r="H58" s="65">
        <v>4</v>
      </c>
      <c r="I58" s="9">
        <f>IF(H73=0, "-", H58/H73)</f>
        <v>4.4677761644141629E-4</v>
      </c>
      <c r="J58" s="8" t="str">
        <f t="shared" si="2"/>
        <v>-</v>
      </c>
      <c r="K58" s="9">
        <f t="shared" si="3"/>
        <v>-1</v>
      </c>
    </row>
    <row r="59" spans="1:11" x14ac:dyDescent="0.2">
      <c r="A59" s="7" t="s">
        <v>228</v>
      </c>
      <c r="B59" s="65">
        <v>130</v>
      </c>
      <c r="C59" s="34">
        <f>IF(B73=0, "-", B59/B73)</f>
        <v>0.22608695652173913</v>
      </c>
      <c r="D59" s="65">
        <v>117</v>
      </c>
      <c r="E59" s="9">
        <f>IF(D73=0, "-", D59/D73)</f>
        <v>0.19467554076539101</v>
      </c>
      <c r="F59" s="81">
        <v>1291</v>
      </c>
      <c r="G59" s="34">
        <f>IF(F73=0, "-", F59/F73)</f>
        <v>0.19815809669992326</v>
      </c>
      <c r="H59" s="65">
        <v>2063</v>
      </c>
      <c r="I59" s="9">
        <f>IF(H73=0, "-", H59/H73)</f>
        <v>0.23042555567966044</v>
      </c>
      <c r="J59" s="8">
        <f t="shared" si="2"/>
        <v>0.1111111111111111</v>
      </c>
      <c r="K59" s="9">
        <f t="shared" si="3"/>
        <v>-0.37421231216674744</v>
      </c>
    </row>
    <row r="60" spans="1:11" x14ac:dyDescent="0.2">
      <c r="A60" s="7" t="s">
        <v>229</v>
      </c>
      <c r="B60" s="65">
        <v>0</v>
      </c>
      <c r="C60" s="34">
        <f>IF(B73=0, "-", B60/B73)</f>
        <v>0</v>
      </c>
      <c r="D60" s="65">
        <v>0</v>
      </c>
      <c r="E60" s="9">
        <f>IF(D73=0, "-", D60/D73)</f>
        <v>0</v>
      </c>
      <c r="F60" s="81">
        <v>0</v>
      </c>
      <c r="G60" s="34">
        <f>IF(F73=0, "-", F60/F73)</f>
        <v>0</v>
      </c>
      <c r="H60" s="65">
        <v>3</v>
      </c>
      <c r="I60" s="9">
        <f>IF(H73=0, "-", H60/H73)</f>
        <v>3.350832123310622E-4</v>
      </c>
      <c r="J60" s="8" t="str">
        <f t="shared" si="2"/>
        <v>-</v>
      </c>
      <c r="K60" s="9">
        <f t="shared" si="3"/>
        <v>-1</v>
      </c>
    </row>
    <row r="61" spans="1:11" x14ac:dyDescent="0.2">
      <c r="A61" s="7" t="s">
        <v>230</v>
      </c>
      <c r="B61" s="65">
        <v>0</v>
      </c>
      <c r="C61" s="34">
        <f>IF(B73=0, "-", B61/B73)</f>
        <v>0</v>
      </c>
      <c r="D61" s="65">
        <v>0</v>
      </c>
      <c r="E61" s="9">
        <f>IF(D73=0, "-", D61/D73)</f>
        <v>0</v>
      </c>
      <c r="F61" s="81">
        <v>0</v>
      </c>
      <c r="G61" s="34">
        <f>IF(F73=0, "-", F61/F73)</f>
        <v>0</v>
      </c>
      <c r="H61" s="65">
        <v>318</v>
      </c>
      <c r="I61" s="9">
        <f>IF(H73=0, "-", H61/H73)</f>
        <v>3.5518820507092597E-2</v>
      </c>
      <c r="J61" s="8" t="str">
        <f t="shared" si="2"/>
        <v>-</v>
      </c>
      <c r="K61" s="9">
        <f t="shared" si="3"/>
        <v>-1</v>
      </c>
    </row>
    <row r="62" spans="1:11" x14ac:dyDescent="0.2">
      <c r="A62" s="7" t="s">
        <v>231</v>
      </c>
      <c r="B62" s="65">
        <v>0</v>
      </c>
      <c r="C62" s="34">
        <f>IF(B73=0, "-", B62/B73)</f>
        <v>0</v>
      </c>
      <c r="D62" s="65">
        <v>1</v>
      </c>
      <c r="E62" s="9">
        <f>IF(D73=0, "-", D62/D73)</f>
        <v>1.6638935108153079E-3</v>
      </c>
      <c r="F62" s="81">
        <v>4</v>
      </c>
      <c r="G62" s="34">
        <f>IF(F73=0, "-", F62/F73)</f>
        <v>6.1396776669224863E-4</v>
      </c>
      <c r="H62" s="65">
        <v>7</v>
      </c>
      <c r="I62" s="9">
        <f>IF(H73=0, "-", H62/H73)</f>
        <v>7.8186082877247849E-4</v>
      </c>
      <c r="J62" s="8">
        <f t="shared" si="2"/>
        <v>-1</v>
      </c>
      <c r="K62" s="9">
        <f t="shared" si="3"/>
        <v>-0.42857142857142855</v>
      </c>
    </row>
    <row r="63" spans="1:11" x14ac:dyDescent="0.2">
      <c r="A63" s="7" t="s">
        <v>232</v>
      </c>
      <c r="B63" s="65">
        <v>2</v>
      </c>
      <c r="C63" s="34">
        <f>IF(B73=0, "-", B63/B73)</f>
        <v>3.4782608695652175E-3</v>
      </c>
      <c r="D63" s="65">
        <v>2</v>
      </c>
      <c r="E63" s="9">
        <f>IF(D73=0, "-", D63/D73)</f>
        <v>3.3277870216306157E-3</v>
      </c>
      <c r="F63" s="81">
        <v>10</v>
      </c>
      <c r="G63" s="34">
        <f>IF(F73=0, "-", F63/F73)</f>
        <v>1.5349194167306216E-3</v>
      </c>
      <c r="H63" s="65">
        <v>15</v>
      </c>
      <c r="I63" s="9">
        <f>IF(H73=0, "-", H63/H73)</f>
        <v>1.6754160616553112E-3</v>
      </c>
      <c r="J63" s="8">
        <f t="shared" si="2"/>
        <v>0</v>
      </c>
      <c r="K63" s="9">
        <f t="shared" si="3"/>
        <v>-0.33333333333333331</v>
      </c>
    </row>
    <row r="64" spans="1:11" x14ac:dyDescent="0.2">
      <c r="A64" s="7" t="s">
        <v>233</v>
      </c>
      <c r="B64" s="65">
        <v>0</v>
      </c>
      <c r="C64" s="34">
        <f>IF(B73=0, "-", B64/B73)</f>
        <v>0</v>
      </c>
      <c r="D64" s="65">
        <v>3</v>
      </c>
      <c r="E64" s="9">
        <f>IF(D73=0, "-", D64/D73)</f>
        <v>4.9916805324459234E-3</v>
      </c>
      <c r="F64" s="81">
        <v>5</v>
      </c>
      <c r="G64" s="34">
        <f>IF(F73=0, "-", F64/F73)</f>
        <v>7.6745970836531081E-4</v>
      </c>
      <c r="H64" s="65">
        <v>29</v>
      </c>
      <c r="I64" s="9">
        <f>IF(H73=0, "-", H64/H73)</f>
        <v>3.2391377192002679E-3</v>
      </c>
      <c r="J64" s="8">
        <f t="shared" si="2"/>
        <v>-1</v>
      </c>
      <c r="K64" s="9">
        <f t="shared" si="3"/>
        <v>-0.82758620689655171</v>
      </c>
    </row>
    <row r="65" spans="1:11" x14ac:dyDescent="0.2">
      <c r="A65" s="7" t="s">
        <v>234</v>
      </c>
      <c r="B65" s="65">
        <v>0</v>
      </c>
      <c r="C65" s="34">
        <f>IF(B73=0, "-", B65/B73)</f>
        <v>0</v>
      </c>
      <c r="D65" s="65">
        <v>0</v>
      </c>
      <c r="E65" s="9">
        <f>IF(D73=0, "-", D65/D73)</f>
        <v>0</v>
      </c>
      <c r="F65" s="81">
        <v>1</v>
      </c>
      <c r="G65" s="34">
        <f>IF(F73=0, "-", F65/F73)</f>
        <v>1.5349194167306216E-4</v>
      </c>
      <c r="H65" s="65">
        <v>0</v>
      </c>
      <c r="I65" s="9">
        <f>IF(H73=0, "-", H65/H73)</f>
        <v>0</v>
      </c>
      <c r="J65" s="8" t="str">
        <f t="shared" si="2"/>
        <v>-</v>
      </c>
      <c r="K65" s="9" t="str">
        <f t="shared" si="3"/>
        <v>-</v>
      </c>
    </row>
    <row r="66" spans="1:11" x14ac:dyDescent="0.2">
      <c r="A66" s="7" t="s">
        <v>235</v>
      </c>
      <c r="B66" s="65">
        <v>18</v>
      </c>
      <c r="C66" s="34">
        <f>IF(B73=0, "-", B66/B73)</f>
        <v>3.1304347826086959E-2</v>
      </c>
      <c r="D66" s="65">
        <v>29</v>
      </c>
      <c r="E66" s="9">
        <f>IF(D73=0, "-", D66/D73)</f>
        <v>4.8252911813643926E-2</v>
      </c>
      <c r="F66" s="81">
        <v>254</v>
      </c>
      <c r="G66" s="34">
        <f>IF(F73=0, "-", F66/F73)</f>
        <v>3.898695318495779E-2</v>
      </c>
      <c r="H66" s="65">
        <v>331</v>
      </c>
      <c r="I66" s="9">
        <f>IF(H73=0, "-", H66/H73)</f>
        <v>3.6970847760527198E-2</v>
      </c>
      <c r="J66" s="8">
        <f t="shared" si="2"/>
        <v>-0.37931034482758619</v>
      </c>
      <c r="K66" s="9">
        <f t="shared" si="3"/>
        <v>-0.23262839879154079</v>
      </c>
    </row>
    <row r="67" spans="1:11" x14ac:dyDescent="0.2">
      <c r="A67" s="7" t="s">
        <v>236</v>
      </c>
      <c r="B67" s="65">
        <v>7</v>
      </c>
      <c r="C67" s="34">
        <f>IF(B73=0, "-", B67/B73)</f>
        <v>1.2173913043478261E-2</v>
      </c>
      <c r="D67" s="65">
        <v>6</v>
      </c>
      <c r="E67" s="9">
        <f>IF(D73=0, "-", D67/D73)</f>
        <v>9.9833610648918467E-3</v>
      </c>
      <c r="F67" s="81">
        <v>83</v>
      </c>
      <c r="G67" s="34">
        <f>IF(F73=0, "-", F67/F73)</f>
        <v>1.273983115886416E-2</v>
      </c>
      <c r="H67" s="65">
        <v>89</v>
      </c>
      <c r="I67" s="9">
        <f>IF(H73=0, "-", H67/H73)</f>
        <v>9.9408019658215122E-3</v>
      </c>
      <c r="J67" s="8">
        <f t="shared" si="2"/>
        <v>0.16666666666666666</v>
      </c>
      <c r="K67" s="9">
        <f t="shared" si="3"/>
        <v>-6.741573033707865E-2</v>
      </c>
    </row>
    <row r="68" spans="1:11" x14ac:dyDescent="0.2">
      <c r="A68" s="7" t="s">
        <v>237</v>
      </c>
      <c r="B68" s="65">
        <v>163</v>
      </c>
      <c r="C68" s="34">
        <f>IF(B73=0, "-", B68/B73)</f>
        <v>0.28347826086956524</v>
      </c>
      <c r="D68" s="65">
        <v>153</v>
      </c>
      <c r="E68" s="9">
        <f>IF(D73=0, "-", D68/D73)</f>
        <v>0.25457570715474209</v>
      </c>
      <c r="F68" s="81">
        <v>1683</v>
      </c>
      <c r="G68" s="34">
        <f>IF(F73=0, "-", F68/F73)</f>
        <v>0.2583269378357636</v>
      </c>
      <c r="H68" s="65">
        <v>1954</v>
      </c>
      <c r="I68" s="9">
        <f>IF(H73=0, "-", H68/H73)</f>
        <v>0.21825086563163185</v>
      </c>
      <c r="J68" s="8">
        <f t="shared" si="2"/>
        <v>6.535947712418301E-2</v>
      </c>
      <c r="K68" s="9">
        <f t="shared" si="3"/>
        <v>-0.13868986693961105</v>
      </c>
    </row>
    <row r="69" spans="1:11" x14ac:dyDescent="0.2">
      <c r="A69" s="7" t="s">
        <v>238</v>
      </c>
      <c r="B69" s="65">
        <v>2</v>
      </c>
      <c r="C69" s="34">
        <f>IF(B73=0, "-", B69/B73)</f>
        <v>3.4782608695652175E-3</v>
      </c>
      <c r="D69" s="65">
        <v>0</v>
      </c>
      <c r="E69" s="9">
        <f>IF(D73=0, "-", D69/D73)</f>
        <v>0</v>
      </c>
      <c r="F69" s="81">
        <v>11</v>
      </c>
      <c r="G69" s="34">
        <f>IF(F73=0, "-", F69/F73)</f>
        <v>1.6884113584036838E-3</v>
      </c>
      <c r="H69" s="65">
        <v>12</v>
      </c>
      <c r="I69" s="9">
        <f>IF(H73=0, "-", H69/H73)</f>
        <v>1.3403328493242488E-3</v>
      </c>
      <c r="J69" s="8" t="str">
        <f t="shared" si="2"/>
        <v>-</v>
      </c>
      <c r="K69" s="9">
        <f t="shared" si="3"/>
        <v>-8.3333333333333329E-2</v>
      </c>
    </row>
    <row r="70" spans="1:11" x14ac:dyDescent="0.2">
      <c r="A70" s="7" t="s">
        <v>239</v>
      </c>
      <c r="B70" s="65">
        <v>1</v>
      </c>
      <c r="C70" s="34">
        <f>IF(B73=0, "-", B70/B73)</f>
        <v>1.7391304347826088E-3</v>
      </c>
      <c r="D70" s="65">
        <v>0</v>
      </c>
      <c r="E70" s="9">
        <f>IF(D73=0, "-", D70/D73)</f>
        <v>0</v>
      </c>
      <c r="F70" s="81">
        <v>8</v>
      </c>
      <c r="G70" s="34">
        <f>IF(F73=0, "-", F70/F73)</f>
        <v>1.2279355333844973E-3</v>
      </c>
      <c r="H70" s="65">
        <v>14</v>
      </c>
      <c r="I70" s="9">
        <f>IF(H73=0, "-", H70/H73)</f>
        <v>1.563721657544957E-3</v>
      </c>
      <c r="J70" s="8" t="str">
        <f t="shared" si="2"/>
        <v>-</v>
      </c>
      <c r="K70" s="9">
        <f t="shared" si="3"/>
        <v>-0.42857142857142855</v>
      </c>
    </row>
    <row r="71" spans="1:11" x14ac:dyDescent="0.2">
      <c r="A71" s="7" t="s">
        <v>240</v>
      </c>
      <c r="B71" s="65">
        <v>39</v>
      </c>
      <c r="C71" s="34">
        <f>IF(B73=0, "-", B71/B73)</f>
        <v>6.7826086956521744E-2</v>
      </c>
      <c r="D71" s="65">
        <v>58</v>
      </c>
      <c r="E71" s="9">
        <f>IF(D73=0, "-", D71/D73)</f>
        <v>9.6505823627287851E-2</v>
      </c>
      <c r="F71" s="81">
        <v>537</v>
      </c>
      <c r="G71" s="34">
        <f>IF(F73=0, "-", F71/F73)</f>
        <v>8.2425172678434383E-2</v>
      </c>
      <c r="H71" s="65">
        <v>581</v>
      </c>
      <c r="I71" s="9">
        <f>IF(H73=0, "-", H71/H73)</f>
        <v>6.4894448788115719E-2</v>
      </c>
      <c r="J71" s="8">
        <f t="shared" si="2"/>
        <v>-0.32758620689655171</v>
      </c>
      <c r="K71" s="9">
        <f t="shared" si="3"/>
        <v>-7.5731497418244406E-2</v>
      </c>
    </row>
    <row r="72" spans="1:11" x14ac:dyDescent="0.2">
      <c r="A72" s="2"/>
      <c r="B72" s="68"/>
      <c r="C72" s="33"/>
      <c r="D72" s="68"/>
      <c r="E72" s="6"/>
      <c r="F72" s="82"/>
      <c r="G72" s="33"/>
      <c r="H72" s="68"/>
      <c r="I72" s="6"/>
      <c r="J72" s="5"/>
      <c r="K72" s="6"/>
    </row>
    <row r="73" spans="1:11" s="43" customFormat="1" x14ac:dyDescent="0.2">
      <c r="A73" s="162" t="s">
        <v>598</v>
      </c>
      <c r="B73" s="71">
        <f>SUM(B50:B72)</f>
        <v>575</v>
      </c>
      <c r="C73" s="40">
        <f>B73/6204</f>
        <v>9.2682140554480985E-2</v>
      </c>
      <c r="D73" s="71">
        <f>SUM(D50:D72)</f>
        <v>601</v>
      </c>
      <c r="E73" s="41">
        <f>D73/5317</f>
        <v>0.11303366560090276</v>
      </c>
      <c r="F73" s="77">
        <f>SUM(F50:F72)</f>
        <v>6515</v>
      </c>
      <c r="G73" s="42">
        <f>F73/60084</f>
        <v>0.10843152919246389</v>
      </c>
      <c r="H73" s="71">
        <f>SUM(H50:H72)</f>
        <v>8953</v>
      </c>
      <c r="I73" s="41">
        <f>H73/67212</f>
        <v>0.13320537999166815</v>
      </c>
      <c r="J73" s="37">
        <f>IF(D73=0, "-", IF((B73-D73)/D73&lt;10, (B73-D73)/D73, "&gt;999%"))</f>
        <v>-4.3261231281198007E-2</v>
      </c>
      <c r="K73" s="38">
        <f>IF(H73=0, "-", IF((F73-H73)/H73&lt;10, (F73-H73)/H73, "&gt;999%"))</f>
        <v>-0.2723109572210432</v>
      </c>
    </row>
    <row r="74" spans="1:11" x14ac:dyDescent="0.2">
      <c r="B74" s="83"/>
      <c r="D74" s="83"/>
      <c r="F74" s="83"/>
      <c r="H74" s="83"/>
    </row>
    <row r="75" spans="1:11" x14ac:dyDescent="0.2">
      <c r="A75" s="163" t="s">
        <v>139</v>
      </c>
      <c r="B75" s="61" t="s">
        <v>12</v>
      </c>
      <c r="C75" s="62" t="s">
        <v>13</v>
      </c>
      <c r="D75" s="61" t="s">
        <v>12</v>
      </c>
      <c r="E75" s="63" t="s">
        <v>13</v>
      </c>
      <c r="F75" s="62" t="s">
        <v>12</v>
      </c>
      <c r="G75" s="62" t="s">
        <v>13</v>
      </c>
      <c r="H75" s="61" t="s">
        <v>12</v>
      </c>
      <c r="I75" s="63" t="s">
        <v>13</v>
      </c>
      <c r="J75" s="61"/>
      <c r="K75" s="63"/>
    </row>
    <row r="76" spans="1:11" x14ac:dyDescent="0.2">
      <c r="A76" s="7" t="s">
        <v>241</v>
      </c>
      <c r="B76" s="65">
        <v>7</v>
      </c>
      <c r="C76" s="34">
        <f>IF(B87=0, "-", B76/B87)</f>
        <v>0.17948717948717949</v>
      </c>
      <c r="D76" s="65">
        <v>13</v>
      </c>
      <c r="E76" s="9">
        <f>IF(D87=0, "-", D76/D87)</f>
        <v>0.38235294117647056</v>
      </c>
      <c r="F76" s="81">
        <v>101</v>
      </c>
      <c r="G76" s="34">
        <f>IF(F87=0, "-", F76/F87)</f>
        <v>0.19649805447470817</v>
      </c>
      <c r="H76" s="65">
        <v>97</v>
      </c>
      <c r="I76" s="9">
        <f>IF(H87=0, "-", H76/H87)</f>
        <v>0.25129533678756477</v>
      </c>
      <c r="J76" s="8">
        <f t="shared" ref="J76:J85" si="4">IF(D76=0, "-", IF((B76-D76)/D76&lt;10, (B76-D76)/D76, "&gt;999%"))</f>
        <v>-0.46153846153846156</v>
      </c>
      <c r="K76" s="9">
        <f t="shared" ref="K76:K85" si="5">IF(H76=0, "-", IF((F76-H76)/H76&lt;10, (F76-H76)/H76, "&gt;999%"))</f>
        <v>4.1237113402061855E-2</v>
      </c>
    </row>
    <row r="77" spans="1:11" x14ac:dyDescent="0.2">
      <c r="A77" s="7" t="s">
        <v>242</v>
      </c>
      <c r="B77" s="65">
        <v>0</v>
      </c>
      <c r="C77" s="34">
        <f>IF(B87=0, "-", B77/B87)</f>
        <v>0</v>
      </c>
      <c r="D77" s="65">
        <v>2</v>
      </c>
      <c r="E77" s="9">
        <f>IF(D87=0, "-", D77/D87)</f>
        <v>5.8823529411764705E-2</v>
      </c>
      <c r="F77" s="81">
        <v>61</v>
      </c>
      <c r="G77" s="34">
        <f>IF(F87=0, "-", F77/F87)</f>
        <v>0.11867704280155641</v>
      </c>
      <c r="H77" s="65">
        <v>55</v>
      </c>
      <c r="I77" s="9">
        <f>IF(H87=0, "-", H77/H87)</f>
        <v>0.14248704663212436</v>
      </c>
      <c r="J77" s="8">
        <f t="shared" si="4"/>
        <v>-1</v>
      </c>
      <c r="K77" s="9">
        <f t="shared" si="5"/>
        <v>0.10909090909090909</v>
      </c>
    </row>
    <row r="78" spans="1:11" x14ac:dyDescent="0.2">
      <c r="A78" s="7" t="s">
        <v>243</v>
      </c>
      <c r="B78" s="65">
        <v>0</v>
      </c>
      <c r="C78" s="34">
        <f>IF(B87=0, "-", B78/B87)</f>
        <v>0</v>
      </c>
      <c r="D78" s="65">
        <v>0</v>
      </c>
      <c r="E78" s="9">
        <f>IF(D87=0, "-", D78/D87)</f>
        <v>0</v>
      </c>
      <c r="F78" s="81">
        <v>0</v>
      </c>
      <c r="G78" s="34">
        <f>IF(F87=0, "-", F78/F87)</f>
        <v>0</v>
      </c>
      <c r="H78" s="65">
        <v>4</v>
      </c>
      <c r="I78" s="9">
        <f>IF(H87=0, "-", H78/H87)</f>
        <v>1.0362694300518135E-2</v>
      </c>
      <c r="J78" s="8" t="str">
        <f t="shared" si="4"/>
        <v>-</v>
      </c>
      <c r="K78" s="9">
        <f t="shared" si="5"/>
        <v>-1</v>
      </c>
    </row>
    <row r="79" spans="1:11" x14ac:dyDescent="0.2">
      <c r="A79" s="7" t="s">
        <v>244</v>
      </c>
      <c r="B79" s="65">
        <v>3</v>
      </c>
      <c r="C79" s="34">
        <f>IF(B87=0, "-", B79/B87)</f>
        <v>7.6923076923076927E-2</v>
      </c>
      <c r="D79" s="65">
        <v>0</v>
      </c>
      <c r="E79" s="9">
        <f>IF(D87=0, "-", D79/D87)</f>
        <v>0</v>
      </c>
      <c r="F79" s="81">
        <v>56</v>
      </c>
      <c r="G79" s="34">
        <f>IF(F87=0, "-", F79/F87)</f>
        <v>0.10894941634241245</v>
      </c>
      <c r="H79" s="65">
        <v>0</v>
      </c>
      <c r="I79" s="9">
        <f>IF(H87=0, "-", H79/H87)</f>
        <v>0</v>
      </c>
      <c r="J79" s="8" t="str">
        <f t="shared" si="4"/>
        <v>-</v>
      </c>
      <c r="K79" s="9" t="str">
        <f t="shared" si="5"/>
        <v>-</v>
      </c>
    </row>
    <row r="80" spans="1:11" x14ac:dyDescent="0.2">
      <c r="A80" s="7" t="s">
        <v>245</v>
      </c>
      <c r="B80" s="65">
        <v>1</v>
      </c>
      <c r="C80" s="34">
        <f>IF(B87=0, "-", B80/B87)</f>
        <v>2.564102564102564E-2</v>
      </c>
      <c r="D80" s="65">
        <v>0</v>
      </c>
      <c r="E80" s="9">
        <f>IF(D87=0, "-", D80/D87)</f>
        <v>0</v>
      </c>
      <c r="F80" s="81">
        <v>4</v>
      </c>
      <c r="G80" s="34">
        <f>IF(F87=0, "-", F80/F87)</f>
        <v>7.7821011673151752E-3</v>
      </c>
      <c r="H80" s="65">
        <v>4</v>
      </c>
      <c r="I80" s="9">
        <f>IF(H87=0, "-", H80/H87)</f>
        <v>1.0362694300518135E-2</v>
      </c>
      <c r="J80" s="8" t="str">
        <f t="shared" si="4"/>
        <v>-</v>
      </c>
      <c r="K80" s="9">
        <f t="shared" si="5"/>
        <v>0</v>
      </c>
    </row>
    <row r="81" spans="1:11" x14ac:dyDescent="0.2">
      <c r="A81" s="7" t="s">
        <v>246</v>
      </c>
      <c r="B81" s="65">
        <v>0</v>
      </c>
      <c r="C81" s="34">
        <f>IF(B87=0, "-", B81/B87)</f>
        <v>0</v>
      </c>
      <c r="D81" s="65">
        <v>0</v>
      </c>
      <c r="E81" s="9">
        <f>IF(D87=0, "-", D81/D87)</f>
        <v>0</v>
      </c>
      <c r="F81" s="81">
        <v>3</v>
      </c>
      <c r="G81" s="34">
        <f>IF(F87=0, "-", F81/F87)</f>
        <v>5.8365758754863814E-3</v>
      </c>
      <c r="H81" s="65">
        <v>6</v>
      </c>
      <c r="I81" s="9">
        <f>IF(H87=0, "-", H81/H87)</f>
        <v>1.5544041450777202E-2</v>
      </c>
      <c r="J81" s="8" t="str">
        <f t="shared" si="4"/>
        <v>-</v>
      </c>
      <c r="K81" s="9">
        <f t="shared" si="5"/>
        <v>-0.5</v>
      </c>
    </row>
    <row r="82" spans="1:11" x14ac:dyDescent="0.2">
      <c r="A82" s="7" t="s">
        <v>247</v>
      </c>
      <c r="B82" s="65">
        <v>26</v>
      </c>
      <c r="C82" s="34">
        <f>IF(B87=0, "-", B82/B87)</f>
        <v>0.66666666666666663</v>
      </c>
      <c r="D82" s="65">
        <v>9</v>
      </c>
      <c r="E82" s="9">
        <f>IF(D87=0, "-", D82/D87)</f>
        <v>0.26470588235294118</v>
      </c>
      <c r="F82" s="81">
        <v>242</v>
      </c>
      <c r="G82" s="34">
        <f>IF(F87=0, "-", F82/F87)</f>
        <v>0.47081712062256809</v>
      </c>
      <c r="H82" s="65">
        <v>142</v>
      </c>
      <c r="I82" s="9">
        <f>IF(H87=0, "-", H82/H87)</f>
        <v>0.36787564766839376</v>
      </c>
      <c r="J82" s="8">
        <f t="shared" si="4"/>
        <v>1.8888888888888888</v>
      </c>
      <c r="K82" s="9">
        <f t="shared" si="5"/>
        <v>0.70422535211267601</v>
      </c>
    </row>
    <row r="83" spans="1:11" x14ac:dyDescent="0.2">
      <c r="A83" s="7" t="s">
        <v>248</v>
      </c>
      <c r="B83" s="65">
        <v>1</v>
      </c>
      <c r="C83" s="34">
        <f>IF(B87=0, "-", B83/B87)</f>
        <v>2.564102564102564E-2</v>
      </c>
      <c r="D83" s="65">
        <v>10</v>
      </c>
      <c r="E83" s="9">
        <f>IF(D87=0, "-", D83/D87)</f>
        <v>0.29411764705882354</v>
      </c>
      <c r="F83" s="81">
        <v>19</v>
      </c>
      <c r="G83" s="34">
        <f>IF(F87=0, "-", F83/F87)</f>
        <v>3.6964980544747082E-2</v>
      </c>
      <c r="H83" s="65">
        <v>53</v>
      </c>
      <c r="I83" s="9">
        <f>IF(H87=0, "-", H83/H87)</f>
        <v>0.13730569948186527</v>
      </c>
      <c r="J83" s="8">
        <f t="shared" si="4"/>
        <v>-0.9</v>
      </c>
      <c r="K83" s="9">
        <f t="shared" si="5"/>
        <v>-0.64150943396226412</v>
      </c>
    </row>
    <row r="84" spans="1:11" x14ac:dyDescent="0.2">
      <c r="A84" s="7" t="s">
        <v>249</v>
      </c>
      <c r="B84" s="65">
        <v>1</v>
      </c>
      <c r="C84" s="34">
        <f>IF(B87=0, "-", B84/B87)</f>
        <v>2.564102564102564E-2</v>
      </c>
      <c r="D84" s="65">
        <v>0</v>
      </c>
      <c r="E84" s="9">
        <f>IF(D87=0, "-", D84/D87)</f>
        <v>0</v>
      </c>
      <c r="F84" s="81">
        <v>12</v>
      </c>
      <c r="G84" s="34">
        <f>IF(F87=0, "-", F84/F87)</f>
        <v>2.3346303501945526E-2</v>
      </c>
      <c r="H84" s="65">
        <v>12</v>
      </c>
      <c r="I84" s="9">
        <f>IF(H87=0, "-", H84/H87)</f>
        <v>3.1088082901554404E-2</v>
      </c>
      <c r="J84" s="8" t="str">
        <f t="shared" si="4"/>
        <v>-</v>
      </c>
      <c r="K84" s="9">
        <f t="shared" si="5"/>
        <v>0</v>
      </c>
    </row>
    <row r="85" spans="1:11" x14ac:dyDescent="0.2">
      <c r="A85" s="7" t="s">
        <v>250</v>
      </c>
      <c r="B85" s="65">
        <v>0</v>
      </c>
      <c r="C85" s="34">
        <f>IF(B87=0, "-", B85/B87)</f>
        <v>0</v>
      </c>
      <c r="D85" s="65">
        <v>0</v>
      </c>
      <c r="E85" s="9">
        <f>IF(D87=0, "-", D85/D87)</f>
        <v>0</v>
      </c>
      <c r="F85" s="81">
        <v>16</v>
      </c>
      <c r="G85" s="34">
        <f>IF(F87=0, "-", F85/F87)</f>
        <v>3.1128404669260701E-2</v>
      </c>
      <c r="H85" s="65">
        <v>13</v>
      </c>
      <c r="I85" s="9">
        <f>IF(H87=0, "-", H85/H87)</f>
        <v>3.367875647668394E-2</v>
      </c>
      <c r="J85" s="8" t="str">
        <f t="shared" si="4"/>
        <v>-</v>
      </c>
      <c r="K85" s="9">
        <f t="shared" si="5"/>
        <v>0.23076923076923078</v>
      </c>
    </row>
    <row r="86" spans="1:11" x14ac:dyDescent="0.2">
      <c r="A86" s="2"/>
      <c r="B86" s="68"/>
      <c r="C86" s="33"/>
      <c r="D86" s="68"/>
      <c r="E86" s="6"/>
      <c r="F86" s="82"/>
      <c r="G86" s="33"/>
      <c r="H86" s="68"/>
      <c r="I86" s="6"/>
      <c r="J86" s="5"/>
      <c r="K86" s="6"/>
    </row>
    <row r="87" spans="1:11" s="43" customFormat="1" x14ac:dyDescent="0.2">
      <c r="A87" s="162" t="s">
        <v>597</v>
      </c>
      <c r="B87" s="71">
        <f>SUM(B76:B86)</f>
        <v>39</v>
      </c>
      <c r="C87" s="40">
        <f>B87/6204</f>
        <v>6.2862669245647967E-3</v>
      </c>
      <c r="D87" s="71">
        <f>SUM(D76:D86)</f>
        <v>34</v>
      </c>
      <c r="E87" s="41">
        <f>D87/5317</f>
        <v>6.3945834116983262E-3</v>
      </c>
      <c r="F87" s="77">
        <f>SUM(F76:F86)</f>
        <v>514</v>
      </c>
      <c r="G87" s="42">
        <f>F87/60084</f>
        <v>8.5546901005259298E-3</v>
      </c>
      <c r="H87" s="71">
        <f>SUM(H76:H86)</f>
        <v>386</v>
      </c>
      <c r="I87" s="41">
        <f>H87/67212</f>
        <v>5.7430220793905848E-3</v>
      </c>
      <c r="J87" s="37">
        <f>IF(D87=0, "-", IF((B87-D87)/D87&lt;10, (B87-D87)/D87, "&gt;999%"))</f>
        <v>0.14705882352941177</v>
      </c>
      <c r="K87" s="38">
        <f>IF(H87=0, "-", IF((F87-H87)/H87&lt;10, (F87-H87)/H87, "&gt;999%"))</f>
        <v>0.33160621761658032</v>
      </c>
    </row>
    <row r="88" spans="1:11" x14ac:dyDescent="0.2">
      <c r="B88" s="83"/>
      <c r="D88" s="83"/>
      <c r="F88" s="83"/>
      <c r="H88" s="83"/>
    </row>
    <row r="89" spans="1:11" s="43" customFormat="1" x14ac:dyDescent="0.2">
      <c r="A89" s="162" t="s">
        <v>596</v>
      </c>
      <c r="B89" s="71">
        <v>614</v>
      </c>
      <c r="C89" s="40">
        <f>B89/6204</f>
        <v>9.8968407479045784E-2</v>
      </c>
      <c r="D89" s="71">
        <v>635</v>
      </c>
      <c r="E89" s="41">
        <f>D89/5317</f>
        <v>0.11942824901260109</v>
      </c>
      <c r="F89" s="77">
        <v>7029</v>
      </c>
      <c r="G89" s="42">
        <f>F89/60084</f>
        <v>0.11698621929298982</v>
      </c>
      <c r="H89" s="71">
        <v>9339</v>
      </c>
      <c r="I89" s="41">
        <f>H89/67212</f>
        <v>0.13894840207105874</v>
      </c>
      <c r="J89" s="37">
        <f>IF(D89=0, "-", IF((B89-D89)/D89&lt;10, (B89-D89)/D89, "&gt;999%"))</f>
        <v>-3.3070866141732283E-2</v>
      </c>
      <c r="K89" s="38">
        <f>IF(H89=0, "-", IF((F89-H89)/H89&lt;10, (F89-H89)/H89, "&gt;999%"))</f>
        <v>-0.24734982332155478</v>
      </c>
    </row>
    <row r="90" spans="1:11" x14ac:dyDescent="0.2">
      <c r="B90" s="83"/>
      <c r="D90" s="83"/>
      <c r="F90" s="83"/>
      <c r="H90" s="83"/>
    </row>
    <row r="91" spans="1:11" ht="15.75" x14ac:dyDescent="0.25">
      <c r="A91" s="164" t="s">
        <v>114</v>
      </c>
      <c r="B91" s="196" t="s">
        <v>1</v>
      </c>
      <c r="C91" s="200"/>
      <c r="D91" s="200"/>
      <c r="E91" s="197"/>
      <c r="F91" s="196" t="s">
        <v>14</v>
      </c>
      <c r="G91" s="200"/>
      <c r="H91" s="200"/>
      <c r="I91" s="197"/>
      <c r="J91" s="196" t="s">
        <v>15</v>
      </c>
      <c r="K91" s="197"/>
    </row>
    <row r="92" spans="1:11" x14ac:dyDescent="0.2">
      <c r="A92" s="22"/>
      <c r="B92" s="196">
        <f>VALUE(RIGHT($B$2, 4))</f>
        <v>2020</v>
      </c>
      <c r="C92" s="197"/>
      <c r="D92" s="196">
        <f>B92-1</f>
        <v>2019</v>
      </c>
      <c r="E92" s="204"/>
      <c r="F92" s="196">
        <f>B92</f>
        <v>2020</v>
      </c>
      <c r="G92" s="204"/>
      <c r="H92" s="196">
        <f>D92</f>
        <v>2019</v>
      </c>
      <c r="I92" s="204"/>
      <c r="J92" s="140" t="s">
        <v>4</v>
      </c>
      <c r="K92" s="141" t="s">
        <v>2</v>
      </c>
    </row>
    <row r="93" spans="1:11" x14ac:dyDescent="0.2">
      <c r="A93" s="163" t="s">
        <v>140</v>
      </c>
      <c r="B93" s="61" t="s">
        <v>12</v>
      </c>
      <c r="C93" s="62" t="s">
        <v>13</v>
      </c>
      <c r="D93" s="61" t="s">
        <v>12</v>
      </c>
      <c r="E93" s="63" t="s">
        <v>13</v>
      </c>
      <c r="F93" s="62" t="s">
        <v>12</v>
      </c>
      <c r="G93" s="62" t="s">
        <v>13</v>
      </c>
      <c r="H93" s="61" t="s">
        <v>12</v>
      </c>
      <c r="I93" s="63" t="s">
        <v>13</v>
      </c>
      <c r="J93" s="61"/>
      <c r="K93" s="63"/>
    </row>
    <row r="94" spans="1:11" x14ac:dyDescent="0.2">
      <c r="A94" s="7" t="s">
        <v>251</v>
      </c>
      <c r="B94" s="65">
        <v>0</v>
      </c>
      <c r="C94" s="34">
        <f>IF(B106=0, "-", B94/B106)</f>
        <v>0</v>
      </c>
      <c r="D94" s="65">
        <v>2</v>
      </c>
      <c r="E94" s="9">
        <f>IF(D106=0, "-", D94/D106)</f>
        <v>1.0810810810810811E-2</v>
      </c>
      <c r="F94" s="81">
        <v>7</v>
      </c>
      <c r="G94" s="34">
        <f>IF(F106=0, "-", F94/F106)</f>
        <v>3.858875413450937E-3</v>
      </c>
      <c r="H94" s="65">
        <v>16</v>
      </c>
      <c r="I94" s="9">
        <f>IF(H106=0, "-", H94/H106)</f>
        <v>7.3868882733148658E-3</v>
      </c>
      <c r="J94" s="8">
        <f t="shared" ref="J94:J104" si="6">IF(D94=0, "-", IF((B94-D94)/D94&lt;10, (B94-D94)/D94, "&gt;999%"))</f>
        <v>-1</v>
      </c>
      <c r="K94" s="9">
        <f t="shared" ref="K94:K104" si="7">IF(H94=0, "-", IF((F94-H94)/H94&lt;10, (F94-H94)/H94, "&gt;999%"))</f>
        <v>-0.5625</v>
      </c>
    </row>
    <row r="95" spans="1:11" x14ac:dyDescent="0.2">
      <c r="A95" s="7" t="s">
        <v>252</v>
      </c>
      <c r="B95" s="65">
        <v>0</v>
      </c>
      <c r="C95" s="34">
        <f>IF(B106=0, "-", B95/B106)</f>
        <v>0</v>
      </c>
      <c r="D95" s="65">
        <v>3</v>
      </c>
      <c r="E95" s="9">
        <f>IF(D106=0, "-", D95/D106)</f>
        <v>1.6216216216216217E-2</v>
      </c>
      <c r="F95" s="81">
        <v>8</v>
      </c>
      <c r="G95" s="34">
        <f>IF(F106=0, "-", F95/F106)</f>
        <v>4.410143329658214E-3</v>
      </c>
      <c r="H95" s="65">
        <v>6</v>
      </c>
      <c r="I95" s="9">
        <f>IF(H106=0, "-", H95/H106)</f>
        <v>2.7700831024930748E-3</v>
      </c>
      <c r="J95" s="8">
        <f t="shared" si="6"/>
        <v>-1</v>
      </c>
      <c r="K95" s="9">
        <f t="shared" si="7"/>
        <v>0.33333333333333331</v>
      </c>
    </row>
    <row r="96" spans="1:11" x14ac:dyDescent="0.2">
      <c r="A96" s="7" t="s">
        <v>253</v>
      </c>
      <c r="B96" s="65">
        <v>0</v>
      </c>
      <c r="C96" s="34">
        <f>IF(B106=0, "-", B96/B106)</f>
        <v>0</v>
      </c>
      <c r="D96" s="65">
        <v>0</v>
      </c>
      <c r="E96" s="9">
        <f>IF(D106=0, "-", D96/D106)</f>
        <v>0</v>
      </c>
      <c r="F96" s="81">
        <v>0</v>
      </c>
      <c r="G96" s="34">
        <f>IF(F106=0, "-", F96/F106)</f>
        <v>0</v>
      </c>
      <c r="H96" s="65">
        <v>6</v>
      </c>
      <c r="I96" s="9">
        <f>IF(H106=0, "-", H96/H106)</f>
        <v>2.7700831024930748E-3</v>
      </c>
      <c r="J96" s="8" t="str">
        <f t="shared" si="6"/>
        <v>-</v>
      </c>
      <c r="K96" s="9">
        <f t="shared" si="7"/>
        <v>-1</v>
      </c>
    </row>
    <row r="97" spans="1:11" x14ac:dyDescent="0.2">
      <c r="A97" s="7" t="s">
        <v>254</v>
      </c>
      <c r="B97" s="65">
        <v>0</v>
      </c>
      <c r="C97" s="34">
        <f>IF(B106=0, "-", B97/B106)</f>
        <v>0</v>
      </c>
      <c r="D97" s="65">
        <v>0</v>
      </c>
      <c r="E97" s="9">
        <f>IF(D106=0, "-", D97/D106)</f>
        <v>0</v>
      </c>
      <c r="F97" s="81">
        <v>13</v>
      </c>
      <c r="G97" s="34">
        <f>IF(F106=0, "-", F97/F106)</f>
        <v>7.1664829106945979E-3</v>
      </c>
      <c r="H97" s="65">
        <v>16</v>
      </c>
      <c r="I97" s="9">
        <f>IF(H106=0, "-", H97/H106)</f>
        <v>7.3868882733148658E-3</v>
      </c>
      <c r="J97" s="8" t="str">
        <f t="shared" si="6"/>
        <v>-</v>
      </c>
      <c r="K97" s="9">
        <f t="shared" si="7"/>
        <v>-0.1875</v>
      </c>
    </row>
    <row r="98" spans="1:11" x14ac:dyDescent="0.2">
      <c r="A98" s="7" t="s">
        <v>255</v>
      </c>
      <c r="B98" s="65">
        <v>10</v>
      </c>
      <c r="C98" s="34">
        <f>IF(B106=0, "-", B98/B106)</f>
        <v>7.1428571428571425E-2</v>
      </c>
      <c r="D98" s="65">
        <v>13</v>
      </c>
      <c r="E98" s="9">
        <f>IF(D106=0, "-", D98/D106)</f>
        <v>7.0270270270270274E-2</v>
      </c>
      <c r="F98" s="81">
        <v>137</v>
      </c>
      <c r="G98" s="34">
        <f>IF(F106=0, "-", F98/F106)</f>
        <v>7.5523704520396917E-2</v>
      </c>
      <c r="H98" s="65">
        <v>188</v>
      </c>
      <c r="I98" s="9">
        <f>IF(H106=0, "-", H98/H106)</f>
        <v>8.6795937211449681E-2</v>
      </c>
      <c r="J98" s="8">
        <f t="shared" si="6"/>
        <v>-0.23076923076923078</v>
      </c>
      <c r="K98" s="9">
        <f t="shared" si="7"/>
        <v>-0.27127659574468083</v>
      </c>
    </row>
    <row r="99" spans="1:11" x14ac:dyDescent="0.2">
      <c r="A99" s="7" t="s">
        <v>256</v>
      </c>
      <c r="B99" s="65">
        <v>1</v>
      </c>
      <c r="C99" s="34">
        <f>IF(B106=0, "-", B99/B106)</f>
        <v>7.1428571428571426E-3</v>
      </c>
      <c r="D99" s="65">
        <v>1</v>
      </c>
      <c r="E99" s="9">
        <f>IF(D106=0, "-", D99/D106)</f>
        <v>5.4054054054054057E-3</v>
      </c>
      <c r="F99" s="81">
        <v>12</v>
      </c>
      <c r="G99" s="34">
        <f>IF(F106=0, "-", F99/F106)</f>
        <v>6.615214994487321E-3</v>
      </c>
      <c r="H99" s="65">
        <v>4</v>
      </c>
      <c r="I99" s="9">
        <f>IF(H106=0, "-", H99/H106)</f>
        <v>1.8467220683287165E-3</v>
      </c>
      <c r="J99" s="8">
        <f t="shared" si="6"/>
        <v>0</v>
      </c>
      <c r="K99" s="9">
        <f t="shared" si="7"/>
        <v>2</v>
      </c>
    </row>
    <row r="100" spans="1:11" x14ac:dyDescent="0.2">
      <c r="A100" s="7" t="s">
        <v>257</v>
      </c>
      <c r="B100" s="65">
        <v>5</v>
      </c>
      <c r="C100" s="34">
        <f>IF(B106=0, "-", B100/B106)</f>
        <v>3.5714285714285712E-2</v>
      </c>
      <c r="D100" s="65">
        <v>3</v>
      </c>
      <c r="E100" s="9">
        <f>IF(D106=0, "-", D100/D106)</f>
        <v>1.6216216216216217E-2</v>
      </c>
      <c r="F100" s="81">
        <v>89</v>
      </c>
      <c r="G100" s="34">
        <f>IF(F106=0, "-", F100/F106)</f>
        <v>4.906284454244763E-2</v>
      </c>
      <c r="H100" s="65">
        <v>63</v>
      </c>
      <c r="I100" s="9">
        <f>IF(H106=0, "-", H100/H106)</f>
        <v>2.9085872576177285E-2</v>
      </c>
      <c r="J100" s="8">
        <f t="shared" si="6"/>
        <v>0.66666666666666663</v>
      </c>
      <c r="K100" s="9">
        <f t="shared" si="7"/>
        <v>0.41269841269841268</v>
      </c>
    </row>
    <row r="101" spans="1:11" x14ac:dyDescent="0.2">
      <c r="A101" s="7" t="s">
        <v>258</v>
      </c>
      <c r="B101" s="65">
        <v>3</v>
      </c>
      <c r="C101" s="34">
        <f>IF(B106=0, "-", B101/B106)</f>
        <v>2.1428571428571429E-2</v>
      </c>
      <c r="D101" s="65">
        <v>0</v>
      </c>
      <c r="E101" s="9">
        <f>IF(D106=0, "-", D101/D106)</f>
        <v>0</v>
      </c>
      <c r="F101" s="81">
        <v>16</v>
      </c>
      <c r="G101" s="34">
        <f>IF(F106=0, "-", F101/F106)</f>
        <v>8.8202866593164279E-3</v>
      </c>
      <c r="H101" s="65">
        <v>20</v>
      </c>
      <c r="I101" s="9">
        <f>IF(H106=0, "-", H101/H106)</f>
        <v>9.2336103416435829E-3</v>
      </c>
      <c r="J101" s="8" t="str">
        <f t="shared" si="6"/>
        <v>-</v>
      </c>
      <c r="K101" s="9">
        <f t="shared" si="7"/>
        <v>-0.2</v>
      </c>
    </row>
    <row r="102" spans="1:11" x14ac:dyDescent="0.2">
      <c r="A102" s="7" t="s">
        <v>259</v>
      </c>
      <c r="B102" s="65">
        <v>1</v>
      </c>
      <c r="C102" s="34">
        <f>IF(B106=0, "-", B102/B106)</f>
        <v>7.1428571428571426E-3</v>
      </c>
      <c r="D102" s="65">
        <v>3</v>
      </c>
      <c r="E102" s="9">
        <f>IF(D106=0, "-", D102/D106)</f>
        <v>1.6216216216216217E-2</v>
      </c>
      <c r="F102" s="81">
        <v>75</v>
      </c>
      <c r="G102" s="34">
        <f>IF(F106=0, "-", F102/F106)</f>
        <v>4.1345093715545754E-2</v>
      </c>
      <c r="H102" s="65">
        <v>96</v>
      </c>
      <c r="I102" s="9">
        <f>IF(H106=0, "-", H102/H106)</f>
        <v>4.4321329639889197E-2</v>
      </c>
      <c r="J102" s="8">
        <f t="shared" si="6"/>
        <v>-0.66666666666666663</v>
      </c>
      <c r="K102" s="9">
        <f t="shared" si="7"/>
        <v>-0.21875</v>
      </c>
    </row>
    <row r="103" spans="1:11" x14ac:dyDescent="0.2">
      <c r="A103" s="7" t="s">
        <v>260</v>
      </c>
      <c r="B103" s="65">
        <v>119</v>
      </c>
      <c r="C103" s="34">
        <f>IF(B106=0, "-", B103/B106)</f>
        <v>0.85</v>
      </c>
      <c r="D103" s="65">
        <v>158</v>
      </c>
      <c r="E103" s="9">
        <f>IF(D106=0, "-", D103/D106)</f>
        <v>0.8540540540540541</v>
      </c>
      <c r="F103" s="81">
        <v>1435</v>
      </c>
      <c r="G103" s="34">
        <f>IF(F106=0, "-", F103/F106)</f>
        <v>0.79106945975744214</v>
      </c>
      <c r="H103" s="65">
        <v>1709</v>
      </c>
      <c r="I103" s="9">
        <f>IF(H106=0, "-", H103/H106)</f>
        <v>0.78901200369344415</v>
      </c>
      <c r="J103" s="8">
        <f t="shared" si="6"/>
        <v>-0.24683544303797469</v>
      </c>
      <c r="K103" s="9">
        <f t="shared" si="7"/>
        <v>-0.16032767700409598</v>
      </c>
    </row>
    <row r="104" spans="1:11" x14ac:dyDescent="0.2">
      <c r="A104" s="7" t="s">
        <v>261</v>
      </c>
      <c r="B104" s="65">
        <v>1</v>
      </c>
      <c r="C104" s="34">
        <f>IF(B106=0, "-", B104/B106)</f>
        <v>7.1428571428571426E-3</v>
      </c>
      <c r="D104" s="65">
        <v>2</v>
      </c>
      <c r="E104" s="9">
        <f>IF(D106=0, "-", D104/D106)</f>
        <v>1.0810810810810811E-2</v>
      </c>
      <c r="F104" s="81">
        <v>22</v>
      </c>
      <c r="G104" s="34">
        <f>IF(F106=0, "-", F104/F106)</f>
        <v>1.2127894156560088E-2</v>
      </c>
      <c r="H104" s="65">
        <v>42</v>
      </c>
      <c r="I104" s="9">
        <f>IF(H106=0, "-", H104/H106)</f>
        <v>1.9390581717451522E-2</v>
      </c>
      <c r="J104" s="8">
        <f t="shared" si="6"/>
        <v>-0.5</v>
      </c>
      <c r="K104" s="9">
        <f t="shared" si="7"/>
        <v>-0.47619047619047616</v>
      </c>
    </row>
    <row r="105" spans="1:11" x14ac:dyDescent="0.2">
      <c r="A105" s="2"/>
      <c r="B105" s="68"/>
      <c r="C105" s="33"/>
      <c r="D105" s="68"/>
      <c r="E105" s="6"/>
      <c r="F105" s="82"/>
      <c r="G105" s="33"/>
      <c r="H105" s="68"/>
      <c r="I105" s="6"/>
      <c r="J105" s="5"/>
      <c r="K105" s="6"/>
    </row>
    <row r="106" spans="1:11" s="43" customFormat="1" x14ac:dyDescent="0.2">
      <c r="A106" s="162" t="s">
        <v>595</v>
      </c>
      <c r="B106" s="71">
        <f>SUM(B94:B105)</f>
        <v>140</v>
      </c>
      <c r="C106" s="40">
        <f>B106/6204</f>
        <v>2.2566086395873632E-2</v>
      </c>
      <c r="D106" s="71">
        <f>SUM(D94:D105)</f>
        <v>185</v>
      </c>
      <c r="E106" s="41">
        <f>D106/5317</f>
        <v>3.4794056798946774E-2</v>
      </c>
      <c r="F106" s="77">
        <f>SUM(F94:F105)</f>
        <v>1814</v>
      </c>
      <c r="G106" s="42">
        <f>F106/60084</f>
        <v>3.0191065841155714E-2</v>
      </c>
      <c r="H106" s="71">
        <f>SUM(H94:H105)</f>
        <v>2166</v>
      </c>
      <c r="I106" s="41">
        <f>H106/67212</f>
        <v>3.2226388144974111E-2</v>
      </c>
      <c r="J106" s="37">
        <f>IF(D106=0, "-", IF((B106-D106)/D106&lt;10, (B106-D106)/D106, "&gt;999%"))</f>
        <v>-0.24324324324324326</v>
      </c>
      <c r="K106" s="38">
        <f>IF(H106=0, "-", IF((F106-H106)/H106&lt;10, (F106-H106)/H106, "&gt;999%"))</f>
        <v>-0.16251154201292706</v>
      </c>
    </row>
    <row r="107" spans="1:11" x14ac:dyDescent="0.2">
      <c r="B107" s="83"/>
      <c r="D107" s="83"/>
      <c r="F107" s="83"/>
      <c r="H107" s="83"/>
    </row>
    <row r="108" spans="1:11" x14ac:dyDescent="0.2">
      <c r="A108" s="163" t="s">
        <v>141</v>
      </c>
      <c r="B108" s="61" t="s">
        <v>12</v>
      </c>
      <c r="C108" s="62" t="s">
        <v>13</v>
      </c>
      <c r="D108" s="61" t="s">
        <v>12</v>
      </c>
      <c r="E108" s="63" t="s">
        <v>13</v>
      </c>
      <c r="F108" s="62" t="s">
        <v>12</v>
      </c>
      <c r="G108" s="62" t="s">
        <v>13</v>
      </c>
      <c r="H108" s="61" t="s">
        <v>12</v>
      </c>
      <c r="I108" s="63" t="s">
        <v>13</v>
      </c>
      <c r="J108" s="61"/>
      <c r="K108" s="63"/>
    </row>
    <row r="109" spans="1:11" x14ac:dyDescent="0.2">
      <c r="A109" s="7" t="s">
        <v>262</v>
      </c>
      <c r="B109" s="65">
        <v>3</v>
      </c>
      <c r="C109" s="34">
        <f>IF(B126=0, "-", B109/B126)</f>
        <v>4.8387096774193547E-2</v>
      </c>
      <c r="D109" s="65">
        <v>4</v>
      </c>
      <c r="E109" s="9">
        <f>IF(D126=0, "-", D109/D126)</f>
        <v>7.407407407407407E-2</v>
      </c>
      <c r="F109" s="81">
        <v>17</v>
      </c>
      <c r="G109" s="34">
        <f>IF(F126=0, "-", F109/F126)</f>
        <v>3.1598513011152414E-2</v>
      </c>
      <c r="H109" s="65">
        <v>24</v>
      </c>
      <c r="I109" s="9">
        <f>IF(H126=0, "-", H109/H126)</f>
        <v>3.6585365853658534E-2</v>
      </c>
      <c r="J109" s="8">
        <f t="shared" ref="J109:J124" si="8">IF(D109=0, "-", IF((B109-D109)/D109&lt;10, (B109-D109)/D109, "&gt;999%"))</f>
        <v>-0.25</v>
      </c>
      <c r="K109" s="9">
        <f t="shared" ref="K109:K124" si="9">IF(H109=0, "-", IF((F109-H109)/H109&lt;10, (F109-H109)/H109, "&gt;999%"))</f>
        <v>-0.29166666666666669</v>
      </c>
    </row>
    <row r="110" spans="1:11" x14ac:dyDescent="0.2">
      <c r="A110" s="7" t="s">
        <v>263</v>
      </c>
      <c r="B110" s="65">
        <v>1</v>
      </c>
      <c r="C110" s="34">
        <f>IF(B126=0, "-", B110/B126)</f>
        <v>1.6129032258064516E-2</v>
      </c>
      <c r="D110" s="65">
        <v>4</v>
      </c>
      <c r="E110" s="9">
        <f>IF(D126=0, "-", D110/D126)</f>
        <v>7.407407407407407E-2</v>
      </c>
      <c r="F110" s="81">
        <v>23</v>
      </c>
      <c r="G110" s="34">
        <f>IF(F126=0, "-", F110/F126)</f>
        <v>4.2750929368029739E-2</v>
      </c>
      <c r="H110" s="65">
        <v>49</v>
      </c>
      <c r="I110" s="9">
        <f>IF(H126=0, "-", H110/H126)</f>
        <v>7.4695121951219509E-2</v>
      </c>
      <c r="J110" s="8">
        <f t="shared" si="8"/>
        <v>-0.75</v>
      </c>
      <c r="K110" s="9">
        <f t="shared" si="9"/>
        <v>-0.53061224489795922</v>
      </c>
    </row>
    <row r="111" spans="1:11" x14ac:dyDescent="0.2">
      <c r="A111" s="7" t="s">
        <v>264</v>
      </c>
      <c r="B111" s="65">
        <v>0</v>
      </c>
      <c r="C111" s="34">
        <f>IF(B126=0, "-", B111/B126)</f>
        <v>0</v>
      </c>
      <c r="D111" s="65">
        <v>4</v>
      </c>
      <c r="E111" s="9">
        <f>IF(D126=0, "-", D111/D126)</f>
        <v>7.407407407407407E-2</v>
      </c>
      <c r="F111" s="81">
        <v>23</v>
      </c>
      <c r="G111" s="34">
        <f>IF(F126=0, "-", F111/F126)</f>
        <v>4.2750929368029739E-2</v>
      </c>
      <c r="H111" s="65">
        <v>36</v>
      </c>
      <c r="I111" s="9">
        <f>IF(H126=0, "-", H111/H126)</f>
        <v>5.4878048780487805E-2</v>
      </c>
      <c r="J111" s="8">
        <f t="shared" si="8"/>
        <v>-1</v>
      </c>
      <c r="K111" s="9">
        <f t="shared" si="9"/>
        <v>-0.3611111111111111</v>
      </c>
    </row>
    <row r="112" spans="1:11" x14ac:dyDescent="0.2">
      <c r="A112" s="7" t="s">
        <v>265</v>
      </c>
      <c r="B112" s="65">
        <v>9</v>
      </c>
      <c r="C112" s="34">
        <f>IF(B126=0, "-", B112/B126)</f>
        <v>0.14516129032258066</v>
      </c>
      <c r="D112" s="65">
        <v>8</v>
      </c>
      <c r="E112" s="9">
        <f>IF(D126=0, "-", D112/D126)</f>
        <v>0.14814814814814814</v>
      </c>
      <c r="F112" s="81">
        <v>123</v>
      </c>
      <c r="G112" s="34">
        <f>IF(F126=0, "-", F112/F126)</f>
        <v>0.22862453531598512</v>
      </c>
      <c r="H112" s="65">
        <v>120</v>
      </c>
      <c r="I112" s="9">
        <f>IF(H126=0, "-", H112/H126)</f>
        <v>0.18292682926829268</v>
      </c>
      <c r="J112" s="8">
        <f t="shared" si="8"/>
        <v>0.125</v>
      </c>
      <c r="K112" s="9">
        <f t="shared" si="9"/>
        <v>2.5000000000000001E-2</v>
      </c>
    </row>
    <row r="113" spans="1:11" x14ac:dyDescent="0.2">
      <c r="A113" s="7" t="s">
        <v>266</v>
      </c>
      <c r="B113" s="65">
        <v>0</v>
      </c>
      <c r="C113" s="34">
        <f>IF(B126=0, "-", B113/B126)</f>
        <v>0</v>
      </c>
      <c r="D113" s="65">
        <v>0</v>
      </c>
      <c r="E113" s="9">
        <f>IF(D126=0, "-", D113/D126)</f>
        <v>0</v>
      </c>
      <c r="F113" s="81">
        <v>0</v>
      </c>
      <c r="G113" s="34">
        <f>IF(F126=0, "-", F113/F126)</f>
        <v>0</v>
      </c>
      <c r="H113" s="65">
        <v>1</v>
      </c>
      <c r="I113" s="9">
        <f>IF(H126=0, "-", H113/H126)</f>
        <v>1.5243902439024391E-3</v>
      </c>
      <c r="J113" s="8" t="str">
        <f t="shared" si="8"/>
        <v>-</v>
      </c>
      <c r="K113" s="9">
        <f t="shared" si="9"/>
        <v>-1</v>
      </c>
    </row>
    <row r="114" spans="1:11" x14ac:dyDescent="0.2">
      <c r="A114" s="7" t="s">
        <v>267</v>
      </c>
      <c r="B114" s="65">
        <v>0</v>
      </c>
      <c r="C114" s="34">
        <f>IF(B126=0, "-", B114/B126)</f>
        <v>0</v>
      </c>
      <c r="D114" s="65">
        <v>5</v>
      </c>
      <c r="E114" s="9">
        <f>IF(D126=0, "-", D114/D126)</f>
        <v>9.2592592592592587E-2</v>
      </c>
      <c r="F114" s="81">
        <v>1</v>
      </c>
      <c r="G114" s="34">
        <f>IF(F126=0, "-", F114/F126)</f>
        <v>1.8587360594795538E-3</v>
      </c>
      <c r="H114" s="65">
        <v>12</v>
      </c>
      <c r="I114" s="9">
        <f>IF(H126=0, "-", H114/H126)</f>
        <v>1.8292682926829267E-2</v>
      </c>
      <c r="J114" s="8">
        <f t="shared" si="8"/>
        <v>-1</v>
      </c>
      <c r="K114" s="9">
        <f t="shared" si="9"/>
        <v>-0.91666666666666663</v>
      </c>
    </row>
    <row r="115" spans="1:11" x14ac:dyDescent="0.2">
      <c r="A115" s="7" t="s">
        <v>268</v>
      </c>
      <c r="B115" s="65">
        <v>0</v>
      </c>
      <c r="C115" s="34">
        <f>IF(B126=0, "-", B115/B126)</f>
        <v>0</v>
      </c>
      <c r="D115" s="65">
        <v>1</v>
      </c>
      <c r="E115" s="9">
        <f>IF(D126=0, "-", D115/D126)</f>
        <v>1.8518518518518517E-2</v>
      </c>
      <c r="F115" s="81">
        <v>2</v>
      </c>
      <c r="G115" s="34">
        <f>IF(F126=0, "-", F115/F126)</f>
        <v>3.7174721189591076E-3</v>
      </c>
      <c r="H115" s="65">
        <v>2</v>
      </c>
      <c r="I115" s="9">
        <f>IF(H126=0, "-", H115/H126)</f>
        <v>3.0487804878048782E-3</v>
      </c>
      <c r="J115" s="8">
        <f t="shared" si="8"/>
        <v>-1</v>
      </c>
      <c r="K115" s="9">
        <f t="shared" si="9"/>
        <v>0</v>
      </c>
    </row>
    <row r="116" spans="1:11" x14ac:dyDescent="0.2">
      <c r="A116" s="7" t="s">
        <v>269</v>
      </c>
      <c r="B116" s="65">
        <v>0</v>
      </c>
      <c r="C116" s="34">
        <f>IF(B126=0, "-", B116/B126)</f>
        <v>0</v>
      </c>
      <c r="D116" s="65">
        <v>0</v>
      </c>
      <c r="E116" s="9">
        <f>IF(D126=0, "-", D116/D126)</f>
        <v>0</v>
      </c>
      <c r="F116" s="81">
        <v>0</v>
      </c>
      <c r="G116" s="34">
        <f>IF(F126=0, "-", F116/F126)</f>
        <v>0</v>
      </c>
      <c r="H116" s="65">
        <v>2</v>
      </c>
      <c r="I116" s="9">
        <f>IF(H126=0, "-", H116/H126)</f>
        <v>3.0487804878048782E-3</v>
      </c>
      <c r="J116" s="8" t="str">
        <f t="shared" si="8"/>
        <v>-</v>
      </c>
      <c r="K116" s="9">
        <f t="shared" si="9"/>
        <v>-1</v>
      </c>
    </row>
    <row r="117" spans="1:11" x14ac:dyDescent="0.2">
      <c r="A117" s="7" t="s">
        <v>270</v>
      </c>
      <c r="B117" s="65">
        <v>0</v>
      </c>
      <c r="C117" s="34">
        <f>IF(B126=0, "-", B117/B126)</f>
        <v>0</v>
      </c>
      <c r="D117" s="65">
        <v>0</v>
      </c>
      <c r="E117" s="9">
        <f>IF(D126=0, "-", D117/D126)</f>
        <v>0</v>
      </c>
      <c r="F117" s="81">
        <v>16</v>
      </c>
      <c r="G117" s="34">
        <f>IF(F126=0, "-", F117/F126)</f>
        <v>2.9739776951672861E-2</v>
      </c>
      <c r="H117" s="65">
        <v>20</v>
      </c>
      <c r="I117" s="9">
        <f>IF(H126=0, "-", H117/H126)</f>
        <v>3.048780487804878E-2</v>
      </c>
      <c r="J117" s="8" t="str">
        <f t="shared" si="8"/>
        <v>-</v>
      </c>
      <c r="K117" s="9">
        <f t="shared" si="9"/>
        <v>-0.2</v>
      </c>
    </row>
    <row r="118" spans="1:11" x14ac:dyDescent="0.2">
      <c r="A118" s="7" t="s">
        <v>271</v>
      </c>
      <c r="B118" s="65">
        <v>7</v>
      </c>
      <c r="C118" s="34">
        <f>IF(B126=0, "-", B118/B126)</f>
        <v>0.11290322580645161</v>
      </c>
      <c r="D118" s="65">
        <v>2</v>
      </c>
      <c r="E118" s="9">
        <f>IF(D126=0, "-", D118/D126)</f>
        <v>3.7037037037037035E-2</v>
      </c>
      <c r="F118" s="81">
        <v>37</v>
      </c>
      <c r="G118" s="34">
        <f>IF(F126=0, "-", F118/F126)</f>
        <v>6.8773234200743494E-2</v>
      </c>
      <c r="H118" s="65">
        <v>28</v>
      </c>
      <c r="I118" s="9">
        <f>IF(H126=0, "-", H118/H126)</f>
        <v>4.2682926829268296E-2</v>
      </c>
      <c r="J118" s="8">
        <f t="shared" si="8"/>
        <v>2.5</v>
      </c>
      <c r="K118" s="9">
        <f t="shared" si="9"/>
        <v>0.32142857142857145</v>
      </c>
    </row>
    <row r="119" spans="1:11" x14ac:dyDescent="0.2">
      <c r="A119" s="7" t="s">
        <v>272</v>
      </c>
      <c r="B119" s="65">
        <v>5</v>
      </c>
      <c r="C119" s="34">
        <f>IF(B126=0, "-", B119/B126)</f>
        <v>8.0645161290322578E-2</v>
      </c>
      <c r="D119" s="65">
        <v>0</v>
      </c>
      <c r="E119" s="9">
        <f>IF(D126=0, "-", D119/D126)</f>
        <v>0</v>
      </c>
      <c r="F119" s="81">
        <v>30</v>
      </c>
      <c r="G119" s="34">
        <f>IF(F126=0, "-", F119/F126)</f>
        <v>5.5762081784386616E-2</v>
      </c>
      <c r="H119" s="65">
        <v>34</v>
      </c>
      <c r="I119" s="9">
        <f>IF(H126=0, "-", H119/H126)</f>
        <v>5.1829268292682924E-2</v>
      </c>
      <c r="J119" s="8" t="str">
        <f t="shared" si="8"/>
        <v>-</v>
      </c>
      <c r="K119" s="9">
        <f t="shared" si="9"/>
        <v>-0.11764705882352941</v>
      </c>
    </row>
    <row r="120" spans="1:11" x14ac:dyDescent="0.2">
      <c r="A120" s="7" t="s">
        <v>273</v>
      </c>
      <c r="B120" s="65">
        <v>29</v>
      </c>
      <c r="C120" s="34">
        <f>IF(B126=0, "-", B120/B126)</f>
        <v>0.46774193548387094</v>
      </c>
      <c r="D120" s="65">
        <v>22</v>
      </c>
      <c r="E120" s="9">
        <f>IF(D126=0, "-", D120/D126)</f>
        <v>0.40740740740740738</v>
      </c>
      <c r="F120" s="81">
        <v>160</v>
      </c>
      <c r="G120" s="34">
        <f>IF(F126=0, "-", F120/F126)</f>
        <v>0.29739776951672864</v>
      </c>
      <c r="H120" s="65">
        <v>262</v>
      </c>
      <c r="I120" s="9">
        <f>IF(H126=0, "-", H120/H126)</f>
        <v>0.39939024390243905</v>
      </c>
      <c r="J120" s="8">
        <f t="shared" si="8"/>
        <v>0.31818181818181818</v>
      </c>
      <c r="K120" s="9">
        <f t="shared" si="9"/>
        <v>-0.38931297709923662</v>
      </c>
    </row>
    <row r="121" spans="1:11" x14ac:dyDescent="0.2">
      <c r="A121" s="7" t="s">
        <v>274</v>
      </c>
      <c r="B121" s="65">
        <v>8</v>
      </c>
      <c r="C121" s="34">
        <f>IF(B126=0, "-", B121/B126)</f>
        <v>0.12903225806451613</v>
      </c>
      <c r="D121" s="65">
        <v>0</v>
      </c>
      <c r="E121" s="9">
        <f>IF(D126=0, "-", D121/D126)</f>
        <v>0</v>
      </c>
      <c r="F121" s="81">
        <v>89</v>
      </c>
      <c r="G121" s="34">
        <f>IF(F126=0, "-", F121/F126)</f>
        <v>0.1654275092936803</v>
      </c>
      <c r="H121" s="65">
        <v>36</v>
      </c>
      <c r="I121" s="9">
        <f>IF(H126=0, "-", H121/H126)</f>
        <v>5.4878048780487805E-2</v>
      </c>
      <c r="J121" s="8" t="str">
        <f t="shared" si="8"/>
        <v>-</v>
      </c>
      <c r="K121" s="9">
        <f t="shared" si="9"/>
        <v>1.4722222222222223</v>
      </c>
    </row>
    <row r="122" spans="1:11" x14ac:dyDescent="0.2">
      <c r="A122" s="7" t="s">
        <v>275</v>
      </c>
      <c r="B122" s="65">
        <v>0</v>
      </c>
      <c r="C122" s="34">
        <f>IF(B126=0, "-", B122/B126)</f>
        <v>0</v>
      </c>
      <c r="D122" s="65">
        <v>3</v>
      </c>
      <c r="E122" s="9">
        <f>IF(D126=0, "-", D122/D126)</f>
        <v>5.5555555555555552E-2</v>
      </c>
      <c r="F122" s="81">
        <v>0</v>
      </c>
      <c r="G122" s="34">
        <f>IF(F126=0, "-", F122/F126)</f>
        <v>0</v>
      </c>
      <c r="H122" s="65">
        <v>24</v>
      </c>
      <c r="I122" s="9">
        <f>IF(H126=0, "-", H122/H126)</f>
        <v>3.6585365853658534E-2</v>
      </c>
      <c r="J122" s="8">
        <f t="shared" si="8"/>
        <v>-1</v>
      </c>
      <c r="K122" s="9">
        <f t="shared" si="9"/>
        <v>-1</v>
      </c>
    </row>
    <row r="123" spans="1:11" x14ac:dyDescent="0.2">
      <c r="A123" s="7" t="s">
        <v>276</v>
      </c>
      <c r="B123" s="65">
        <v>0</v>
      </c>
      <c r="C123" s="34">
        <f>IF(B126=0, "-", B123/B126)</f>
        <v>0</v>
      </c>
      <c r="D123" s="65">
        <v>1</v>
      </c>
      <c r="E123" s="9">
        <f>IF(D126=0, "-", D123/D126)</f>
        <v>1.8518518518518517E-2</v>
      </c>
      <c r="F123" s="81">
        <v>9</v>
      </c>
      <c r="G123" s="34">
        <f>IF(F126=0, "-", F123/F126)</f>
        <v>1.6728624535315983E-2</v>
      </c>
      <c r="H123" s="65">
        <v>2</v>
      </c>
      <c r="I123" s="9">
        <f>IF(H126=0, "-", H123/H126)</f>
        <v>3.0487804878048782E-3</v>
      </c>
      <c r="J123" s="8">
        <f t="shared" si="8"/>
        <v>-1</v>
      </c>
      <c r="K123" s="9">
        <f t="shared" si="9"/>
        <v>3.5</v>
      </c>
    </row>
    <row r="124" spans="1:11" x14ac:dyDescent="0.2">
      <c r="A124" s="7" t="s">
        <v>277</v>
      </c>
      <c r="B124" s="65">
        <v>0</v>
      </c>
      <c r="C124" s="34">
        <f>IF(B126=0, "-", B124/B126)</f>
        <v>0</v>
      </c>
      <c r="D124" s="65">
        <v>0</v>
      </c>
      <c r="E124" s="9">
        <f>IF(D126=0, "-", D124/D126)</f>
        <v>0</v>
      </c>
      <c r="F124" s="81">
        <v>8</v>
      </c>
      <c r="G124" s="34">
        <f>IF(F126=0, "-", F124/F126)</f>
        <v>1.4869888475836431E-2</v>
      </c>
      <c r="H124" s="65">
        <v>4</v>
      </c>
      <c r="I124" s="9">
        <f>IF(H126=0, "-", H124/H126)</f>
        <v>6.0975609756097563E-3</v>
      </c>
      <c r="J124" s="8" t="str">
        <f t="shared" si="8"/>
        <v>-</v>
      </c>
      <c r="K124" s="9">
        <f t="shared" si="9"/>
        <v>1</v>
      </c>
    </row>
    <row r="125" spans="1:11" x14ac:dyDescent="0.2">
      <c r="A125" s="2"/>
      <c r="B125" s="68"/>
      <c r="C125" s="33"/>
      <c r="D125" s="68"/>
      <c r="E125" s="6"/>
      <c r="F125" s="82"/>
      <c r="G125" s="33"/>
      <c r="H125" s="68"/>
      <c r="I125" s="6"/>
      <c r="J125" s="5"/>
      <c r="K125" s="6"/>
    </row>
    <row r="126" spans="1:11" s="43" customFormat="1" x14ac:dyDescent="0.2">
      <c r="A126" s="162" t="s">
        <v>594</v>
      </c>
      <c r="B126" s="71">
        <f>SUM(B109:B125)</f>
        <v>62</v>
      </c>
      <c r="C126" s="40">
        <f>B126/6204</f>
        <v>9.9935525467440365E-3</v>
      </c>
      <c r="D126" s="71">
        <f>SUM(D109:D125)</f>
        <v>54</v>
      </c>
      <c r="E126" s="41">
        <f>D126/5317</f>
        <v>1.0156103065638519E-2</v>
      </c>
      <c r="F126" s="77">
        <f>SUM(F109:F125)</f>
        <v>538</v>
      </c>
      <c r="G126" s="42">
        <f>F126/60084</f>
        <v>8.9541308834298651E-3</v>
      </c>
      <c r="H126" s="71">
        <f>SUM(H109:H125)</f>
        <v>656</v>
      </c>
      <c r="I126" s="41">
        <f>H126/67212</f>
        <v>9.7601618758555025E-3</v>
      </c>
      <c r="J126" s="37">
        <f>IF(D126=0, "-", IF((B126-D126)/D126&lt;10, (B126-D126)/D126, "&gt;999%"))</f>
        <v>0.14814814814814814</v>
      </c>
      <c r="K126" s="38">
        <f>IF(H126=0, "-", IF((F126-H126)/H126&lt;10, (F126-H126)/H126, "&gt;999%"))</f>
        <v>-0.1798780487804878</v>
      </c>
    </row>
    <row r="127" spans="1:11" x14ac:dyDescent="0.2">
      <c r="B127" s="83"/>
      <c r="D127" s="83"/>
      <c r="F127" s="83"/>
      <c r="H127" s="83"/>
    </row>
    <row r="128" spans="1:11" s="43" customFormat="1" x14ac:dyDescent="0.2">
      <c r="A128" s="162" t="s">
        <v>593</v>
      </c>
      <c r="B128" s="71">
        <v>202</v>
      </c>
      <c r="C128" s="40">
        <f>B128/6204</f>
        <v>3.2559638942617666E-2</v>
      </c>
      <c r="D128" s="71">
        <v>239</v>
      </c>
      <c r="E128" s="41">
        <f>D128/5317</f>
        <v>4.4950159864585296E-2</v>
      </c>
      <c r="F128" s="77">
        <v>2352</v>
      </c>
      <c r="G128" s="42">
        <f>F128/60084</f>
        <v>3.9145196724585579E-2</v>
      </c>
      <c r="H128" s="71">
        <v>2822</v>
      </c>
      <c r="I128" s="41">
        <f>H128/67212</f>
        <v>4.1986550020829613E-2</v>
      </c>
      <c r="J128" s="37">
        <f>IF(D128=0, "-", IF((B128-D128)/D128&lt;10, (B128-D128)/D128, "&gt;999%"))</f>
        <v>-0.15481171548117154</v>
      </c>
      <c r="K128" s="38">
        <f>IF(H128=0, "-", IF((F128-H128)/H128&lt;10, (F128-H128)/H128, "&gt;999%"))</f>
        <v>-0.16654854712969525</v>
      </c>
    </row>
    <row r="129" spans="1:11" x14ac:dyDescent="0.2">
      <c r="B129" s="83"/>
      <c r="D129" s="83"/>
      <c r="F129" s="83"/>
      <c r="H129" s="83"/>
    </row>
    <row r="130" spans="1:11" ht="15.75" x14ac:dyDescent="0.25">
      <c r="A130" s="164" t="s">
        <v>115</v>
      </c>
      <c r="B130" s="196" t="s">
        <v>1</v>
      </c>
      <c r="C130" s="200"/>
      <c r="D130" s="200"/>
      <c r="E130" s="197"/>
      <c r="F130" s="196" t="s">
        <v>14</v>
      </c>
      <c r="G130" s="200"/>
      <c r="H130" s="200"/>
      <c r="I130" s="197"/>
      <c r="J130" s="196" t="s">
        <v>15</v>
      </c>
      <c r="K130" s="197"/>
    </row>
    <row r="131" spans="1:11" x14ac:dyDescent="0.2">
      <c r="A131" s="22"/>
      <c r="B131" s="196">
        <f>VALUE(RIGHT($B$2, 4))</f>
        <v>2020</v>
      </c>
      <c r="C131" s="197"/>
      <c r="D131" s="196">
        <f>B131-1</f>
        <v>2019</v>
      </c>
      <c r="E131" s="204"/>
      <c r="F131" s="196">
        <f>B131</f>
        <v>2020</v>
      </c>
      <c r="G131" s="204"/>
      <c r="H131" s="196">
        <f>D131</f>
        <v>2019</v>
      </c>
      <c r="I131" s="204"/>
      <c r="J131" s="140" t="s">
        <v>4</v>
      </c>
      <c r="K131" s="141" t="s">
        <v>2</v>
      </c>
    </row>
    <row r="132" spans="1:11" x14ac:dyDescent="0.2">
      <c r="A132" s="163" t="s">
        <v>142</v>
      </c>
      <c r="B132" s="61" t="s">
        <v>12</v>
      </c>
      <c r="C132" s="62" t="s">
        <v>13</v>
      </c>
      <c r="D132" s="61" t="s">
        <v>12</v>
      </c>
      <c r="E132" s="63" t="s">
        <v>13</v>
      </c>
      <c r="F132" s="62" t="s">
        <v>12</v>
      </c>
      <c r="G132" s="62" t="s">
        <v>13</v>
      </c>
      <c r="H132" s="61" t="s">
        <v>12</v>
      </c>
      <c r="I132" s="63" t="s">
        <v>13</v>
      </c>
      <c r="J132" s="61"/>
      <c r="K132" s="63"/>
    </row>
    <row r="133" spans="1:11" x14ac:dyDescent="0.2">
      <c r="A133" s="7" t="s">
        <v>278</v>
      </c>
      <c r="B133" s="65">
        <v>0</v>
      </c>
      <c r="C133" s="34">
        <f>IF(B137=0, "-", B133/B137)</f>
        <v>0</v>
      </c>
      <c r="D133" s="65">
        <v>37</v>
      </c>
      <c r="E133" s="9">
        <f>IF(D137=0, "-", D133/D137)</f>
        <v>0.72549019607843135</v>
      </c>
      <c r="F133" s="81">
        <v>215</v>
      </c>
      <c r="G133" s="34">
        <f>IF(F137=0, "-", F133/F137)</f>
        <v>0.66563467492260064</v>
      </c>
      <c r="H133" s="65">
        <v>564</v>
      </c>
      <c r="I133" s="9">
        <f>IF(H137=0, "-", H133/H137)</f>
        <v>0.79102384291725103</v>
      </c>
      <c r="J133" s="8">
        <f>IF(D133=0, "-", IF((B133-D133)/D133&lt;10, (B133-D133)/D133, "&gt;999%"))</f>
        <v>-1</v>
      </c>
      <c r="K133" s="9">
        <f>IF(H133=0, "-", IF((F133-H133)/H133&lt;10, (F133-H133)/H133, "&gt;999%"))</f>
        <v>-0.61879432624113473</v>
      </c>
    </row>
    <row r="134" spans="1:11" x14ac:dyDescent="0.2">
      <c r="A134" s="7" t="s">
        <v>279</v>
      </c>
      <c r="B134" s="65">
        <v>4</v>
      </c>
      <c r="C134" s="34">
        <f>IF(B137=0, "-", B134/B137)</f>
        <v>1</v>
      </c>
      <c r="D134" s="65">
        <v>12</v>
      </c>
      <c r="E134" s="9">
        <f>IF(D137=0, "-", D134/D137)</f>
        <v>0.23529411764705882</v>
      </c>
      <c r="F134" s="81">
        <v>90</v>
      </c>
      <c r="G134" s="34">
        <f>IF(F137=0, "-", F134/F137)</f>
        <v>0.27863777089783281</v>
      </c>
      <c r="H134" s="65">
        <v>108</v>
      </c>
      <c r="I134" s="9">
        <f>IF(H137=0, "-", H134/H137)</f>
        <v>0.1514726507713885</v>
      </c>
      <c r="J134" s="8">
        <f>IF(D134=0, "-", IF((B134-D134)/D134&lt;10, (B134-D134)/D134, "&gt;999%"))</f>
        <v>-0.66666666666666663</v>
      </c>
      <c r="K134" s="9">
        <f>IF(H134=0, "-", IF((F134-H134)/H134&lt;10, (F134-H134)/H134, "&gt;999%"))</f>
        <v>-0.16666666666666666</v>
      </c>
    </row>
    <row r="135" spans="1:11" x14ac:dyDescent="0.2">
      <c r="A135" s="7" t="s">
        <v>280</v>
      </c>
      <c r="B135" s="65">
        <v>0</v>
      </c>
      <c r="C135" s="34">
        <f>IF(B137=0, "-", B135/B137)</f>
        <v>0</v>
      </c>
      <c r="D135" s="65">
        <v>2</v>
      </c>
      <c r="E135" s="9">
        <f>IF(D137=0, "-", D135/D137)</f>
        <v>3.9215686274509803E-2</v>
      </c>
      <c r="F135" s="81">
        <v>18</v>
      </c>
      <c r="G135" s="34">
        <f>IF(F137=0, "-", F135/F137)</f>
        <v>5.5727554179566562E-2</v>
      </c>
      <c r="H135" s="65">
        <v>41</v>
      </c>
      <c r="I135" s="9">
        <f>IF(H137=0, "-", H135/H137)</f>
        <v>5.7503506311360447E-2</v>
      </c>
      <c r="J135" s="8">
        <f>IF(D135=0, "-", IF((B135-D135)/D135&lt;10, (B135-D135)/D135, "&gt;999%"))</f>
        <v>-1</v>
      </c>
      <c r="K135" s="9">
        <f>IF(H135=0, "-", IF((F135-H135)/H135&lt;10, (F135-H135)/H135, "&gt;999%"))</f>
        <v>-0.56097560975609762</v>
      </c>
    </row>
    <row r="136" spans="1:11" x14ac:dyDescent="0.2">
      <c r="A136" s="2"/>
      <c r="B136" s="68"/>
      <c r="C136" s="33"/>
      <c r="D136" s="68"/>
      <c r="E136" s="6"/>
      <c r="F136" s="82"/>
      <c r="G136" s="33"/>
      <c r="H136" s="68"/>
      <c r="I136" s="6"/>
      <c r="J136" s="5"/>
      <c r="K136" s="6"/>
    </row>
    <row r="137" spans="1:11" s="43" customFormat="1" x14ac:dyDescent="0.2">
      <c r="A137" s="162" t="s">
        <v>592</v>
      </c>
      <c r="B137" s="71">
        <f>SUM(B133:B136)</f>
        <v>4</v>
      </c>
      <c r="C137" s="40">
        <f>B137/6204</f>
        <v>6.4474532559638943E-4</v>
      </c>
      <c r="D137" s="71">
        <f>SUM(D133:D136)</f>
        <v>51</v>
      </c>
      <c r="E137" s="41">
        <f>D137/5317</f>
        <v>9.5918751175474888E-3</v>
      </c>
      <c r="F137" s="77">
        <f>SUM(F133:F136)</f>
        <v>323</v>
      </c>
      <c r="G137" s="42">
        <f>F137/60084</f>
        <v>5.3758072032487848E-3</v>
      </c>
      <c r="H137" s="71">
        <f>SUM(H133:H136)</f>
        <v>713</v>
      </c>
      <c r="I137" s="41">
        <f>H137/67212</f>
        <v>1.0608224721775873E-2</v>
      </c>
      <c r="J137" s="37">
        <f>IF(D137=0, "-", IF((B137-D137)/D137&lt;10, (B137-D137)/D137, "&gt;999%"))</f>
        <v>-0.92156862745098034</v>
      </c>
      <c r="K137" s="38">
        <f>IF(H137=0, "-", IF((F137-H137)/H137&lt;10, (F137-H137)/H137, "&gt;999%"))</f>
        <v>-0.54698457223001407</v>
      </c>
    </row>
    <row r="138" spans="1:11" x14ac:dyDescent="0.2">
      <c r="B138" s="83"/>
      <c r="D138" s="83"/>
      <c r="F138" s="83"/>
      <c r="H138" s="83"/>
    </row>
    <row r="139" spans="1:11" x14ac:dyDescent="0.2">
      <c r="A139" s="163" t="s">
        <v>143</v>
      </c>
      <c r="B139" s="61" t="s">
        <v>12</v>
      </c>
      <c r="C139" s="62" t="s">
        <v>13</v>
      </c>
      <c r="D139" s="61" t="s">
        <v>12</v>
      </c>
      <c r="E139" s="63" t="s">
        <v>13</v>
      </c>
      <c r="F139" s="62" t="s">
        <v>12</v>
      </c>
      <c r="G139" s="62" t="s">
        <v>13</v>
      </c>
      <c r="H139" s="61" t="s">
        <v>12</v>
      </c>
      <c r="I139" s="63" t="s">
        <v>13</v>
      </c>
      <c r="J139" s="61"/>
      <c r="K139" s="63"/>
    </row>
    <row r="140" spans="1:11" x14ac:dyDescent="0.2">
      <c r="A140" s="7" t="s">
        <v>281</v>
      </c>
      <c r="B140" s="65">
        <v>1</v>
      </c>
      <c r="C140" s="34">
        <f>IF(B151=0, "-", B140/B151)</f>
        <v>0.1</v>
      </c>
      <c r="D140" s="65">
        <v>0</v>
      </c>
      <c r="E140" s="9">
        <f>IF(D151=0, "-", D140/D151)</f>
        <v>0</v>
      </c>
      <c r="F140" s="81">
        <v>8</v>
      </c>
      <c r="G140" s="34">
        <f>IF(F151=0, "-", F140/F151)</f>
        <v>8.1632653061224483E-2</v>
      </c>
      <c r="H140" s="65">
        <v>5</v>
      </c>
      <c r="I140" s="9">
        <f>IF(H151=0, "-", H140/H151)</f>
        <v>4.9504950495049507E-2</v>
      </c>
      <c r="J140" s="8" t="str">
        <f t="shared" ref="J140:J149" si="10">IF(D140=0, "-", IF((B140-D140)/D140&lt;10, (B140-D140)/D140, "&gt;999%"))</f>
        <v>-</v>
      </c>
      <c r="K140" s="9">
        <f t="shared" ref="K140:K149" si="11">IF(H140=0, "-", IF((F140-H140)/H140&lt;10, (F140-H140)/H140, "&gt;999%"))</f>
        <v>0.6</v>
      </c>
    </row>
    <row r="141" spans="1:11" x14ac:dyDescent="0.2">
      <c r="A141" s="7" t="s">
        <v>282</v>
      </c>
      <c r="B141" s="65">
        <v>0</v>
      </c>
      <c r="C141" s="34">
        <f>IF(B151=0, "-", B141/B151)</f>
        <v>0</v>
      </c>
      <c r="D141" s="65">
        <v>0</v>
      </c>
      <c r="E141" s="9">
        <f>IF(D151=0, "-", D141/D151)</f>
        <v>0</v>
      </c>
      <c r="F141" s="81">
        <v>5</v>
      </c>
      <c r="G141" s="34">
        <f>IF(F151=0, "-", F141/F151)</f>
        <v>5.1020408163265307E-2</v>
      </c>
      <c r="H141" s="65">
        <v>5</v>
      </c>
      <c r="I141" s="9">
        <f>IF(H151=0, "-", H141/H151)</f>
        <v>4.9504950495049507E-2</v>
      </c>
      <c r="J141" s="8" t="str">
        <f t="shared" si="10"/>
        <v>-</v>
      </c>
      <c r="K141" s="9">
        <f t="shared" si="11"/>
        <v>0</v>
      </c>
    </row>
    <row r="142" spans="1:11" x14ac:dyDescent="0.2">
      <c r="A142" s="7" t="s">
        <v>283</v>
      </c>
      <c r="B142" s="65">
        <v>5</v>
      </c>
      <c r="C142" s="34">
        <f>IF(B151=0, "-", B142/B151)</f>
        <v>0.5</v>
      </c>
      <c r="D142" s="65">
        <v>1</v>
      </c>
      <c r="E142" s="9">
        <f>IF(D151=0, "-", D142/D151)</f>
        <v>0.14285714285714285</v>
      </c>
      <c r="F142" s="81">
        <v>22</v>
      </c>
      <c r="G142" s="34">
        <f>IF(F151=0, "-", F142/F151)</f>
        <v>0.22448979591836735</v>
      </c>
      <c r="H142" s="65">
        <v>29</v>
      </c>
      <c r="I142" s="9">
        <f>IF(H151=0, "-", H142/H151)</f>
        <v>0.28712871287128711</v>
      </c>
      <c r="J142" s="8">
        <f t="shared" si="10"/>
        <v>4</v>
      </c>
      <c r="K142" s="9">
        <f t="shared" si="11"/>
        <v>-0.2413793103448276</v>
      </c>
    </row>
    <row r="143" spans="1:11" x14ac:dyDescent="0.2">
      <c r="A143" s="7" t="s">
        <v>284</v>
      </c>
      <c r="B143" s="65">
        <v>0</v>
      </c>
      <c r="C143" s="34">
        <f>IF(B151=0, "-", B143/B151)</f>
        <v>0</v>
      </c>
      <c r="D143" s="65">
        <v>0</v>
      </c>
      <c r="E143" s="9">
        <f>IF(D151=0, "-", D143/D151)</f>
        <v>0</v>
      </c>
      <c r="F143" s="81">
        <v>11</v>
      </c>
      <c r="G143" s="34">
        <f>IF(F151=0, "-", F143/F151)</f>
        <v>0.11224489795918367</v>
      </c>
      <c r="H143" s="65">
        <v>0</v>
      </c>
      <c r="I143" s="9">
        <f>IF(H151=0, "-", H143/H151)</f>
        <v>0</v>
      </c>
      <c r="J143" s="8" t="str">
        <f t="shared" si="10"/>
        <v>-</v>
      </c>
      <c r="K143" s="9" t="str">
        <f t="shared" si="11"/>
        <v>-</v>
      </c>
    </row>
    <row r="144" spans="1:11" x14ac:dyDescent="0.2">
      <c r="A144" s="7" t="s">
        <v>285</v>
      </c>
      <c r="B144" s="65">
        <v>0</v>
      </c>
      <c r="C144" s="34">
        <f>IF(B151=0, "-", B144/B151)</f>
        <v>0</v>
      </c>
      <c r="D144" s="65">
        <v>0</v>
      </c>
      <c r="E144" s="9">
        <f>IF(D151=0, "-", D144/D151)</f>
        <v>0</v>
      </c>
      <c r="F144" s="81">
        <v>1</v>
      </c>
      <c r="G144" s="34">
        <f>IF(F151=0, "-", F144/F151)</f>
        <v>1.020408163265306E-2</v>
      </c>
      <c r="H144" s="65">
        <v>2</v>
      </c>
      <c r="I144" s="9">
        <f>IF(H151=0, "-", H144/H151)</f>
        <v>1.9801980198019802E-2</v>
      </c>
      <c r="J144" s="8" t="str">
        <f t="shared" si="10"/>
        <v>-</v>
      </c>
      <c r="K144" s="9">
        <f t="shared" si="11"/>
        <v>-0.5</v>
      </c>
    </row>
    <row r="145" spans="1:11" x14ac:dyDescent="0.2">
      <c r="A145" s="7" t="s">
        <v>286</v>
      </c>
      <c r="B145" s="65">
        <v>0</v>
      </c>
      <c r="C145" s="34">
        <f>IF(B151=0, "-", B145/B151)</f>
        <v>0</v>
      </c>
      <c r="D145" s="65">
        <v>0</v>
      </c>
      <c r="E145" s="9">
        <f>IF(D151=0, "-", D145/D151)</f>
        <v>0</v>
      </c>
      <c r="F145" s="81">
        <v>0</v>
      </c>
      <c r="G145" s="34">
        <f>IF(F151=0, "-", F145/F151)</f>
        <v>0</v>
      </c>
      <c r="H145" s="65">
        <v>1</v>
      </c>
      <c r="I145" s="9">
        <f>IF(H151=0, "-", H145/H151)</f>
        <v>9.9009900990099011E-3</v>
      </c>
      <c r="J145" s="8" t="str">
        <f t="shared" si="10"/>
        <v>-</v>
      </c>
      <c r="K145" s="9">
        <f t="shared" si="11"/>
        <v>-1</v>
      </c>
    </row>
    <row r="146" spans="1:11" x14ac:dyDescent="0.2">
      <c r="A146" s="7" t="s">
        <v>287</v>
      </c>
      <c r="B146" s="65">
        <v>0</v>
      </c>
      <c r="C146" s="34">
        <f>IF(B151=0, "-", B146/B151)</f>
        <v>0</v>
      </c>
      <c r="D146" s="65">
        <v>0</v>
      </c>
      <c r="E146" s="9">
        <f>IF(D151=0, "-", D146/D151)</f>
        <v>0</v>
      </c>
      <c r="F146" s="81">
        <v>3</v>
      </c>
      <c r="G146" s="34">
        <f>IF(F151=0, "-", F146/F151)</f>
        <v>3.0612244897959183E-2</v>
      </c>
      <c r="H146" s="65">
        <v>2</v>
      </c>
      <c r="I146" s="9">
        <f>IF(H151=0, "-", H146/H151)</f>
        <v>1.9801980198019802E-2</v>
      </c>
      <c r="J146" s="8" t="str">
        <f t="shared" si="10"/>
        <v>-</v>
      </c>
      <c r="K146" s="9">
        <f t="shared" si="11"/>
        <v>0.5</v>
      </c>
    </row>
    <row r="147" spans="1:11" x14ac:dyDescent="0.2">
      <c r="A147" s="7" t="s">
        <v>288</v>
      </c>
      <c r="B147" s="65">
        <v>0</v>
      </c>
      <c r="C147" s="34">
        <f>IF(B151=0, "-", B147/B151)</f>
        <v>0</v>
      </c>
      <c r="D147" s="65">
        <v>0</v>
      </c>
      <c r="E147" s="9">
        <f>IF(D151=0, "-", D147/D151)</f>
        <v>0</v>
      </c>
      <c r="F147" s="81">
        <v>8</v>
      </c>
      <c r="G147" s="34">
        <f>IF(F151=0, "-", F147/F151)</f>
        <v>8.1632653061224483E-2</v>
      </c>
      <c r="H147" s="65">
        <v>8</v>
      </c>
      <c r="I147" s="9">
        <f>IF(H151=0, "-", H147/H151)</f>
        <v>7.9207920792079209E-2</v>
      </c>
      <c r="J147" s="8" t="str">
        <f t="shared" si="10"/>
        <v>-</v>
      </c>
      <c r="K147" s="9">
        <f t="shared" si="11"/>
        <v>0</v>
      </c>
    </row>
    <row r="148" spans="1:11" x14ac:dyDescent="0.2">
      <c r="A148" s="7" t="s">
        <v>289</v>
      </c>
      <c r="B148" s="65">
        <v>4</v>
      </c>
      <c r="C148" s="34">
        <f>IF(B151=0, "-", B148/B151)</f>
        <v>0.4</v>
      </c>
      <c r="D148" s="65">
        <v>5</v>
      </c>
      <c r="E148" s="9">
        <f>IF(D151=0, "-", D148/D151)</f>
        <v>0.7142857142857143</v>
      </c>
      <c r="F148" s="81">
        <v>38</v>
      </c>
      <c r="G148" s="34">
        <f>IF(F151=0, "-", F148/F151)</f>
        <v>0.38775510204081631</v>
      </c>
      <c r="H148" s="65">
        <v>46</v>
      </c>
      <c r="I148" s="9">
        <f>IF(H151=0, "-", H148/H151)</f>
        <v>0.45544554455445546</v>
      </c>
      <c r="J148" s="8">
        <f t="shared" si="10"/>
        <v>-0.2</v>
      </c>
      <c r="K148" s="9">
        <f t="shared" si="11"/>
        <v>-0.17391304347826086</v>
      </c>
    </row>
    <row r="149" spans="1:11" x14ac:dyDescent="0.2">
      <c r="A149" s="7" t="s">
        <v>290</v>
      </c>
      <c r="B149" s="65">
        <v>0</v>
      </c>
      <c r="C149" s="34">
        <f>IF(B151=0, "-", B149/B151)</f>
        <v>0</v>
      </c>
      <c r="D149" s="65">
        <v>1</v>
      </c>
      <c r="E149" s="9">
        <f>IF(D151=0, "-", D149/D151)</f>
        <v>0.14285714285714285</v>
      </c>
      <c r="F149" s="81">
        <v>2</v>
      </c>
      <c r="G149" s="34">
        <f>IF(F151=0, "-", F149/F151)</f>
        <v>2.0408163265306121E-2</v>
      </c>
      <c r="H149" s="65">
        <v>3</v>
      </c>
      <c r="I149" s="9">
        <f>IF(H151=0, "-", H149/H151)</f>
        <v>2.9702970297029702E-2</v>
      </c>
      <c r="J149" s="8">
        <f t="shared" si="10"/>
        <v>-1</v>
      </c>
      <c r="K149" s="9">
        <f t="shared" si="11"/>
        <v>-0.33333333333333331</v>
      </c>
    </row>
    <row r="150" spans="1:11" x14ac:dyDescent="0.2">
      <c r="A150" s="2"/>
      <c r="B150" s="68"/>
      <c r="C150" s="33"/>
      <c r="D150" s="68"/>
      <c r="E150" s="6"/>
      <c r="F150" s="82"/>
      <c r="G150" s="33"/>
      <c r="H150" s="68"/>
      <c r="I150" s="6"/>
      <c r="J150" s="5"/>
      <c r="K150" s="6"/>
    </row>
    <row r="151" spans="1:11" s="43" customFormat="1" x14ac:dyDescent="0.2">
      <c r="A151" s="162" t="s">
        <v>591</v>
      </c>
      <c r="B151" s="71">
        <f>SUM(B140:B150)</f>
        <v>10</v>
      </c>
      <c r="C151" s="40">
        <f>B151/6204</f>
        <v>1.6118633139909735E-3</v>
      </c>
      <c r="D151" s="71">
        <f>SUM(D140:D150)</f>
        <v>7</v>
      </c>
      <c r="E151" s="41">
        <f>D151/5317</f>
        <v>1.3165318788790671E-3</v>
      </c>
      <c r="F151" s="77">
        <f>SUM(F140:F150)</f>
        <v>98</v>
      </c>
      <c r="G151" s="42">
        <f>F151/60084</f>
        <v>1.6310498635243992E-3</v>
      </c>
      <c r="H151" s="71">
        <f>SUM(H140:H150)</f>
        <v>101</v>
      </c>
      <c r="I151" s="41">
        <f>H151/67212</f>
        <v>1.5027078497887281E-3</v>
      </c>
      <c r="J151" s="37">
        <f>IF(D151=0, "-", IF((B151-D151)/D151&lt;10, (B151-D151)/D151, "&gt;999%"))</f>
        <v>0.42857142857142855</v>
      </c>
      <c r="K151" s="38">
        <f>IF(H151=0, "-", IF((F151-H151)/H151&lt;10, (F151-H151)/H151, "&gt;999%"))</f>
        <v>-2.9702970297029702E-2</v>
      </c>
    </row>
    <row r="152" spans="1:11" x14ac:dyDescent="0.2">
      <c r="B152" s="83"/>
      <c r="D152" s="83"/>
      <c r="F152" s="83"/>
      <c r="H152" s="83"/>
    </row>
    <row r="153" spans="1:11" s="43" customFormat="1" x14ac:dyDescent="0.2">
      <c r="A153" s="162" t="s">
        <v>590</v>
      </c>
      <c r="B153" s="71">
        <v>14</v>
      </c>
      <c r="C153" s="40">
        <f>B153/6204</f>
        <v>2.2566086395873629E-3</v>
      </c>
      <c r="D153" s="71">
        <v>58</v>
      </c>
      <c r="E153" s="41">
        <f>D153/5317</f>
        <v>1.0908406996426557E-2</v>
      </c>
      <c r="F153" s="77">
        <v>421</v>
      </c>
      <c r="G153" s="42">
        <f>F153/60084</f>
        <v>7.0068570667731842E-3</v>
      </c>
      <c r="H153" s="71">
        <v>814</v>
      </c>
      <c r="I153" s="41">
        <f>H153/67212</f>
        <v>1.2110932571564601E-2</v>
      </c>
      <c r="J153" s="37">
        <f>IF(D153=0, "-", IF((B153-D153)/D153&lt;10, (B153-D153)/D153, "&gt;999%"))</f>
        <v>-0.75862068965517238</v>
      </c>
      <c r="K153" s="38">
        <f>IF(H153=0, "-", IF((F153-H153)/H153&lt;10, (F153-H153)/H153, "&gt;999%"))</f>
        <v>-0.48280098280098283</v>
      </c>
    </row>
    <row r="154" spans="1:11" x14ac:dyDescent="0.2">
      <c r="B154" s="83"/>
      <c r="D154" s="83"/>
      <c r="F154" s="83"/>
      <c r="H154" s="83"/>
    </row>
    <row r="155" spans="1:11" ht="15.75" x14ac:dyDescent="0.25">
      <c r="A155" s="164" t="s">
        <v>116</v>
      </c>
      <c r="B155" s="196" t="s">
        <v>1</v>
      </c>
      <c r="C155" s="200"/>
      <c r="D155" s="200"/>
      <c r="E155" s="197"/>
      <c r="F155" s="196" t="s">
        <v>14</v>
      </c>
      <c r="G155" s="200"/>
      <c r="H155" s="200"/>
      <c r="I155" s="197"/>
      <c r="J155" s="196" t="s">
        <v>15</v>
      </c>
      <c r="K155" s="197"/>
    </row>
    <row r="156" spans="1:11" x14ac:dyDescent="0.2">
      <c r="A156" s="22"/>
      <c r="B156" s="196">
        <f>VALUE(RIGHT($B$2, 4))</f>
        <v>2020</v>
      </c>
      <c r="C156" s="197"/>
      <c r="D156" s="196">
        <f>B156-1</f>
        <v>2019</v>
      </c>
      <c r="E156" s="204"/>
      <c r="F156" s="196">
        <f>B156</f>
        <v>2020</v>
      </c>
      <c r="G156" s="204"/>
      <c r="H156" s="196">
        <f>D156</f>
        <v>2019</v>
      </c>
      <c r="I156" s="204"/>
      <c r="J156" s="140" t="s">
        <v>4</v>
      </c>
      <c r="K156" s="141" t="s">
        <v>2</v>
      </c>
    </row>
    <row r="157" spans="1:11" x14ac:dyDescent="0.2">
      <c r="A157" s="163" t="s">
        <v>144</v>
      </c>
      <c r="B157" s="61" t="s">
        <v>12</v>
      </c>
      <c r="C157" s="62" t="s">
        <v>13</v>
      </c>
      <c r="D157" s="61" t="s">
        <v>12</v>
      </c>
      <c r="E157" s="63" t="s">
        <v>13</v>
      </c>
      <c r="F157" s="62" t="s">
        <v>12</v>
      </c>
      <c r="G157" s="62" t="s">
        <v>13</v>
      </c>
      <c r="H157" s="61" t="s">
        <v>12</v>
      </c>
      <c r="I157" s="63" t="s">
        <v>13</v>
      </c>
      <c r="J157" s="61"/>
      <c r="K157" s="63"/>
    </row>
    <row r="158" spans="1:11" x14ac:dyDescent="0.2">
      <c r="A158" s="7" t="s">
        <v>291</v>
      </c>
      <c r="B158" s="65">
        <v>0</v>
      </c>
      <c r="C158" s="34" t="str">
        <f>IF(B160=0, "-", B158/B160)</f>
        <v>-</v>
      </c>
      <c r="D158" s="65">
        <v>2</v>
      </c>
      <c r="E158" s="9">
        <f>IF(D160=0, "-", D158/D160)</f>
        <v>1</v>
      </c>
      <c r="F158" s="81">
        <v>18</v>
      </c>
      <c r="G158" s="34">
        <f>IF(F160=0, "-", F158/F160)</f>
        <v>1</v>
      </c>
      <c r="H158" s="65">
        <v>16</v>
      </c>
      <c r="I158" s="9">
        <f>IF(H160=0, "-", H158/H160)</f>
        <v>1</v>
      </c>
      <c r="J158" s="8">
        <f>IF(D158=0, "-", IF((B158-D158)/D158&lt;10, (B158-D158)/D158, "&gt;999%"))</f>
        <v>-1</v>
      </c>
      <c r="K158" s="9">
        <f>IF(H158=0, "-", IF((F158-H158)/H158&lt;10, (F158-H158)/H158, "&gt;999%"))</f>
        <v>0.125</v>
      </c>
    </row>
    <row r="159" spans="1:11" x14ac:dyDescent="0.2">
      <c r="A159" s="2"/>
      <c r="B159" s="68"/>
      <c r="C159" s="33"/>
      <c r="D159" s="68"/>
      <c r="E159" s="6"/>
      <c r="F159" s="82"/>
      <c r="G159" s="33"/>
      <c r="H159" s="68"/>
      <c r="I159" s="6"/>
      <c r="J159" s="5"/>
      <c r="K159" s="6"/>
    </row>
    <row r="160" spans="1:11" s="43" customFormat="1" x14ac:dyDescent="0.2">
      <c r="A160" s="162" t="s">
        <v>589</v>
      </c>
      <c r="B160" s="71">
        <f>SUM(B158:B159)</f>
        <v>0</v>
      </c>
      <c r="C160" s="40">
        <f>B160/6204</f>
        <v>0</v>
      </c>
      <c r="D160" s="71">
        <f>SUM(D158:D159)</f>
        <v>2</v>
      </c>
      <c r="E160" s="41">
        <f>D160/5317</f>
        <v>3.761519653940192E-4</v>
      </c>
      <c r="F160" s="77">
        <f>SUM(F158:F159)</f>
        <v>18</v>
      </c>
      <c r="G160" s="42">
        <f>F160/60084</f>
        <v>2.9958058717795088E-4</v>
      </c>
      <c r="H160" s="71">
        <f>SUM(H158:H159)</f>
        <v>16</v>
      </c>
      <c r="I160" s="41">
        <f>H160/67212</f>
        <v>2.3805272867940248E-4</v>
      </c>
      <c r="J160" s="37">
        <f>IF(D160=0, "-", IF((B160-D160)/D160&lt;10, (B160-D160)/D160, "&gt;999%"))</f>
        <v>-1</v>
      </c>
      <c r="K160" s="38">
        <f>IF(H160=0, "-", IF((F160-H160)/H160&lt;10, (F160-H160)/H160, "&gt;999%"))</f>
        <v>0.125</v>
      </c>
    </row>
    <row r="161" spans="1:11" x14ac:dyDescent="0.2">
      <c r="B161" s="83"/>
      <c r="D161" s="83"/>
      <c r="F161" s="83"/>
      <c r="H161" s="83"/>
    </row>
    <row r="162" spans="1:11" x14ac:dyDescent="0.2">
      <c r="A162" s="163" t="s">
        <v>145</v>
      </c>
      <c r="B162" s="61" t="s">
        <v>12</v>
      </c>
      <c r="C162" s="62" t="s">
        <v>13</v>
      </c>
      <c r="D162" s="61" t="s">
        <v>12</v>
      </c>
      <c r="E162" s="63" t="s">
        <v>13</v>
      </c>
      <c r="F162" s="62" t="s">
        <v>12</v>
      </c>
      <c r="G162" s="62" t="s">
        <v>13</v>
      </c>
      <c r="H162" s="61" t="s">
        <v>12</v>
      </c>
      <c r="I162" s="63" t="s">
        <v>13</v>
      </c>
      <c r="J162" s="61"/>
      <c r="K162" s="63"/>
    </row>
    <row r="163" spans="1:11" x14ac:dyDescent="0.2">
      <c r="A163" s="7" t="s">
        <v>292</v>
      </c>
      <c r="B163" s="65">
        <v>0</v>
      </c>
      <c r="C163" s="34">
        <f>IF(B172=0, "-", B163/B172)</f>
        <v>0</v>
      </c>
      <c r="D163" s="65">
        <v>0</v>
      </c>
      <c r="E163" s="9">
        <f>IF(D172=0, "-", D163/D172)</f>
        <v>0</v>
      </c>
      <c r="F163" s="81">
        <v>0</v>
      </c>
      <c r="G163" s="34">
        <f>IF(F172=0, "-", F163/F172)</f>
        <v>0</v>
      </c>
      <c r="H163" s="65">
        <v>3</v>
      </c>
      <c r="I163" s="9">
        <f>IF(H172=0, "-", H163/H172)</f>
        <v>0.12</v>
      </c>
      <c r="J163" s="8" t="str">
        <f t="shared" ref="J163:J170" si="12">IF(D163=0, "-", IF((B163-D163)/D163&lt;10, (B163-D163)/D163, "&gt;999%"))</f>
        <v>-</v>
      </c>
      <c r="K163" s="9">
        <f t="shared" ref="K163:K170" si="13">IF(H163=0, "-", IF((F163-H163)/H163&lt;10, (F163-H163)/H163, "&gt;999%"))</f>
        <v>-1</v>
      </c>
    </row>
    <row r="164" spans="1:11" x14ac:dyDescent="0.2">
      <c r="A164" s="7" t="s">
        <v>293</v>
      </c>
      <c r="B164" s="65">
        <v>0</v>
      </c>
      <c r="C164" s="34">
        <f>IF(B172=0, "-", B164/B172)</f>
        <v>0</v>
      </c>
      <c r="D164" s="65">
        <v>0</v>
      </c>
      <c r="E164" s="9">
        <f>IF(D172=0, "-", D164/D172)</f>
        <v>0</v>
      </c>
      <c r="F164" s="81">
        <v>3</v>
      </c>
      <c r="G164" s="34">
        <f>IF(F172=0, "-", F164/F172)</f>
        <v>0.15789473684210525</v>
      </c>
      <c r="H164" s="65">
        <v>1</v>
      </c>
      <c r="I164" s="9">
        <f>IF(H172=0, "-", H164/H172)</f>
        <v>0.04</v>
      </c>
      <c r="J164" s="8" t="str">
        <f t="shared" si="12"/>
        <v>-</v>
      </c>
      <c r="K164" s="9">
        <f t="shared" si="13"/>
        <v>2</v>
      </c>
    </row>
    <row r="165" spans="1:11" x14ac:dyDescent="0.2">
      <c r="A165" s="7" t="s">
        <v>294</v>
      </c>
      <c r="B165" s="65">
        <v>0</v>
      </c>
      <c r="C165" s="34">
        <f>IF(B172=0, "-", B165/B172)</f>
        <v>0</v>
      </c>
      <c r="D165" s="65">
        <v>0</v>
      </c>
      <c r="E165" s="9">
        <f>IF(D172=0, "-", D165/D172)</f>
        <v>0</v>
      </c>
      <c r="F165" s="81">
        <v>0</v>
      </c>
      <c r="G165" s="34">
        <f>IF(F172=0, "-", F165/F172)</f>
        <v>0</v>
      </c>
      <c r="H165" s="65">
        <v>2</v>
      </c>
      <c r="I165" s="9">
        <f>IF(H172=0, "-", H165/H172)</f>
        <v>0.08</v>
      </c>
      <c r="J165" s="8" t="str">
        <f t="shared" si="12"/>
        <v>-</v>
      </c>
      <c r="K165" s="9">
        <f t="shared" si="13"/>
        <v>-1</v>
      </c>
    </row>
    <row r="166" spans="1:11" x14ac:dyDescent="0.2">
      <c r="A166" s="7" t="s">
        <v>295</v>
      </c>
      <c r="B166" s="65">
        <v>0</v>
      </c>
      <c r="C166" s="34">
        <f>IF(B172=0, "-", B166/B172)</f>
        <v>0</v>
      </c>
      <c r="D166" s="65">
        <v>1</v>
      </c>
      <c r="E166" s="9">
        <f>IF(D172=0, "-", D166/D172)</f>
        <v>0.2</v>
      </c>
      <c r="F166" s="81">
        <v>3</v>
      </c>
      <c r="G166" s="34">
        <f>IF(F172=0, "-", F166/F172)</f>
        <v>0.15789473684210525</v>
      </c>
      <c r="H166" s="65">
        <v>5</v>
      </c>
      <c r="I166" s="9">
        <f>IF(H172=0, "-", H166/H172)</f>
        <v>0.2</v>
      </c>
      <c r="J166" s="8">
        <f t="shared" si="12"/>
        <v>-1</v>
      </c>
      <c r="K166" s="9">
        <f t="shared" si="13"/>
        <v>-0.4</v>
      </c>
    </row>
    <row r="167" spans="1:11" x14ac:dyDescent="0.2">
      <c r="A167" s="7" t="s">
        <v>296</v>
      </c>
      <c r="B167" s="65">
        <v>1</v>
      </c>
      <c r="C167" s="34">
        <f>IF(B172=0, "-", B167/B172)</f>
        <v>1</v>
      </c>
      <c r="D167" s="65">
        <v>0</v>
      </c>
      <c r="E167" s="9">
        <f>IF(D172=0, "-", D167/D172)</f>
        <v>0</v>
      </c>
      <c r="F167" s="81">
        <v>5</v>
      </c>
      <c r="G167" s="34">
        <f>IF(F172=0, "-", F167/F172)</f>
        <v>0.26315789473684209</v>
      </c>
      <c r="H167" s="65">
        <v>0</v>
      </c>
      <c r="I167" s="9">
        <f>IF(H172=0, "-", H167/H172)</f>
        <v>0</v>
      </c>
      <c r="J167" s="8" t="str">
        <f t="shared" si="12"/>
        <v>-</v>
      </c>
      <c r="K167" s="9" t="str">
        <f t="shared" si="13"/>
        <v>-</v>
      </c>
    </row>
    <row r="168" spans="1:11" x14ac:dyDescent="0.2">
      <c r="A168" s="7" t="s">
        <v>297</v>
      </c>
      <c r="B168" s="65">
        <v>0</v>
      </c>
      <c r="C168" s="34">
        <f>IF(B172=0, "-", B168/B172)</f>
        <v>0</v>
      </c>
      <c r="D168" s="65">
        <v>0</v>
      </c>
      <c r="E168" s="9">
        <f>IF(D172=0, "-", D168/D172)</f>
        <v>0</v>
      </c>
      <c r="F168" s="81">
        <v>3</v>
      </c>
      <c r="G168" s="34">
        <f>IF(F172=0, "-", F168/F172)</f>
        <v>0.15789473684210525</v>
      </c>
      <c r="H168" s="65">
        <v>3</v>
      </c>
      <c r="I168" s="9">
        <f>IF(H172=0, "-", H168/H172)</f>
        <v>0.12</v>
      </c>
      <c r="J168" s="8" t="str">
        <f t="shared" si="12"/>
        <v>-</v>
      </c>
      <c r="K168" s="9">
        <f t="shared" si="13"/>
        <v>0</v>
      </c>
    </row>
    <row r="169" spans="1:11" x14ac:dyDescent="0.2">
      <c r="A169" s="7" t="s">
        <v>298</v>
      </c>
      <c r="B169" s="65">
        <v>0</v>
      </c>
      <c r="C169" s="34">
        <f>IF(B172=0, "-", B169/B172)</f>
        <v>0</v>
      </c>
      <c r="D169" s="65">
        <v>3</v>
      </c>
      <c r="E169" s="9">
        <f>IF(D172=0, "-", D169/D172)</f>
        <v>0.6</v>
      </c>
      <c r="F169" s="81">
        <v>5</v>
      </c>
      <c r="G169" s="34">
        <f>IF(F172=0, "-", F169/F172)</f>
        <v>0.26315789473684209</v>
      </c>
      <c r="H169" s="65">
        <v>10</v>
      </c>
      <c r="I169" s="9">
        <f>IF(H172=0, "-", H169/H172)</f>
        <v>0.4</v>
      </c>
      <c r="J169" s="8">
        <f t="shared" si="12"/>
        <v>-1</v>
      </c>
      <c r="K169" s="9">
        <f t="shared" si="13"/>
        <v>-0.5</v>
      </c>
    </row>
    <row r="170" spans="1:11" x14ac:dyDescent="0.2">
      <c r="A170" s="7" t="s">
        <v>299</v>
      </c>
      <c r="B170" s="65">
        <v>0</v>
      </c>
      <c r="C170" s="34">
        <f>IF(B172=0, "-", B170/B172)</f>
        <v>0</v>
      </c>
      <c r="D170" s="65">
        <v>1</v>
      </c>
      <c r="E170" s="9">
        <f>IF(D172=0, "-", D170/D172)</f>
        <v>0.2</v>
      </c>
      <c r="F170" s="81">
        <v>0</v>
      </c>
      <c r="G170" s="34">
        <f>IF(F172=0, "-", F170/F172)</f>
        <v>0</v>
      </c>
      <c r="H170" s="65">
        <v>1</v>
      </c>
      <c r="I170" s="9">
        <f>IF(H172=0, "-", H170/H172)</f>
        <v>0.04</v>
      </c>
      <c r="J170" s="8">
        <f t="shared" si="12"/>
        <v>-1</v>
      </c>
      <c r="K170" s="9">
        <f t="shared" si="13"/>
        <v>-1</v>
      </c>
    </row>
    <row r="171" spans="1:11" x14ac:dyDescent="0.2">
      <c r="A171" s="2"/>
      <c r="B171" s="68"/>
      <c r="C171" s="33"/>
      <c r="D171" s="68"/>
      <c r="E171" s="6"/>
      <c r="F171" s="82"/>
      <c r="G171" s="33"/>
      <c r="H171" s="68"/>
      <c r="I171" s="6"/>
      <c r="J171" s="5"/>
      <c r="K171" s="6"/>
    </row>
    <row r="172" spans="1:11" s="43" customFormat="1" x14ac:dyDescent="0.2">
      <c r="A172" s="162" t="s">
        <v>588</v>
      </c>
      <c r="B172" s="71">
        <f>SUM(B163:B171)</f>
        <v>1</v>
      </c>
      <c r="C172" s="40">
        <f>B172/6204</f>
        <v>1.6118633139909736E-4</v>
      </c>
      <c r="D172" s="71">
        <f>SUM(D163:D171)</f>
        <v>5</v>
      </c>
      <c r="E172" s="41">
        <f>D172/5317</f>
        <v>9.40379913485048E-4</v>
      </c>
      <c r="F172" s="77">
        <f>SUM(F163:F171)</f>
        <v>19</v>
      </c>
      <c r="G172" s="42">
        <f>F172/60084</f>
        <v>3.1622395313228146E-4</v>
      </c>
      <c r="H172" s="71">
        <f>SUM(H163:H171)</f>
        <v>25</v>
      </c>
      <c r="I172" s="41">
        <f>H172/67212</f>
        <v>3.719573885615664E-4</v>
      </c>
      <c r="J172" s="37">
        <f>IF(D172=0, "-", IF((B172-D172)/D172&lt;10, (B172-D172)/D172, "&gt;999%"))</f>
        <v>-0.8</v>
      </c>
      <c r="K172" s="38">
        <f>IF(H172=0, "-", IF((F172-H172)/H172&lt;10, (F172-H172)/H172, "&gt;999%"))</f>
        <v>-0.24</v>
      </c>
    </row>
    <row r="173" spans="1:11" x14ac:dyDescent="0.2">
      <c r="B173" s="83"/>
      <c r="D173" s="83"/>
      <c r="F173" s="83"/>
      <c r="H173" s="83"/>
    </row>
    <row r="174" spans="1:11" s="43" customFormat="1" x14ac:dyDescent="0.2">
      <c r="A174" s="162" t="s">
        <v>587</v>
      </c>
      <c r="B174" s="71">
        <v>1</v>
      </c>
      <c r="C174" s="40">
        <f>B174/6204</f>
        <v>1.6118633139909736E-4</v>
      </c>
      <c r="D174" s="71">
        <v>7</v>
      </c>
      <c r="E174" s="41">
        <f>D174/5317</f>
        <v>1.3165318788790671E-3</v>
      </c>
      <c r="F174" s="77">
        <v>37</v>
      </c>
      <c r="G174" s="42">
        <f>F174/60084</f>
        <v>6.1580454031023239E-4</v>
      </c>
      <c r="H174" s="71">
        <v>41</v>
      </c>
      <c r="I174" s="41">
        <f>H174/67212</f>
        <v>6.1001011724096891E-4</v>
      </c>
      <c r="J174" s="37">
        <f>IF(D174=0, "-", IF((B174-D174)/D174&lt;10, (B174-D174)/D174, "&gt;999%"))</f>
        <v>-0.8571428571428571</v>
      </c>
      <c r="K174" s="38">
        <f>IF(H174=0, "-", IF((F174-H174)/H174&lt;10, (F174-H174)/H174, "&gt;999%"))</f>
        <v>-9.7560975609756101E-2</v>
      </c>
    </row>
    <row r="175" spans="1:11" x14ac:dyDescent="0.2">
      <c r="B175" s="83"/>
      <c r="D175" s="83"/>
      <c r="F175" s="83"/>
      <c r="H175" s="83"/>
    </row>
    <row r="176" spans="1:11" ht="15.75" x14ac:dyDescent="0.25">
      <c r="A176" s="164" t="s">
        <v>117</v>
      </c>
      <c r="B176" s="196" t="s">
        <v>1</v>
      </c>
      <c r="C176" s="200"/>
      <c r="D176" s="200"/>
      <c r="E176" s="197"/>
      <c r="F176" s="196" t="s">
        <v>14</v>
      </c>
      <c r="G176" s="200"/>
      <c r="H176" s="200"/>
      <c r="I176" s="197"/>
      <c r="J176" s="196" t="s">
        <v>15</v>
      </c>
      <c r="K176" s="197"/>
    </row>
    <row r="177" spans="1:11" x14ac:dyDescent="0.2">
      <c r="A177" s="22"/>
      <c r="B177" s="196">
        <f>VALUE(RIGHT($B$2, 4))</f>
        <v>2020</v>
      </c>
      <c r="C177" s="197"/>
      <c r="D177" s="196">
        <f>B177-1</f>
        <v>2019</v>
      </c>
      <c r="E177" s="204"/>
      <c r="F177" s="196">
        <f>B177</f>
        <v>2020</v>
      </c>
      <c r="G177" s="204"/>
      <c r="H177" s="196">
        <f>D177</f>
        <v>2019</v>
      </c>
      <c r="I177" s="204"/>
      <c r="J177" s="140" t="s">
        <v>4</v>
      </c>
      <c r="K177" s="141" t="s">
        <v>2</v>
      </c>
    </row>
    <row r="178" spans="1:11" x14ac:dyDescent="0.2">
      <c r="A178" s="163" t="s">
        <v>146</v>
      </c>
      <c r="B178" s="61" t="s">
        <v>12</v>
      </c>
      <c r="C178" s="62" t="s">
        <v>13</v>
      </c>
      <c r="D178" s="61" t="s">
        <v>12</v>
      </c>
      <c r="E178" s="63" t="s">
        <v>13</v>
      </c>
      <c r="F178" s="62" t="s">
        <v>12</v>
      </c>
      <c r="G178" s="62" t="s">
        <v>13</v>
      </c>
      <c r="H178" s="61" t="s">
        <v>12</v>
      </c>
      <c r="I178" s="63" t="s">
        <v>13</v>
      </c>
      <c r="J178" s="61"/>
      <c r="K178" s="63"/>
    </row>
    <row r="179" spans="1:11" x14ac:dyDescent="0.2">
      <c r="A179" s="7" t="s">
        <v>300</v>
      </c>
      <c r="B179" s="65">
        <v>1</v>
      </c>
      <c r="C179" s="34">
        <f>IF(B187=0, "-", B179/B187)</f>
        <v>8.3333333333333329E-2</v>
      </c>
      <c r="D179" s="65">
        <v>2</v>
      </c>
      <c r="E179" s="9">
        <f>IF(D187=0, "-", D179/D187)</f>
        <v>5.8823529411764705E-2</v>
      </c>
      <c r="F179" s="81">
        <v>40</v>
      </c>
      <c r="G179" s="34">
        <f>IF(F187=0, "-", F179/F187)</f>
        <v>0.12779552715654952</v>
      </c>
      <c r="H179" s="65">
        <v>48</v>
      </c>
      <c r="I179" s="9">
        <f>IF(H187=0, "-", H179/H187)</f>
        <v>0.11136890951276102</v>
      </c>
      <c r="J179" s="8">
        <f t="shared" ref="J179:J185" si="14">IF(D179=0, "-", IF((B179-D179)/D179&lt;10, (B179-D179)/D179, "&gt;999%"))</f>
        <v>-0.5</v>
      </c>
      <c r="K179" s="9">
        <f t="shared" ref="K179:K185" si="15">IF(H179=0, "-", IF((F179-H179)/H179&lt;10, (F179-H179)/H179, "&gt;999%"))</f>
        <v>-0.16666666666666666</v>
      </c>
    </row>
    <row r="180" spans="1:11" x14ac:dyDescent="0.2">
      <c r="A180" s="7" t="s">
        <v>301</v>
      </c>
      <c r="B180" s="65">
        <v>2</v>
      </c>
      <c r="C180" s="34">
        <f>IF(B187=0, "-", B180/B187)</f>
        <v>0.16666666666666666</v>
      </c>
      <c r="D180" s="65">
        <v>1</v>
      </c>
      <c r="E180" s="9">
        <f>IF(D187=0, "-", D180/D187)</f>
        <v>2.9411764705882353E-2</v>
      </c>
      <c r="F180" s="81">
        <v>31</v>
      </c>
      <c r="G180" s="34">
        <f>IF(F187=0, "-", F180/F187)</f>
        <v>9.9041533546325874E-2</v>
      </c>
      <c r="H180" s="65">
        <v>37</v>
      </c>
      <c r="I180" s="9">
        <f>IF(H187=0, "-", H180/H187)</f>
        <v>8.584686774941995E-2</v>
      </c>
      <c r="J180" s="8">
        <f t="shared" si="14"/>
        <v>1</v>
      </c>
      <c r="K180" s="9">
        <f t="shared" si="15"/>
        <v>-0.16216216216216217</v>
      </c>
    </row>
    <row r="181" spans="1:11" x14ac:dyDescent="0.2">
      <c r="A181" s="7" t="s">
        <v>302</v>
      </c>
      <c r="B181" s="65">
        <v>6</v>
      </c>
      <c r="C181" s="34">
        <f>IF(B187=0, "-", B181/B187)</f>
        <v>0.5</v>
      </c>
      <c r="D181" s="65">
        <v>22</v>
      </c>
      <c r="E181" s="9">
        <f>IF(D187=0, "-", D181/D187)</f>
        <v>0.6470588235294118</v>
      </c>
      <c r="F181" s="81">
        <v>187</v>
      </c>
      <c r="G181" s="34">
        <f>IF(F187=0, "-", F181/F187)</f>
        <v>0.597444089456869</v>
      </c>
      <c r="H181" s="65">
        <v>229</v>
      </c>
      <c r="I181" s="9">
        <f>IF(H187=0, "-", H181/H187)</f>
        <v>0.53132250580046403</v>
      </c>
      <c r="J181" s="8">
        <f t="shared" si="14"/>
        <v>-0.72727272727272729</v>
      </c>
      <c r="K181" s="9">
        <f t="shared" si="15"/>
        <v>-0.18340611353711792</v>
      </c>
    </row>
    <row r="182" spans="1:11" x14ac:dyDescent="0.2">
      <c r="A182" s="7" t="s">
        <v>303</v>
      </c>
      <c r="B182" s="65">
        <v>2</v>
      </c>
      <c r="C182" s="34">
        <f>IF(B187=0, "-", B182/B187)</f>
        <v>0.16666666666666666</v>
      </c>
      <c r="D182" s="65">
        <v>0</v>
      </c>
      <c r="E182" s="9">
        <f>IF(D187=0, "-", D182/D187)</f>
        <v>0</v>
      </c>
      <c r="F182" s="81">
        <v>22</v>
      </c>
      <c r="G182" s="34">
        <f>IF(F187=0, "-", F182/F187)</f>
        <v>7.0287539936102233E-2</v>
      </c>
      <c r="H182" s="65">
        <v>34</v>
      </c>
      <c r="I182" s="9">
        <f>IF(H187=0, "-", H182/H187)</f>
        <v>7.8886310904872387E-2</v>
      </c>
      <c r="J182" s="8" t="str">
        <f t="shared" si="14"/>
        <v>-</v>
      </c>
      <c r="K182" s="9">
        <f t="shared" si="15"/>
        <v>-0.35294117647058826</v>
      </c>
    </row>
    <row r="183" spans="1:11" x14ac:dyDescent="0.2">
      <c r="A183" s="7" t="s">
        <v>304</v>
      </c>
      <c r="B183" s="65">
        <v>0</v>
      </c>
      <c r="C183" s="34">
        <f>IF(B187=0, "-", B183/B187)</f>
        <v>0</v>
      </c>
      <c r="D183" s="65">
        <v>3</v>
      </c>
      <c r="E183" s="9">
        <f>IF(D187=0, "-", D183/D187)</f>
        <v>8.8235294117647065E-2</v>
      </c>
      <c r="F183" s="81">
        <v>13</v>
      </c>
      <c r="G183" s="34">
        <f>IF(F187=0, "-", F183/F187)</f>
        <v>4.1533546325878593E-2</v>
      </c>
      <c r="H183" s="65">
        <v>48</v>
      </c>
      <c r="I183" s="9">
        <f>IF(H187=0, "-", H183/H187)</f>
        <v>0.11136890951276102</v>
      </c>
      <c r="J183" s="8">
        <f t="shared" si="14"/>
        <v>-1</v>
      </c>
      <c r="K183" s="9">
        <f t="shared" si="15"/>
        <v>-0.72916666666666663</v>
      </c>
    </row>
    <row r="184" spans="1:11" x14ac:dyDescent="0.2">
      <c r="A184" s="7" t="s">
        <v>305</v>
      </c>
      <c r="B184" s="65">
        <v>0</v>
      </c>
      <c r="C184" s="34">
        <f>IF(B187=0, "-", B184/B187)</f>
        <v>0</v>
      </c>
      <c r="D184" s="65">
        <v>3</v>
      </c>
      <c r="E184" s="9">
        <f>IF(D187=0, "-", D184/D187)</f>
        <v>8.8235294117647065E-2</v>
      </c>
      <c r="F184" s="81">
        <v>14</v>
      </c>
      <c r="G184" s="34">
        <f>IF(F187=0, "-", F184/F187)</f>
        <v>4.472843450479233E-2</v>
      </c>
      <c r="H184" s="65">
        <v>15</v>
      </c>
      <c r="I184" s="9">
        <f>IF(H187=0, "-", H184/H187)</f>
        <v>3.4802784222737818E-2</v>
      </c>
      <c r="J184" s="8">
        <f t="shared" si="14"/>
        <v>-1</v>
      </c>
      <c r="K184" s="9">
        <f t="shared" si="15"/>
        <v>-6.6666666666666666E-2</v>
      </c>
    </row>
    <row r="185" spans="1:11" x14ac:dyDescent="0.2">
      <c r="A185" s="7" t="s">
        <v>306</v>
      </c>
      <c r="B185" s="65">
        <v>1</v>
      </c>
      <c r="C185" s="34">
        <f>IF(B187=0, "-", B185/B187)</f>
        <v>8.3333333333333329E-2</v>
      </c>
      <c r="D185" s="65">
        <v>3</v>
      </c>
      <c r="E185" s="9">
        <f>IF(D187=0, "-", D185/D187)</f>
        <v>8.8235294117647065E-2</v>
      </c>
      <c r="F185" s="81">
        <v>6</v>
      </c>
      <c r="G185" s="34">
        <f>IF(F187=0, "-", F185/F187)</f>
        <v>1.9169329073482427E-2</v>
      </c>
      <c r="H185" s="65">
        <v>20</v>
      </c>
      <c r="I185" s="9">
        <f>IF(H187=0, "-", H185/H187)</f>
        <v>4.6403712296983757E-2</v>
      </c>
      <c r="J185" s="8">
        <f t="shared" si="14"/>
        <v>-0.66666666666666663</v>
      </c>
      <c r="K185" s="9">
        <f t="shared" si="15"/>
        <v>-0.7</v>
      </c>
    </row>
    <row r="186" spans="1:11" x14ac:dyDescent="0.2">
      <c r="A186" s="2"/>
      <c r="B186" s="68"/>
      <c r="C186" s="33"/>
      <c r="D186" s="68"/>
      <c r="E186" s="6"/>
      <c r="F186" s="82"/>
      <c r="G186" s="33"/>
      <c r="H186" s="68"/>
      <c r="I186" s="6"/>
      <c r="J186" s="5"/>
      <c r="K186" s="6"/>
    </row>
    <row r="187" spans="1:11" s="43" customFormat="1" x14ac:dyDescent="0.2">
      <c r="A187" s="162" t="s">
        <v>586</v>
      </c>
      <c r="B187" s="71">
        <f>SUM(B179:B186)</f>
        <v>12</v>
      </c>
      <c r="C187" s="40">
        <f>B187/6204</f>
        <v>1.9342359767891683E-3</v>
      </c>
      <c r="D187" s="71">
        <f>SUM(D179:D186)</f>
        <v>34</v>
      </c>
      <c r="E187" s="41">
        <f>D187/5317</f>
        <v>6.3945834116983262E-3</v>
      </c>
      <c r="F187" s="77">
        <f>SUM(F179:F186)</f>
        <v>313</v>
      </c>
      <c r="G187" s="42">
        <f>F187/60084</f>
        <v>5.2093735437054789E-3</v>
      </c>
      <c r="H187" s="71">
        <f>SUM(H179:H186)</f>
        <v>431</v>
      </c>
      <c r="I187" s="41">
        <f>H187/67212</f>
        <v>6.4125453788014047E-3</v>
      </c>
      <c r="J187" s="37">
        <f>IF(D187=0, "-", IF((B187-D187)/D187&lt;10, (B187-D187)/D187, "&gt;999%"))</f>
        <v>-0.6470588235294118</v>
      </c>
      <c r="K187" s="38">
        <f>IF(H187=0, "-", IF((F187-H187)/H187&lt;10, (F187-H187)/H187, "&gt;999%"))</f>
        <v>-0.27378190255220419</v>
      </c>
    </row>
    <row r="188" spans="1:11" x14ac:dyDescent="0.2">
      <c r="B188" s="83"/>
      <c r="D188" s="83"/>
      <c r="F188" s="83"/>
      <c r="H188" s="83"/>
    </row>
    <row r="189" spans="1:11" x14ac:dyDescent="0.2">
      <c r="A189" s="163" t="s">
        <v>147</v>
      </c>
      <c r="B189" s="61" t="s">
        <v>12</v>
      </c>
      <c r="C189" s="62" t="s">
        <v>13</v>
      </c>
      <c r="D189" s="61" t="s">
        <v>12</v>
      </c>
      <c r="E189" s="63" t="s">
        <v>13</v>
      </c>
      <c r="F189" s="62" t="s">
        <v>12</v>
      </c>
      <c r="G189" s="62" t="s">
        <v>13</v>
      </c>
      <c r="H189" s="61" t="s">
        <v>12</v>
      </c>
      <c r="I189" s="63" t="s">
        <v>13</v>
      </c>
      <c r="J189" s="61"/>
      <c r="K189" s="63"/>
    </row>
    <row r="190" spans="1:11" x14ac:dyDescent="0.2">
      <c r="A190" s="7" t="s">
        <v>307</v>
      </c>
      <c r="B190" s="65">
        <v>0</v>
      </c>
      <c r="C190" s="34">
        <f>IF(B195=0, "-", B190/B195)</f>
        <v>0</v>
      </c>
      <c r="D190" s="65">
        <v>0</v>
      </c>
      <c r="E190" s="9">
        <f>IF(D195=0, "-", D190/D195)</f>
        <v>0</v>
      </c>
      <c r="F190" s="81">
        <v>1</v>
      </c>
      <c r="G190" s="34">
        <f>IF(F195=0, "-", F190/F195)</f>
        <v>2.3255813953488372E-2</v>
      </c>
      <c r="H190" s="65">
        <v>1</v>
      </c>
      <c r="I190" s="9">
        <f>IF(H195=0, "-", H190/H195)</f>
        <v>4.3478260869565216E-2</v>
      </c>
      <c r="J190" s="8" t="str">
        <f>IF(D190=0, "-", IF((B190-D190)/D190&lt;10, (B190-D190)/D190, "&gt;999%"))</f>
        <v>-</v>
      </c>
      <c r="K190" s="9">
        <f>IF(H190=0, "-", IF((F190-H190)/H190&lt;10, (F190-H190)/H190, "&gt;999%"))</f>
        <v>0</v>
      </c>
    </row>
    <row r="191" spans="1:11" x14ac:dyDescent="0.2">
      <c r="A191" s="7" t="s">
        <v>308</v>
      </c>
      <c r="B191" s="65">
        <v>1</v>
      </c>
      <c r="C191" s="34">
        <f>IF(B195=0, "-", B191/B195)</f>
        <v>0.5</v>
      </c>
      <c r="D191" s="65">
        <v>0</v>
      </c>
      <c r="E191" s="9">
        <f>IF(D195=0, "-", D191/D195)</f>
        <v>0</v>
      </c>
      <c r="F191" s="81">
        <v>10</v>
      </c>
      <c r="G191" s="34">
        <f>IF(F195=0, "-", F191/F195)</f>
        <v>0.23255813953488372</v>
      </c>
      <c r="H191" s="65">
        <v>4</v>
      </c>
      <c r="I191" s="9">
        <f>IF(H195=0, "-", H191/H195)</f>
        <v>0.17391304347826086</v>
      </c>
      <c r="J191" s="8" t="str">
        <f>IF(D191=0, "-", IF((B191-D191)/D191&lt;10, (B191-D191)/D191, "&gt;999%"))</f>
        <v>-</v>
      </c>
      <c r="K191" s="9">
        <f>IF(H191=0, "-", IF((F191-H191)/H191&lt;10, (F191-H191)/H191, "&gt;999%"))</f>
        <v>1.5</v>
      </c>
    </row>
    <row r="192" spans="1:11" x14ac:dyDescent="0.2">
      <c r="A192" s="7" t="s">
        <v>309</v>
      </c>
      <c r="B192" s="65">
        <v>1</v>
      </c>
      <c r="C192" s="34">
        <f>IF(B195=0, "-", B192/B195)</f>
        <v>0.5</v>
      </c>
      <c r="D192" s="65">
        <v>0</v>
      </c>
      <c r="E192" s="9">
        <f>IF(D195=0, "-", D192/D195)</f>
        <v>0</v>
      </c>
      <c r="F192" s="81">
        <v>12</v>
      </c>
      <c r="G192" s="34">
        <f>IF(F195=0, "-", F192/F195)</f>
        <v>0.27906976744186046</v>
      </c>
      <c r="H192" s="65">
        <v>11</v>
      </c>
      <c r="I192" s="9">
        <f>IF(H195=0, "-", H192/H195)</f>
        <v>0.47826086956521741</v>
      </c>
      <c r="J192" s="8" t="str">
        <f>IF(D192=0, "-", IF((B192-D192)/D192&lt;10, (B192-D192)/D192, "&gt;999%"))</f>
        <v>-</v>
      </c>
      <c r="K192" s="9">
        <f>IF(H192=0, "-", IF((F192-H192)/H192&lt;10, (F192-H192)/H192, "&gt;999%"))</f>
        <v>9.0909090909090912E-2</v>
      </c>
    </row>
    <row r="193" spans="1:11" x14ac:dyDescent="0.2">
      <c r="A193" s="7" t="s">
        <v>310</v>
      </c>
      <c r="B193" s="65">
        <v>0</v>
      </c>
      <c r="C193" s="34">
        <f>IF(B195=0, "-", B193/B195)</f>
        <v>0</v>
      </c>
      <c r="D193" s="65">
        <v>3</v>
      </c>
      <c r="E193" s="9">
        <f>IF(D195=0, "-", D193/D195)</f>
        <v>1</v>
      </c>
      <c r="F193" s="81">
        <v>20</v>
      </c>
      <c r="G193" s="34">
        <f>IF(F195=0, "-", F193/F195)</f>
        <v>0.46511627906976744</v>
      </c>
      <c r="H193" s="65">
        <v>7</v>
      </c>
      <c r="I193" s="9">
        <f>IF(H195=0, "-", H193/H195)</f>
        <v>0.30434782608695654</v>
      </c>
      <c r="J193" s="8">
        <f>IF(D193=0, "-", IF((B193-D193)/D193&lt;10, (B193-D193)/D193, "&gt;999%"))</f>
        <v>-1</v>
      </c>
      <c r="K193" s="9">
        <f>IF(H193=0, "-", IF((F193-H193)/H193&lt;10, (F193-H193)/H193, "&gt;999%"))</f>
        <v>1.8571428571428572</v>
      </c>
    </row>
    <row r="194" spans="1:11" x14ac:dyDescent="0.2">
      <c r="A194" s="2"/>
      <c r="B194" s="68"/>
      <c r="C194" s="33"/>
      <c r="D194" s="68"/>
      <c r="E194" s="6"/>
      <c r="F194" s="82"/>
      <c r="G194" s="33"/>
      <c r="H194" s="68"/>
      <c r="I194" s="6"/>
      <c r="J194" s="5"/>
      <c r="K194" s="6"/>
    </row>
    <row r="195" spans="1:11" s="43" customFormat="1" x14ac:dyDescent="0.2">
      <c r="A195" s="162" t="s">
        <v>585</v>
      </c>
      <c r="B195" s="71">
        <f>SUM(B190:B194)</f>
        <v>2</v>
      </c>
      <c r="C195" s="40">
        <f>B195/6204</f>
        <v>3.2237266279819472E-4</v>
      </c>
      <c r="D195" s="71">
        <f>SUM(D190:D194)</f>
        <v>3</v>
      </c>
      <c r="E195" s="41">
        <f>D195/5317</f>
        <v>5.642279480910288E-4</v>
      </c>
      <c r="F195" s="77">
        <f>SUM(F190:F194)</f>
        <v>43</v>
      </c>
      <c r="G195" s="42">
        <f>F195/60084</f>
        <v>7.15664736036216E-4</v>
      </c>
      <c r="H195" s="71">
        <f>SUM(H190:H194)</f>
        <v>23</v>
      </c>
      <c r="I195" s="41">
        <f>H195/67212</f>
        <v>3.4220079747664106E-4</v>
      </c>
      <c r="J195" s="37">
        <f>IF(D195=0, "-", IF((B195-D195)/D195&lt;10, (B195-D195)/D195, "&gt;999%"))</f>
        <v>-0.33333333333333331</v>
      </c>
      <c r="K195" s="38">
        <f>IF(H195=0, "-", IF((F195-H195)/H195&lt;10, (F195-H195)/H195, "&gt;999%"))</f>
        <v>0.86956521739130432</v>
      </c>
    </row>
    <row r="196" spans="1:11" x14ac:dyDescent="0.2">
      <c r="B196" s="83"/>
      <c r="D196" s="83"/>
      <c r="F196" s="83"/>
      <c r="H196" s="83"/>
    </row>
    <row r="197" spans="1:11" s="43" customFormat="1" x14ac:dyDescent="0.2">
      <c r="A197" s="162" t="s">
        <v>584</v>
      </c>
      <c r="B197" s="71">
        <v>14</v>
      </c>
      <c r="C197" s="40">
        <f>B197/6204</f>
        <v>2.2566086395873629E-3</v>
      </c>
      <c r="D197" s="71">
        <v>37</v>
      </c>
      <c r="E197" s="41">
        <f>D197/5317</f>
        <v>6.9588113597893551E-3</v>
      </c>
      <c r="F197" s="77">
        <v>356</v>
      </c>
      <c r="G197" s="42">
        <f>F197/60084</f>
        <v>5.9250382797416947E-3</v>
      </c>
      <c r="H197" s="71">
        <v>454</v>
      </c>
      <c r="I197" s="41">
        <f>H197/67212</f>
        <v>6.7547461762780458E-3</v>
      </c>
      <c r="J197" s="37">
        <f>IF(D197=0, "-", IF((B197-D197)/D197&lt;10, (B197-D197)/D197, "&gt;999%"))</f>
        <v>-0.6216216216216216</v>
      </c>
      <c r="K197" s="38">
        <f>IF(H197=0, "-", IF((F197-H197)/H197&lt;10, (F197-H197)/H197, "&gt;999%"))</f>
        <v>-0.21585903083700442</v>
      </c>
    </row>
    <row r="198" spans="1:11" x14ac:dyDescent="0.2">
      <c r="B198" s="83"/>
      <c r="D198" s="83"/>
      <c r="F198" s="83"/>
      <c r="H198" s="83"/>
    </row>
    <row r="199" spans="1:11" ht="15.75" x14ac:dyDescent="0.25">
      <c r="A199" s="164" t="s">
        <v>118</v>
      </c>
      <c r="B199" s="196" t="s">
        <v>1</v>
      </c>
      <c r="C199" s="200"/>
      <c r="D199" s="200"/>
      <c r="E199" s="197"/>
      <c r="F199" s="196" t="s">
        <v>14</v>
      </c>
      <c r="G199" s="200"/>
      <c r="H199" s="200"/>
      <c r="I199" s="197"/>
      <c r="J199" s="196" t="s">
        <v>15</v>
      </c>
      <c r="K199" s="197"/>
    </row>
    <row r="200" spans="1:11" x14ac:dyDescent="0.2">
      <c r="A200" s="22"/>
      <c r="B200" s="196">
        <f>VALUE(RIGHT($B$2, 4))</f>
        <v>2020</v>
      </c>
      <c r="C200" s="197"/>
      <c r="D200" s="196">
        <f>B200-1</f>
        <v>2019</v>
      </c>
      <c r="E200" s="204"/>
      <c r="F200" s="196">
        <f>B200</f>
        <v>2020</v>
      </c>
      <c r="G200" s="204"/>
      <c r="H200" s="196">
        <f>D200</f>
        <v>2019</v>
      </c>
      <c r="I200" s="204"/>
      <c r="J200" s="140" t="s">
        <v>4</v>
      </c>
      <c r="K200" s="141" t="s">
        <v>2</v>
      </c>
    </row>
    <row r="201" spans="1:11" x14ac:dyDescent="0.2">
      <c r="A201" s="163" t="s">
        <v>148</v>
      </c>
      <c r="B201" s="61" t="s">
        <v>12</v>
      </c>
      <c r="C201" s="62" t="s">
        <v>13</v>
      </c>
      <c r="D201" s="61" t="s">
        <v>12</v>
      </c>
      <c r="E201" s="63" t="s">
        <v>13</v>
      </c>
      <c r="F201" s="62" t="s">
        <v>12</v>
      </c>
      <c r="G201" s="62" t="s">
        <v>13</v>
      </c>
      <c r="H201" s="61" t="s">
        <v>12</v>
      </c>
      <c r="I201" s="63" t="s">
        <v>13</v>
      </c>
      <c r="J201" s="61"/>
      <c r="K201" s="63"/>
    </row>
    <row r="202" spans="1:11" x14ac:dyDescent="0.2">
      <c r="A202" s="7" t="s">
        <v>311</v>
      </c>
      <c r="B202" s="65">
        <v>0</v>
      </c>
      <c r="C202" s="34">
        <f>IF(B213=0, "-", B202/B213)</f>
        <v>0</v>
      </c>
      <c r="D202" s="65">
        <v>0</v>
      </c>
      <c r="E202" s="9">
        <f>IF(D213=0, "-", D202/D213)</f>
        <v>0</v>
      </c>
      <c r="F202" s="81">
        <v>6</v>
      </c>
      <c r="G202" s="34">
        <f>IF(F213=0, "-", F202/F213)</f>
        <v>1.5424164524421594E-2</v>
      </c>
      <c r="H202" s="65">
        <v>5</v>
      </c>
      <c r="I202" s="9">
        <f>IF(H213=0, "-", H202/H213)</f>
        <v>1.2919896640826873E-2</v>
      </c>
      <c r="J202" s="8" t="str">
        <f t="shared" ref="J202:J211" si="16">IF(D202=0, "-", IF((B202-D202)/D202&lt;10, (B202-D202)/D202, "&gt;999%"))</f>
        <v>-</v>
      </c>
      <c r="K202" s="9">
        <f t="shared" ref="K202:K211" si="17">IF(H202=0, "-", IF((F202-H202)/H202&lt;10, (F202-H202)/H202, "&gt;999%"))</f>
        <v>0.2</v>
      </c>
    </row>
    <row r="203" spans="1:11" x14ac:dyDescent="0.2">
      <c r="A203" s="7" t="s">
        <v>312</v>
      </c>
      <c r="B203" s="65">
        <v>1</v>
      </c>
      <c r="C203" s="34">
        <f>IF(B213=0, "-", B203/B213)</f>
        <v>2.7027027027027029E-2</v>
      </c>
      <c r="D203" s="65">
        <v>0</v>
      </c>
      <c r="E203" s="9">
        <f>IF(D213=0, "-", D203/D213)</f>
        <v>0</v>
      </c>
      <c r="F203" s="81">
        <v>12</v>
      </c>
      <c r="G203" s="34">
        <f>IF(F213=0, "-", F203/F213)</f>
        <v>3.0848329048843187E-2</v>
      </c>
      <c r="H203" s="65">
        <v>6</v>
      </c>
      <c r="I203" s="9">
        <f>IF(H213=0, "-", H203/H213)</f>
        <v>1.5503875968992248E-2</v>
      </c>
      <c r="J203" s="8" t="str">
        <f t="shared" si="16"/>
        <v>-</v>
      </c>
      <c r="K203" s="9">
        <f t="shared" si="17"/>
        <v>1</v>
      </c>
    </row>
    <row r="204" spans="1:11" x14ac:dyDescent="0.2">
      <c r="A204" s="7" t="s">
        <v>313</v>
      </c>
      <c r="B204" s="65">
        <v>4</v>
      </c>
      <c r="C204" s="34">
        <f>IF(B213=0, "-", B204/B213)</f>
        <v>0.10810810810810811</v>
      </c>
      <c r="D204" s="65">
        <v>1</v>
      </c>
      <c r="E204" s="9">
        <f>IF(D213=0, "-", D204/D213)</f>
        <v>3.0303030303030304E-2</v>
      </c>
      <c r="F204" s="81">
        <v>22</v>
      </c>
      <c r="G204" s="34">
        <f>IF(F213=0, "-", F204/F213)</f>
        <v>5.6555269922879174E-2</v>
      </c>
      <c r="H204" s="65">
        <v>30</v>
      </c>
      <c r="I204" s="9">
        <f>IF(H213=0, "-", H204/H213)</f>
        <v>7.7519379844961239E-2</v>
      </c>
      <c r="J204" s="8">
        <f t="shared" si="16"/>
        <v>3</v>
      </c>
      <c r="K204" s="9">
        <f t="shared" si="17"/>
        <v>-0.26666666666666666</v>
      </c>
    </row>
    <row r="205" spans="1:11" x14ac:dyDescent="0.2">
      <c r="A205" s="7" t="s">
        <v>314</v>
      </c>
      <c r="B205" s="65">
        <v>13</v>
      </c>
      <c r="C205" s="34">
        <f>IF(B213=0, "-", B205/B213)</f>
        <v>0.35135135135135137</v>
      </c>
      <c r="D205" s="65">
        <v>13</v>
      </c>
      <c r="E205" s="9">
        <f>IF(D213=0, "-", D205/D213)</f>
        <v>0.39393939393939392</v>
      </c>
      <c r="F205" s="81">
        <v>192</v>
      </c>
      <c r="G205" s="34">
        <f>IF(F213=0, "-", F205/F213)</f>
        <v>0.49357326478149099</v>
      </c>
      <c r="H205" s="65">
        <v>197</v>
      </c>
      <c r="I205" s="9">
        <f>IF(H213=0, "-", H205/H213)</f>
        <v>0.50904392764857886</v>
      </c>
      <c r="J205" s="8">
        <f t="shared" si="16"/>
        <v>0</v>
      </c>
      <c r="K205" s="9">
        <f t="shared" si="17"/>
        <v>-2.5380710659898477E-2</v>
      </c>
    </row>
    <row r="206" spans="1:11" x14ac:dyDescent="0.2">
      <c r="A206" s="7" t="s">
        <v>315</v>
      </c>
      <c r="B206" s="65">
        <v>3</v>
      </c>
      <c r="C206" s="34">
        <f>IF(B213=0, "-", B206/B213)</f>
        <v>8.1081081081081086E-2</v>
      </c>
      <c r="D206" s="65">
        <v>0</v>
      </c>
      <c r="E206" s="9">
        <f>IF(D213=0, "-", D206/D213)</f>
        <v>0</v>
      </c>
      <c r="F206" s="81">
        <v>35</v>
      </c>
      <c r="G206" s="34">
        <f>IF(F213=0, "-", F206/F213)</f>
        <v>8.9974293059125965E-2</v>
      </c>
      <c r="H206" s="65">
        <v>14</v>
      </c>
      <c r="I206" s="9">
        <f>IF(H213=0, "-", H206/H213)</f>
        <v>3.6175710594315243E-2</v>
      </c>
      <c r="J206" s="8" t="str">
        <f t="shared" si="16"/>
        <v>-</v>
      </c>
      <c r="K206" s="9">
        <f t="shared" si="17"/>
        <v>1.5</v>
      </c>
    </row>
    <row r="207" spans="1:11" x14ac:dyDescent="0.2">
      <c r="A207" s="7" t="s">
        <v>316</v>
      </c>
      <c r="B207" s="65">
        <v>9</v>
      </c>
      <c r="C207" s="34">
        <f>IF(B213=0, "-", B207/B213)</f>
        <v>0.24324324324324326</v>
      </c>
      <c r="D207" s="65">
        <v>1</v>
      </c>
      <c r="E207" s="9">
        <f>IF(D213=0, "-", D207/D213)</f>
        <v>3.0303030303030304E-2</v>
      </c>
      <c r="F207" s="81">
        <v>46</v>
      </c>
      <c r="G207" s="34">
        <f>IF(F213=0, "-", F207/F213)</f>
        <v>0.11825192802056556</v>
      </c>
      <c r="H207" s="65">
        <v>34</v>
      </c>
      <c r="I207" s="9">
        <f>IF(H213=0, "-", H207/H213)</f>
        <v>8.7855297157622733E-2</v>
      </c>
      <c r="J207" s="8">
        <f t="shared" si="16"/>
        <v>8</v>
      </c>
      <c r="K207" s="9">
        <f t="shared" si="17"/>
        <v>0.35294117647058826</v>
      </c>
    </row>
    <row r="208" spans="1:11" x14ac:dyDescent="0.2">
      <c r="A208" s="7" t="s">
        <v>317</v>
      </c>
      <c r="B208" s="65">
        <v>0</v>
      </c>
      <c r="C208" s="34">
        <f>IF(B213=0, "-", B208/B213)</f>
        <v>0</v>
      </c>
      <c r="D208" s="65">
        <v>1</v>
      </c>
      <c r="E208" s="9">
        <f>IF(D213=0, "-", D208/D213)</f>
        <v>3.0303030303030304E-2</v>
      </c>
      <c r="F208" s="81">
        <v>5</v>
      </c>
      <c r="G208" s="34">
        <f>IF(F213=0, "-", F208/F213)</f>
        <v>1.2853470437017995E-2</v>
      </c>
      <c r="H208" s="65">
        <v>8</v>
      </c>
      <c r="I208" s="9">
        <f>IF(H213=0, "-", H208/H213)</f>
        <v>2.0671834625322998E-2</v>
      </c>
      <c r="J208" s="8">
        <f t="shared" si="16"/>
        <v>-1</v>
      </c>
      <c r="K208" s="9">
        <f t="shared" si="17"/>
        <v>-0.375</v>
      </c>
    </row>
    <row r="209" spans="1:11" x14ac:dyDescent="0.2">
      <c r="A209" s="7" t="s">
        <v>318</v>
      </c>
      <c r="B209" s="65">
        <v>0</v>
      </c>
      <c r="C209" s="34">
        <f>IF(B213=0, "-", B209/B213)</f>
        <v>0</v>
      </c>
      <c r="D209" s="65">
        <v>0</v>
      </c>
      <c r="E209" s="9">
        <f>IF(D213=0, "-", D209/D213)</f>
        <v>0</v>
      </c>
      <c r="F209" s="81">
        <v>6</v>
      </c>
      <c r="G209" s="34">
        <f>IF(F213=0, "-", F209/F213)</f>
        <v>1.5424164524421594E-2</v>
      </c>
      <c r="H209" s="65">
        <v>7</v>
      </c>
      <c r="I209" s="9">
        <f>IF(H213=0, "-", H209/H213)</f>
        <v>1.8087855297157621E-2</v>
      </c>
      <c r="J209" s="8" t="str">
        <f t="shared" si="16"/>
        <v>-</v>
      </c>
      <c r="K209" s="9">
        <f t="shared" si="17"/>
        <v>-0.14285714285714285</v>
      </c>
    </row>
    <row r="210" spans="1:11" x14ac:dyDescent="0.2">
      <c r="A210" s="7" t="s">
        <v>319</v>
      </c>
      <c r="B210" s="65">
        <v>4</v>
      </c>
      <c r="C210" s="34">
        <f>IF(B213=0, "-", B210/B213)</f>
        <v>0.10810810810810811</v>
      </c>
      <c r="D210" s="65">
        <v>13</v>
      </c>
      <c r="E210" s="9">
        <f>IF(D213=0, "-", D210/D213)</f>
        <v>0.39393939393939392</v>
      </c>
      <c r="F210" s="81">
        <v>29</v>
      </c>
      <c r="G210" s="34">
        <f>IF(F213=0, "-", F210/F213)</f>
        <v>7.4550128534704371E-2</v>
      </c>
      <c r="H210" s="65">
        <v>45</v>
      </c>
      <c r="I210" s="9">
        <f>IF(H213=0, "-", H210/H213)</f>
        <v>0.11627906976744186</v>
      </c>
      <c r="J210" s="8">
        <f t="shared" si="16"/>
        <v>-0.69230769230769229</v>
      </c>
      <c r="K210" s="9">
        <f t="shared" si="17"/>
        <v>-0.35555555555555557</v>
      </c>
    </row>
    <row r="211" spans="1:11" x14ac:dyDescent="0.2">
      <c r="A211" s="7" t="s">
        <v>320</v>
      </c>
      <c r="B211" s="65">
        <v>3</v>
      </c>
      <c r="C211" s="34">
        <f>IF(B213=0, "-", B211/B213)</f>
        <v>8.1081081081081086E-2</v>
      </c>
      <c r="D211" s="65">
        <v>4</v>
      </c>
      <c r="E211" s="9">
        <f>IF(D213=0, "-", D211/D213)</f>
        <v>0.12121212121212122</v>
      </c>
      <c r="F211" s="81">
        <v>36</v>
      </c>
      <c r="G211" s="34">
        <f>IF(F213=0, "-", F211/F213)</f>
        <v>9.2544987146529561E-2</v>
      </c>
      <c r="H211" s="65">
        <v>41</v>
      </c>
      <c r="I211" s="9">
        <f>IF(H213=0, "-", H211/H213)</f>
        <v>0.10594315245478036</v>
      </c>
      <c r="J211" s="8">
        <f t="shared" si="16"/>
        <v>-0.25</v>
      </c>
      <c r="K211" s="9">
        <f t="shared" si="17"/>
        <v>-0.12195121951219512</v>
      </c>
    </row>
    <row r="212" spans="1:11" x14ac:dyDescent="0.2">
      <c r="A212" s="2"/>
      <c r="B212" s="68"/>
      <c r="C212" s="33"/>
      <c r="D212" s="68"/>
      <c r="E212" s="6"/>
      <c r="F212" s="82"/>
      <c r="G212" s="33"/>
      <c r="H212" s="68"/>
      <c r="I212" s="6"/>
      <c r="J212" s="5"/>
      <c r="K212" s="6"/>
    </row>
    <row r="213" spans="1:11" s="43" customFormat="1" x14ac:dyDescent="0.2">
      <c r="A213" s="162" t="s">
        <v>583</v>
      </c>
      <c r="B213" s="71">
        <f>SUM(B202:B212)</f>
        <v>37</v>
      </c>
      <c r="C213" s="40">
        <f>B213/6204</f>
        <v>5.9638942617666023E-3</v>
      </c>
      <c r="D213" s="71">
        <f>SUM(D202:D212)</f>
        <v>33</v>
      </c>
      <c r="E213" s="41">
        <f>D213/5317</f>
        <v>6.2065074290013162E-3</v>
      </c>
      <c r="F213" s="77">
        <f>SUM(F202:F212)</f>
        <v>389</v>
      </c>
      <c r="G213" s="42">
        <f>F213/60084</f>
        <v>6.4742693562346047E-3</v>
      </c>
      <c r="H213" s="71">
        <f>SUM(H202:H212)</f>
        <v>387</v>
      </c>
      <c r="I213" s="41">
        <f>H213/67212</f>
        <v>5.757900374933048E-3</v>
      </c>
      <c r="J213" s="37">
        <f>IF(D213=0, "-", IF((B213-D213)/D213&lt;10, (B213-D213)/D213, "&gt;999%"))</f>
        <v>0.12121212121212122</v>
      </c>
      <c r="K213" s="38">
        <f>IF(H213=0, "-", IF((F213-H213)/H213&lt;10, (F213-H213)/H213, "&gt;999%"))</f>
        <v>5.1679586563307496E-3</v>
      </c>
    </row>
    <row r="214" spans="1:11" x14ac:dyDescent="0.2">
      <c r="B214" s="83"/>
      <c r="D214" s="83"/>
      <c r="F214" s="83"/>
      <c r="H214" s="83"/>
    </row>
    <row r="215" spans="1:11" x14ac:dyDescent="0.2">
      <c r="A215" s="163" t="s">
        <v>149</v>
      </c>
      <c r="B215" s="61" t="s">
        <v>12</v>
      </c>
      <c r="C215" s="62" t="s">
        <v>13</v>
      </c>
      <c r="D215" s="61" t="s">
        <v>12</v>
      </c>
      <c r="E215" s="63" t="s">
        <v>13</v>
      </c>
      <c r="F215" s="62" t="s">
        <v>12</v>
      </c>
      <c r="G215" s="62" t="s">
        <v>13</v>
      </c>
      <c r="H215" s="61" t="s">
        <v>12</v>
      </c>
      <c r="I215" s="63" t="s">
        <v>13</v>
      </c>
      <c r="J215" s="61"/>
      <c r="K215" s="63"/>
    </row>
    <row r="216" spans="1:11" x14ac:dyDescent="0.2">
      <c r="A216" s="7" t="s">
        <v>321</v>
      </c>
      <c r="B216" s="65">
        <v>0</v>
      </c>
      <c r="C216" s="34">
        <f>IF(B235=0, "-", B216/B235)</f>
        <v>0</v>
      </c>
      <c r="D216" s="65">
        <v>1</v>
      </c>
      <c r="E216" s="9">
        <f>IF(D235=0, "-", D216/D235)</f>
        <v>7.1428571428571425E-2</v>
      </c>
      <c r="F216" s="81">
        <v>0</v>
      </c>
      <c r="G216" s="34">
        <f>IF(F235=0, "-", F216/F235)</f>
        <v>0</v>
      </c>
      <c r="H216" s="65">
        <v>4</v>
      </c>
      <c r="I216" s="9">
        <f>IF(H235=0, "-", H216/H235)</f>
        <v>1.932367149758454E-2</v>
      </c>
      <c r="J216" s="8">
        <f t="shared" ref="J216:J233" si="18">IF(D216=0, "-", IF((B216-D216)/D216&lt;10, (B216-D216)/D216, "&gt;999%"))</f>
        <v>-1</v>
      </c>
      <c r="K216" s="9">
        <f t="shared" ref="K216:K233" si="19">IF(H216=0, "-", IF((F216-H216)/H216&lt;10, (F216-H216)/H216, "&gt;999%"))</f>
        <v>-1</v>
      </c>
    </row>
    <row r="217" spans="1:11" x14ac:dyDescent="0.2">
      <c r="A217" s="7" t="s">
        <v>322</v>
      </c>
      <c r="B217" s="65">
        <v>0</v>
      </c>
      <c r="C217" s="34">
        <f>IF(B235=0, "-", B217/B235)</f>
        <v>0</v>
      </c>
      <c r="D217" s="65">
        <v>0</v>
      </c>
      <c r="E217" s="9">
        <f>IF(D235=0, "-", D217/D235)</f>
        <v>0</v>
      </c>
      <c r="F217" s="81">
        <v>0</v>
      </c>
      <c r="G217" s="34">
        <f>IF(F235=0, "-", F217/F235)</f>
        <v>0</v>
      </c>
      <c r="H217" s="65">
        <v>1</v>
      </c>
      <c r="I217" s="9">
        <f>IF(H235=0, "-", H217/H235)</f>
        <v>4.830917874396135E-3</v>
      </c>
      <c r="J217" s="8" t="str">
        <f t="shared" si="18"/>
        <v>-</v>
      </c>
      <c r="K217" s="9">
        <f t="shared" si="19"/>
        <v>-1</v>
      </c>
    </row>
    <row r="218" spans="1:11" x14ac:dyDescent="0.2">
      <c r="A218" s="7" t="s">
        <v>323</v>
      </c>
      <c r="B218" s="65">
        <v>0</v>
      </c>
      <c r="C218" s="34">
        <f>IF(B235=0, "-", B218/B235)</f>
        <v>0</v>
      </c>
      <c r="D218" s="65">
        <v>2</v>
      </c>
      <c r="E218" s="9">
        <f>IF(D235=0, "-", D218/D235)</f>
        <v>0.14285714285714285</v>
      </c>
      <c r="F218" s="81">
        <v>4</v>
      </c>
      <c r="G218" s="34">
        <f>IF(F235=0, "-", F218/F235)</f>
        <v>2.5477707006369428E-2</v>
      </c>
      <c r="H218" s="65">
        <v>17</v>
      </c>
      <c r="I218" s="9">
        <f>IF(H235=0, "-", H218/H235)</f>
        <v>8.2125603864734303E-2</v>
      </c>
      <c r="J218" s="8">
        <f t="shared" si="18"/>
        <v>-1</v>
      </c>
      <c r="K218" s="9">
        <f t="shared" si="19"/>
        <v>-0.76470588235294112</v>
      </c>
    </row>
    <row r="219" spans="1:11" x14ac:dyDescent="0.2">
      <c r="A219" s="7" t="s">
        <v>324</v>
      </c>
      <c r="B219" s="65">
        <v>0</v>
      </c>
      <c r="C219" s="34">
        <f>IF(B235=0, "-", B219/B235)</f>
        <v>0</v>
      </c>
      <c r="D219" s="65">
        <v>0</v>
      </c>
      <c r="E219" s="9">
        <f>IF(D235=0, "-", D219/D235)</f>
        <v>0</v>
      </c>
      <c r="F219" s="81">
        <v>2</v>
      </c>
      <c r="G219" s="34">
        <f>IF(F235=0, "-", F219/F235)</f>
        <v>1.2738853503184714E-2</v>
      </c>
      <c r="H219" s="65">
        <v>3</v>
      </c>
      <c r="I219" s="9">
        <f>IF(H235=0, "-", H219/H235)</f>
        <v>1.4492753623188406E-2</v>
      </c>
      <c r="J219" s="8" t="str">
        <f t="shared" si="18"/>
        <v>-</v>
      </c>
      <c r="K219" s="9">
        <f t="shared" si="19"/>
        <v>-0.33333333333333331</v>
      </c>
    </row>
    <row r="220" spans="1:11" x14ac:dyDescent="0.2">
      <c r="A220" s="7" t="s">
        <v>325</v>
      </c>
      <c r="B220" s="65">
        <v>2</v>
      </c>
      <c r="C220" s="34">
        <f>IF(B235=0, "-", B220/B235)</f>
        <v>0.13333333333333333</v>
      </c>
      <c r="D220" s="65">
        <v>0</v>
      </c>
      <c r="E220" s="9">
        <f>IF(D235=0, "-", D220/D235)</f>
        <v>0</v>
      </c>
      <c r="F220" s="81">
        <v>16</v>
      </c>
      <c r="G220" s="34">
        <f>IF(F235=0, "-", F220/F235)</f>
        <v>0.10191082802547771</v>
      </c>
      <c r="H220" s="65">
        <v>13</v>
      </c>
      <c r="I220" s="9">
        <f>IF(H235=0, "-", H220/H235)</f>
        <v>6.280193236714976E-2</v>
      </c>
      <c r="J220" s="8" t="str">
        <f t="shared" si="18"/>
        <v>-</v>
      </c>
      <c r="K220" s="9">
        <f t="shared" si="19"/>
        <v>0.23076923076923078</v>
      </c>
    </row>
    <row r="221" spans="1:11" x14ac:dyDescent="0.2">
      <c r="A221" s="7" t="s">
        <v>326</v>
      </c>
      <c r="B221" s="65">
        <v>0</v>
      </c>
      <c r="C221" s="34">
        <f>IF(B235=0, "-", B221/B235)</f>
        <v>0</v>
      </c>
      <c r="D221" s="65">
        <v>0</v>
      </c>
      <c r="E221" s="9">
        <f>IF(D235=0, "-", D221/D235)</f>
        <v>0</v>
      </c>
      <c r="F221" s="81">
        <v>8</v>
      </c>
      <c r="G221" s="34">
        <f>IF(F235=0, "-", F221/F235)</f>
        <v>5.0955414012738856E-2</v>
      </c>
      <c r="H221" s="65">
        <v>7</v>
      </c>
      <c r="I221" s="9">
        <f>IF(H235=0, "-", H221/H235)</f>
        <v>3.3816425120772944E-2</v>
      </c>
      <c r="J221" s="8" t="str">
        <f t="shared" si="18"/>
        <v>-</v>
      </c>
      <c r="K221" s="9">
        <f t="shared" si="19"/>
        <v>0.14285714285714285</v>
      </c>
    </row>
    <row r="222" spans="1:11" x14ac:dyDescent="0.2">
      <c r="A222" s="7" t="s">
        <v>327</v>
      </c>
      <c r="B222" s="65">
        <v>0</v>
      </c>
      <c r="C222" s="34">
        <f>IF(B235=0, "-", B222/B235)</f>
        <v>0</v>
      </c>
      <c r="D222" s="65">
        <v>0</v>
      </c>
      <c r="E222" s="9">
        <f>IF(D235=0, "-", D222/D235)</f>
        <v>0</v>
      </c>
      <c r="F222" s="81">
        <v>0</v>
      </c>
      <c r="G222" s="34">
        <f>IF(F235=0, "-", F222/F235)</f>
        <v>0</v>
      </c>
      <c r="H222" s="65">
        <v>2</v>
      </c>
      <c r="I222" s="9">
        <f>IF(H235=0, "-", H222/H235)</f>
        <v>9.6618357487922701E-3</v>
      </c>
      <c r="J222" s="8" t="str">
        <f t="shared" si="18"/>
        <v>-</v>
      </c>
      <c r="K222" s="9">
        <f t="shared" si="19"/>
        <v>-1</v>
      </c>
    </row>
    <row r="223" spans="1:11" x14ac:dyDescent="0.2">
      <c r="A223" s="7" t="s">
        <v>328</v>
      </c>
      <c r="B223" s="65">
        <v>0</v>
      </c>
      <c r="C223" s="34">
        <f>IF(B235=0, "-", B223/B235)</f>
        <v>0</v>
      </c>
      <c r="D223" s="65">
        <v>0</v>
      </c>
      <c r="E223" s="9">
        <f>IF(D235=0, "-", D223/D235)</f>
        <v>0</v>
      </c>
      <c r="F223" s="81">
        <v>3</v>
      </c>
      <c r="G223" s="34">
        <f>IF(F235=0, "-", F223/F235)</f>
        <v>1.9108280254777069E-2</v>
      </c>
      <c r="H223" s="65">
        <v>4</v>
      </c>
      <c r="I223" s="9">
        <f>IF(H235=0, "-", H223/H235)</f>
        <v>1.932367149758454E-2</v>
      </c>
      <c r="J223" s="8" t="str">
        <f t="shared" si="18"/>
        <v>-</v>
      </c>
      <c r="K223" s="9">
        <f t="shared" si="19"/>
        <v>-0.25</v>
      </c>
    </row>
    <row r="224" spans="1:11" x14ac:dyDescent="0.2">
      <c r="A224" s="7" t="s">
        <v>329</v>
      </c>
      <c r="B224" s="65">
        <v>1</v>
      </c>
      <c r="C224" s="34">
        <f>IF(B235=0, "-", B224/B235)</f>
        <v>6.6666666666666666E-2</v>
      </c>
      <c r="D224" s="65">
        <v>0</v>
      </c>
      <c r="E224" s="9">
        <f>IF(D235=0, "-", D224/D235)</f>
        <v>0</v>
      </c>
      <c r="F224" s="81">
        <v>2</v>
      </c>
      <c r="G224" s="34">
        <f>IF(F235=0, "-", F224/F235)</f>
        <v>1.2738853503184714E-2</v>
      </c>
      <c r="H224" s="65">
        <v>2</v>
      </c>
      <c r="I224" s="9">
        <f>IF(H235=0, "-", H224/H235)</f>
        <v>9.6618357487922701E-3</v>
      </c>
      <c r="J224" s="8" t="str">
        <f t="shared" si="18"/>
        <v>-</v>
      </c>
      <c r="K224" s="9">
        <f t="shared" si="19"/>
        <v>0</v>
      </c>
    </row>
    <row r="225" spans="1:11" x14ac:dyDescent="0.2">
      <c r="A225" s="7" t="s">
        <v>330</v>
      </c>
      <c r="B225" s="65">
        <v>2</v>
      </c>
      <c r="C225" s="34">
        <f>IF(B235=0, "-", B225/B235)</f>
        <v>0.13333333333333333</v>
      </c>
      <c r="D225" s="65">
        <v>0</v>
      </c>
      <c r="E225" s="9">
        <f>IF(D235=0, "-", D225/D235)</f>
        <v>0</v>
      </c>
      <c r="F225" s="81">
        <v>12</v>
      </c>
      <c r="G225" s="34">
        <f>IF(F235=0, "-", F225/F235)</f>
        <v>7.6433121019108277E-2</v>
      </c>
      <c r="H225" s="65">
        <v>6</v>
      </c>
      <c r="I225" s="9">
        <f>IF(H235=0, "-", H225/H235)</f>
        <v>2.8985507246376812E-2</v>
      </c>
      <c r="J225" s="8" t="str">
        <f t="shared" si="18"/>
        <v>-</v>
      </c>
      <c r="K225" s="9">
        <f t="shared" si="19"/>
        <v>1</v>
      </c>
    </row>
    <row r="226" spans="1:11" x14ac:dyDescent="0.2">
      <c r="A226" s="7" t="s">
        <v>331</v>
      </c>
      <c r="B226" s="65">
        <v>1</v>
      </c>
      <c r="C226" s="34">
        <f>IF(B235=0, "-", B226/B235)</f>
        <v>6.6666666666666666E-2</v>
      </c>
      <c r="D226" s="65">
        <v>0</v>
      </c>
      <c r="E226" s="9">
        <f>IF(D235=0, "-", D226/D235)</f>
        <v>0</v>
      </c>
      <c r="F226" s="81">
        <v>1</v>
      </c>
      <c r="G226" s="34">
        <f>IF(F235=0, "-", F226/F235)</f>
        <v>6.369426751592357E-3</v>
      </c>
      <c r="H226" s="65">
        <v>1</v>
      </c>
      <c r="I226" s="9">
        <f>IF(H235=0, "-", H226/H235)</f>
        <v>4.830917874396135E-3</v>
      </c>
      <c r="J226" s="8" t="str">
        <f t="shared" si="18"/>
        <v>-</v>
      </c>
      <c r="K226" s="9">
        <f t="shared" si="19"/>
        <v>0</v>
      </c>
    </row>
    <row r="227" spans="1:11" x14ac:dyDescent="0.2">
      <c r="A227" s="7" t="s">
        <v>332</v>
      </c>
      <c r="B227" s="65">
        <v>0</v>
      </c>
      <c r="C227" s="34">
        <f>IF(B235=0, "-", B227/B235)</f>
        <v>0</v>
      </c>
      <c r="D227" s="65">
        <v>0</v>
      </c>
      <c r="E227" s="9">
        <f>IF(D235=0, "-", D227/D235)</f>
        <v>0</v>
      </c>
      <c r="F227" s="81">
        <v>2</v>
      </c>
      <c r="G227" s="34">
        <f>IF(F235=0, "-", F227/F235)</f>
        <v>1.2738853503184714E-2</v>
      </c>
      <c r="H227" s="65">
        <v>5</v>
      </c>
      <c r="I227" s="9">
        <f>IF(H235=0, "-", H227/H235)</f>
        <v>2.4154589371980676E-2</v>
      </c>
      <c r="J227" s="8" t="str">
        <f t="shared" si="18"/>
        <v>-</v>
      </c>
      <c r="K227" s="9">
        <f t="shared" si="19"/>
        <v>-0.6</v>
      </c>
    </row>
    <row r="228" spans="1:11" x14ac:dyDescent="0.2">
      <c r="A228" s="7" t="s">
        <v>333</v>
      </c>
      <c r="B228" s="65">
        <v>8</v>
      </c>
      <c r="C228" s="34">
        <f>IF(B235=0, "-", B228/B235)</f>
        <v>0.53333333333333333</v>
      </c>
      <c r="D228" s="65">
        <v>7</v>
      </c>
      <c r="E228" s="9">
        <f>IF(D235=0, "-", D228/D235)</f>
        <v>0.5</v>
      </c>
      <c r="F228" s="81">
        <v>58</v>
      </c>
      <c r="G228" s="34">
        <f>IF(F235=0, "-", F228/F235)</f>
        <v>0.36942675159235666</v>
      </c>
      <c r="H228" s="65">
        <v>84</v>
      </c>
      <c r="I228" s="9">
        <f>IF(H235=0, "-", H228/H235)</f>
        <v>0.40579710144927539</v>
      </c>
      <c r="J228" s="8">
        <f t="shared" si="18"/>
        <v>0.14285714285714285</v>
      </c>
      <c r="K228" s="9">
        <f t="shared" si="19"/>
        <v>-0.30952380952380953</v>
      </c>
    </row>
    <row r="229" spans="1:11" x14ac:dyDescent="0.2">
      <c r="A229" s="7" t="s">
        <v>334</v>
      </c>
      <c r="B229" s="65">
        <v>0</v>
      </c>
      <c r="C229" s="34">
        <f>IF(B235=0, "-", B229/B235)</f>
        <v>0</v>
      </c>
      <c r="D229" s="65">
        <v>1</v>
      </c>
      <c r="E229" s="9">
        <f>IF(D235=0, "-", D229/D235)</f>
        <v>7.1428571428571425E-2</v>
      </c>
      <c r="F229" s="81">
        <v>24</v>
      </c>
      <c r="G229" s="34">
        <f>IF(F235=0, "-", F229/F235)</f>
        <v>0.15286624203821655</v>
      </c>
      <c r="H229" s="65">
        <v>20</v>
      </c>
      <c r="I229" s="9">
        <f>IF(H235=0, "-", H229/H235)</f>
        <v>9.6618357487922704E-2</v>
      </c>
      <c r="J229" s="8">
        <f t="shared" si="18"/>
        <v>-1</v>
      </c>
      <c r="K229" s="9">
        <f t="shared" si="19"/>
        <v>0.2</v>
      </c>
    </row>
    <row r="230" spans="1:11" x14ac:dyDescent="0.2">
      <c r="A230" s="7" t="s">
        <v>335</v>
      </c>
      <c r="B230" s="65">
        <v>0</v>
      </c>
      <c r="C230" s="34">
        <f>IF(B235=0, "-", B230/B235)</f>
        <v>0</v>
      </c>
      <c r="D230" s="65">
        <v>0</v>
      </c>
      <c r="E230" s="9">
        <f>IF(D235=0, "-", D230/D235)</f>
        <v>0</v>
      </c>
      <c r="F230" s="81">
        <v>2</v>
      </c>
      <c r="G230" s="34">
        <f>IF(F235=0, "-", F230/F235)</f>
        <v>1.2738853503184714E-2</v>
      </c>
      <c r="H230" s="65">
        <v>4</v>
      </c>
      <c r="I230" s="9">
        <f>IF(H235=0, "-", H230/H235)</f>
        <v>1.932367149758454E-2</v>
      </c>
      <c r="J230" s="8" t="str">
        <f t="shared" si="18"/>
        <v>-</v>
      </c>
      <c r="K230" s="9">
        <f t="shared" si="19"/>
        <v>-0.5</v>
      </c>
    </row>
    <row r="231" spans="1:11" x14ac:dyDescent="0.2">
      <c r="A231" s="7" t="s">
        <v>336</v>
      </c>
      <c r="B231" s="65">
        <v>0</v>
      </c>
      <c r="C231" s="34">
        <f>IF(B235=0, "-", B231/B235)</f>
        <v>0</v>
      </c>
      <c r="D231" s="65">
        <v>0</v>
      </c>
      <c r="E231" s="9">
        <f>IF(D235=0, "-", D231/D235)</f>
        <v>0</v>
      </c>
      <c r="F231" s="81">
        <v>4</v>
      </c>
      <c r="G231" s="34">
        <f>IF(F235=0, "-", F231/F235)</f>
        <v>2.5477707006369428E-2</v>
      </c>
      <c r="H231" s="65">
        <v>1</v>
      </c>
      <c r="I231" s="9">
        <f>IF(H235=0, "-", H231/H235)</f>
        <v>4.830917874396135E-3</v>
      </c>
      <c r="J231" s="8" t="str">
        <f t="shared" si="18"/>
        <v>-</v>
      </c>
      <c r="K231" s="9">
        <f t="shared" si="19"/>
        <v>3</v>
      </c>
    </row>
    <row r="232" spans="1:11" x14ac:dyDescent="0.2">
      <c r="A232" s="7" t="s">
        <v>337</v>
      </c>
      <c r="B232" s="65">
        <v>1</v>
      </c>
      <c r="C232" s="34">
        <f>IF(B235=0, "-", B232/B235)</f>
        <v>6.6666666666666666E-2</v>
      </c>
      <c r="D232" s="65">
        <v>0</v>
      </c>
      <c r="E232" s="9">
        <f>IF(D235=0, "-", D232/D235)</f>
        <v>0</v>
      </c>
      <c r="F232" s="81">
        <v>10</v>
      </c>
      <c r="G232" s="34">
        <f>IF(F235=0, "-", F232/F235)</f>
        <v>6.3694267515923567E-2</v>
      </c>
      <c r="H232" s="65">
        <v>5</v>
      </c>
      <c r="I232" s="9">
        <f>IF(H235=0, "-", H232/H235)</f>
        <v>2.4154589371980676E-2</v>
      </c>
      <c r="J232" s="8" t="str">
        <f t="shared" si="18"/>
        <v>-</v>
      </c>
      <c r="K232" s="9">
        <f t="shared" si="19"/>
        <v>1</v>
      </c>
    </row>
    <row r="233" spans="1:11" x14ac:dyDescent="0.2">
      <c r="A233" s="7" t="s">
        <v>338</v>
      </c>
      <c r="B233" s="65">
        <v>0</v>
      </c>
      <c r="C233" s="34">
        <f>IF(B235=0, "-", B233/B235)</f>
        <v>0</v>
      </c>
      <c r="D233" s="65">
        <v>3</v>
      </c>
      <c r="E233" s="9">
        <f>IF(D235=0, "-", D233/D235)</f>
        <v>0.21428571428571427</v>
      </c>
      <c r="F233" s="81">
        <v>9</v>
      </c>
      <c r="G233" s="34">
        <f>IF(F235=0, "-", F233/F235)</f>
        <v>5.7324840764331211E-2</v>
      </c>
      <c r="H233" s="65">
        <v>28</v>
      </c>
      <c r="I233" s="9">
        <f>IF(H235=0, "-", H233/H235)</f>
        <v>0.13526570048309178</v>
      </c>
      <c r="J233" s="8">
        <f t="shared" si="18"/>
        <v>-1</v>
      </c>
      <c r="K233" s="9">
        <f t="shared" si="19"/>
        <v>-0.6785714285714286</v>
      </c>
    </row>
    <row r="234" spans="1:11" x14ac:dyDescent="0.2">
      <c r="A234" s="2"/>
      <c r="B234" s="68"/>
      <c r="C234" s="33"/>
      <c r="D234" s="68"/>
      <c r="E234" s="6"/>
      <c r="F234" s="82"/>
      <c r="G234" s="33"/>
      <c r="H234" s="68"/>
      <c r="I234" s="6"/>
      <c r="J234" s="5"/>
      <c r="K234" s="6"/>
    </row>
    <row r="235" spans="1:11" s="43" customFormat="1" x14ac:dyDescent="0.2">
      <c r="A235" s="162" t="s">
        <v>582</v>
      </c>
      <c r="B235" s="71">
        <f>SUM(B216:B234)</f>
        <v>15</v>
      </c>
      <c r="C235" s="40">
        <f>B235/6204</f>
        <v>2.4177949709864605E-3</v>
      </c>
      <c r="D235" s="71">
        <f>SUM(D216:D234)</f>
        <v>14</v>
      </c>
      <c r="E235" s="41">
        <f>D235/5317</f>
        <v>2.6330637577581342E-3</v>
      </c>
      <c r="F235" s="77">
        <f>SUM(F216:F234)</f>
        <v>157</v>
      </c>
      <c r="G235" s="42">
        <f>F235/60084</f>
        <v>2.6130084548299046E-3</v>
      </c>
      <c r="H235" s="71">
        <f>SUM(H216:H234)</f>
        <v>207</v>
      </c>
      <c r="I235" s="41">
        <f>H235/67212</f>
        <v>3.0798071772897696E-3</v>
      </c>
      <c r="J235" s="37">
        <f>IF(D235=0, "-", IF((B235-D235)/D235&lt;10, (B235-D235)/D235, "&gt;999%"))</f>
        <v>7.1428571428571425E-2</v>
      </c>
      <c r="K235" s="38">
        <f>IF(H235=0, "-", IF((F235-H235)/H235&lt;10, (F235-H235)/H235, "&gt;999%"))</f>
        <v>-0.24154589371980675</v>
      </c>
    </row>
    <row r="236" spans="1:11" x14ac:dyDescent="0.2">
      <c r="B236" s="83"/>
      <c r="D236" s="83"/>
      <c r="F236" s="83"/>
      <c r="H236" s="83"/>
    </row>
    <row r="237" spans="1:11" x14ac:dyDescent="0.2">
      <c r="A237" s="163" t="s">
        <v>150</v>
      </c>
      <c r="B237" s="61" t="s">
        <v>12</v>
      </c>
      <c r="C237" s="62" t="s">
        <v>13</v>
      </c>
      <c r="D237" s="61" t="s">
        <v>12</v>
      </c>
      <c r="E237" s="63" t="s">
        <v>13</v>
      </c>
      <c r="F237" s="62" t="s">
        <v>12</v>
      </c>
      <c r="G237" s="62" t="s">
        <v>13</v>
      </c>
      <c r="H237" s="61" t="s">
        <v>12</v>
      </c>
      <c r="I237" s="63" t="s">
        <v>13</v>
      </c>
      <c r="J237" s="61"/>
      <c r="K237" s="63"/>
    </row>
    <row r="238" spans="1:11" x14ac:dyDescent="0.2">
      <c r="A238" s="7" t="s">
        <v>339</v>
      </c>
      <c r="B238" s="65">
        <v>0</v>
      </c>
      <c r="C238" s="34">
        <f>IF(B252=0, "-", B238/B252)</f>
        <v>0</v>
      </c>
      <c r="D238" s="65">
        <v>2</v>
      </c>
      <c r="E238" s="9">
        <f>IF(D252=0, "-", D238/D252)</f>
        <v>0.22222222222222221</v>
      </c>
      <c r="F238" s="81">
        <v>4</v>
      </c>
      <c r="G238" s="34">
        <f>IF(F252=0, "-", F238/F252)</f>
        <v>5.6338028169014086E-2</v>
      </c>
      <c r="H238" s="65">
        <v>5</v>
      </c>
      <c r="I238" s="9">
        <f>IF(H252=0, "-", H238/H252)</f>
        <v>5.6179775280898875E-2</v>
      </c>
      <c r="J238" s="8">
        <f t="shared" ref="J238:J250" si="20">IF(D238=0, "-", IF((B238-D238)/D238&lt;10, (B238-D238)/D238, "&gt;999%"))</f>
        <v>-1</v>
      </c>
      <c r="K238" s="9">
        <f t="shared" ref="K238:K250" si="21">IF(H238=0, "-", IF((F238-H238)/H238&lt;10, (F238-H238)/H238, "&gt;999%"))</f>
        <v>-0.2</v>
      </c>
    </row>
    <row r="239" spans="1:11" x14ac:dyDescent="0.2">
      <c r="A239" s="7" t="s">
        <v>340</v>
      </c>
      <c r="B239" s="65">
        <v>0</v>
      </c>
      <c r="C239" s="34">
        <f>IF(B252=0, "-", B239/B252)</f>
        <v>0</v>
      </c>
      <c r="D239" s="65">
        <v>0</v>
      </c>
      <c r="E239" s="9">
        <f>IF(D252=0, "-", D239/D252)</f>
        <v>0</v>
      </c>
      <c r="F239" s="81">
        <v>1</v>
      </c>
      <c r="G239" s="34">
        <f>IF(F252=0, "-", F239/F252)</f>
        <v>1.4084507042253521E-2</v>
      </c>
      <c r="H239" s="65">
        <v>0</v>
      </c>
      <c r="I239" s="9">
        <f>IF(H252=0, "-", H239/H252)</f>
        <v>0</v>
      </c>
      <c r="J239" s="8" t="str">
        <f t="shared" si="20"/>
        <v>-</v>
      </c>
      <c r="K239" s="9" t="str">
        <f t="shared" si="21"/>
        <v>-</v>
      </c>
    </row>
    <row r="240" spans="1:11" x14ac:dyDescent="0.2">
      <c r="A240" s="7" t="s">
        <v>341</v>
      </c>
      <c r="B240" s="65">
        <v>0</v>
      </c>
      <c r="C240" s="34">
        <f>IF(B252=0, "-", B240/B252)</f>
        <v>0</v>
      </c>
      <c r="D240" s="65">
        <v>2</v>
      </c>
      <c r="E240" s="9">
        <f>IF(D252=0, "-", D240/D252)</f>
        <v>0.22222222222222221</v>
      </c>
      <c r="F240" s="81">
        <v>7</v>
      </c>
      <c r="G240" s="34">
        <f>IF(F252=0, "-", F240/F252)</f>
        <v>9.8591549295774641E-2</v>
      </c>
      <c r="H240" s="65">
        <v>9</v>
      </c>
      <c r="I240" s="9">
        <f>IF(H252=0, "-", H240/H252)</f>
        <v>0.10112359550561797</v>
      </c>
      <c r="J240" s="8">
        <f t="shared" si="20"/>
        <v>-1</v>
      </c>
      <c r="K240" s="9">
        <f t="shared" si="21"/>
        <v>-0.22222222222222221</v>
      </c>
    </row>
    <row r="241" spans="1:11" x14ac:dyDescent="0.2">
      <c r="A241" s="7" t="s">
        <v>342</v>
      </c>
      <c r="B241" s="65">
        <v>0</v>
      </c>
      <c r="C241" s="34">
        <f>IF(B252=0, "-", B241/B252)</f>
        <v>0</v>
      </c>
      <c r="D241" s="65">
        <v>0</v>
      </c>
      <c r="E241" s="9">
        <f>IF(D252=0, "-", D241/D252)</f>
        <v>0</v>
      </c>
      <c r="F241" s="81">
        <v>3</v>
      </c>
      <c r="G241" s="34">
        <f>IF(F252=0, "-", F241/F252)</f>
        <v>4.2253521126760563E-2</v>
      </c>
      <c r="H241" s="65">
        <v>3</v>
      </c>
      <c r="I241" s="9">
        <f>IF(H252=0, "-", H241/H252)</f>
        <v>3.3707865168539325E-2</v>
      </c>
      <c r="J241" s="8" t="str">
        <f t="shared" si="20"/>
        <v>-</v>
      </c>
      <c r="K241" s="9">
        <f t="shared" si="21"/>
        <v>0</v>
      </c>
    </row>
    <row r="242" spans="1:11" x14ac:dyDescent="0.2">
      <c r="A242" s="7" t="s">
        <v>343</v>
      </c>
      <c r="B242" s="65">
        <v>0</v>
      </c>
      <c r="C242" s="34">
        <f>IF(B252=0, "-", B242/B252)</f>
        <v>0</v>
      </c>
      <c r="D242" s="65">
        <v>0</v>
      </c>
      <c r="E242" s="9">
        <f>IF(D252=0, "-", D242/D252)</f>
        <v>0</v>
      </c>
      <c r="F242" s="81">
        <v>0</v>
      </c>
      <c r="G242" s="34">
        <f>IF(F252=0, "-", F242/F252)</f>
        <v>0</v>
      </c>
      <c r="H242" s="65">
        <v>1</v>
      </c>
      <c r="I242" s="9">
        <f>IF(H252=0, "-", H242/H252)</f>
        <v>1.1235955056179775E-2</v>
      </c>
      <c r="J242" s="8" t="str">
        <f t="shared" si="20"/>
        <v>-</v>
      </c>
      <c r="K242" s="9">
        <f t="shared" si="21"/>
        <v>-1</v>
      </c>
    </row>
    <row r="243" spans="1:11" x14ac:dyDescent="0.2">
      <c r="A243" s="7" t="s">
        <v>344</v>
      </c>
      <c r="B243" s="65">
        <v>0</v>
      </c>
      <c r="C243" s="34">
        <f>IF(B252=0, "-", B243/B252)</f>
        <v>0</v>
      </c>
      <c r="D243" s="65">
        <v>2</v>
      </c>
      <c r="E243" s="9">
        <f>IF(D252=0, "-", D243/D252)</f>
        <v>0.22222222222222221</v>
      </c>
      <c r="F243" s="81">
        <v>11</v>
      </c>
      <c r="G243" s="34">
        <f>IF(F252=0, "-", F243/F252)</f>
        <v>0.15492957746478872</v>
      </c>
      <c r="H243" s="65">
        <v>17</v>
      </c>
      <c r="I243" s="9">
        <f>IF(H252=0, "-", H243/H252)</f>
        <v>0.19101123595505617</v>
      </c>
      <c r="J243" s="8">
        <f t="shared" si="20"/>
        <v>-1</v>
      </c>
      <c r="K243" s="9">
        <f t="shared" si="21"/>
        <v>-0.35294117647058826</v>
      </c>
    </row>
    <row r="244" spans="1:11" x14ac:dyDescent="0.2">
      <c r="A244" s="7" t="s">
        <v>345</v>
      </c>
      <c r="B244" s="65">
        <v>0</v>
      </c>
      <c r="C244" s="34">
        <f>IF(B252=0, "-", B244/B252)</f>
        <v>0</v>
      </c>
      <c r="D244" s="65">
        <v>0</v>
      </c>
      <c r="E244" s="9">
        <f>IF(D252=0, "-", D244/D252)</f>
        <v>0</v>
      </c>
      <c r="F244" s="81">
        <v>4</v>
      </c>
      <c r="G244" s="34">
        <f>IF(F252=0, "-", F244/F252)</f>
        <v>5.6338028169014086E-2</v>
      </c>
      <c r="H244" s="65">
        <v>5</v>
      </c>
      <c r="I244" s="9">
        <f>IF(H252=0, "-", H244/H252)</f>
        <v>5.6179775280898875E-2</v>
      </c>
      <c r="J244" s="8" t="str">
        <f t="shared" si="20"/>
        <v>-</v>
      </c>
      <c r="K244" s="9">
        <f t="shared" si="21"/>
        <v>-0.2</v>
      </c>
    </row>
    <row r="245" spans="1:11" x14ac:dyDescent="0.2">
      <c r="A245" s="7" t="s">
        <v>346</v>
      </c>
      <c r="B245" s="65">
        <v>0</v>
      </c>
      <c r="C245" s="34">
        <f>IF(B252=0, "-", B245/B252)</f>
        <v>0</v>
      </c>
      <c r="D245" s="65">
        <v>0</v>
      </c>
      <c r="E245" s="9">
        <f>IF(D252=0, "-", D245/D252)</f>
        <v>0</v>
      </c>
      <c r="F245" s="81">
        <v>2</v>
      </c>
      <c r="G245" s="34">
        <f>IF(F252=0, "-", F245/F252)</f>
        <v>2.8169014084507043E-2</v>
      </c>
      <c r="H245" s="65">
        <v>0</v>
      </c>
      <c r="I245" s="9">
        <f>IF(H252=0, "-", H245/H252)</f>
        <v>0</v>
      </c>
      <c r="J245" s="8" t="str">
        <f t="shared" si="20"/>
        <v>-</v>
      </c>
      <c r="K245" s="9" t="str">
        <f t="shared" si="21"/>
        <v>-</v>
      </c>
    </row>
    <row r="246" spans="1:11" x14ac:dyDescent="0.2">
      <c r="A246" s="7" t="s">
        <v>347</v>
      </c>
      <c r="B246" s="65">
        <v>0</v>
      </c>
      <c r="C246" s="34">
        <f>IF(B252=0, "-", B246/B252)</f>
        <v>0</v>
      </c>
      <c r="D246" s="65">
        <v>2</v>
      </c>
      <c r="E246" s="9">
        <f>IF(D252=0, "-", D246/D252)</f>
        <v>0.22222222222222221</v>
      </c>
      <c r="F246" s="81">
        <v>7</v>
      </c>
      <c r="G246" s="34">
        <f>IF(F252=0, "-", F246/F252)</f>
        <v>9.8591549295774641E-2</v>
      </c>
      <c r="H246" s="65">
        <v>8</v>
      </c>
      <c r="I246" s="9">
        <f>IF(H252=0, "-", H246/H252)</f>
        <v>8.98876404494382E-2</v>
      </c>
      <c r="J246" s="8">
        <f t="shared" si="20"/>
        <v>-1</v>
      </c>
      <c r="K246" s="9">
        <f t="shared" si="21"/>
        <v>-0.125</v>
      </c>
    </row>
    <row r="247" spans="1:11" x14ac:dyDescent="0.2">
      <c r="A247" s="7" t="s">
        <v>348</v>
      </c>
      <c r="B247" s="65">
        <v>1</v>
      </c>
      <c r="C247" s="34">
        <f>IF(B252=0, "-", B247/B252)</f>
        <v>0.25</v>
      </c>
      <c r="D247" s="65">
        <v>1</v>
      </c>
      <c r="E247" s="9">
        <f>IF(D252=0, "-", D247/D252)</f>
        <v>0.1111111111111111</v>
      </c>
      <c r="F247" s="81">
        <v>6</v>
      </c>
      <c r="G247" s="34">
        <f>IF(F252=0, "-", F247/F252)</f>
        <v>8.4507042253521125E-2</v>
      </c>
      <c r="H247" s="65">
        <v>2</v>
      </c>
      <c r="I247" s="9">
        <f>IF(H252=0, "-", H247/H252)</f>
        <v>2.247191011235955E-2</v>
      </c>
      <c r="J247" s="8">
        <f t="shared" si="20"/>
        <v>0</v>
      </c>
      <c r="K247" s="9">
        <f t="shared" si="21"/>
        <v>2</v>
      </c>
    </row>
    <row r="248" spans="1:11" x14ac:dyDescent="0.2">
      <c r="A248" s="7" t="s">
        <v>349</v>
      </c>
      <c r="B248" s="65">
        <v>0</v>
      </c>
      <c r="C248" s="34">
        <f>IF(B252=0, "-", B248/B252)</f>
        <v>0</v>
      </c>
      <c r="D248" s="65">
        <v>0</v>
      </c>
      <c r="E248" s="9">
        <f>IF(D252=0, "-", D248/D252)</f>
        <v>0</v>
      </c>
      <c r="F248" s="81">
        <v>0</v>
      </c>
      <c r="G248" s="34">
        <f>IF(F252=0, "-", F248/F252)</f>
        <v>0</v>
      </c>
      <c r="H248" s="65">
        <v>1</v>
      </c>
      <c r="I248" s="9">
        <f>IF(H252=0, "-", H248/H252)</f>
        <v>1.1235955056179775E-2</v>
      </c>
      <c r="J248" s="8" t="str">
        <f t="shared" si="20"/>
        <v>-</v>
      </c>
      <c r="K248" s="9">
        <f t="shared" si="21"/>
        <v>-1</v>
      </c>
    </row>
    <row r="249" spans="1:11" x14ac:dyDescent="0.2">
      <c r="A249" s="7" t="s">
        <v>350</v>
      </c>
      <c r="B249" s="65">
        <v>0</v>
      </c>
      <c r="C249" s="34">
        <f>IF(B252=0, "-", B249/B252)</f>
        <v>0</v>
      </c>
      <c r="D249" s="65">
        <v>0</v>
      </c>
      <c r="E249" s="9">
        <f>IF(D252=0, "-", D249/D252)</f>
        <v>0</v>
      </c>
      <c r="F249" s="81">
        <v>1</v>
      </c>
      <c r="G249" s="34">
        <f>IF(F252=0, "-", F249/F252)</f>
        <v>1.4084507042253521E-2</v>
      </c>
      <c r="H249" s="65">
        <v>0</v>
      </c>
      <c r="I249" s="9">
        <f>IF(H252=0, "-", H249/H252)</f>
        <v>0</v>
      </c>
      <c r="J249" s="8" t="str">
        <f t="shared" si="20"/>
        <v>-</v>
      </c>
      <c r="K249" s="9" t="str">
        <f t="shared" si="21"/>
        <v>-</v>
      </c>
    </row>
    <row r="250" spans="1:11" x14ac:dyDescent="0.2">
      <c r="A250" s="7" t="s">
        <v>351</v>
      </c>
      <c r="B250" s="65">
        <v>3</v>
      </c>
      <c r="C250" s="34">
        <f>IF(B252=0, "-", B250/B252)</f>
        <v>0.75</v>
      </c>
      <c r="D250" s="65">
        <v>0</v>
      </c>
      <c r="E250" s="9">
        <f>IF(D252=0, "-", D250/D252)</f>
        <v>0</v>
      </c>
      <c r="F250" s="81">
        <v>25</v>
      </c>
      <c r="G250" s="34">
        <f>IF(F252=0, "-", F250/F252)</f>
        <v>0.352112676056338</v>
      </c>
      <c r="H250" s="65">
        <v>38</v>
      </c>
      <c r="I250" s="9">
        <f>IF(H252=0, "-", H250/H252)</f>
        <v>0.42696629213483145</v>
      </c>
      <c r="J250" s="8" t="str">
        <f t="shared" si="20"/>
        <v>-</v>
      </c>
      <c r="K250" s="9">
        <f t="shared" si="21"/>
        <v>-0.34210526315789475</v>
      </c>
    </row>
    <row r="251" spans="1:11" x14ac:dyDescent="0.2">
      <c r="A251" s="2"/>
      <c r="B251" s="68"/>
      <c r="C251" s="33"/>
      <c r="D251" s="68"/>
      <c r="E251" s="6"/>
      <c r="F251" s="82"/>
      <c r="G251" s="33"/>
      <c r="H251" s="68"/>
      <c r="I251" s="6"/>
      <c r="J251" s="5"/>
      <c r="K251" s="6"/>
    </row>
    <row r="252" spans="1:11" s="43" customFormat="1" x14ac:dyDescent="0.2">
      <c r="A252" s="162" t="s">
        <v>581</v>
      </c>
      <c r="B252" s="71">
        <f>SUM(B238:B251)</f>
        <v>4</v>
      </c>
      <c r="C252" s="40">
        <f>B252/6204</f>
        <v>6.4474532559638943E-4</v>
      </c>
      <c r="D252" s="71">
        <f>SUM(D238:D251)</f>
        <v>9</v>
      </c>
      <c r="E252" s="41">
        <f>D252/5317</f>
        <v>1.6926838442730863E-3</v>
      </c>
      <c r="F252" s="77">
        <f>SUM(F238:F251)</f>
        <v>71</v>
      </c>
      <c r="G252" s="42">
        <f>F252/60084</f>
        <v>1.1816789827574729E-3</v>
      </c>
      <c r="H252" s="71">
        <f>SUM(H238:H251)</f>
        <v>89</v>
      </c>
      <c r="I252" s="41">
        <f>H252/67212</f>
        <v>1.3241683032791764E-3</v>
      </c>
      <c r="J252" s="37">
        <f>IF(D252=0, "-", IF((B252-D252)/D252&lt;10, (B252-D252)/D252, "&gt;999%"))</f>
        <v>-0.55555555555555558</v>
      </c>
      <c r="K252" s="38">
        <f>IF(H252=0, "-", IF((F252-H252)/H252&lt;10, (F252-H252)/H252, "&gt;999%"))</f>
        <v>-0.20224719101123595</v>
      </c>
    </row>
    <row r="253" spans="1:11" x14ac:dyDescent="0.2">
      <c r="B253" s="83"/>
      <c r="D253" s="83"/>
      <c r="F253" s="83"/>
      <c r="H253" s="83"/>
    </row>
    <row r="254" spans="1:11" s="43" customFormat="1" x14ac:dyDescent="0.2">
      <c r="A254" s="162" t="s">
        <v>580</v>
      </c>
      <c r="B254" s="71">
        <v>56</v>
      </c>
      <c r="C254" s="40">
        <f>B254/6204</f>
        <v>9.0264345583494516E-3</v>
      </c>
      <c r="D254" s="71">
        <v>56</v>
      </c>
      <c r="E254" s="41">
        <f>D254/5317</f>
        <v>1.0532255031032537E-2</v>
      </c>
      <c r="F254" s="77">
        <v>617</v>
      </c>
      <c r="G254" s="42">
        <f>F254/60084</f>
        <v>1.0268956793821983E-2</v>
      </c>
      <c r="H254" s="71">
        <v>683</v>
      </c>
      <c r="I254" s="41">
        <f>H254/67212</f>
        <v>1.0161875855501993E-2</v>
      </c>
      <c r="J254" s="37">
        <f>IF(D254=0, "-", IF((B254-D254)/D254&lt;10, (B254-D254)/D254, "&gt;999%"))</f>
        <v>0</v>
      </c>
      <c r="K254" s="38">
        <f>IF(H254=0, "-", IF((F254-H254)/H254&lt;10, (F254-H254)/H254, "&gt;999%"))</f>
        <v>-9.6632503660322111E-2</v>
      </c>
    </row>
    <row r="255" spans="1:11" x14ac:dyDescent="0.2">
      <c r="B255" s="83"/>
      <c r="D255" s="83"/>
      <c r="F255" s="83"/>
      <c r="H255" s="83"/>
    </row>
    <row r="256" spans="1:11" x14ac:dyDescent="0.2">
      <c r="A256" s="27" t="s">
        <v>578</v>
      </c>
      <c r="B256" s="71">
        <f>B260-B258</f>
        <v>1043</v>
      </c>
      <c r="C256" s="40">
        <f>B256/6204</f>
        <v>0.16811734364925854</v>
      </c>
      <c r="D256" s="71">
        <f>D260-D258</f>
        <v>1207</v>
      </c>
      <c r="E256" s="41">
        <f>D256/5317</f>
        <v>0.22700771111529058</v>
      </c>
      <c r="F256" s="77">
        <f>F260-F258</f>
        <v>12111</v>
      </c>
      <c r="G256" s="42">
        <f>F256/60084</f>
        <v>0.20156780507289795</v>
      </c>
      <c r="H256" s="71">
        <f>H260-H258</f>
        <v>16880</v>
      </c>
      <c r="I256" s="41">
        <f>H256/67212</f>
        <v>0.2511456287567696</v>
      </c>
      <c r="J256" s="37">
        <f>IF(D256=0, "-", IF((B256-D256)/D256&lt;10, (B256-D256)/D256, "&gt;999%"))</f>
        <v>-0.13587406793703397</v>
      </c>
      <c r="K256" s="38">
        <f>IF(H256=0, "-", IF((F256-H256)/H256&lt;10, (F256-H256)/H256, "&gt;999%"))</f>
        <v>-0.28252369668246446</v>
      </c>
    </row>
    <row r="257" spans="1:11" x14ac:dyDescent="0.2">
      <c r="A257" s="27"/>
      <c r="B257" s="71"/>
      <c r="C257" s="40"/>
      <c r="D257" s="71"/>
      <c r="E257" s="41"/>
      <c r="F257" s="77"/>
      <c r="G257" s="42"/>
      <c r="H257" s="71"/>
      <c r="I257" s="41"/>
      <c r="J257" s="37"/>
      <c r="K257" s="38"/>
    </row>
    <row r="258" spans="1:11" x14ac:dyDescent="0.2">
      <c r="A258" s="27" t="s">
        <v>579</v>
      </c>
      <c r="B258" s="71">
        <v>140</v>
      </c>
      <c r="C258" s="40">
        <f>B258/6204</f>
        <v>2.2566086395873632E-2</v>
      </c>
      <c r="D258" s="71">
        <v>134</v>
      </c>
      <c r="E258" s="41">
        <f>D258/5317</f>
        <v>2.5202181681399285E-2</v>
      </c>
      <c r="F258" s="77">
        <v>1536</v>
      </c>
      <c r="G258" s="42">
        <f>F258/60084</f>
        <v>2.5564210105851807E-2</v>
      </c>
      <c r="H258" s="71">
        <v>1603</v>
      </c>
      <c r="I258" s="41">
        <f>H258/67212</f>
        <v>2.3849907754567638E-2</v>
      </c>
      <c r="J258" s="37">
        <f>IF(D258=0, "-", IF((B258-D258)/D258&lt;10, (B258-D258)/D258, "&gt;999%"))</f>
        <v>4.4776119402985072E-2</v>
      </c>
      <c r="K258" s="38">
        <f>IF(H258=0, "-", IF((F258-H258)/H258&lt;10, (F258-H258)/H258, "&gt;999%"))</f>
        <v>-4.1796631316281974E-2</v>
      </c>
    </row>
    <row r="259" spans="1:11" x14ac:dyDescent="0.2">
      <c r="A259" s="27"/>
      <c r="B259" s="71"/>
      <c r="C259" s="40"/>
      <c r="D259" s="71"/>
      <c r="E259" s="41"/>
      <c r="F259" s="77"/>
      <c r="G259" s="42"/>
      <c r="H259" s="71"/>
      <c r="I259" s="41"/>
      <c r="J259" s="37"/>
      <c r="K259" s="38"/>
    </row>
    <row r="260" spans="1:11" x14ac:dyDescent="0.2">
      <c r="A260" s="27" t="s">
        <v>577</v>
      </c>
      <c r="B260" s="71">
        <v>1183</v>
      </c>
      <c r="C260" s="40">
        <f>B260/6204</f>
        <v>0.19068343004513216</v>
      </c>
      <c r="D260" s="71">
        <v>1341</v>
      </c>
      <c r="E260" s="41">
        <f>D260/5317</f>
        <v>0.25220989279668987</v>
      </c>
      <c r="F260" s="77">
        <v>13647</v>
      </c>
      <c r="G260" s="42">
        <f>F260/60084</f>
        <v>0.22713201517874976</v>
      </c>
      <c r="H260" s="71">
        <v>18483</v>
      </c>
      <c r="I260" s="41">
        <f>H260/67212</f>
        <v>0.27499553651133724</v>
      </c>
      <c r="J260" s="37">
        <f>IF(D260=0, "-", IF((B260-D260)/D260&lt;10, (B260-D260)/D260, "&gt;999%"))</f>
        <v>-0.11782252050708426</v>
      </c>
      <c r="K260" s="38">
        <f>IF(H260=0, "-", IF((F260-H260)/H260&lt;10, (F260-H260)/H260, "&gt;999%"))</f>
        <v>-0.261645836714819</v>
      </c>
    </row>
  </sheetData>
  <mergeCells count="58">
    <mergeCell ref="B4:E4"/>
    <mergeCell ref="F4:I4"/>
    <mergeCell ref="J4:K4"/>
    <mergeCell ref="B5:C5"/>
    <mergeCell ref="D5:E5"/>
    <mergeCell ref="F5:G5"/>
    <mergeCell ref="H5:I5"/>
    <mergeCell ref="B15:E15"/>
    <mergeCell ref="F15:I15"/>
    <mergeCell ref="J15:K15"/>
    <mergeCell ref="B16:C16"/>
    <mergeCell ref="D16:E16"/>
    <mergeCell ref="F16:G16"/>
    <mergeCell ref="H16:I16"/>
    <mergeCell ref="B47:E47"/>
    <mergeCell ref="F47:I47"/>
    <mergeCell ref="J47:K47"/>
    <mergeCell ref="B48:C48"/>
    <mergeCell ref="D48:E48"/>
    <mergeCell ref="F48:G48"/>
    <mergeCell ref="H48:I48"/>
    <mergeCell ref="J91:K91"/>
    <mergeCell ref="B92:C92"/>
    <mergeCell ref="D92:E92"/>
    <mergeCell ref="F92:G92"/>
    <mergeCell ref="H92:I92"/>
    <mergeCell ref="B131:C131"/>
    <mergeCell ref="D131:E131"/>
    <mergeCell ref="F131:G131"/>
    <mergeCell ref="H131:I131"/>
    <mergeCell ref="B91:E91"/>
    <mergeCell ref="F91:I91"/>
    <mergeCell ref="B200:C200"/>
    <mergeCell ref="D200:E200"/>
    <mergeCell ref="F200:G200"/>
    <mergeCell ref="H200:I200"/>
    <mergeCell ref="B176:E176"/>
    <mergeCell ref="F176:I176"/>
    <mergeCell ref="B177:C177"/>
    <mergeCell ref="D177:E177"/>
    <mergeCell ref="F177:G177"/>
    <mergeCell ref="H177:I177"/>
    <mergeCell ref="B1:K1"/>
    <mergeCell ref="B2:K2"/>
    <mergeCell ref="B199:E199"/>
    <mergeCell ref="F199:I199"/>
    <mergeCell ref="J199:K199"/>
    <mergeCell ref="J176:K176"/>
    <mergeCell ref="B155:E155"/>
    <mergeCell ref="F155:I155"/>
    <mergeCell ref="J155:K155"/>
    <mergeCell ref="B156:C156"/>
    <mergeCell ref="D156:E156"/>
    <mergeCell ref="F156:G156"/>
    <mergeCell ref="H156:I156"/>
    <mergeCell ref="B130:E130"/>
    <mergeCell ref="F130:I130"/>
    <mergeCell ref="J130:K130"/>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45" max="16383" man="1"/>
    <brk id="106" max="16383" man="1"/>
    <brk id="154" max="16383" man="1"/>
    <brk id="19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8"/>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630</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6</v>
      </c>
      <c r="C7" s="39">
        <f>IF(B48=0, "-", B7/B48)</f>
        <v>5.0718512256973797E-3</v>
      </c>
      <c r="D7" s="65">
        <v>6</v>
      </c>
      <c r="E7" s="21">
        <f>IF(D48=0, "-", D7/D48)</f>
        <v>4.4742729306487695E-3</v>
      </c>
      <c r="F7" s="81">
        <v>33</v>
      </c>
      <c r="G7" s="39">
        <f>IF(F48=0, "-", F7/F48)</f>
        <v>2.4181138711804793E-3</v>
      </c>
      <c r="H7" s="65">
        <v>42</v>
      </c>
      <c r="I7" s="21">
        <f>IF(H48=0, "-", H7/H48)</f>
        <v>2.2723583833793217E-3</v>
      </c>
      <c r="J7" s="20">
        <f t="shared" ref="J7:J46" si="0">IF(D7=0, "-", IF((B7-D7)/D7&lt;10, (B7-D7)/D7, "&gt;999%"))</f>
        <v>0</v>
      </c>
      <c r="K7" s="21">
        <f t="shared" ref="K7:K46" si="1">IF(H7=0, "-", IF((F7-H7)/H7&lt;10, (F7-H7)/H7, "&gt;999%"))</f>
        <v>-0.21428571428571427</v>
      </c>
    </row>
    <row r="8" spans="1:11" x14ac:dyDescent="0.2">
      <c r="A8" s="7" t="s">
        <v>32</v>
      </c>
      <c r="B8" s="65">
        <v>0</v>
      </c>
      <c r="C8" s="39">
        <f>IF(B48=0, "-", B8/B48)</f>
        <v>0</v>
      </c>
      <c r="D8" s="65">
        <v>0</v>
      </c>
      <c r="E8" s="21">
        <f>IF(D48=0, "-", D8/D48)</f>
        <v>0</v>
      </c>
      <c r="F8" s="81">
        <v>0</v>
      </c>
      <c r="G8" s="39">
        <f>IF(F48=0, "-", F8/F48)</f>
        <v>0</v>
      </c>
      <c r="H8" s="65">
        <v>1</v>
      </c>
      <c r="I8" s="21">
        <f>IF(H48=0, "-", H8/H48)</f>
        <v>5.4103771032840988E-5</v>
      </c>
      <c r="J8" s="20" t="str">
        <f t="shared" si="0"/>
        <v>-</v>
      </c>
      <c r="K8" s="21">
        <f t="shared" si="1"/>
        <v>-1</v>
      </c>
    </row>
    <row r="9" spans="1:11" x14ac:dyDescent="0.2">
      <c r="A9" s="7" t="s">
        <v>33</v>
      </c>
      <c r="B9" s="65">
        <v>0</v>
      </c>
      <c r="C9" s="39">
        <f>IF(B48=0, "-", B9/B48)</f>
        <v>0</v>
      </c>
      <c r="D9" s="65">
        <v>2</v>
      </c>
      <c r="E9" s="21">
        <f>IF(D48=0, "-", D9/D48)</f>
        <v>1.4914243102162564E-3</v>
      </c>
      <c r="F9" s="81">
        <v>4</v>
      </c>
      <c r="G9" s="39">
        <f>IF(F48=0, "-", F9/F48)</f>
        <v>2.9310471165823991E-4</v>
      </c>
      <c r="H9" s="65">
        <v>5</v>
      </c>
      <c r="I9" s="21">
        <f>IF(H48=0, "-", H9/H48)</f>
        <v>2.7051885516420494E-4</v>
      </c>
      <c r="J9" s="20">
        <f t="shared" si="0"/>
        <v>-1</v>
      </c>
      <c r="K9" s="21">
        <f t="shared" si="1"/>
        <v>-0.2</v>
      </c>
    </row>
    <row r="10" spans="1:11" x14ac:dyDescent="0.2">
      <c r="A10" s="7" t="s">
        <v>34</v>
      </c>
      <c r="B10" s="65">
        <v>12</v>
      </c>
      <c r="C10" s="39">
        <f>IF(B48=0, "-", B10/B48)</f>
        <v>1.0143702451394759E-2</v>
      </c>
      <c r="D10" s="65">
        <v>23</v>
      </c>
      <c r="E10" s="21">
        <f>IF(D48=0, "-", D10/D48)</f>
        <v>1.7151379567486951E-2</v>
      </c>
      <c r="F10" s="81">
        <v>212</v>
      </c>
      <c r="G10" s="39">
        <f>IF(F48=0, "-", F10/F48)</f>
        <v>1.5534549717886715E-2</v>
      </c>
      <c r="H10" s="65">
        <v>234</v>
      </c>
      <c r="I10" s="21">
        <f>IF(H48=0, "-", H10/H48)</f>
        <v>1.2660282421684791E-2</v>
      </c>
      <c r="J10" s="20">
        <f t="shared" si="0"/>
        <v>-0.47826086956521741</v>
      </c>
      <c r="K10" s="21">
        <f t="shared" si="1"/>
        <v>-9.4017094017094016E-2</v>
      </c>
    </row>
    <row r="11" spans="1:11" x14ac:dyDescent="0.2">
      <c r="A11" s="7" t="s">
        <v>35</v>
      </c>
      <c r="B11" s="65">
        <v>0</v>
      </c>
      <c r="C11" s="39">
        <f>IF(B48=0, "-", B11/B48)</f>
        <v>0</v>
      </c>
      <c r="D11" s="65">
        <v>2</v>
      </c>
      <c r="E11" s="21">
        <f>IF(D48=0, "-", D11/D48)</f>
        <v>1.4914243102162564E-3</v>
      </c>
      <c r="F11" s="81">
        <v>10</v>
      </c>
      <c r="G11" s="39">
        <f>IF(F48=0, "-", F11/F48)</f>
        <v>7.3276177914559978E-4</v>
      </c>
      <c r="H11" s="65">
        <v>10</v>
      </c>
      <c r="I11" s="21">
        <f>IF(H48=0, "-", H11/H48)</f>
        <v>5.4103771032840988E-4</v>
      </c>
      <c r="J11" s="20">
        <f t="shared" si="0"/>
        <v>-1</v>
      </c>
      <c r="K11" s="21">
        <f t="shared" si="1"/>
        <v>0</v>
      </c>
    </row>
    <row r="12" spans="1:11" x14ac:dyDescent="0.2">
      <c r="A12" s="7" t="s">
        <v>36</v>
      </c>
      <c r="B12" s="65">
        <v>25</v>
      </c>
      <c r="C12" s="39">
        <f>IF(B48=0, "-", B12/B48)</f>
        <v>2.1132713440405747E-2</v>
      </c>
      <c r="D12" s="65">
        <v>18</v>
      </c>
      <c r="E12" s="21">
        <f>IF(D48=0, "-", D12/D48)</f>
        <v>1.3422818791946308E-2</v>
      </c>
      <c r="F12" s="81">
        <v>324</v>
      </c>
      <c r="G12" s="39">
        <f>IF(F48=0, "-", F12/F48)</f>
        <v>2.3741481644317431E-2</v>
      </c>
      <c r="H12" s="65">
        <v>286</v>
      </c>
      <c r="I12" s="21">
        <f>IF(H48=0, "-", H12/H48)</f>
        <v>1.5473678515392523E-2</v>
      </c>
      <c r="J12" s="20">
        <f t="shared" si="0"/>
        <v>0.3888888888888889</v>
      </c>
      <c r="K12" s="21">
        <f t="shared" si="1"/>
        <v>0.13286713286713286</v>
      </c>
    </row>
    <row r="13" spans="1:11" x14ac:dyDescent="0.2">
      <c r="A13" s="7" t="s">
        <v>38</v>
      </c>
      <c r="B13" s="65">
        <v>0</v>
      </c>
      <c r="C13" s="39">
        <f>IF(B48=0, "-", B13/B48)</f>
        <v>0</v>
      </c>
      <c r="D13" s="65">
        <v>2</v>
      </c>
      <c r="E13" s="21">
        <f>IF(D48=0, "-", D13/D48)</f>
        <v>1.4914243102162564E-3</v>
      </c>
      <c r="F13" s="81">
        <v>18</v>
      </c>
      <c r="G13" s="39">
        <f>IF(F48=0, "-", F13/F48)</f>
        <v>1.3189712024620796E-3</v>
      </c>
      <c r="H13" s="65">
        <v>16</v>
      </c>
      <c r="I13" s="21">
        <f>IF(H48=0, "-", H13/H48)</f>
        <v>8.6566033652545581E-4</v>
      </c>
      <c r="J13" s="20">
        <f t="shared" si="0"/>
        <v>-1</v>
      </c>
      <c r="K13" s="21">
        <f t="shared" si="1"/>
        <v>0.125</v>
      </c>
    </row>
    <row r="14" spans="1:11" x14ac:dyDescent="0.2">
      <c r="A14" s="7" t="s">
        <v>39</v>
      </c>
      <c r="B14" s="65">
        <v>0</v>
      </c>
      <c r="C14" s="39">
        <f>IF(B48=0, "-", B14/B48)</f>
        <v>0</v>
      </c>
      <c r="D14" s="65">
        <v>1</v>
      </c>
      <c r="E14" s="21">
        <f>IF(D48=0, "-", D14/D48)</f>
        <v>7.4571215510812821E-4</v>
      </c>
      <c r="F14" s="81">
        <v>1</v>
      </c>
      <c r="G14" s="39">
        <f>IF(F48=0, "-", F14/F48)</f>
        <v>7.3276177914559978E-5</v>
      </c>
      <c r="H14" s="65">
        <v>3</v>
      </c>
      <c r="I14" s="21">
        <f>IF(H48=0, "-", H14/H48)</f>
        <v>1.6231131309852296E-4</v>
      </c>
      <c r="J14" s="20">
        <f t="shared" si="0"/>
        <v>-1</v>
      </c>
      <c r="K14" s="21">
        <f t="shared" si="1"/>
        <v>-0.66666666666666663</v>
      </c>
    </row>
    <row r="15" spans="1:11" x14ac:dyDescent="0.2">
      <c r="A15" s="7" t="s">
        <v>42</v>
      </c>
      <c r="B15" s="65">
        <v>0</v>
      </c>
      <c r="C15" s="39">
        <f>IF(B48=0, "-", B15/B48)</f>
        <v>0</v>
      </c>
      <c r="D15" s="65">
        <v>2</v>
      </c>
      <c r="E15" s="21">
        <f>IF(D48=0, "-", D15/D48)</f>
        <v>1.4914243102162564E-3</v>
      </c>
      <c r="F15" s="81">
        <v>11</v>
      </c>
      <c r="G15" s="39">
        <f>IF(F48=0, "-", F15/F48)</f>
        <v>8.0603795706015976E-4</v>
      </c>
      <c r="H15" s="65">
        <v>17</v>
      </c>
      <c r="I15" s="21">
        <f>IF(H48=0, "-", H15/H48)</f>
        <v>9.1976410755829679E-4</v>
      </c>
      <c r="J15" s="20">
        <f t="shared" si="0"/>
        <v>-1</v>
      </c>
      <c r="K15" s="21">
        <f t="shared" si="1"/>
        <v>-0.35294117647058826</v>
      </c>
    </row>
    <row r="16" spans="1:11" x14ac:dyDescent="0.2">
      <c r="A16" s="7" t="s">
        <v>43</v>
      </c>
      <c r="B16" s="65">
        <v>5</v>
      </c>
      <c r="C16" s="39">
        <f>IF(B48=0, "-", B16/B48)</f>
        <v>4.22654268808115E-3</v>
      </c>
      <c r="D16" s="65">
        <v>4</v>
      </c>
      <c r="E16" s="21">
        <f>IF(D48=0, "-", D16/D48)</f>
        <v>2.9828486204325128E-3</v>
      </c>
      <c r="F16" s="81">
        <v>44</v>
      </c>
      <c r="G16" s="39">
        <f>IF(F48=0, "-", F16/F48)</f>
        <v>3.224151828240639E-3</v>
      </c>
      <c r="H16" s="65">
        <v>44</v>
      </c>
      <c r="I16" s="21">
        <f>IF(H48=0, "-", H16/H48)</f>
        <v>2.3805659254450035E-3</v>
      </c>
      <c r="J16" s="20">
        <f t="shared" si="0"/>
        <v>0.25</v>
      </c>
      <c r="K16" s="21">
        <f t="shared" si="1"/>
        <v>0</v>
      </c>
    </row>
    <row r="17" spans="1:11" x14ac:dyDescent="0.2">
      <c r="A17" s="7" t="s">
        <v>45</v>
      </c>
      <c r="B17" s="65">
        <v>22</v>
      </c>
      <c r="C17" s="39">
        <f>IF(B48=0, "-", B17/B48)</f>
        <v>1.8596787827557058E-2</v>
      </c>
      <c r="D17" s="65">
        <v>30</v>
      </c>
      <c r="E17" s="21">
        <f>IF(D48=0, "-", D17/D48)</f>
        <v>2.2371364653243849E-2</v>
      </c>
      <c r="F17" s="81">
        <v>369</v>
      </c>
      <c r="G17" s="39">
        <f>IF(F48=0, "-", F17/F48)</f>
        <v>2.703890965047263E-2</v>
      </c>
      <c r="H17" s="65">
        <v>516</v>
      </c>
      <c r="I17" s="21">
        <f>IF(H48=0, "-", H17/H48)</f>
        <v>2.7917545852945952E-2</v>
      </c>
      <c r="J17" s="20">
        <f t="shared" si="0"/>
        <v>-0.26666666666666666</v>
      </c>
      <c r="K17" s="21">
        <f t="shared" si="1"/>
        <v>-0.28488372093023256</v>
      </c>
    </row>
    <row r="18" spans="1:11" x14ac:dyDescent="0.2">
      <c r="A18" s="7" t="s">
        <v>48</v>
      </c>
      <c r="B18" s="65">
        <v>0</v>
      </c>
      <c r="C18" s="39">
        <f>IF(B48=0, "-", B18/B48)</f>
        <v>0</v>
      </c>
      <c r="D18" s="65">
        <v>1</v>
      </c>
      <c r="E18" s="21">
        <f>IF(D48=0, "-", D18/D48)</f>
        <v>7.4571215510812821E-4</v>
      </c>
      <c r="F18" s="81">
        <v>13</v>
      </c>
      <c r="G18" s="39">
        <f>IF(F48=0, "-", F18/F48)</f>
        <v>9.5259031288927971E-4</v>
      </c>
      <c r="H18" s="65">
        <v>2</v>
      </c>
      <c r="I18" s="21">
        <f>IF(H48=0, "-", H18/H48)</f>
        <v>1.0820754206568198E-4</v>
      </c>
      <c r="J18" s="20">
        <f t="shared" si="0"/>
        <v>-1</v>
      </c>
      <c r="K18" s="21">
        <f t="shared" si="1"/>
        <v>5.5</v>
      </c>
    </row>
    <row r="19" spans="1:11" x14ac:dyDescent="0.2">
      <c r="A19" s="7" t="s">
        <v>52</v>
      </c>
      <c r="B19" s="65">
        <v>0</v>
      </c>
      <c r="C19" s="39">
        <f>IF(B48=0, "-", B19/B48)</f>
        <v>0</v>
      </c>
      <c r="D19" s="65">
        <v>47</v>
      </c>
      <c r="E19" s="21">
        <f>IF(D48=0, "-", D19/D48)</f>
        <v>3.5048471290082026E-2</v>
      </c>
      <c r="F19" s="81">
        <v>334</v>
      </c>
      <c r="G19" s="39">
        <f>IF(F48=0, "-", F19/F48)</f>
        <v>2.4474243423463032E-2</v>
      </c>
      <c r="H19" s="65">
        <v>866</v>
      </c>
      <c r="I19" s="21">
        <f>IF(H48=0, "-", H19/H48)</f>
        <v>4.6853865714440293E-2</v>
      </c>
      <c r="J19" s="20">
        <f t="shared" si="0"/>
        <v>-1</v>
      </c>
      <c r="K19" s="21">
        <f t="shared" si="1"/>
        <v>-0.61431870669745958</v>
      </c>
    </row>
    <row r="20" spans="1:11" x14ac:dyDescent="0.2">
      <c r="A20" s="7" t="s">
        <v>53</v>
      </c>
      <c r="B20" s="65">
        <v>77</v>
      </c>
      <c r="C20" s="39">
        <f>IF(B48=0, "-", B20/B48)</f>
        <v>6.5088757396449703E-2</v>
      </c>
      <c r="D20" s="65">
        <v>66</v>
      </c>
      <c r="E20" s="21">
        <f>IF(D48=0, "-", D20/D48)</f>
        <v>4.9217002237136466E-2</v>
      </c>
      <c r="F20" s="81">
        <v>707</v>
      </c>
      <c r="G20" s="39">
        <f>IF(F48=0, "-", F20/F48)</f>
        <v>5.1806257785593904E-2</v>
      </c>
      <c r="H20" s="65">
        <v>918</v>
      </c>
      <c r="I20" s="21">
        <f>IF(H48=0, "-", H20/H48)</f>
        <v>4.9667261808148025E-2</v>
      </c>
      <c r="J20" s="20">
        <f t="shared" si="0"/>
        <v>0.16666666666666666</v>
      </c>
      <c r="K20" s="21">
        <f t="shared" si="1"/>
        <v>-0.22984749455337691</v>
      </c>
    </row>
    <row r="21" spans="1:11" x14ac:dyDescent="0.2">
      <c r="A21" s="7" t="s">
        <v>54</v>
      </c>
      <c r="B21" s="65">
        <v>97</v>
      </c>
      <c r="C21" s="39">
        <f>IF(B48=0, "-", B21/B48)</f>
        <v>8.1994928148774307E-2</v>
      </c>
      <c r="D21" s="65">
        <v>107</v>
      </c>
      <c r="E21" s="21">
        <f>IF(D48=0, "-", D21/D48)</f>
        <v>7.9791200596569731E-2</v>
      </c>
      <c r="F21" s="81">
        <v>1103</v>
      </c>
      <c r="G21" s="39">
        <f>IF(F48=0, "-", F21/F48)</f>
        <v>8.0823624239759653E-2</v>
      </c>
      <c r="H21" s="65">
        <v>1966</v>
      </c>
      <c r="I21" s="21">
        <f>IF(H48=0, "-", H21/H48)</f>
        <v>0.10636801385056538</v>
      </c>
      <c r="J21" s="20">
        <f t="shared" si="0"/>
        <v>-9.3457943925233641E-2</v>
      </c>
      <c r="K21" s="21">
        <f t="shared" si="1"/>
        <v>-0.43896236012207529</v>
      </c>
    </row>
    <row r="22" spans="1:11" x14ac:dyDescent="0.2">
      <c r="A22" s="7" t="s">
        <v>56</v>
      </c>
      <c r="B22" s="65">
        <v>0</v>
      </c>
      <c r="C22" s="39">
        <f>IF(B48=0, "-", B22/B48)</f>
        <v>0</v>
      </c>
      <c r="D22" s="65">
        <v>0</v>
      </c>
      <c r="E22" s="21">
        <f>IF(D48=0, "-", D22/D48)</f>
        <v>0</v>
      </c>
      <c r="F22" s="81">
        <v>0</v>
      </c>
      <c r="G22" s="39">
        <f>IF(F48=0, "-", F22/F48)</f>
        <v>0</v>
      </c>
      <c r="H22" s="65">
        <v>4</v>
      </c>
      <c r="I22" s="21">
        <f>IF(H48=0, "-", H22/H48)</f>
        <v>2.1641508413136395E-4</v>
      </c>
      <c r="J22" s="20" t="str">
        <f t="shared" si="0"/>
        <v>-</v>
      </c>
      <c r="K22" s="21">
        <f t="shared" si="1"/>
        <v>-1</v>
      </c>
    </row>
    <row r="23" spans="1:11" x14ac:dyDescent="0.2">
      <c r="A23" s="7" t="s">
        <v>62</v>
      </c>
      <c r="B23" s="65">
        <v>0</v>
      </c>
      <c r="C23" s="39">
        <f>IF(B48=0, "-", B23/B48)</f>
        <v>0</v>
      </c>
      <c r="D23" s="65">
        <v>0</v>
      </c>
      <c r="E23" s="21">
        <f>IF(D48=0, "-", D23/D48)</f>
        <v>0</v>
      </c>
      <c r="F23" s="81">
        <v>20</v>
      </c>
      <c r="G23" s="39">
        <f>IF(F48=0, "-", F23/F48)</f>
        <v>1.4655235582911996E-3</v>
      </c>
      <c r="H23" s="65">
        <v>26</v>
      </c>
      <c r="I23" s="21">
        <f>IF(H48=0, "-", H23/H48)</f>
        <v>1.4066980468538657E-3</v>
      </c>
      <c r="J23" s="20" t="str">
        <f t="shared" si="0"/>
        <v>-</v>
      </c>
      <c r="K23" s="21">
        <f t="shared" si="1"/>
        <v>-0.23076923076923078</v>
      </c>
    </row>
    <row r="24" spans="1:11" x14ac:dyDescent="0.2">
      <c r="A24" s="7" t="s">
        <v>65</v>
      </c>
      <c r="B24" s="65">
        <v>117</v>
      </c>
      <c r="C24" s="39">
        <f>IF(B48=0, "-", B24/B48)</f>
        <v>9.8901098901098897E-2</v>
      </c>
      <c r="D24" s="65">
        <v>134</v>
      </c>
      <c r="E24" s="21">
        <f>IF(D48=0, "-", D24/D48)</f>
        <v>9.9925428784489193E-2</v>
      </c>
      <c r="F24" s="81">
        <v>1735</v>
      </c>
      <c r="G24" s="39">
        <f>IF(F48=0, "-", F24/F48)</f>
        <v>0.12713416868176156</v>
      </c>
      <c r="H24" s="65">
        <v>2020</v>
      </c>
      <c r="I24" s="21">
        <f>IF(H48=0, "-", H24/H48)</f>
        <v>0.10928961748633879</v>
      </c>
      <c r="J24" s="20">
        <f t="shared" si="0"/>
        <v>-0.12686567164179105</v>
      </c>
      <c r="K24" s="21">
        <f t="shared" si="1"/>
        <v>-0.14108910891089108</v>
      </c>
    </row>
    <row r="25" spans="1:11" x14ac:dyDescent="0.2">
      <c r="A25" s="7" t="s">
        <v>66</v>
      </c>
      <c r="B25" s="65">
        <v>0</v>
      </c>
      <c r="C25" s="39">
        <f>IF(B48=0, "-", B25/B48)</f>
        <v>0</v>
      </c>
      <c r="D25" s="65">
        <v>0</v>
      </c>
      <c r="E25" s="21">
        <f>IF(D48=0, "-", D25/D48)</f>
        <v>0</v>
      </c>
      <c r="F25" s="81">
        <v>4</v>
      </c>
      <c r="G25" s="39">
        <f>IF(F48=0, "-", F25/F48)</f>
        <v>2.9310471165823991E-4</v>
      </c>
      <c r="H25" s="65">
        <v>5</v>
      </c>
      <c r="I25" s="21">
        <f>IF(H48=0, "-", H25/H48)</f>
        <v>2.7051885516420494E-4</v>
      </c>
      <c r="J25" s="20" t="str">
        <f t="shared" si="0"/>
        <v>-</v>
      </c>
      <c r="K25" s="21">
        <f t="shared" si="1"/>
        <v>-0.2</v>
      </c>
    </row>
    <row r="26" spans="1:11" x14ac:dyDescent="0.2">
      <c r="A26" s="7" t="s">
        <v>68</v>
      </c>
      <c r="B26" s="65">
        <v>2</v>
      </c>
      <c r="C26" s="39">
        <f>IF(B48=0, "-", B26/B48)</f>
        <v>1.6906170752324597E-3</v>
      </c>
      <c r="D26" s="65">
        <v>0</v>
      </c>
      <c r="E26" s="21">
        <f>IF(D48=0, "-", D26/D48)</f>
        <v>0</v>
      </c>
      <c r="F26" s="81">
        <v>22</v>
      </c>
      <c r="G26" s="39">
        <f>IF(F48=0, "-", F26/F48)</f>
        <v>1.6120759141203195E-3</v>
      </c>
      <c r="H26" s="65">
        <v>34</v>
      </c>
      <c r="I26" s="21">
        <f>IF(H48=0, "-", H26/H48)</f>
        <v>1.8395282151165936E-3</v>
      </c>
      <c r="J26" s="20" t="str">
        <f t="shared" si="0"/>
        <v>-</v>
      </c>
      <c r="K26" s="21">
        <f t="shared" si="1"/>
        <v>-0.35294117647058826</v>
      </c>
    </row>
    <row r="27" spans="1:11" x14ac:dyDescent="0.2">
      <c r="A27" s="7" t="s">
        <v>69</v>
      </c>
      <c r="B27" s="65">
        <v>15</v>
      </c>
      <c r="C27" s="39">
        <f>IF(B48=0, "-", B27/B48)</f>
        <v>1.2679628064243449E-2</v>
      </c>
      <c r="D27" s="65">
        <v>2</v>
      </c>
      <c r="E27" s="21">
        <f>IF(D48=0, "-", D27/D48)</f>
        <v>1.4914243102162564E-3</v>
      </c>
      <c r="F27" s="81">
        <v>84</v>
      </c>
      <c r="G27" s="39">
        <f>IF(F48=0, "-", F27/F48)</f>
        <v>6.1551989448230381E-3</v>
      </c>
      <c r="H27" s="65">
        <v>77</v>
      </c>
      <c r="I27" s="21">
        <f>IF(H48=0, "-", H27/H48)</f>
        <v>4.1659903695287562E-3</v>
      </c>
      <c r="J27" s="20">
        <f t="shared" si="0"/>
        <v>6.5</v>
      </c>
      <c r="K27" s="21">
        <f t="shared" si="1"/>
        <v>9.0909090909090912E-2</v>
      </c>
    </row>
    <row r="28" spans="1:11" x14ac:dyDescent="0.2">
      <c r="A28" s="7" t="s">
        <v>70</v>
      </c>
      <c r="B28" s="65">
        <v>1</v>
      </c>
      <c r="C28" s="39">
        <f>IF(B48=0, "-", B28/B48)</f>
        <v>8.4530853761622987E-4</v>
      </c>
      <c r="D28" s="65">
        <v>0</v>
      </c>
      <c r="E28" s="21">
        <f>IF(D48=0, "-", D28/D48)</f>
        <v>0</v>
      </c>
      <c r="F28" s="81">
        <v>3</v>
      </c>
      <c r="G28" s="39">
        <f>IF(F48=0, "-", F28/F48)</f>
        <v>2.1982853374367993E-4</v>
      </c>
      <c r="H28" s="65">
        <v>6</v>
      </c>
      <c r="I28" s="21">
        <f>IF(H48=0, "-", H28/H48)</f>
        <v>3.2462262619704593E-4</v>
      </c>
      <c r="J28" s="20" t="str">
        <f t="shared" si="0"/>
        <v>-</v>
      </c>
      <c r="K28" s="21">
        <f t="shared" si="1"/>
        <v>-0.5</v>
      </c>
    </row>
    <row r="29" spans="1:11" x14ac:dyDescent="0.2">
      <c r="A29" s="7" t="s">
        <v>73</v>
      </c>
      <c r="B29" s="65">
        <v>0</v>
      </c>
      <c r="C29" s="39">
        <f>IF(B48=0, "-", B29/B48)</f>
        <v>0</v>
      </c>
      <c r="D29" s="65">
        <v>0</v>
      </c>
      <c r="E29" s="21">
        <f>IF(D48=0, "-", D29/D48)</f>
        <v>0</v>
      </c>
      <c r="F29" s="81">
        <v>5</v>
      </c>
      <c r="G29" s="39">
        <f>IF(F48=0, "-", F29/F48)</f>
        <v>3.6638088957279989E-4</v>
      </c>
      <c r="H29" s="65">
        <v>2</v>
      </c>
      <c r="I29" s="21">
        <f>IF(H48=0, "-", H29/H48)</f>
        <v>1.0820754206568198E-4</v>
      </c>
      <c r="J29" s="20" t="str">
        <f t="shared" si="0"/>
        <v>-</v>
      </c>
      <c r="K29" s="21">
        <f t="shared" si="1"/>
        <v>1.5</v>
      </c>
    </row>
    <row r="30" spans="1:11" x14ac:dyDescent="0.2">
      <c r="A30" s="7" t="s">
        <v>74</v>
      </c>
      <c r="B30" s="65">
        <v>175</v>
      </c>
      <c r="C30" s="39">
        <f>IF(B48=0, "-", B30/B48)</f>
        <v>0.14792899408284024</v>
      </c>
      <c r="D30" s="65">
        <v>171</v>
      </c>
      <c r="E30" s="21">
        <f>IF(D48=0, "-", D30/D48)</f>
        <v>0.12751677852348994</v>
      </c>
      <c r="F30" s="81">
        <v>1726</v>
      </c>
      <c r="G30" s="39">
        <f>IF(F48=0, "-", F30/F48)</f>
        <v>0.12647468308053053</v>
      </c>
      <c r="H30" s="65">
        <v>2927</v>
      </c>
      <c r="I30" s="21">
        <f>IF(H48=0, "-", H30/H48)</f>
        <v>0.15836173781312557</v>
      </c>
      <c r="J30" s="20">
        <f t="shared" si="0"/>
        <v>2.3391812865497075E-2</v>
      </c>
      <c r="K30" s="21">
        <f t="shared" si="1"/>
        <v>-0.41031773146566453</v>
      </c>
    </row>
    <row r="31" spans="1:11" x14ac:dyDescent="0.2">
      <c r="A31" s="7" t="s">
        <v>75</v>
      </c>
      <c r="B31" s="65">
        <v>0</v>
      </c>
      <c r="C31" s="39">
        <f>IF(B48=0, "-", B31/B48)</f>
        <v>0</v>
      </c>
      <c r="D31" s="65">
        <v>2</v>
      </c>
      <c r="E31" s="21">
        <f>IF(D48=0, "-", D31/D48)</f>
        <v>1.4914243102162564E-3</v>
      </c>
      <c r="F31" s="81">
        <v>7</v>
      </c>
      <c r="G31" s="39">
        <f>IF(F48=0, "-", F31/F48)</f>
        <v>5.1293324540191984E-4</v>
      </c>
      <c r="H31" s="65">
        <v>8</v>
      </c>
      <c r="I31" s="21">
        <f>IF(H48=0, "-", H31/H48)</f>
        <v>4.328301682627279E-4</v>
      </c>
      <c r="J31" s="20">
        <f t="shared" si="0"/>
        <v>-1</v>
      </c>
      <c r="K31" s="21">
        <f t="shared" si="1"/>
        <v>-0.125</v>
      </c>
    </row>
    <row r="32" spans="1:11" x14ac:dyDescent="0.2">
      <c r="A32" s="7" t="s">
        <v>76</v>
      </c>
      <c r="B32" s="65">
        <v>77</v>
      </c>
      <c r="C32" s="39">
        <f>IF(B48=0, "-", B32/B48)</f>
        <v>6.5088757396449703E-2</v>
      </c>
      <c r="D32" s="65">
        <v>58</v>
      </c>
      <c r="E32" s="21">
        <f>IF(D48=0, "-", D32/D48)</f>
        <v>4.3251304996271438E-2</v>
      </c>
      <c r="F32" s="81">
        <v>654</v>
      </c>
      <c r="G32" s="39">
        <f>IF(F48=0, "-", F32/F48)</f>
        <v>4.7922620356122228E-2</v>
      </c>
      <c r="H32" s="65">
        <v>671</v>
      </c>
      <c r="I32" s="21">
        <f>IF(H48=0, "-", H32/H48)</f>
        <v>3.6303630363036306E-2</v>
      </c>
      <c r="J32" s="20">
        <f t="shared" si="0"/>
        <v>0.32758620689655171</v>
      </c>
      <c r="K32" s="21">
        <f t="shared" si="1"/>
        <v>-2.533532041728763E-2</v>
      </c>
    </row>
    <row r="33" spans="1:11" x14ac:dyDescent="0.2">
      <c r="A33" s="7" t="s">
        <v>78</v>
      </c>
      <c r="B33" s="65">
        <v>2</v>
      </c>
      <c r="C33" s="39">
        <f>IF(B48=0, "-", B33/B48)</f>
        <v>1.6906170752324597E-3</v>
      </c>
      <c r="D33" s="65">
        <v>0</v>
      </c>
      <c r="E33" s="21">
        <f>IF(D48=0, "-", D33/D48)</f>
        <v>0</v>
      </c>
      <c r="F33" s="81">
        <v>23</v>
      </c>
      <c r="G33" s="39">
        <f>IF(F48=0, "-", F33/F48)</f>
        <v>1.6853520920348795E-3</v>
      </c>
      <c r="H33" s="65">
        <v>16</v>
      </c>
      <c r="I33" s="21">
        <f>IF(H48=0, "-", H33/H48)</f>
        <v>8.6566033652545581E-4</v>
      </c>
      <c r="J33" s="20" t="str">
        <f t="shared" si="0"/>
        <v>-</v>
      </c>
      <c r="K33" s="21">
        <f t="shared" si="1"/>
        <v>0.4375</v>
      </c>
    </row>
    <row r="34" spans="1:11" x14ac:dyDescent="0.2">
      <c r="A34" s="7" t="s">
        <v>79</v>
      </c>
      <c r="B34" s="65">
        <v>23</v>
      </c>
      <c r="C34" s="39">
        <f>IF(B48=0, "-", B34/B48)</f>
        <v>1.944209636517329E-2</v>
      </c>
      <c r="D34" s="65">
        <v>14</v>
      </c>
      <c r="E34" s="21">
        <f>IF(D48=0, "-", D34/D48)</f>
        <v>1.0439970171513796E-2</v>
      </c>
      <c r="F34" s="81">
        <v>369</v>
      </c>
      <c r="G34" s="39">
        <f>IF(F48=0, "-", F34/F48)</f>
        <v>2.703890965047263E-2</v>
      </c>
      <c r="H34" s="65">
        <v>143</v>
      </c>
      <c r="I34" s="21">
        <f>IF(H48=0, "-", H34/H48)</f>
        <v>7.7368392576962616E-3</v>
      </c>
      <c r="J34" s="20">
        <f t="shared" si="0"/>
        <v>0.6428571428571429</v>
      </c>
      <c r="K34" s="21">
        <f t="shared" si="1"/>
        <v>1.5804195804195804</v>
      </c>
    </row>
    <row r="35" spans="1:11" x14ac:dyDescent="0.2">
      <c r="A35" s="7" t="s">
        <v>80</v>
      </c>
      <c r="B35" s="65">
        <v>6</v>
      </c>
      <c r="C35" s="39">
        <f>IF(B48=0, "-", B35/B48)</f>
        <v>5.0718512256973797E-3</v>
      </c>
      <c r="D35" s="65">
        <v>8</v>
      </c>
      <c r="E35" s="21">
        <f>IF(D48=0, "-", D35/D48)</f>
        <v>5.9656972408650257E-3</v>
      </c>
      <c r="F35" s="81">
        <v>79</v>
      </c>
      <c r="G35" s="39">
        <f>IF(F48=0, "-", F35/F48)</f>
        <v>5.7888180552502378E-3</v>
      </c>
      <c r="H35" s="65">
        <v>117</v>
      </c>
      <c r="I35" s="21">
        <f>IF(H48=0, "-", H35/H48)</f>
        <v>6.3301412108423957E-3</v>
      </c>
      <c r="J35" s="20">
        <f t="shared" si="0"/>
        <v>-0.25</v>
      </c>
      <c r="K35" s="21">
        <f t="shared" si="1"/>
        <v>-0.3247863247863248</v>
      </c>
    </row>
    <row r="36" spans="1:11" x14ac:dyDescent="0.2">
      <c r="A36" s="7" t="s">
        <v>81</v>
      </c>
      <c r="B36" s="65">
        <v>5</v>
      </c>
      <c r="C36" s="39">
        <f>IF(B48=0, "-", B36/B48)</f>
        <v>4.22654268808115E-3</v>
      </c>
      <c r="D36" s="65">
        <v>8</v>
      </c>
      <c r="E36" s="21">
        <f>IF(D48=0, "-", D36/D48)</f>
        <v>5.9656972408650257E-3</v>
      </c>
      <c r="F36" s="81">
        <v>81</v>
      </c>
      <c r="G36" s="39">
        <f>IF(F48=0, "-", F36/F48)</f>
        <v>5.9353704110793578E-3</v>
      </c>
      <c r="H36" s="65">
        <v>441</v>
      </c>
      <c r="I36" s="21">
        <f>IF(H48=0, "-", H36/H48)</f>
        <v>2.3859763025482875E-2</v>
      </c>
      <c r="J36" s="20">
        <f t="shared" si="0"/>
        <v>-0.375</v>
      </c>
      <c r="K36" s="21">
        <f t="shared" si="1"/>
        <v>-0.81632653061224492</v>
      </c>
    </row>
    <row r="37" spans="1:11" x14ac:dyDescent="0.2">
      <c r="A37" s="7" t="s">
        <v>82</v>
      </c>
      <c r="B37" s="65">
        <v>0</v>
      </c>
      <c r="C37" s="39">
        <f>IF(B48=0, "-", B37/B48)</f>
        <v>0</v>
      </c>
      <c r="D37" s="65">
        <v>0</v>
      </c>
      <c r="E37" s="21">
        <f>IF(D48=0, "-", D37/D48)</f>
        <v>0</v>
      </c>
      <c r="F37" s="81">
        <v>23</v>
      </c>
      <c r="G37" s="39">
        <f>IF(F48=0, "-", F37/F48)</f>
        <v>1.6853520920348795E-3</v>
      </c>
      <c r="H37" s="65">
        <v>20</v>
      </c>
      <c r="I37" s="21">
        <f>IF(H48=0, "-", H37/H48)</f>
        <v>1.0820754206568198E-3</v>
      </c>
      <c r="J37" s="20" t="str">
        <f t="shared" si="0"/>
        <v>-</v>
      </c>
      <c r="K37" s="21">
        <f t="shared" si="1"/>
        <v>0.15</v>
      </c>
    </row>
    <row r="38" spans="1:11" x14ac:dyDescent="0.2">
      <c r="A38" s="7" t="s">
        <v>83</v>
      </c>
      <c r="B38" s="65">
        <v>1</v>
      </c>
      <c r="C38" s="39">
        <f>IF(B48=0, "-", B38/B48)</f>
        <v>8.4530853761622987E-4</v>
      </c>
      <c r="D38" s="65">
        <v>2</v>
      </c>
      <c r="E38" s="21">
        <f>IF(D48=0, "-", D38/D48)</f>
        <v>1.4914243102162564E-3</v>
      </c>
      <c r="F38" s="81">
        <v>16</v>
      </c>
      <c r="G38" s="39">
        <f>IF(F48=0, "-", F38/F48)</f>
        <v>1.1724188466329596E-3</v>
      </c>
      <c r="H38" s="65">
        <v>13</v>
      </c>
      <c r="I38" s="21">
        <f>IF(H48=0, "-", H38/H48)</f>
        <v>7.0334902342693284E-4</v>
      </c>
      <c r="J38" s="20">
        <f t="shared" si="0"/>
        <v>-0.5</v>
      </c>
      <c r="K38" s="21">
        <f t="shared" si="1"/>
        <v>0.23076923076923078</v>
      </c>
    </row>
    <row r="39" spans="1:11" x14ac:dyDescent="0.2">
      <c r="A39" s="7" t="s">
        <v>84</v>
      </c>
      <c r="B39" s="65">
        <v>4</v>
      </c>
      <c r="C39" s="39">
        <f>IF(B48=0, "-", B39/B48)</f>
        <v>3.3812341504649195E-3</v>
      </c>
      <c r="D39" s="65">
        <v>1</v>
      </c>
      <c r="E39" s="21">
        <f>IF(D48=0, "-", D39/D48)</f>
        <v>7.4571215510812821E-4</v>
      </c>
      <c r="F39" s="81">
        <v>39</v>
      </c>
      <c r="G39" s="39">
        <f>IF(F48=0, "-", F39/F48)</f>
        <v>2.8577709386678391E-3</v>
      </c>
      <c r="H39" s="65">
        <v>45</v>
      </c>
      <c r="I39" s="21">
        <f>IF(H48=0, "-", H39/H48)</f>
        <v>2.4346696964778446E-3</v>
      </c>
      <c r="J39" s="20">
        <f t="shared" si="0"/>
        <v>3</v>
      </c>
      <c r="K39" s="21">
        <f t="shared" si="1"/>
        <v>-0.13333333333333333</v>
      </c>
    </row>
    <row r="40" spans="1:11" x14ac:dyDescent="0.2">
      <c r="A40" s="7" t="s">
        <v>86</v>
      </c>
      <c r="B40" s="65">
        <v>2</v>
      </c>
      <c r="C40" s="39">
        <f>IF(B48=0, "-", B40/B48)</f>
        <v>1.6906170752324597E-3</v>
      </c>
      <c r="D40" s="65">
        <v>3</v>
      </c>
      <c r="E40" s="21">
        <f>IF(D48=0, "-", D40/D48)</f>
        <v>2.2371364653243847E-3</v>
      </c>
      <c r="F40" s="81">
        <v>10</v>
      </c>
      <c r="G40" s="39">
        <f>IF(F48=0, "-", F40/F48)</f>
        <v>7.3276177914559978E-4</v>
      </c>
      <c r="H40" s="65">
        <v>57</v>
      </c>
      <c r="I40" s="21">
        <f>IF(H48=0, "-", H40/H48)</f>
        <v>3.0839149488719364E-3</v>
      </c>
      <c r="J40" s="20">
        <f t="shared" si="0"/>
        <v>-0.33333333333333331</v>
      </c>
      <c r="K40" s="21">
        <f t="shared" si="1"/>
        <v>-0.82456140350877194</v>
      </c>
    </row>
    <row r="41" spans="1:11" x14ac:dyDescent="0.2">
      <c r="A41" s="7" t="s">
        <v>88</v>
      </c>
      <c r="B41" s="65">
        <v>16</v>
      </c>
      <c r="C41" s="39">
        <f>IF(B48=0, "-", B41/B48)</f>
        <v>1.3524936601859678E-2</v>
      </c>
      <c r="D41" s="65">
        <v>9</v>
      </c>
      <c r="E41" s="21">
        <f>IF(D48=0, "-", D41/D48)</f>
        <v>6.7114093959731542E-3</v>
      </c>
      <c r="F41" s="81">
        <v>151</v>
      </c>
      <c r="G41" s="39">
        <f>IF(F48=0, "-", F41/F48)</f>
        <v>1.1064702865098556E-2</v>
      </c>
      <c r="H41" s="65">
        <v>159</v>
      </c>
      <c r="I41" s="21">
        <f>IF(H48=0, "-", H41/H48)</f>
        <v>8.6024995942217165E-3</v>
      </c>
      <c r="J41" s="20">
        <f t="shared" si="0"/>
        <v>0.77777777777777779</v>
      </c>
      <c r="K41" s="21">
        <f t="shared" si="1"/>
        <v>-5.0314465408805034E-2</v>
      </c>
    </row>
    <row r="42" spans="1:11" x14ac:dyDescent="0.2">
      <c r="A42" s="7" t="s">
        <v>90</v>
      </c>
      <c r="B42" s="65">
        <v>33</v>
      </c>
      <c r="C42" s="39">
        <f>IF(B48=0, "-", B42/B48)</f>
        <v>2.7895181741335588E-2</v>
      </c>
      <c r="D42" s="65">
        <v>51</v>
      </c>
      <c r="E42" s="21">
        <f>IF(D48=0, "-", D42/D48)</f>
        <v>3.803131991051454E-2</v>
      </c>
      <c r="F42" s="81">
        <v>457</v>
      </c>
      <c r="G42" s="39">
        <f>IF(F48=0, "-", F42/F48)</f>
        <v>3.3487213306953909E-2</v>
      </c>
      <c r="H42" s="65">
        <v>581</v>
      </c>
      <c r="I42" s="21">
        <f>IF(H48=0, "-", H42/H48)</f>
        <v>3.1434290970080617E-2</v>
      </c>
      <c r="J42" s="20">
        <f t="shared" si="0"/>
        <v>-0.35294117647058826</v>
      </c>
      <c r="K42" s="21">
        <f t="shared" si="1"/>
        <v>-0.21342512908777969</v>
      </c>
    </row>
    <row r="43" spans="1:11" x14ac:dyDescent="0.2">
      <c r="A43" s="7" t="s">
        <v>91</v>
      </c>
      <c r="B43" s="65">
        <v>62</v>
      </c>
      <c r="C43" s="39">
        <f>IF(B48=0, "-", B43/B48)</f>
        <v>5.2409129332206254E-2</v>
      </c>
      <c r="D43" s="65">
        <v>70</v>
      </c>
      <c r="E43" s="21">
        <f>IF(D48=0, "-", D43/D48)</f>
        <v>5.219985085756898E-2</v>
      </c>
      <c r="F43" s="81">
        <v>594</v>
      </c>
      <c r="G43" s="39">
        <f>IF(F48=0, "-", F43/F48)</f>
        <v>4.3526049681248624E-2</v>
      </c>
      <c r="H43" s="65">
        <v>682</v>
      </c>
      <c r="I43" s="21">
        <f>IF(H48=0, "-", H43/H48)</f>
        <v>3.6898771844397556E-2</v>
      </c>
      <c r="J43" s="20">
        <f t="shared" si="0"/>
        <v>-0.11428571428571428</v>
      </c>
      <c r="K43" s="21">
        <f t="shared" si="1"/>
        <v>-0.12903225806451613</v>
      </c>
    </row>
    <row r="44" spans="1:11" x14ac:dyDescent="0.2">
      <c r="A44" s="7" t="s">
        <v>92</v>
      </c>
      <c r="B44" s="65">
        <v>324</v>
      </c>
      <c r="C44" s="39">
        <f>IF(B48=0, "-", B44/B48)</f>
        <v>0.27387996618765847</v>
      </c>
      <c r="D44" s="65">
        <v>406</v>
      </c>
      <c r="E44" s="21">
        <f>IF(D48=0, "-", D44/D48)</f>
        <v>0.30275913497390006</v>
      </c>
      <c r="F44" s="81">
        <v>3587</v>
      </c>
      <c r="G44" s="39">
        <f>IF(F48=0, "-", F44/F48)</f>
        <v>0.26284165017952665</v>
      </c>
      <c r="H44" s="65">
        <v>4506</v>
      </c>
      <c r="I44" s="21">
        <f>IF(H48=0, "-", H44/H48)</f>
        <v>0.24379159227398151</v>
      </c>
      <c r="J44" s="20">
        <f t="shared" si="0"/>
        <v>-0.2019704433497537</v>
      </c>
      <c r="K44" s="21">
        <f t="shared" si="1"/>
        <v>-0.20395028850421659</v>
      </c>
    </row>
    <row r="45" spans="1:11" x14ac:dyDescent="0.2">
      <c r="A45" s="7" t="s">
        <v>94</v>
      </c>
      <c r="B45" s="65">
        <v>74</v>
      </c>
      <c r="C45" s="39">
        <f>IF(B48=0, "-", B45/B48)</f>
        <v>6.2552831783601021E-2</v>
      </c>
      <c r="D45" s="65">
        <v>89</v>
      </c>
      <c r="E45" s="21">
        <f>IF(D48=0, "-", D45/D48)</f>
        <v>6.6368381804623414E-2</v>
      </c>
      <c r="F45" s="81">
        <v>756</v>
      </c>
      <c r="G45" s="39">
        <f>IF(F48=0, "-", F45/F48)</f>
        <v>5.5396790503407345E-2</v>
      </c>
      <c r="H45" s="65">
        <v>988</v>
      </c>
      <c r="I45" s="21">
        <f>IF(H48=0, "-", H45/H48)</f>
        <v>5.3454525780446897E-2</v>
      </c>
      <c r="J45" s="20">
        <f t="shared" si="0"/>
        <v>-0.16853932584269662</v>
      </c>
      <c r="K45" s="21">
        <f t="shared" si="1"/>
        <v>-0.23481781376518218</v>
      </c>
    </row>
    <row r="46" spans="1:11" x14ac:dyDescent="0.2">
      <c r="A46" s="7" t="s">
        <v>95</v>
      </c>
      <c r="B46" s="65">
        <v>0</v>
      </c>
      <c r="C46" s="39">
        <f>IF(B48=0, "-", B46/B48)</f>
        <v>0</v>
      </c>
      <c r="D46" s="65">
        <v>2</v>
      </c>
      <c r="E46" s="21">
        <f>IF(D48=0, "-", D46/D48)</f>
        <v>1.4914243102162564E-3</v>
      </c>
      <c r="F46" s="81">
        <v>19</v>
      </c>
      <c r="G46" s="39">
        <f>IF(F48=0, "-", F46/F48)</f>
        <v>1.3922473803766396E-3</v>
      </c>
      <c r="H46" s="65">
        <v>9</v>
      </c>
      <c r="I46" s="21">
        <f>IF(H48=0, "-", H46/H48)</f>
        <v>4.8693393929556889E-4</v>
      </c>
      <c r="J46" s="20">
        <f t="shared" si="0"/>
        <v>-1</v>
      </c>
      <c r="K46" s="21">
        <f t="shared" si="1"/>
        <v>1.1111111111111112</v>
      </c>
    </row>
    <row r="47" spans="1:11" x14ac:dyDescent="0.2">
      <c r="A47" s="2"/>
      <c r="B47" s="68"/>
      <c r="C47" s="33"/>
      <c r="D47" s="68"/>
      <c r="E47" s="6"/>
      <c r="F47" s="82"/>
      <c r="G47" s="33"/>
      <c r="H47" s="68"/>
      <c r="I47" s="6"/>
      <c r="J47" s="5"/>
      <c r="K47" s="6"/>
    </row>
    <row r="48" spans="1:11" s="43" customFormat="1" x14ac:dyDescent="0.2">
      <c r="A48" s="162" t="s">
        <v>577</v>
      </c>
      <c r="B48" s="71">
        <f>SUM(B7:B47)</f>
        <v>1183</v>
      </c>
      <c r="C48" s="40">
        <v>1</v>
      </c>
      <c r="D48" s="71">
        <f>SUM(D7:D47)</f>
        <v>1341</v>
      </c>
      <c r="E48" s="41">
        <v>1</v>
      </c>
      <c r="F48" s="77">
        <f>SUM(F7:F47)</f>
        <v>13647</v>
      </c>
      <c r="G48" s="42">
        <v>1</v>
      </c>
      <c r="H48" s="71">
        <f>SUM(H7:H47)</f>
        <v>18483</v>
      </c>
      <c r="I48" s="41">
        <v>1</v>
      </c>
      <c r="J48" s="37">
        <f>IF(D48=0, "-", (B48-D48)/D48)</f>
        <v>-0.11782252050708426</v>
      </c>
      <c r="K48" s="38">
        <f>IF(H48=0, "-", (F48-H48)/H48)</f>
        <v>-0.261645836714819</v>
      </c>
    </row>
  </sheetData>
  <mergeCells count="9">
    <mergeCell ref="B5:C5"/>
    <mergeCell ref="D5:E5"/>
    <mergeCell ref="F5:G5"/>
    <mergeCell ref="H5:I5"/>
    <mergeCell ref="B1:K1"/>
    <mergeCell ref="B2:K2"/>
    <mergeCell ref="B4:E4"/>
    <mergeCell ref="F4:I4"/>
    <mergeCell ref="J4:K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2021-01-05T19:35:15Z</dcterms:modified>
</cp:coreProperties>
</file>