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Dec22\Standard Reports\"/>
    </mc:Choice>
  </mc:AlternateContent>
  <xr:revisionPtr revIDLastSave="0" documentId="13_ncr:1_{5FDBDB1A-6D9B-4818-8040-8772DF52D0C9}" xr6:coauthVersionLast="47" xr6:coauthVersionMax="47" xr10:uidLastSave="{00000000-0000-0000-0000-000000000000}"/>
  <bookViews>
    <workbookView xWindow="-24675" yWindow="735" windowWidth="23010" windowHeight="150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I15" i="49"/>
  <c r="H15" i="49"/>
  <c r="J15" i="49" s="1"/>
  <c r="G15" i="49"/>
  <c r="I16" i="49"/>
  <c r="H16" i="49"/>
  <c r="J16" i="49" s="1"/>
  <c r="G16" i="49"/>
  <c r="I17" i="49"/>
  <c r="H17" i="49"/>
  <c r="J17" i="49" s="1"/>
  <c r="G17" i="49"/>
  <c r="H20" i="49"/>
  <c r="J20" i="49" s="1"/>
  <c r="G20" i="49"/>
  <c r="I20" i="49" s="1"/>
  <c r="I21" i="49"/>
  <c r="H21" i="49"/>
  <c r="J21" i="49" s="1"/>
  <c r="G21" i="49"/>
  <c r="I22" i="49"/>
  <c r="H22" i="49"/>
  <c r="J22" i="49" s="1"/>
  <c r="G22" i="49"/>
  <c r="H23" i="49"/>
  <c r="J23" i="49" s="1"/>
  <c r="G23" i="49"/>
  <c r="I23" i="49" s="1"/>
  <c r="H24" i="49"/>
  <c r="J24" i="49" s="1"/>
  <c r="G24" i="49"/>
  <c r="I24" i="49" s="1"/>
  <c r="H25" i="49"/>
  <c r="J25" i="49" s="1"/>
  <c r="G25" i="49"/>
  <c r="I25" i="49" s="1"/>
  <c r="I26" i="49"/>
  <c r="H26" i="49"/>
  <c r="J26" i="49" s="1"/>
  <c r="G26" i="49"/>
  <c r="I27" i="49"/>
  <c r="H27" i="49"/>
  <c r="J27" i="49" s="1"/>
  <c r="G27" i="49"/>
  <c r="I28" i="49"/>
  <c r="H28" i="49"/>
  <c r="J28" i="49" s="1"/>
  <c r="G28" i="49"/>
  <c r="I29" i="49"/>
  <c r="H29" i="49"/>
  <c r="J29" i="49" s="1"/>
  <c r="G29" i="49"/>
  <c r="J30" i="49"/>
  <c r="I30" i="49"/>
  <c r="H30" i="49"/>
  <c r="G30" i="49"/>
  <c r="I31" i="49"/>
  <c r="H31" i="49"/>
  <c r="J31" i="49" s="1"/>
  <c r="G31" i="49"/>
  <c r="H32" i="49"/>
  <c r="J32" i="49" s="1"/>
  <c r="G32" i="49"/>
  <c r="I32" i="49" s="1"/>
  <c r="H33" i="49"/>
  <c r="J33" i="49" s="1"/>
  <c r="G33" i="49"/>
  <c r="I33" i="49" s="1"/>
  <c r="H34" i="49"/>
  <c r="J34" i="49" s="1"/>
  <c r="G34" i="49"/>
  <c r="I34" i="49" s="1"/>
  <c r="H35" i="49"/>
  <c r="J35" i="49" s="1"/>
  <c r="G35" i="49"/>
  <c r="I35" i="49" s="1"/>
  <c r="I36" i="49"/>
  <c r="H36" i="49"/>
  <c r="J36" i="49" s="1"/>
  <c r="G36" i="49"/>
  <c r="H37" i="49"/>
  <c r="J37" i="49" s="1"/>
  <c r="G37" i="49"/>
  <c r="I37" i="49" s="1"/>
  <c r="H38" i="49"/>
  <c r="J38" i="49" s="1"/>
  <c r="G38" i="49"/>
  <c r="I38" i="49" s="1"/>
  <c r="I41" i="49"/>
  <c r="H41" i="49"/>
  <c r="J41" i="49" s="1"/>
  <c r="G41" i="49"/>
  <c r="I42" i="49"/>
  <c r="H42" i="49"/>
  <c r="J42" i="49" s="1"/>
  <c r="G42" i="49"/>
  <c r="I43" i="49"/>
  <c r="H43" i="49"/>
  <c r="J43" i="49" s="1"/>
  <c r="G43" i="49"/>
  <c r="I44" i="49"/>
  <c r="H44" i="49"/>
  <c r="J44" i="49" s="1"/>
  <c r="G44" i="49"/>
  <c r="H47" i="49"/>
  <c r="J47" i="49" s="1"/>
  <c r="G47" i="49"/>
  <c r="I47" i="49" s="1"/>
  <c r="I48" i="49"/>
  <c r="H48" i="49"/>
  <c r="J48" i="49" s="1"/>
  <c r="G48" i="49"/>
  <c r="H49" i="49"/>
  <c r="J49" i="49" s="1"/>
  <c r="G49" i="49"/>
  <c r="I49" i="49" s="1"/>
  <c r="H50" i="49"/>
  <c r="J50" i="49" s="1"/>
  <c r="G50" i="49"/>
  <c r="I50" i="49" s="1"/>
  <c r="H51" i="49"/>
  <c r="J51" i="49" s="1"/>
  <c r="G51" i="49"/>
  <c r="I51" i="49" s="1"/>
  <c r="H52" i="49"/>
  <c r="J52" i="49" s="1"/>
  <c r="G52" i="49"/>
  <c r="I52" i="49" s="1"/>
  <c r="H53" i="49"/>
  <c r="J53" i="49" s="1"/>
  <c r="G53" i="49"/>
  <c r="I53" i="49" s="1"/>
  <c r="I54" i="49"/>
  <c r="H54" i="49"/>
  <c r="J54" i="49" s="1"/>
  <c r="G54" i="49"/>
  <c r="I55" i="49"/>
  <c r="H55" i="49"/>
  <c r="J55" i="49" s="1"/>
  <c r="G55" i="49"/>
  <c r="J56" i="49"/>
  <c r="I56" i="49"/>
  <c r="H56" i="49"/>
  <c r="G56" i="49"/>
  <c r="I57" i="49"/>
  <c r="H57" i="49"/>
  <c r="J57" i="49" s="1"/>
  <c r="G57" i="49"/>
  <c r="H58" i="49"/>
  <c r="J58" i="49" s="1"/>
  <c r="G58" i="49"/>
  <c r="I58" i="49" s="1"/>
  <c r="J59" i="49"/>
  <c r="I59" i="49"/>
  <c r="H59" i="49"/>
  <c r="G59" i="49"/>
  <c r="J60" i="49"/>
  <c r="I60" i="49"/>
  <c r="H60" i="49"/>
  <c r="G60" i="49"/>
  <c r="J61" i="49"/>
  <c r="I61" i="49"/>
  <c r="H61" i="49"/>
  <c r="G61" i="49"/>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J73" i="49"/>
  <c r="I73" i="49"/>
  <c r="H73" i="49"/>
  <c r="G73" i="49"/>
  <c r="J74" i="49"/>
  <c r="I74" i="49"/>
  <c r="H74" i="49"/>
  <c r="G74" i="49"/>
  <c r="J77" i="49"/>
  <c r="I77" i="49"/>
  <c r="H77" i="49"/>
  <c r="G77" i="49"/>
  <c r="H78" i="49"/>
  <c r="J78" i="49" s="1"/>
  <c r="G78" i="49"/>
  <c r="I78" i="49" s="1"/>
  <c r="J79" i="49"/>
  <c r="I79" i="49"/>
  <c r="H79" i="49"/>
  <c r="G79" i="49"/>
  <c r="H80" i="49"/>
  <c r="J80" i="49" s="1"/>
  <c r="G80" i="49"/>
  <c r="I80" i="49" s="1"/>
  <c r="I83" i="49"/>
  <c r="H83" i="49"/>
  <c r="J83" i="49" s="1"/>
  <c r="G83" i="49"/>
  <c r="I84" i="49"/>
  <c r="H84" i="49"/>
  <c r="J84" i="49" s="1"/>
  <c r="G84" i="49"/>
  <c r="H87" i="49"/>
  <c r="J87" i="49" s="1"/>
  <c r="G87" i="49"/>
  <c r="I87" i="49" s="1"/>
  <c r="H88" i="49"/>
  <c r="J88" i="49" s="1"/>
  <c r="G88" i="49"/>
  <c r="I88" i="49" s="1"/>
  <c r="H89" i="49"/>
  <c r="J89" i="49" s="1"/>
  <c r="G89" i="49"/>
  <c r="I89" i="49" s="1"/>
  <c r="J90" i="49"/>
  <c r="I90" i="49"/>
  <c r="H90" i="49"/>
  <c r="G90" i="49"/>
  <c r="H91" i="49"/>
  <c r="J91" i="49" s="1"/>
  <c r="G91" i="49"/>
  <c r="I91" i="49" s="1"/>
  <c r="J94" i="49"/>
  <c r="I94" i="49"/>
  <c r="H94" i="49"/>
  <c r="G94" i="49"/>
  <c r="J95" i="49"/>
  <c r="I95" i="49"/>
  <c r="H95" i="49"/>
  <c r="G95" i="49"/>
  <c r="J96" i="49"/>
  <c r="I96" i="49"/>
  <c r="H96" i="49"/>
  <c r="G96" i="49"/>
  <c r="J97" i="49"/>
  <c r="I97" i="49"/>
  <c r="H97" i="49"/>
  <c r="G97" i="49"/>
  <c r="H100" i="49"/>
  <c r="J100" i="49" s="1"/>
  <c r="G100" i="49"/>
  <c r="I100" i="49" s="1"/>
  <c r="J101" i="49"/>
  <c r="I101" i="49"/>
  <c r="H101" i="49"/>
  <c r="G101" i="49"/>
  <c r="H102" i="49"/>
  <c r="J102" i="49" s="1"/>
  <c r="G102" i="49"/>
  <c r="I102" i="49" s="1"/>
  <c r="J105" i="49"/>
  <c r="I105" i="49"/>
  <c r="H105" i="49"/>
  <c r="G105" i="49"/>
  <c r="J106" i="49"/>
  <c r="I106" i="49"/>
  <c r="H106" i="49"/>
  <c r="G106" i="49"/>
  <c r="H109" i="49"/>
  <c r="J109" i="49" s="1"/>
  <c r="G109" i="49"/>
  <c r="I109" i="49" s="1"/>
  <c r="H110" i="49"/>
  <c r="J110" i="49" s="1"/>
  <c r="G110" i="49"/>
  <c r="I110" i="49" s="1"/>
  <c r="H113" i="49"/>
  <c r="J113" i="49" s="1"/>
  <c r="G113" i="49"/>
  <c r="I113" i="49" s="1"/>
  <c r="H114" i="49"/>
  <c r="J114" i="49" s="1"/>
  <c r="G114" i="49"/>
  <c r="I114" i="49" s="1"/>
  <c r="H117" i="49"/>
  <c r="J117" i="49" s="1"/>
  <c r="G117" i="49"/>
  <c r="I117" i="49" s="1"/>
  <c r="H118" i="49"/>
  <c r="J118" i="49" s="1"/>
  <c r="G118" i="49"/>
  <c r="I118" i="49" s="1"/>
  <c r="I121" i="49"/>
  <c r="H121" i="49"/>
  <c r="J121" i="49" s="1"/>
  <c r="G121" i="49"/>
  <c r="H122" i="49"/>
  <c r="J122" i="49" s="1"/>
  <c r="G122" i="49"/>
  <c r="I122" i="49" s="1"/>
  <c r="H123" i="49"/>
  <c r="J123" i="49" s="1"/>
  <c r="G123" i="49"/>
  <c r="I123" i="49" s="1"/>
  <c r="I124" i="49"/>
  <c r="H124" i="49"/>
  <c r="J124" i="49" s="1"/>
  <c r="G124" i="49"/>
  <c r="H125" i="49"/>
  <c r="J125" i="49" s="1"/>
  <c r="G125" i="49"/>
  <c r="I125" i="49" s="1"/>
  <c r="H126" i="49"/>
  <c r="J126" i="49" s="1"/>
  <c r="G126" i="49"/>
  <c r="I126" i="49" s="1"/>
  <c r="H127" i="49"/>
  <c r="J127" i="49" s="1"/>
  <c r="G127" i="49"/>
  <c r="I127" i="49" s="1"/>
  <c r="H128" i="49"/>
  <c r="J128" i="49" s="1"/>
  <c r="G128" i="49"/>
  <c r="I128" i="49" s="1"/>
  <c r="H129" i="49"/>
  <c r="J129" i="49" s="1"/>
  <c r="G129" i="49"/>
  <c r="I129" i="49" s="1"/>
  <c r="I130" i="49"/>
  <c r="H130" i="49"/>
  <c r="J130" i="49" s="1"/>
  <c r="G130" i="49"/>
  <c r="I131" i="49"/>
  <c r="H131" i="49"/>
  <c r="J131" i="49" s="1"/>
  <c r="G131" i="49"/>
  <c r="H132" i="49"/>
  <c r="J132" i="49" s="1"/>
  <c r="G132" i="49"/>
  <c r="I132" i="49" s="1"/>
  <c r="H133" i="49"/>
  <c r="J133" i="49" s="1"/>
  <c r="G133" i="49"/>
  <c r="I133" i="49" s="1"/>
  <c r="H136" i="49"/>
  <c r="J136" i="49" s="1"/>
  <c r="G136" i="49"/>
  <c r="I136" i="49" s="1"/>
  <c r="H137" i="49"/>
  <c r="J137" i="49" s="1"/>
  <c r="G137" i="49"/>
  <c r="I137" i="49" s="1"/>
  <c r="H140" i="49"/>
  <c r="J140" i="49" s="1"/>
  <c r="G140" i="49"/>
  <c r="I140" i="49" s="1"/>
  <c r="H141" i="49"/>
  <c r="J141" i="49" s="1"/>
  <c r="G141" i="49"/>
  <c r="I141" i="49" s="1"/>
  <c r="H142" i="49"/>
  <c r="J142" i="49" s="1"/>
  <c r="G142" i="49"/>
  <c r="I142" i="49" s="1"/>
  <c r="H143" i="49"/>
  <c r="J143" i="49" s="1"/>
  <c r="G143" i="49"/>
  <c r="I143" i="49" s="1"/>
  <c r="H146" i="49"/>
  <c r="J146" i="49" s="1"/>
  <c r="G146" i="49"/>
  <c r="I146" i="49" s="1"/>
  <c r="I147" i="49"/>
  <c r="H147" i="49"/>
  <c r="J147" i="49" s="1"/>
  <c r="G147" i="49"/>
  <c r="J148" i="49"/>
  <c r="I148" i="49"/>
  <c r="H148" i="49"/>
  <c r="G148" i="49"/>
  <c r="H149" i="49"/>
  <c r="J149" i="49" s="1"/>
  <c r="G149" i="49"/>
  <c r="I149" i="49" s="1"/>
  <c r="H150" i="49"/>
  <c r="J150" i="49" s="1"/>
  <c r="G150" i="49"/>
  <c r="I150" i="49" s="1"/>
  <c r="H151" i="49"/>
  <c r="J151" i="49" s="1"/>
  <c r="G151" i="49"/>
  <c r="I151" i="49" s="1"/>
  <c r="I154" i="49"/>
  <c r="H154" i="49"/>
  <c r="J154" i="49" s="1"/>
  <c r="G154" i="49"/>
  <c r="H155" i="49"/>
  <c r="J155" i="49" s="1"/>
  <c r="G155" i="49"/>
  <c r="I155" i="49" s="1"/>
  <c r="J156" i="49"/>
  <c r="I156" i="49"/>
  <c r="H156" i="49"/>
  <c r="G156" i="49"/>
  <c r="I157" i="49"/>
  <c r="H157" i="49"/>
  <c r="J157" i="49" s="1"/>
  <c r="G157" i="49"/>
  <c r="H158" i="49"/>
  <c r="J158" i="49" s="1"/>
  <c r="G158" i="49"/>
  <c r="I158" i="49" s="1"/>
  <c r="I159" i="49"/>
  <c r="H159" i="49"/>
  <c r="J159" i="49" s="1"/>
  <c r="G159" i="49"/>
  <c r="I160" i="49"/>
  <c r="H160" i="49"/>
  <c r="J160" i="49" s="1"/>
  <c r="G160" i="49"/>
  <c r="H161" i="49"/>
  <c r="J161" i="49" s="1"/>
  <c r="G161" i="49"/>
  <c r="I161" i="49" s="1"/>
  <c r="H162" i="49"/>
  <c r="J162" i="49" s="1"/>
  <c r="G162" i="49"/>
  <c r="I162" i="49" s="1"/>
  <c r="H163" i="49"/>
  <c r="J163" i="49" s="1"/>
  <c r="G163" i="49"/>
  <c r="I163" i="49" s="1"/>
  <c r="H166" i="49"/>
  <c r="J166" i="49" s="1"/>
  <c r="G166" i="49"/>
  <c r="I166" i="49" s="1"/>
  <c r="H167" i="49"/>
  <c r="J167" i="49" s="1"/>
  <c r="G167" i="49"/>
  <c r="I167" i="49" s="1"/>
  <c r="H168" i="49"/>
  <c r="J168" i="49" s="1"/>
  <c r="G168" i="49"/>
  <c r="I168" i="49" s="1"/>
  <c r="H169" i="49"/>
  <c r="J169" i="49" s="1"/>
  <c r="G169" i="49"/>
  <c r="I169" i="49" s="1"/>
  <c r="H172" i="49"/>
  <c r="J172" i="49" s="1"/>
  <c r="G172" i="49"/>
  <c r="I172" i="49" s="1"/>
  <c r="I173" i="49"/>
  <c r="H173" i="49"/>
  <c r="J173" i="49" s="1"/>
  <c r="G173" i="49"/>
  <c r="H174" i="49"/>
  <c r="J174" i="49" s="1"/>
  <c r="G174" i="49"/>
  <c r="I174" i="49" s="1"/>
  <c r="H175" i="49"/>
  <c r="J175" i="49" s="1"/>
  <c r="G175" i="49"/>
  <c r="I175" i="49" s="1"/>
  <c r="I176" i="49"/>
  <c r="H176" i="49"/>
  <c r="J176" i="49" s="1"/>
  <c r="G176" i="49"/>
  <c r="H177" i="49"/>
  <c r="J177" i="49" s="1"/>
  <c r="G177" i="49"/>
  <c r="I177" i="49" s="1"/>
  <c r="H178" i="49"/>
  <c r="J178" i="49" s="1"/>
  <c r="G178" i="49"/>
  <c r="I178" i="49" s="1"/>
  <c r="I181" i="49"/>
  <c r="H181" i="49"/>
  <c r="J181" i="49" s="1"/>
  <c r="G181" i="49"/>
  <c r="H182" i="49"/>
  <c r="J182" i="49" s="1"/>
  <c r="G182" i="49"/>
  <c r="I182" i="49" s="1"/>
  <c r="H183" i="49"/>
  <c r="J183" i="49" s="1"/>
  <c r="G183" i="49"/>
  <c r="I183" i="49" s="1"/>
  <c r="I184" i="49"/>
  <c r="H184" i="49"/>
  <c r="J184" i="49" s="1"/>
  <c r="G184" i="49"/>
  <c r="I185" i="49"/>
  <c r="H185" i="49"/>
  <c r="J185" i="49" s="1"/>
  <c r="G185" i="49"/>
  <c r="H186" i="49"/>
  <c r="J186" i="49" s="1"/>
  <c r="G186" i="49"/>
  <c r="I186" i="49" s="1"/>
  <c r="H187" i="49"/>
  <c r="J187" i="49" s="1"/>
  <c r="G187" i="49"/>
  <c r="I187" i="49" s="1"/>
  <c r="H188" i="49"/>
  <c r="J188" i="49" s="1"/>
  <c r="G188" i="49"/>
  <c r="I188" i="49" s="1"/>
  <c r="H189" i="49"/>
  <c r="J189" i="49" s="1"/>
  <c r="G189" i="49"/>
  <c r="I189" i="49" s="1"/>
  <c r="H190" i="49"/>
  <c r="J190" i="49" s="1"/>
  <c r="G190" i="49"/>
  <c r="I190" i="49" s="1"/>
  <c r="H191" i="49"/>
  <c r="J191" i="49" s="1"/>
  <c r="G191" i="49"/>
  <c r="I191" i="49" s="1"/>
  <c r="H192" i="49"/>
  <c r="J192" i="49" s="1"/>
  <c r="G192" i="49"/>
  <c r="I192" i="49" s="1"/>
  <c r="H193" i="49"/>
  <c r="J193" i="49" s="1"/>
  <c r="G193" i="49"/>
  <c r="I193" i="49" s="1"/>
  <c r="H194" i="49"/>
  <c r="J194" i="49" s="1"/>
  <c r="G194" i="49"/>
  <c r="I194" i="49" s="1"/>
  <c r="I195" i="49"/>
  <c r="H195" i="49"/>
  <c r="J195" i="49" s="1"/>
  <c r="G195" i="49"/>
  <c r="H196" i="49"/>
  <c r="J196" i="49" s="1"/>
  <c r="G196" i="49"/>
  <c r="I196" i="49" s="1"/>
  <c r="H197" i="49"/>
  <c r="J197" i="49" s="1"/>
  <c r="G197" i="49"/>
  <c r="I197" i="49" s="1"/>
  <c r="J200" i="49"/>
  <c r="I200" i="49"/>
  <c r="H200" i="49"/>
  <c r="G200" i="49"/>
  <c r="I201" i="49"/>
  <c r="H201" i="49"/>
  <c r="J201" i="49" s="1"/>
  <c r="G201" i="49"/>
  <c r="I202" i="49"/>
  <c r="H202" i="49"/>
  <c r="J202" i="49" s="1"/>
  <c r="G202" i="49"/>
  <c r="I203" i="49"/>
  <c r="H203" i="49"/>
  <c r="J203" i="49" s="1"/>
  <c r="G203" i="49"/>
  <c r="I204" i="49"/>
  <c r="H204" i="49"/>
  <c r="J204" i="49" s="1"/>
  <c r="G204" i="49"/>
  <c r="I205" i="49"/>
  <c r="H205" i="49"/>
  <c r="J205" i="49" s="1"/>
  <c r="G205" i="49"/>
  <c r="H208" i="49"/>
  <c r="J208" i="49" s="1"/>
  <c r="G208" i="49"/>
  <c r="I208" i="49" s="1"/>
  <c r="H209" i="49"/>
  <c r="J209" i="49" s="1"/>
  <c r="G209" i="49"/>
  <c r="I209" i="49" s="1"/>
  <c r="H210" i="49"/>
  <c r="J210" i="49" s="1"/>
  <c r="G210" i="49"/>
  <c r="I210" i="49" s="1"/>
  <c r="H211" i="49"/>
  <c r="J211" i="49" s="1"/>
  <c r="G211" i="49"/>
  <c r="I211" i="49" s="1"/>
  <c r="H214" i="49"/>
  <c r="J214" i="49" s="1"/>
  <c r="G214" i="49"/>
  <c r="I214" i="49" s="1"/>
  <c r="H215" i="49"/>
  <c r="J215" i="49" s="1"/>
  <c r="G215" i="49"/>
  <c r="I215" i="49" s="1"/>
  <c r="H216" i="49"/>
  <c r="J216" i="49" s="1"/>
  <c r="G216" i="49"/>
  <c r="I216" i="49" s="1"/>
  <c r="H217" i="49"/>
  <c r="J217" i="49" s="1"/>
  <c r="G217" i="49"/>
  <c r="I217" i="49" s="1"/>
  <c r="J220" i="49"/>
  <c r="I220" i="49"/>
  <c r="H220" i="49"/>
  <c r="G220" i="49"/>
  <c r="J221" i="49"/>
  <c r="I221" i="49"/>
  <c r="H221" i="49"/>
  <c r="G221" i="49"/>
  <c r="I224" i="49"/>
  <c r="H224" i="49"/>
  <c r="J224" i="49" s="1"/>
  <c r="G224" i="49"/>
  <c r="I225" i="49"/>
  <c r="H225" i="49"/>
  <c r="J225" i="49" s="1"/>
  <c r="G225" i="49"/>
  <c r="H226" i="49"/>
  <c r="J226" i="49" s="1"/>
  <c r="G226" i="49"/>
  <c r="I226" i="49" s="1"/>
  <c r="I227" i="49"/>
  <c r="H227" i="49"/>
  <c r="J227" i="49" s="1"/>
  <c r="G227" i="49"/>
  <c r="H228" i="49"/>
  <c r="J228" i="49" s="1"/>
  <c r="G228" i="49"/>
  <c r="I228" i="49" s="1"/>
  <c r="I231" i="49"/>
  <c r="H231" i="49"/>
  <c r="J231" i="49" s="1"/>
  <c r="G231" i="49"/>
  <c r="H232" i="49"/>
  <c r="J232" i="49" s="1"/>
  <c r="G232" i="49"/>
  <c r="I232" i="49" s="1"/>
  <c r="I233" i="49"/>
  <c r="H233" i="49"/>
  <c r="J233" i="49" s="1"/>
  <c r="G233" i="49"/>
  <c r="I234" i="49"/>
  <c r="H234" i="49"/>
  <c r="J234" i="49" s="1"/>
  <c r="G234" i="49"/>
  <c r="I235" i="49"/>
  <c r="H235" i="49"/>
  <c r="J235" i="49" s="1"/>
  <c r="G235" i="49"/>
  <c r="I236" i="49"/>
  <c r="H236" i="49"/>
  <c r="J236" i="49" s="1"/>
  <c r="G236" i="49"/>
  <c r="H237" i="49"/>
  <c r="J237" i="49" s="1"/>
  <c r="G237" i="49"/>
  <c r="I237" i="49" s="1"/>
  <c r="H240" i="49"/>
  <c r="J240" i="49" s="1"/>
  <c r="G240" i="49"/>
  <c r="I240" i="49" s="1"/>
  <c r="H241" i="49"/>
  <c r="J241" i="49" s="1"/>
  <c r="G241" i="49"/>
  <c r="I241" i="49" s="1"/>
  <c r="H242" i="49"/>
  <c r="J242" i="49" s="1"/>
  <c r="G242" i="49"/>
  <c r="I242" i="49" s="1"/>
  <c r="H243" i="49"/>
  <c r="J243" i="49" s="1"/>
  <c r="G243" i="49"/>
  <c r="I243" i="49" s="1"/>
  <c r="H244" i="49"/>
  <c r="J244" i="49" s="1"/>
  <c r="G244" i="49"/>
  <c r="I244" i="49" s="1"/>
  <c r="H245" i="49"/>
  <c r="J245" i="49" s="1"/>
  <c r="G245" i="49"/>
  <c r="I245" i="49" s="1"/>
  <c r="H248" i="49"/>
  <c r="J248" i="49" s="1"/>
  <c r="G248" i="49"/>
  <c r="I248" i="49" s="1"/>
  <c r="H249" i="49"/>
  <c r="J249" i="49" s="1"/>
  <c r="G249" i="49"/>
  <c r="I249" i="49" s="1"/>
  <c r="H252" i="49"/>
  <c r="J252" i="49" s="1"/>
  <c r="G252" i="49"/>
  <c r="I252" i="49" s="1"/>
  <c r="H253" i="49"/>
  <c r="J253" i="49" s="1"/>
  <c r="G253" i="49"/>
  <c r="I253" i="49" s="1"/>
  <c r="J254" i="49"/>
  <c r="I254" i="49"/>
  <c r="H254" i="49"/>
  <c r="G254" i="49"/>
  <c r="H255" i="49"/>
  <c r="J255" i="49" s="1"/>
  <c r="G255" i="49"/>
  <c r="I255"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I266" i="49"/>
  <c r="H266" i="49"/>
  <c r="J266" i="49" s="1"/>
  <c r="G266" i="49"/>
  <c r="I267" i="49"/>
  <c r="H267" i="49"/>
  <c r="J267" i="49" s="1"/>
  <c r="G267" i="49"/>
  <c r="I268" i="49"/>
  <c r="H268" i="49"/>
  <c r="J268" i="49" s="1"/>
  <c r="G268" i="49"/>
  <c r="H271" i="49"/>
  <c r="J271" i="49" s="1"/>
  <c r="G271" i="49"/>
  <c r="I271" i="49" s="1"/>
  <c r="H272" i="49"/>
  <c r="J272" i="49" s="1"/>
  <c r="G272" i="49"/>
  <c r="I272" i="49" s="1"/>
  <c r="H273" i="49"/>
  <c r="J273" i="49" s="1"/>
  <c r="G273" i="49"/>
  <c r="I273" i="49" s="1"/>
  <c r="I274" i="49"/>
  <c r="H274" i="49"/>
  <c r="J274" i="49" s="1"/>
  <c r="G274" i="49"/>
  <c r="H275" i="49"/>
  <c r="J275" i="49" s="1"/>
  <c r="G275" i="49"/>
  <c r="I275" i="49" s="1"/>
  <c r="H276" i="49"/>
  <c r="J276" i="49" s="1"/>
  <c r="G276" i="49"/>
  <c r="I276" i="49" s="1"/>
  <c r="I277" i="49"/>
  <c r="H277" i="49"/>
  <c r="J277" i="49" s="1"/>
  <c r="G277" i="49"/>
  <c r="H278" i="49"/>
  <c r="J278" i="49" s="1"/>
  <c r="G278" i="49"/>
  <c r="I278" i="49" s="1"/>
  <c r="H281" i="49"/>
  <c r="J281" i="49" s="1"/>
  <c r="G281" i="49"/>
  <c r="I281" i="49" s="1"/>
  <c r="H282" i="49"/>
  <c r="J282" i="49" s="1"/>
  <c r="G282" i="49"/>
  <c r="I282" i="49" s="1"/>
  <c r="H283" i="49"/>
  <c r="J283" i="49" s="1"/>
  <c r="G283" i="49"/>
  <c r="I283" i="49" s="1"/>
  <c r="I284" i="49"/>
  <c r="H284" i="49"/>
  <c r="J284" i="49" s="1"/>
  <c r="G284" i="49"/>
  <c r="H285" i="49"/>
  <c r="J285" i="49" s="1"/>
  <c r="G285" i="49"/>
  <c r="I285" i="49" s="1"/>
  <c r="H286" i="49"/>
  <c r="J286" i="49" s="1"/>
  <c r="G286" i="49"/>
  <c r="I286" i="49" s="1"/>
  <c r="H287" i="49"/>
  <c r="J287" i="49" s="1"/>
  <c r="G287" i="49"/>
  <c r="I287" i="49" s="1"/>
  <c r="H288" i="49"/>
  <c r="J288" i="49" s="1"/>
  <c r="G288" i="49"/>
  <c r="I288" i="49" s="1"/>
  <c r="H291" i="49"/>
  <c r="J291" i="49" s="1"/>
  <c r="G291" i="49"/>
  <c r="I291" i="49" s="1"/>
  <c r="I292" i="49"/>
  <c r="H292" i="49"/>
  <c r="J292" i="49" s="1"/>
  <c r="G292" i="49"/>
  <c r="I293" i="49"/>
  <c r="H293" i="49"/>
  <c r="J293" i="49" s="1"/>
  <c r="G293" i="49"/>
  <c r="H294" i="49"/>
  <c r="J294" i="49" s="1"/>
  <c r="G294" i="49"/>
  <c r="I294" i="49" s="1"/>
  <c r="I295" i="49"/>
  <c r="H295" i="49"/>
  <c r="J295" i="49" s="1"/>
  <c r="G295" i="49"/>
  <c r="H296" i="49"/>
  <c r="J296" i="49" s="1"/>
  <c r="G296" i="49"/>
  <c r="I296" i="49" s="1"/>
  <c r="I297" i="49"/>
  <c r="H297" i="49"/>
  <c r="J297" i="49" s="1"/>
  <c r="G297" i="49"/>
  <c r="H298" i="49"/>
  <c r="J298" i="49" s="1"/>
  <c r="G298" i="49"/>
  <c r="I298" i="49" s="1"/>
  <c r="H299" i="49"/>
  <c r="J299" i="49" s="1"/>
  <c r="G299" i="49"/>
  <c r="I299" i="49" s="1"/>
  <c r="H300" i="49"/>
  <c r="J300" i="49" s="1"/>
  <c r="G300" i="49"/>
  <c r="I300" i="49" s="1"/>
  <c r="I303" i="49"/>
  <c r="H303" i="49"/>
  <c r="J303" i="49" s="1"/>
  <c r="G303" i="49"/>
  <c r="I304" i="49"/>
  <c r="H304" i="49"/>
  <c r="J304" i="49" s="1"/>
  <c r="G304" i="49"/>
  <c r="I305" i="49"/>
  <c r="H305" i="49"/>
  <c r="J305" i="49" s="1"/>
  <c r="G305" i="49"/>
  <c r="H308" i="49"/>
  <c r="J308" i="49" s="1"/>
  <c r="G308" i="49"/>
  <c r="I308" i="49" s="1"/>
  <c r="H309" i="49"/>
  <c r="J309" i="49" s="1"/>
  <c r="G309" i="49"/>
  <c r="I309" i="49" s="1"/>
  <c r="H312" i="49"/>
  <c r="J312" i="49" s="1"/>
  <c r="G312" i="49"/>
  <c r="I312" i="49" s="1"/>
  <c r="I313" i="49"/>
  <c r="H313" i="49"/>
  <c r="J313" i="49" s="1"/>
  <c r="G313" i="49"/>
  <c r="H314" i="49"/>
  <c r="J314" i="49" s="1"/>
  <c r="G314" i="49"/>
  <c r="I314" i="49" s="1"/>
  <c r="I317" i="49"/>
  <c r="H317" i="49"/>
  <c r="J317" i="49" s="1"/>
  <c r="G317" i="49"/>
  <c r="I318" i="49"/>
  <c r="H318" i="49"/>
  <c r="J318" i="49" s="1"/>
  <c r="G318" i="49"/>
  <c r="I319" i="49"/>
  <c r="H319" i="49"/>
  <c r="J319" i="49" s="1"/>
  <c r="G319" i="49"/>
  <c r="I320" i="49"/>
  <c r="H320" i="49"/>
  <c r="J320" i="49" s="1"/>
  <c r="G320" i="49"/>
  <c r="H323" i="49"/>
  <c r="J323" i="49" s="1"/>
  <c r="G323" i="49"/>
  <c r="I323"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H332" i="49"/>
  <c r="J332" i="49" s="1"/>
  <c r="G332" i="49"/>
  <c r="I332" i="49" s="1"/>
  <c r="H333" i="49"/>
  <c r="J333" i="49" s="1"/>
  <c r="G333" i="49"/>
  <c r="I333" i="49" s="1"/>
  <c r="H334" i="49"/>
  <c r="J334" i="49" s="1"/>
  <c r="G334" i="49"/>
  <c r="I334" i="49" s="1"/>
  <c r="H335" i="49"/>
  <c r="J335" i="49" s="1"/>
  <c r="G335" i="49"/>
  <c r="I335" i="49" s="1"/>
  <c r="H338" i="49"/>
  <c r="J338" i="49" s="1"/>
  <c r="G338" i="49"/>
  <c r="I338" i="49" s="1"/>
  <c r="H339" i="49"/>
  <c r="J339" i="49" s="1"/>
  <c r="G339" i="49"/>
  <c r="I339" i="49" s="1"/>
  <c r="I342" i="49"/>
  <c r="H342" i="49"/>
  <c r="J342" i="49" s="1"/>
  <c r="G342" i="49"/>
  <c r="I343" i="49"/>
  <c r="H343" i="49"/>
  <c r="J343" i="49" s="1"/>
  <c r="G343" i="49"/>
  <c r="H344" i="49"/>
  <c r="J344" i="49" s="1"/>
  <c r="G344" i="49"/>
  <c r="I344" i="49" s="1"/>
  <c r="I345" i="49"/>
  <c r="H345" i="49"/>
  <c r="J345" i="49" s="1"/>
  <c r="G345" i="49"/>
  <c r="H346" i="49"/>
  <c r="J346" i="49" s="1"/>
  <c r="G346" i="49"/>
  <c r="I346" i="49" s="1"/>
  <c r="I347" i="49"/>
  <c r="H347" i="49"/>
  <c r="J347" i="49" s="1"/>
  <c r="G347" i="49"/>
  <c r="H348" i="49"/>
  <c r="J348" i="49" s="1"/>
  <c r="G348" i="49"/>
  <c r="I348" i="49" s="1"/>
  <c r="I349" i="49"/>
  <c r="H349" i="49"/>
  <c r="J349" i="49" s="1"/>
  <c r="G349" i="49"/>
  <c r="H350" i="49"/>
  <c r="J350" i="49" s="1"/>
  <c r="G350" i="49"/>
  <c r="I350" i="49" s="1"/>
  <c r="I351" i="49"/>
  <c r="H351" i="49"/>
  <c r="J351" i="49" s="1"/>
  <c r="G351" i="49"/>
  <c r="H352" i="49"/>
  <c r="J352" i="49" s="1"/>
  <c r="G352" i="49"/>
  <c r="I352" i="49" s="1"/>
  <c r="J353" i="49"/>
  <c r="I353" i="49"/>
  <c r="H353" i="49"/>
  <c r="G353" i="49"/>
  <c r="I354" i="49"/>
  <c r="H354" i="49"/>
  <c r="J354" i="49" s="1"/>
  <c r="G354" i="49"/>
  <c r="J355" i="49"/>
  <c r="I355" i="49"/>
  <c r="H355" i="49"/>
  <c r="G355" i="49"/>
  <c r="I356" i="49"/>
  <c r="H356" i="49"/>
  <c r="J356" i="49" s="1"/>
  <c r="G356" i="49"/>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H363" i="49"/>
  <c r="J363" i="49" s="1"/>
  <c r="G363" i="49"/>
  <c r="I363" i="49" s="1"/>
  <c r="I364" i="49"/>
  <c r="H364" i="49"/>
  <c r="J364" i="49" s="1"/>
  <c r="G364" i="49"/>
  <c r="H365" i="49"/>
  <c r="J365" i="49" s="1"/>
  <c r="G365" i="49"/>
  <c r="I365" i="49" s="1"/>
  <c r="H366" i="49"/>
  <c r="J366" i="49" s="1"/>
  <c r="G366" i="49"/>
  <c r="I366" i="49" s="1"/>
  <c r="H369" i="49"/>
  <c r="J369" i="49" s="1"/>
  <c r="G369" i="49"/>
  <c r="I369" i="49" s="1"/>
  <c r="H370" i="49"/>
  <c r="J370" i="49" s="1"/>
  <c r="G370" i="49"/>
  <c r="I370" i="49" s="1"/>
  <c r="J373" i="49"/>
  <c r="I373" i="49"/>
  <c r="H373" i="49"/>
  <c r="G373" i="49"/>
  <c r="J374" i="49"/>
  <c r="I374" i="49"/>
  <c r="H374" i="49"/>
  <c r="G374" i="49"/>
  <c r="H375" i="49"/>
  <c r="J375" i="49" s="1"/>
  <c r="G375" i="49"/>
  <c r="I375" i="49" s="1"/>
  <c r="I376" i="49"/>
  <c r="H376" i="49"/>
  <c r="J376" i="49" s="1"/>
  <c r="G376" i="49"/>
  <c r="I377" i="49"/>
  <c r="H377" i="49"/>
  <c r="J377" i="49" s="1"/>
  <c r="G377" i="49"/>
  <c r="H378" i="49"/>
  <c r="J378" i="49" s="1"/>
  <c r="G378" i="49"/>
  <c r="I378" i="49" s="1"/>
  <c r="J379" i="49"/>
  <c r="I379" i="49"/>
  <c r="H379" i="49"/>
  <c r="G379" i="49"/>
  <c r="H380" i="49"/>
  <c r="J380" i="49" s="1"/>
  <c r="G380" i="49"/>
  <c r="I380" i="49" s="1"/>
  <c r="I381" i="49"/>
  <c r="H381" i="49"/>
  <c r="J381" i="49" s="1"/>
  <c r="G381" i="49"/>
  <c r="H382" i="49"/>
  <c r="J382" i="49" s="1"/>
  <c r="G382" i="49"/>
  <c r="I382" i="49" s="1"/>
  <c r="H385" i="49"/>
  <c r="J385" i="49" s="1"/>
  <c r="G385" i="49"/>
  <c r="I385" i="49" s="1"/>
  <c r="H386" i="49"/>
  <c r="J386" i="49" s="1"/>
  <c r="G386" i="49"/>
  <c r="I386" i="49" s="1"/>
  <c r="H387" i="49"/>
  <c r="J387" i="49" s="1"/>
  <c r="G387" i="49"/>
  <c r="I387" i="49" s="1"/>
  <c r="H388" i="49"/>
  <c r="J388" i="49" s="1"/>
  <c r="G388" i="49"/>
  <c r="I388" i="49" s="1"/>
  <c r="I391" i="49"/>
  <c r="H391" i="49"/>
  <c r="J391" i="49" s="1"/>
  <c r="G391" i="49"/>
  <c r="H392" i="49"/>
  <c r="J392" i="49" s="1"/>
  <c r="G392" i="49"/>
  <c r="I392" i="49" s="1"/>
  <c r="H393" i="49"/>
  <c r="J393" i="49" s="1"/>
  <c r="G393" i="49"/>
  <c r="I393" i="49" s="1"/>
  <c r="H394" i="49"/>
  <c r="J394" i="49" s="1"/>
  <c r="G394" i="49"/>
  <c r="I394" i="49" s="1"/>
  <c r="H395" i="49"/>
  <c r="J395" i="49" s="1"/>
  <c r="G395" i="49"/>
  <c r="I395"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I403" i="49"/>
  <c r="H403" i="49"/>
  <c r="J403" i="49" s="1"/>
  <c r="G403" i="49"/>
  <c r="H404" i="49"/>
  <c r="J404" i="49" s="1"/>
  <c r="G404" i="49"/>
  <c r="I404" i="49" s="1"/>
  <c r="H405" i="49"/>
  <c r="J405" i="49" s="1"/>
  <c r="G405" i="49"/>
  <c r="I405" i="49" s="1"/>
  <c r="H406" i="49"/>
  <c r="J406" i="49" s="1"/>
  <c r="G406" i="49"/>
  <c r="I406" i="49" s="1"/>
  <c r="H407" i="49"/>
  <c r="J407" i="49" s="1"/>
  <c r="G407" i="49"/>
  <c r="I407" i="49" s="1"/>
  <c r="I410" i="49"/>
  <c r="H410" i="49"/>
  <c r="J410" i="49" s="1"/>
  <c r="G410" i="49"/>
  <c r="H411" i="49"/>
  <c r="J411" i="49" s="1"/>
  <c r="G411" i="49"/>
  <c r="I411" i="49" s="1"/>
  <c r="H412" i="49"/>
  <c r="J412" i="49" s="1"/>
  <c r="G412" i="49"/>
  <c r="I412" i="49" s="1"/>
  <c r="H413" i="49"/>
  <c r="J413" i="49" s="1"/>
  <c r="G413" i="49"/>
  <c r="I413" i="49" s="1"/>
  <c r="H414" i="49"/>
  <c r="J414" i="49" s="1"/>
  <c r="G414" i="49"/>
  <c r="I414" i="49" s="1"/>
  <c r="H415" i="49"/>
  <c r="J415" i="49" s="1"/>
  <c r="G415" i="49"/>
  <c r="I415" i="49" s="1"/>
  <c r="I416" i="49"/>
  <c r="H416" i="49"/>
  <c r="J416" i="49" s="1"/>
  <c r="G416" i="49"/>
  <c r="H417" i="49"/>
  <c r="J417" i="49" s="1"/>
  <c r="G417" i="49"/>
  <c r="I417" i="49" s="1"/>
  <c r="H418" i="49"/>
  <c r="J418" i="49" s="1"/>
  <c r="G418" i="49"/>
  <c r="I418" i="49" s="1"/>
  <c r="H419" i="49"/>
  <c r="J419" i="49" s="1"/>
  <c r="G419" i="49"/>
  <c r="I419" i="49" s="1"/>
  <c r="J420" i="49"/>
  <c r="I420" i="49"/>
  <c r="H420" i="49"/>
  <c r="G420" i="49"/>
  <c r="H421" i="49"/>
  <c r="J421" i="49" s="1"/>
  <c r="G421" i="49"/>
  <c r="I421" i="49" s="1"/>
  <c r="H424" i="49"/>
  <c r="J424" i="49" s="1"/>
  <c r="G424" i="49"/>
  <c r="I424" i="49" s="1"/>
  <c r="H425" i="49"/>
  <c r="J425" i="49" s="1"/>
  <c r="G425" i="49"/>
  <c r="I425" i="49" s="1"/>
  <c r="J426" i="49"/>
  <c r="I426" i="49"/>
  <c r="H426" i="49"/>
  <c r="G426" i="49"/>
  <c r="I427" i="49"/>
  <c r="H427" i="49"/>
  <c r="J427" i="49" s="1"/>
  <c r="G427" i="49"/>
  <c r="I428" i="49"/>
  <c r="H428" i="49"/>
  <c r="J428" i="49" s="1"/>
  <c r="G428" i="49"/>
  <c r="I429" i="49"/>
  <c r="H429" i="49"/>
  <c r="J429" i="49" s="1"/>
  <c r="G429" i="49"/>
  <c r="I430" i="49"/>
  <c r="H430" i="49"/>
  <c r="J430" i="49" s="1"/>
  <c r="G430" i="49"/>
  <c r="H431" i="49"/>
  <c r="J431" i="49" s="1"/>
  <c r="G431" i="49"/>
  <c r="I431" i="49" s="1"/>
  <c r="J434" i="49"/>
  <c r="I434" i="49"/>
  <c r="H434" i="49"/>
  <c r="G434" i="49"/>
  <c r="J435" i="49"/>
  <c r="I435" i="49"/>
  <c r="H435" i="49"/>
  <c r="G435" i="49"/>
  <c r="H438" i="49"/>
  <c r="J438" i="49" s="1"/>
  <c r="G438" i="49"/>
  <c r="I438" i="49" s="1"/>
  <c r="I439" i="49"/>
  <c r="H439" i="49"/>
  <c r="J439" i="49" s="1"/>
  <c r="G439" i="49"/>
  <c r="H440" i="49"/>
  <c r="J440" i="49" s="1"/>
  <c r="G440" i="49"/>
  <c r="I440" i="49" s="1"/>
  <c r="I441" i="49"/>
  <c r="H441" i="49"/>
  <c r="J441" i="49" s="1"/>
  <c r="G441" i="49"/>
  <c r="I442" i="49"/>
  <c r="H442" i="49"/>
  <c r="J442" i="49" s="1"/>
  <c r="G442" i="49"/>
  <c r="H443" i="49"/>
  <c r="J443" i="49" s="1"/>
  <c r="G443" i="49"/>
  <c r="I443" i="49" s="1"/>
  <c r="I444" i="49"/>
  <c r="H444" i="49"/>
  <c r="J444" i="49" s="1"/>
  <c r="G444" i="49"/>
  <c r="H445" i="49"/>
  <c r="J445" i="49" s="1"/>
  <c r="G445" i="49"/>
  <c r="I445" i="49" s="1"/>
  <c r="H446" i="49"/>
  <c r="J446" i="49" s="1"/>
  <c r="G446" i="49"/>
  <c r="I446" i="49" s="1"/>
  <c r="H449" i="49"/>
  <c r="J449" i="49" s="1"/>
  <c r="G449" i="49"/>
  <c r="I449" i="49" s="1"/>
  <c r="H450" i="49"/>
  <c r="J450" i="49" s="1"/>
  <c r="G450" i="49"/>
  <c r="I450" i="49" s="1"/>
  <c r="H451" i="49"/>
  <c r="J451" i="49" s="1"/>
  <c r="G451" i="49"/>
  <c r="I451" i="49" s="1"/>
  <c r="H452" i="49"/>
  <c r="J452" i="49" s="1"/>
  <c r="G452" i="49"/>
  <c r="I452" i="49" s="1"/>
  <c r="H455" i="49"/>
  <c r="J455" i="49" s="1"/>
  <c r="G455" i="49"/>
  <c r="I455" i="49" s="1"/>
  <c r="H456" i="49"/>
  <c r="J456" i="49" s="1"/>
  <c r="G456" i="49"/>
  <c r="I456" i="49" s="1"/>
  <c r="I457" i="49"/>
  <c r="H457" i="49"/>
  <c r="J457" i="49" s="1"/>
  <c r="G457" i="49"/>
  <c r="H458" i="49"/>
  <c r="J458" i="49" s="1"/>
  <c r="G458" i="49"/>
  <c r="I458" i="49" s="1"/>
  <c r="H459" i="49"/>
  <c r="J459" i="49" s="1"/>
  <c r="G459" i="49"/>
  <c r="I459" i="49" s="1"/>
  <c r="I460" i="49"/>
  <c r="H460" i="49"/>
  <c r="J460" i="49" s="1"/>
  <c r="G460" i="49"/>
  <c r="H461" i="49"/>
  <c r="J461" i="49" s="1"/>
  <c r="G461" i="49"/>
  <c r="I461" i="49" s="1"/>
  <c r="H462" i="49"/>
  <c r="J462" i="49" s="1"/>
  <c r="G462" i="49"/>
  <c r="I462" i="49" s="1"/>
  <c r="H463" i="49"/>
  <c r="J463" i="49" s="1"/>
  <c r="G463" i="49"/>
  <c r="I463" i="49" s="1"/>
  <c r="I466" i="49"/>
  <c r="H466" i="49"/>
  <c r="J466" i="49" s="1"/>
  <c r="G466" i="49"/>
  <c r="I467" i="49"/>
  <c r="H467" i="49"/>
  <c r="J467" i="49" s="1"/>
  <c r="G467" i="49"/>
  <c r="H470" i="49"/>
  <c r="J470" i="49" s="1"/>
  <c r="G470" i="49"/>
  <c r="I470" i="49" s="1"/>
  <c r="H471" i="49"/>
  <c r="J471" i="49" s="1"/>
  <c r="G471" i="49"/>
  <c r="I471" i="49" s="1"/>
  <c r="J474" i="49"/>
  <c r="I474" i="49"/>
  <c r="H474" i="49"/>
  <c r="G474" i="49"/>
  <c r="J475" i="49"/>
  <c r="I475" i="49"/>
  <c r="H475" i="49"/>
  <c r="G475" i="49"/>
  <c r="I478" i="49"/>
  <c r="H478" i="49"/>
  <c r="J478" i="49" s="1"/>
  <c r="G478" i="49"/>
  <c r="H479" i="49"/>
  <c r="J479" i="49" s="1"/>
  <c r="G479" i="49"/>
  <c r="I479" i="49" s="1"/>
  <c r="H480" i="49"/>
  <c r="J480" i="49" s="1"/>
  <c r="G480" i="49"/>
  <c r="I480" i="49" s="1"/>
  <c r="I481" i="49"/>
  <c r="H481" i="49"/>
  <c r="J481" i="49" s="1"/>
  <c r="G481" i="49"/>
  <c r="H482" i="49"/>
  <c r="J482" i="49" s="1"/>
  <c r="G482" i="49"/>
  <c r="I482" i="49" s="1"/>
  <c r="H483" i="49"/>
  <c r="J483" i="49" s="1"/>
  <c r="G483" i="49"/>
  <c r="I483" i="49" s="1"/>
  <c r="I484" i="49"/>
  <c r="H484" i="49"/>
  <c r="J484" i="49" s="1"/>
  <c r="G484" i="49"/>
  <c r="H485" i="49"/>
  <c r="J485" i="49" s="1"/>
  <c r="G485" i="49"/>
  <c r="I485" i="49" s="1"/>
  <c r="I488" i="49"/>
  <c r="H488" i="49"/>
  <c r="J488" i="49" s="1"/>
  <c r="G488" i="49"/>
  <c r="I489" i="49"/>
  <c r="H489" i="49"/>
  <c r="J489" i="49" s="1"/>
  <c r="G489" i="49"/>
  <c r="H490" i="49"/>
  <c r="J490" i="49" s="1"/>
  <c r="G490" i="49"/>
  <c r="I490" i="49" s="1"/>
  <c r="H491" i="49"/>
  <c r="J491" i="49" s="1"/>
  <c r="G491" i="49"/>
  <c r="I491" i="49" s="1"/>
  <c r="I494" i="49"/>
  <c r="H494" i="49"/>
  <c r="J494" i="49" s="1"/>
  <c r="G494" i="49"/>
  <c r="H495" i="49"/>
  <c r="J495" i="49" s="1"/>
  <c r="G495" i="49"/>
  <c r="I495" i="49" s="1"/>
  <c r="H496" i="49"/>
  <c r="J496" i="49" s="1"/>
  <c r="G496" i="49"/>
  <c r="I496" i="49" s="1"/>
  <c r="I497" i="49"/>
  <c r="H497" i="49"/>
  <c r="J497" i="49" s="1"/>
  <c r="G497" i="49"/>
  <c r="H498" i="49"/>
  <c r="J498" i="49" s="1"/>
  <c r="G498" i="49"/>
  <c r="I498" i="49" s="1"/>
  <c r="H499" i="49"/>
  <c r="J499" i="49" s="1"/>
  <c r="G499" i="49"/>
  <c r="I499" i="49" s="1"/>
  <c r="H500" i="49"/>
  <c r="J500" i="49" s="1"/>
  <c r="G500" i="49"/>
  <c r="I500" i="49" s="1"/>
  <c r="H501" i="49"/>
  <c r="J501" i="49" s="1"/>
  <c r="G501" i="49"/>
  <c r="I501"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J513" i="49"/>
  <c r="I513" i="49"/>
  <c r="H513" i="49"/>
  <c r="G513" i="49"/>
  <c r="J514" i="49"/>
  <c r="I514" i="49"/>
  <c r="H514" i="49"/>
  <c r="G514" i="49"/>
  <c r="J515" i="49"/>
  <c r="I515" i="49"/>
  <c r="H515" i="49"/>
  <c r="G515" i="49"/>
  <c r="H518" i="49"/>
  <c r="J518" i="49" s="1"/>
  <c r="G518" i="49"/>
  <c r="I518" i="49" s="1"/>
  <c r="H519" i="49"/>
  <c r="J519" i="49" s="1"/>
  <c r="G519" i="49"/>
  <c r="I519" i="49" s="1"/>
  <c r="I520" i="49"/>
  <c r="H520" i="49"/>
  <c r="J520" i="49" s="1"/>
  <c r="G520" i="49"/>
  <c r="H521" i="49"/>
  <c r="J521" i="49" s="1"/>
  <c r="G521" i="49"/>
  <c r="I521" i="49" s="1"/>
  <c r="J522" i="49"/>
  <c r="I522" i="49"/>
  <c r="H522" i="49"/>
  <c r="G522" i="49"/>
  <c r="H523" i="49"/>
  <c r="J523" i="49" s="1"/>
  <c r="G523" i="49"/>
  <c r="I523" i="49" s="1"/>
  <c r="I524" i="49"/>
  <c r="H524" i="49"/>
  <c r="J524" i="49" s="1"/>
  <c r="G524" i="49"/>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I535" i="49"/>
  <c r="H535" i="49"/>
  <c r="J535" i="49" s="1"/>
  <c r="G535" i="49"/>
  <c r="H536" i="49"/>
  <c r="J536" i="49" s="1"/>
  <c r="G536" i="49"/>
  <c r="I536" i="49" s="1"/>
  <c r="I537" i="49"/>
  <c r="H537" i="49"/>
  <c r="J537" i="49" s="1"/>
  <c r="G537" i="49"/>
  <c r="H538" i="49"/>
  <c r="J538" i="49" s="1"/>
  <c r="G538" i="49"/>
  <c r="I538" i="49" s="1"/>
  <c r="H539" i="49"/>
  <c r="J539" i="49" s="1"/>
  <c r="G539" i="49"/>
  <c r="I539" i="49" s="1"/>
  <c r="H540" i="49"/>
  <c r="J540" i="49" s="1"/>
  <c r="G540" i="49"/>
  <c r="I540" i="49" s="1"/>
  <c r="H543" i="49"/>
  <c r="J543" i="49" s="1"/>
  <c r="G543" i="49"/>
  <c r="I543" i="49" s="1"/>
  <c r="I544" i="49"/>
  <c r="H544" i="49"/>
  <c r="J544" i="49" s="1"/>
  <c r="G544" i="49"/>
  <c r="H545" i="49"/>
  <c r="J545" i="49" s="1"/>
  <c r="G545" i="49"/>
  <c r="I545" i="49" s="1"/>
  <c r="H548" i="49"/>
  <c r="J548" i="49" s="1"/>
  <c r="G548" i="49"/>
  <c r="I548" i="49" s="1"/>
  <c r="H549" i="49"/>
  <c r="J549" i="49" s="1"/>
  <c r="G549" i="49"/>
  <c r="I549" i="49" s="1"/>
  <c r="I550" i="49"/>
  <c r="H550" i="49"/>
  <c r="J550" i="49" s="1"/>
  <c r="G550" i="49"/>
  <c r="H551" i="49"/>
  <c r="J551" i="49" s="1"/>
  <c r="G551" i="49"/>
  <c r="I551" i="49" s="1"/>
  <c r="I552" i="49"/>
  <c r="H552" i="49"/>
  <c r="J552" i="49" s="1"/>
  <c r="G552" i="49"/>
  <c r="I553" i="49"/>
  <c r="H553" i="49"/>
  <c r="J553" i="49" s="1"/>
  <c r="G553" i="49"/>
  <c r="H554" i="49"/>
  <c r="J554" i="49" s="1"/>
  <c r="G554" i="49"/>
  <c r="I554" i="49" s="1"/>
  <c r="I555" i="49"/>
  <c r="H555" i="49"/>
  <c r="J555" i="49" s="1"/>
  <c r="G555" i="49"/>
  <c r="H556" i="49"/>
  <c r="J556" i="49" s="1"/>
  <c r="G556" i="49"/>
  <c r="I556" i="49" s="1"/>
  <c r="H557" i="49"/>
  <c r="J557" i="49" s="1"/>
  <c r="G557" i="49"/>
  <c r="I557" i="49" s="1"/>
  <c r="H558" i="49"/>
  <c r="J558" i="49" s="1"/>
  <c r="G558" i="49"/>
  <c r="I558" i="49" s="1"/>
  <c r="I559" i="49"/>
  <c r="H559" i="49"/>
  <c r="J559" i="49" s="1"/>
  <c r="G559" i="49"/>
  <c r="H560" i="49"/>
  <c r="J560" i="49" s="1"/>
  <c r="G560" i="49"/>
  <c r="I560" i="49" s="1"/>
  <c r="H561" i="49"/>
  <c r="J561" i="49" s="1"/>
  <c r="G561" i="49"/>
  <c r="I561" i="49" s="1"/>
  <c r="H562" i="49"/>
  <c r="J562" i="49" s="1"/>
  <c r="G562" i="49"/>
  <c r="I562" i="49" s="1"/>
  <c r="H563" i="49"/>
  <c r="J563" i="49" s="1"/>
  <c r="G563" i="49"/>
  <c r="I563" i="49" s="1"/>
  <c r="H564" i="49"/>
  <c r="J564" i="49" s="1"/>
  <c r="G564" i="49"/>
  <c r="I564" i="49" s="1"/>
  <c r="H565" i="49"/>
  <c r="J565" i="49" s="1"/>
  <c r="G565" i="49"/>
  <c r="I565" i="49" s="1"/>
  <c r="H566" i="49"/>
  <c r="J566" i="49" s="1"/>
  <c r="G566" i="49"/>
  <c r="I566" i="49" s="1"/>
  <c r="H567" i="49"/>
  <c r="J567" i="49" s="1"/>
  <c r="G567" i="49"/>
  <c r="I567" i="49" s="1"/>
  <c r="J570" i="49"/>
  <c r="I570" i="49"/>
  <c r="H570" i="49"/>
  <c r="G570" i="49"/>
  <c r="H571" i="49"/>
  <c r="J571" i="49" s="1"/>
  <c r="G571" i="49"/>
  <c r="I571" i="49" s="1"/>
  <c r="I572" i="49"/>
  <c r="H572" i="49"/>
  <c r="J572" i="49" s="1"/>
  <c r="G572" i="49"/>
  <c r="H573" i="49"/>
  <c r="J573" i="49" s="1"/>
  <c r="G573" i="49"/>
  <c r="I573" i="49" s="1"/>
  <c r="H574" i="49"/>
  <c r="J574" i="49" s="1"/>
  <c r="G574" i="49"/>
  <c r="I574" i="49" s="1"/>
  <c r="H575" i="49"/>
  <c r="J575" i="49" s="1"/>
  <c r="G575" i="49"/>
  <c r="I575" i="49" s="1"/>
  <c r="H576" i="49"/>
  <c r="J576" i="49" s="1"/>
  <c r="G576" i="49"/>
  <c r="I576" i="49" s="1"/>
  <c r="H579" i="49"/>
  <c r="J579" i="49" s="1"/>
  <c r="G579" i="49"/>
  <c r="I579" i="49" s="1"/>
  <c r="H580" i="49"/>
  <c r="J580" i="49" s="1"/>
  <c r="G580" i="49"/>
  <c r="I580" i="49" s="1"/>
  <c r="H583" i="49"/>
  <c r="J583" i="49" s="1"/>
  <c r="G583" i="49"/>
  <c r="I583" i="49" s="1"/>
  <c r="H584" i="49"/>
  <c r="J584" i="49" s="1"/>
  <c r="G584" i="49"/>
  <c r="I584"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H31" i="56"/>
  <c r="I28" i="56" s="1"/>
  <c r="F31" i="56"/>
  <c r="G29" i="56" s="1"/>
  <c r="D31" i="56"/>
  <c r="E28" i="56" s="1"/>
  <c r="B31" i="56"/>
  <c r="C29"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H27" i="57"/>
  <c r="I24" i="57" s="1"/>
  <c r="F27" i="57"/>
  <c r="G25" i="57" s="1"/>
  <c r="D27" i="57"/>
  <c r="E23" i="57" s="1"/>
  <c r="B27" i="57"/>
  <c r="C25"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H47" i="58"/>
  <c r="I44" i="58" s="1"/>
  <c r="F47" i="58"/>
  <c r="G45" i="58" s="1"/>
  <c r="D47" i="58"/>
  <c r="E44" i="58" s="1"/>
  <c r="B47" i="58"/>
  <c r="C45"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7" i="50" s="1"/>
  <c r="F50" i="50"/>
  <c r="G48" i="50" s="1"/>
  <c r="D50" i="50"/>
  <c r="E47" i="50" s="1"/>
  <c r="B50" i="50"/>
  <c r="C48"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7" i="53" s="1"/>
  <c r="B20" i="53"/>
  <c r="C18" i="53" s="1"/>
  <c r="K7" i="53"/>
  <c r="J7" i="53"/>
  <c r="K24" i="53"/>
  <c r="J24" i="53"/>
  <c r="K25" i="53"/>
  <c r="J25" i="53"/>
  <c r="K26" i="53"/>
  <c r="J26" i="53"/>
  <c r="K27" i="53"/>
  <c r="J27" i="53"/>
  <c r="K28" i="53"/>
  <c r="J28" i="53"/>
  <c r="K29" i="53"/>
  <c r="J29" i="53"/>
  <c r="K30" i="53"/>
  <c r="J30" i="53"/>
  <c r="K31" i="53"/>
  <c r="J31" i="53"/>
  <c r="K32" i="53"/>
  <c r="J32" i="53"/>
  <c r="K33" i="53"/>
  <c r="J33" i="53"/>
  <c r="H35" i="53"/>
  <c r="I32" i="53" s="1"/>
  <c r="F35" i="53"/>
  <c r="G33" i="53" s="1"/>
  <c r="D35" i="53"/>
  <c r="E32" i="53" s="1"/>
  <c r="B35" i="53"/>
  <c r="C33" i="53" s="1"/>
  <c r="K23" i="53"/>
  <c r="J23"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H55" i="53"/>
  <c r="I52" i="53" s="1"/>
  <c r="F55" i="53"/>
  <c r="G53" i="53" s="1"/>
  <c r="D55" i="53"/>
  <c r="E52" i="53" s="1"/>
  <c r="B55" i="53"/>
  <c r="C53" i="53" s="1"/>
  <c r="K38" i="53"/>
  <c r="J38" i="53"/>
  <c r="I57" i="53"/>
  <c r="G57" i="53"/>
  <c r="E57" i="53"/>
  <c r="C57" i="53"/>
  <c r="B5" i="54"/>
  <c r="F5" i="54" s="1"/>
  <c r="K8" i="54"/>
  <c r="J8" i="54"/>
  <c r="K9" i="54"/>
  <c r="J9" i="54"/>
  <c r="K10" i="54"/>
  <c r="J10" i="54"/>
  <c r="K11" i="54"/>
  <c r="J11" i="54"/>
  <c r="K12" i="54"/>
  <c r="J12" i="54"/>
  <c r="K13" i="54"/>
  <c r="J13" i="54"/>
  <c r="H15" i="54"/>
  <c r="I12" i="54" s="1"/>
  <c r="F15" i="54"/>
  <c r="G13" i="54" s="1"/>
  <c r="D15" i="54"/>
  <c r="E13" i="54" s="1"/>
  <c r="B15" i="54"/>
  <c r="C13" i="54" s="1"/>
  <c r="K7" i="54"/>
  <c r="J7" i="54"/>
  <c r="H20" i="54"/>
  <c r="F20" i="54"/>
  <c r="G20" i="54" s="1"/>
  <c r="D20" i="54"/>
  <c r="J20" i="54" s="1"/>
  <c r="B20" i="54"/>
  <c r="C20" i="54" s="1"/>
  <c r="K18" i="54"/>
  <c r="J18" i="54"/>
  <c r="K24" i="54"/>
  <c r="J24" i="54"/>
  <c r="K25" i="54"/>
  <c r="J25" i="54"/>
  <c r="H27" i="54"/>
  <c r="I24" i="54" s="1"/>
  <c r="F27" i="54"/>
  <c r="G25" i="54" s="1"/>
  <c r="D27" i="54"/>
  <c r="E24" i="54" s="1"/>
  <c r="B27" i="54"/>
  <c r="C25" i="54" s="1"/>
  <c r="K23" i="54"/>
  <c r="J23"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8" i="54" s="1"/>
  <c r="B42" i="54"/>
  <c r="C40" i="54" s="1"/>
  <c r="K30" i="54"/>
  <c r="J30" i="54"/>
  <c r="K46" i="54"/>
  <c r="J46" i="54"/>
  <c r="K47" i="54"/>
  <c r="J47" i="54"/>
  <c r="K48" i="54"/>
  <c r="J48" i="54"/>
  <c r="K49" i="54"/>
  <c r="J49" i="54"/>
  <c r="K50" i="54"/>
  <c r="J50" i="54"/>
  <c r="K51" i="54"/>
  <c r="J51" i="54"/>
  <c r="K52" i="54"/>
  <c r="J52" i="54"/>
  <c r="H54" i="54"/>
  <c r="I51" i="54" s="1"/>
  <c r="F54" i="54"/>
  <c r="G52" i="54" s="1"/>
  <c r="D54" i="54"/>
  <c r="E51" i="54" s="1"/>
  <c r="B54" i="54"/>
  <c r="C52" i="54" s="1"/>
  <c r="K45" i="54"/>
  <c r="J45"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H78" i="54"/>
  <c r="I74" i="54" s="1"/>
  <c r="F78" i="54"/>
  <c r="G76" i="54" s="1"/>
  <c r="D78" i="54"/>
  <c r="E74" i="54" s="1"/>
  <c r="B78" i="54"/>
  <c r="C76" i="54" s="1"/>
  <c r="K57" i="54"/>
  <c r="J57" i="54"/>
  <c r="I80" i="54"/>
  <c r="G80" i="54"/>
  <c r="E80" i="54"/>
  <c r="C80"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6" i="55" s="1"/>
  <c r="B18" i="55"/>
  <c r="C16" i="55" s="1"/>
  <c r="K7" i="55"/>
  <c r="J7" i="55"/>
  <c r="I20" i="55"/>
  <c r="G20" i="55"/>
  <c r="E20" i="55"/>
  <c r="C20" i="55"/>
  <c r="K20" i="55"/>
  <c r="J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7" i="55" s="1"/>
  <c r="B49" i="55"/>
  <c r="C47" i="55" s="1"/>
  <c r="K25" i="55"/>
  <c r="J25" i="55"/>
  <c r="K53" i="55"/>
  <c r="J53"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2" i="55"/>
  <c r="J52" i="55"/>
  <c r="I66" i="55"/>
  <c r="G66" i="55"/>
  <c r="E66" i="55"/>
  <c r="C66" i="55"/>
  <c r="J66" i="55"/>
  <c r="K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H94" i="55"/>
  <c r="I92" i="55" s="1"/>
  <c r="F94" i="55"/>
  <c r="G92" i="55" s="1"/>
  <c r="D94" i="55"/>
  <c r="E92" i="55" s="1"/>
  <c r="B94" i="55"/>
  <c r="C92" i="55" s="1"/>
  <c r="K71" i="55"/>
  <c r="J71"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H117" i="55"/>
  <c r="I114" i="55" s="1"/>
  <c r="F117" i="55"/>
  <c r="G115" i="55" s="1"/>
  <c r="D117" i="55"/>
  <c r="E114" i="55" s="1"/>
  <c r="B117" i="55"/>
  <c r="C115" i="55" s="1"/>
  <c r="K97" i="55"/>
  <c r="J97" i="55"/>
  <c r="I119" i="55"/>
  <c r="G119" i="55"/>
  <c r="E119" i="55"/>
  <c r="C119" i="55"/>
  <c r="J119" i="55"/>
  <c r="K119" i="55"/>
  <c r="B122" i="55"/>
  <c r="D122" i="55" s="1"/>
  <c r="H122" i="55" s="1"/>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K146" i="55"/>
  <c r="J146" i="55"/>
  <c r="H148" i="55"/>
  <c r="I145" i="55" s="1"/>
  <c r="F148" i="55"/>
  <c r="G146" i="55" s="1"/>
  <c r="D148" i="55"/>
  <c r="E145" i="55" s="1"/>
  <c r="B148" i="55"/>
  <c r="C146" i="55" s="1"/>
  <c r="K124" i="55"/>
  <c r="J124"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H172" i="55"/>
  <c r="I169" i="55" s="1"/>
  <c r="F172" i="55"/>
  <c r="G170" i="55" s="1"/>
  <c r="D172" i="55"/>
  <c r="E170" i="55" s="1"/>
  <c r="B172" i="55"/>
  <c r="C170" i="55" s="1"/>
  <c r="K151" i="55"/>
  <c r="J151" i="55"/>
  <c r="I174" i="55"/>
  <c r="G174" i="55"/>
  <c r="E174" i="55"/>
  <c r="C174" i="55"/>
  <c r="K174" i="55"/>
  <c r="J174" i="55"/>
  <c r="B177" i="55"/>
  <c r="F177" i="55" s="1"/>
  <c r="K180" i="55"/>
  <c r="J180" i="55"/>
  <c r="H182" i="55"/>
  <c r="I180" i="55" s="1"/>
  <c r="F182" i="55"/>
  <c r="G180" i="55" s="1"/>
  <c r="D182" i="55"/>
  <c r="E180" i="55" s="1"/>
  <c r="B182" i="55"/>
  <c r="C180" i="55" s="1"/>
  <c r="K179" i="55"/>
  <c r="J179" i="55"/>
  <c r="K186" i="55"/>
  <c r="J186" i="55"/>
  <c r="K187" i="55"/>
  <c r="J187" i="55"/>
  <c r="K188" i="55"/>
  <c r="J188" i="55"/>
  <c r="K189" i="55"/>
  <c r="J189" i="55"/>
  <c r="K190" i="55"/>
  <c r="J190" i="55"/>
  <c r="K191" i="55"/>
  <c r="J191" i="55"/>
  <c r="K192" i="55"/>
  <c r="J192" i="55"/>
  <c r="K193" i="55"/>
  <c r="J193" i="55"/>
  <c r="K194" i="55"/>
  <c r="J194" i="55"/>
  <c r="H196" i="55"/>
  <c r="I193" i="55" s="1"/>
  <c r="F196" i="55"/>
  <c r="G194" i="55" s="1"/>
  <c r="D196" i="55"/>
  <c r="E193" i="55" s="1"/>
  <c r="B196" i="55"/>
  <c r="C194" i="55" s="1"/>
  <c r="K185" i="55"/>
  <c r="J185" i="55"/>
  <c r="I198" i="55"/>
  <c r="G198" i="55"/>
  <c r="E198" i="55"/>
  <c r="C198" i="55"/>
  <c r="J198" i="55"/>
  <c r="K198" i="55"/>
  <c r="I202" i="55"/>
  <c r="G202" i="55"/>
  <c r="E202" i="55"/>
  <c r="C202" i="55"/>
  <c r="H200" i="55"/>
  <c r="I200" i="55" s="1"/>
  <c r="F200" i="55"/>
  <c r="G200" i="55" s="1"/>
  <c r="D200" i="55"/>
  <c r="E200" i="55" s="1"/>
  <c r="B200" i="55"/>
  <c r="C200" i="55" s="1"/>
  <c r="K202" i="55"/>
  <c r="J202" i="55"/>
  <c r="K204" i="55"/>
  <c r="J204" i="55"/>
  <c r="I204" i="55"/>
  <c r="G204" i="55"/>
  <c r="E204" i="55"/>
  <c r="C204" i="55"/>
  <c r="B5" i="48"/>
  <c r="D5" i="48" s="1"/>
  <c r="H5" i="48" s="1"/>
  <c r="K8" i="48"/>
  <c r="J8" i="48"/>
  <c r="K9" i="48"/>
  <c r="J9" i="48"/>
  <c r="H11" i="48"/>
  <c r="I8" i="48" s="1"/>
  <c r="F11" i="48"/>
  <c r="G9" i="48" s="1"/>
  <c r="D11" i="48"/>
  <c r="J11"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8" i="48" s="1"/>
  <c r="B30" i="48"/>
  <c r="C28" i="48" s="1"/>
  <c r="K18" i="48"/>
  <c r="J18" i="48"/>
  <c r="K34" i="48"/>
  <c r="J34" i="48"/>
  <c r="K35" i="48"/>
  <c r="J35" i="48"/>
  <c r="H37" i="48"/>
  <c r="I34" i="48" s="1"/>
  <c r="F37" i="48"/>
  <c r="G35" i="48" s="1"/>
  <c r="D37" i="48"/>
  <c r="E34" i="48" s="1"/>
  <c r="B37" i="48"/>
  <c r="C35" i="48" s="1"/>
  <c r="K33" i="48"/>
  <c r="J33" i="48"/>
  <c r="I39" i="48"/>
  <c r="G39" i="48"/>
  <c r="E39" i="48"/>
  <c r="C39" i="48"/>
  <c r="K39" i="48"/>
  <c r="J39" i="48"/>
  <c r="B42" i="48"/>
  <c r="D42" i="48" s="1"/>
  <c r="H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H62" i="48"/>
  <c r="I59" i="48" s="1"/>
  <c r="F62" i="48"/>
  <c r="G60" i="48" s="1"/>
  <c r="D62" i="48"/>
  <c r="E60" i="48" s="1"/>
  <c r="B62" i="48"/>
  <c r="C60" i="48" s="1"/>
  <c r="K44" i="48"/>
  <c r="J44" i="48"/>
  <c r="K66" i="48"/>
  <c r="J66" i="48"/>
  <c r="K67" i="48"/>
  <c r="J67" i="48"/>
  <c r="K68" i="48"/>
  <c r="J68" i="48"/>
  <c r="K69" i="48"/>
  <c r="J69" i="48"/>
  <c r="K70" i="48"/>
  <c r="J70" i="48"/>
  <c r="K71" i="48"/>
  <c r="J71" i="48"/>
  <c r="K72" i="48"/>
  <c r="J72" i="48"/>
  <c r="K73" i="48"/>
  <c r="J73" i="48"/>
  <c r="H75" i="48"/>
  <c r="I72" i="48" s="1"/>
  <c r="F75" i="48"/>
  <c r="G73" i="48" s="1"/>
  <c r="D75" i="48"/>
  <c r="E72" i="48" s="1"/>
  <c r="B75" i="48"/>
  <c r="C73" i="48" s="1"/>
  <c r="K65" i="48"/>
  <c r="J65" i="48"/>
  <c r="I77" i="48"/>
  <c r="G77" i="48"/>
  <c r="E77" i="48"/>
  <c r="C77" i="48"/>
  <c r="K77" i="48"/>
  <c r="J77" i="48"/>
  <c r="B80" i="48"/>
  <c r="D80" i="48" s="1"/>
  <c r="H80" i="48" s="1"/>
  <c r="E82" i="48"/>
  <c r="K83" i="48"/>
  <c r="J83" i="48"/>
  <c r="K84" i="48"/>
  <c r="J84" i="48"/>
  <c r="K85" i="48"/>
  <c r="J85" i="48"/>
  <c r="K86" i="48"/>
  <c r="J86" i="48"/>
  <c r="K87" i="48"/>
  <c r="J87" i="48"/>
  <c r="K88" i="48"/>
  <c r="J88" i="48"/>
  <c r="K89" i="48"/>
  <c r="J89" i="48"/>
  <c r="H91" i="48"/>
  <c r="F91" i="48"/>
  <c r="G89" i="48" s="1"/>
  <c r="D91" i="48"/>
  <c r="E88" i="48" s="1"/>
  <c r="B91" i="48"/>
  <c r="C89" i="48" s="1"/>
  <c r="K82" i="48"/>
  <c r="J82"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H112" i="48"/>
  <c r="I109" i="48" s="1"/>
  <c r="F112" i="48"/>
  <c r="G110" i="48" s="1"/>
  <c r="D112" i="48"/>
  <c r="E108" i="48" s="1"/>
  <c r="B112" i="48"/>
  <c r="C110" i="48" s="1"/>
  <c r="K94" i="48"/>
  <c r="J94" i="48"/>
  <c r="I114" i="48"/>
  <c r="G114" i="48"/>
  <c r="E114" i="48"/>
  <c r="C114" i="48"/>
  <c r="K114" i="48"/>
  <c r="J114" i="48"/>
  <c r="B117" i="48"/>
  <c r="D117" i="48" s="1"/>
  <c r="H117" i="48" s="1"/>
  <c r="G123" i="48"/>
  <c r="K120" i="48"/>
  <c r="J120" i="48"/>
  <c r="K121" i="48"/>
  <c r="J121" i="48"/>
  <c r="H123" i="48"/>
  <c r="I123" i="48" s="1"/>
  <c r="F123" i="48"/>
  <c r="G121" i="48" s="1"/>
  <c r="D123" i="48"/>
  <c r="E123" i="48" s="1"/>
  <c r="B123" i="48"/>
  <c r="C121" i="48" s="1"/>
  <c r="K119" i="48"/>
  <c r="J119" i="48"/>
  <c r="G137" i="48"/>
  <c r="K127" i="48"/>
  <c r="J127" i="48"/>
  <c r="K128" i="48"/>
  <c r="J128" i="48"/>
  <c r="K129" i="48"/>
  <c r="J129" i="48"/>
  <c r="K130" i="48"/>
  <c r="J130" i="48"/>
  <c r="K131" i="48"/>
  <c r="J131" i="48"/>
  <c r="K132" i="48"/>
  <c r="J132" i="48"/>
  <c r="K133" i="48"/>
  <c r="J133" i="48"/>
  <c r="K134" i="48"/>
  <c r="J134" i="48"/>
  <c r="K135" i="48"/>
  <c r="J135" i="48"/>
  <c r="H137" i="48"/>
  <c r="I134" i="48" s="1"/>
  <c r="F137" i="48"/>
  <c r="G135" i="48" s="1"/>
  <c r="D137" i="48"/>
  <c r="E134" i="48" s="1"/>
  <c r="B137" i="48"/>
  <c r="C135" i="48" s="1"/>
  <c r="K126" i="48"/>
  <c r="J126" i="48"/>
  <c r="I139" i="48"/>
  <c r="G139" i="48"/>
  <c r="E139" i="48"/>
  <c r="C139" i="48"/>
  <c r="J139" i="48"/>
  <c r="K139" i="48"/>
  <c r="B142" i="48"/>
  <c r="D142" i="48" s="1"/>
  <c r="H142" i="48" s="1"/>
  <c r="H146" i="48"/>
  <c r="F146" i="48"/>
  <c r="G146" i="48" s="1"/>
  <c r="D146" i="48"/>
  <c r="J146" i="48" s="1"/>
  <c r="B146" i="48"/>
  <c r="C146" i="48" s="1"/>
  <c r="K144" i="48"/>
  <c r="J144" i="48"/>
  <c r="K150" i="48"/>
  <c r="J150" i="48"/>
  <c r="K151" i="48"/>
  <c r="J151" i="48"/>
  <c r="K152" i="48"/>
  <c r="J152" i="48"/>
  <c r="K153" i="48"/>
  <c r="J153" i="48"/>
  <c r="K154" i="48"/>
  <c r="J154" i="48"/>
  <c r="K155" i="48"/>
  <c r="J155" i="48"/>
  <c r="K156" i="48"/>
  <c r="J156" i="48"/>
  <c r="K157" i="48"/>
  <c r="J157" i="48"/>
  <c r="K158" i="48"/>
  <c r="J158" i="48"/>
  <c r="K159" i="48"/>
  <c r="J159" i="48"/>
  <c r="H161" i="48"/>
  <c r="I158" i="48" s="1"/>
  <c r="F161" i="48"/>
  <c r="G159" i="48" s="1"/>
  <c r="D161" i="48"/>
  <c r="E157" i="48" s="1"/>
  <c r="B161" i="48"/>
  <c r="C159" i="48" s="1"/>
  <c r="K149" i="48"/>
  <c r="J149" i="48"/>
  <c r="I163" i="48"/>
  <c r="G163" i="48"/>
  <c r="E163" i="48"/>
  <c r="C163" i="48"/>
  <c r="K163" i="48"/>
  <c r="J163" i="48"/>
  <c r="B166" i="48"/>
  <c r="D166" i="48" s="1"/>
  <c r="H166" i="48" s="1"/>
  <c r="G177" i="48"/>
  <c r="K169" i="48"/>
  <c r="J169" i="48"/>
  <c r="K170" i="48"/>
  <c r="J170" i="48"/>
  <c r="K171" i="48"/>
  <c r="J171" i="48"/>
  <c r="K172" i="48"/>
  <c r="J172" i="48"/>
  <c r="K173" i="48"/>
  <c r="J173" i="48"/>
  <c r="K174" i="48"/>
  <c r="J174" i="48"/>
  <c r="K175" i="48"/>
  <c r="J175" i="48"/>
  <c r="H177" i="48"/>
  <c r="I174" i="48" s="1"/>
  <c r="F177" i="48"/>
  <c r="G175" i="48" s="1"/>
  <c r="D177" i="48"/>
  <c r="E174" i="48" s="1"/>
  <c r="B177" i="48"/>
  <c r="C175" i="48" s="1"/>
  <c r="K168" i="48"/>
  <c r="J168" i="48"/>
  <c r="K181" i="48"/>
  <c r="J181" i="48"/>
  <c r="K182" i="48"/>
  <c r="J182" i="48"/>
  <c r="K183" i="48"/>
  <c r="J183" i="48"/>
  <c r="K184" i="48"/>
  <c r="J184" i="48"/>
  <c r="K185" i="48"/>
  <c r="J185" i="48"/>
  <c r="K186" i="48"/>
  <c r="J186" i="48"/>
  <c r="H188" i="48"/>
  <c r="I184" i="48" s="1"/>
  <c r="F188" i="48"/>
  <c r="G186" i="48" s="1"/>
  <c r="D188" i="48"/>
  <c r="E184" i="48" s="1"/>
  <c r="B188" i="48"/>
  <c r="C186" i="48" s="1"/>
  <c r="K180" i="48"/>
  <c r="J180" i="48"/>
  <c r="I190" i="48"/>
  <c r="G190" i="48"/>
  <c r="E190" i="48"/>
  <c r="C190" i="48"/>
  <c r="K190" i="48"/>
  <c r="J190" i="48"/>
  <c r="B193" i="48"/>
  <c r="D193" i="48" s="1"/>
  <c r="H193" i="48" s="1"/>
  <c r="K196" i="48"/>
  <c r="J196" i="48"/>
  <c r="K197" i="48"/>
  <c r="J197" i="48"/>
  <c r="K198" i="48"/>
  <c r="J198" i="48"/>
  <c r="K199" i="48"/>
  <c r="J199" i="48"/>
  <c r="K200" i="48"/>
  <c r="J200" i="48"/>
  <c r="K201" i="48"/>
  <c r="J201" i="48"/>
  <c r="K202" i="48"/>
  <c r="J202" i="48"/>
  <c r="K203" i="48"/>
  <c r="J203" i="48"/>
  <c r="K204" i="48"/>
  <c r="J204" i="48"/>
  <c r="H206" i="48"/>
  <c r="I203" i="48" s="1"/>
  <c r="F206" i="48"/>
  <c r="G204" i="48" s="1"/>
  <c r="D206" i="48"/>
  <c r="E198" i="48" s="1"/>
  <c r="B206" i="48"/>
  <c r="C204" i="48" s="1"/>
  <c r="K195" i="48"/>
  <c r="J195" i="48"/>
  <c r="E209"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K224" i="48"/>
  <c r="J224" i="48"/>
  <c r="H226" i="48"/>
  <c r="I224" i="48" s="1"/>
  <c r="F226" i="48"/>
  <c r="G224" i="48" s="1"/>
  <c r="D226" i="48"/>
  <c r="E224" i="48" s="1"/>
  <c r="B226" i="48"/>
  <c r="C224" i="48" s="1"/>
  <c r="K209" i="48"/>
  <c r="J209" i="48"/>
  <c r="K230" i="48"/>
  <c r="J230" i="48"/>
  <c r="K231" i="48"/>
  <c r="J231" i="48"/>
  <c r="K232" i="48"/>
  <c r="J232" i="48"/>
  <c r="K233" i="48"/>
  <c r="J233" i="48"/>
  <c r="K234" i="48"/>
  <c r="J234" i="48"/>
  <c r="K235" i="48"/>
  <c r="J235" i="48"/>
  <c r="K236" i="48"/>
  <c r="J236" i="48"/>
  <c r="K237" i="48"/>
  <c r="J237" i="48"/>
  <c r="K238" i="48"/>
  <c r="J238" i="48"/>
  <c r="K239" i="48"/>
  <c r="J239" i="48"/>
  <c r="K240" i="48"/>
  <c r="J240" i="48"/>
  <c r="H242" i="48"/>
  <c r="I239" i="48" s="1"/>
  <c r="F242" i="48"/>
  <c r="G240" i="48" s="1"/>
  <c r="D242" i="48"/>
  <c r="E238" i="48" s="1"/>
  <c r="B242" i="48"/>
  <c r="C240" i="48" s="1"/>
  <c r="K229" i="48"/>
  <c r="J229" i="48"/>
  <c r="I244" i="48"/>
  <c r="G244" i="48"/>
  <c r="E244" i="48"/>
  <c r="C244" i="48"/>
  <c r="K244" i="48"/>
  <c r="J244" i="48"/>
  <c r="I248" i="48"/>
  <c r="G248" i="48"/>
  <c r="E248" i="48"/>
  <c r="C248" i="48"/>
  <c r="H246" i="48"/>
  <c r="I246" i="48" s="1"/>
  <c r="F246" i="48"/>
  <c r="G246" i="48" s="1"/>
  <c r="D246" i="48"/>
  <c r="E246" i="48" s="1"/>
  <c r="B246" i="48"/>
  <c r="C246" i="48" s="1"/>
  <c r="K248" i="48"/>
  <c r="J248" i="48"/>
  <c r="K250" i="48"/>
  <c r="J250" i="48"/>
  <c r="I250" i="48"/>
  <c r="G250" i="48"/>
  <c r="E250" i="48"/>
  <c r="C250" i="48"/>
  <c r="K80" i="54"/>
  <c r="J80" i="54"/>
  <c r="K57" i="53"/>
  <c r="J57"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J27" i="44"/>
  <c r="I27" i="44"/>
  <c r="H27" i="44"/>
  <c r="G27" i="44"/>
  <c r="H28" i="44"/>
  <c r="J28" i="44" s="1"/>
  <c r="G28" i="44"/>
  <c r="I28" i="44" s="1"/>
  <c r="H29" i="44"/>
  <c r="J29" i="44" s="1"/>
  <c r="G29" i="44"/>
  <c r="I29" i="44" s="1"/>
  <c r="H30" i="44"/>
  <c r="J30" i="44" s="1"/>
  <c r="G30" i="44"/>
  <c r="I30" i="44" s="1"/>
  <c r="H31" i="44"/>
  <c r="J31" i="44" s="1"/>
  <c r="G31" i="44"/>
  <c r="I31" i="44" s="1"/>
  <c r="H43" i="44"/>
  <c r="J43" i="44" s="1"/>
  <c r="G43" i="44"/>
  <c r="I43"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J42" i="44"/>
  <c r="I42" i="44"/>
  <c r="H42" i="44"/>
  <c r="G42" i="44"/>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I25" i="46" s="1"/>
  <c r="B25" i="46"/>
  <c r="G25" i="46" s="1"/>
  <c r="E19" i="46"/>
  <c r="J19" i="46" s="1"/>
  <c r="D19" i="46"/>
  <c r="H19" i="46" s="1"/>
  <c r="C19" i="46"/>
  <c r="I19" i="46" s="1"/>
  <c r="B19" i="46"/>
  <c r="G19" i="46" s="1"/>
  <c r="E13" i="46"/>
  <c r="J13" i="46" s="1"/>
  <c r="D13" i="46"/>
  <c r="H13" i="46" s="1"/>
  <c r="C13" i="46"/>
  <c r="I13" i="46" s="1"/>
  <c r="B13" i="46"/>
  <c r="G13" i="46" s="1"/>
  <c r="E7" i="46"/>
  <c r="J7" i="46" s="1"/>
  <c r="D7" i="46"/>
  <c r="H7" i="46" s="1"/>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I7" i="26"/>
  <c r="H7" i="26"/>
  <c r="J7" i="26" s="1"/>
  <c r="G7" i="26"/>
  <c r="H8" i="26"/>
  <c r="J8" i="26" s="1"/>
  <c r="G8" i="26"/>
  <c r="I8" i="26" s="1"/>
  <c r="I9" i="26"/>
  <c r="H9" i="26"/>
  <c r="J9" i="26" s="1"/>
  <c r="G9" i="26"/>
  <c r="H10" i="26"/>
  <c r="J10" i="26" s="1"/>
  <c r="G10" i="26"/>
  <c r="I10" i="26" s="1"/>
  <c r="J11" i="26"/>
  <c r="I11" i="26"/>
  <c r="H11" i="26"/>
  <c r="G11" i="26"/>
  <c r="H12" i="26"/>
  <c r="J12" i="26" s="1"/>
  <c r="G12" i="26"/>
  <c r="I12" i="26" s="1"/>
  <c r="I13" i="26"/>
  <c r="H13" i="26"/>
  <c r="J13" i="26" s="1"/>
  <c r="G13" i="26"/>
  <c r="H14" i="26"/>
  <c r="J14" i="26" s="1"/>
  <c r="G14" i="26"/>
  <c r="I14" i="26" s="1"/>
  <c r="J15" i="26"/>
  <c r="I15" i="26"/>
  <c r="H15" i="26"/>
  <c r="G15" i="26"/>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J25" i="26"/>
  <c r="I25" i="26"/>
  <c r="H25" i="26"/>
  <c r="G25" i="26"/>
  <c r="H26" i="26"/>
  <c r="J26" i="26" s="1"/>
  <c r="G26" i="26"/>
  <c r="I26" i="26" s="1"/>
  <c r="H27" i="26"/>
  <c r="J27" i="26" s="1"/>
  <c r="G27" i="26"/>
  <c r="I27" i="26" s="1"/>
  <c r="H28" i="26"/>
  <c r="J28" i="26" s="1"/>
  <c r="G28" i="26"/>
  <c r="I28" i="26" s="1"/>
  <c r="I29" i="26"/>
  <c r="H29" i="26"/>
  <c r="J29" i="26" s="1"/>
  <c r="G29" i="26"/>
  <c r="H30" i="26"/>
  <c r="J30" i="26" s="1"/>
  <c r="G30" i="26"/>
  <c r="I30" i="26" s="1"/>
  <c r="H31" i="26"/>
  <c r="J31" i="26" s="1"/>
  <c r="G31" i="26"/>
  <c r="I31" i="26" s="1"/>
  <c r="H32" i="26"/>
  <c r="J32" i="26" s="1"/>
  <c r="G32" i="26"/>
  <c r="I32" i="26" s="1"/>
  <c r="I33" i="26"/>
  <c r="H33" i="26"/>
  <c r="J33" i="26" s="1"/>
  <c r="G33" i="26"/>
  <c r="I34" i="26"/>
  <c r="H34" i="26"/>
  <c r="J34" i="26" s="1"/>
  <c r="G34" i="26"/>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J44" i="26"/>
  <c r="I44" i="26"/>
  <c r="H44" i="26"/>
  <c r="G44" i="26"/>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H51" i="26"/>
  <c r="J51" i="26" s="1"/>
  <c r="G51" i="26"/>
  <c r="I51" i="26" s="1"/>
  <c r="H52" i="26"/>
  <c r="J52" i="26" s="1"/>
  <c r="G52" i="26"/>
  <c r="I52" i="26" s="1"/>
  <c r="J53" i="26"/>
  <c r="I53" i="26"/>
  <c r="H53" i="26"/>
  <c r="G53" i="26"/>
  <c r="H54" i="26"/>
  <c r="J54" i="26" s="1"/>
  <c r="G54" i="26"/>
  <c r="I54" i="26" s="1"/>
  <c r="H55" i="26"/>
  <c r="J55" i="26" s="1"/>
  <c r="G55" i="26"/>
  <c r="I55" i="26" s="1"/>
  <c r="H56" i="26"/>
  <c r="J56" i="26" s="1"/>
  <c r="G56" i="26"/>
  <c r="I56" i="26" s="1"/>
  <c r="H57" i="26"/>
  <c r="J57" i="26" s="1"/>
  <c r="G57" i="26"/>
  <c r="I57" i="26" s="1"/>
  <c r="J58" i="26"/>
  <c r="I58" i="26"/>
  <c r="H58" i="26"/>
  <c r="G58" i="26"/>
  <c r="H59" i="26"/>
  <c r="J59" i="26" s="1"/>
  <c r="G59" i="26"/>
  <c r="I59" i="26" s="1"/>
  <c r="H60" i="26"/>
  <c r="J60" i="26" s="1"/>
  <c r="G60" i="26"/>
  <c r="I60" i="26" s="1"/>
  <c r="H61" i="26"/>
  <c r="J61" i="26" s="1"/>
  <c r="G61" i="26"/>
  <c r="I61" i="26" s="1"/>
  <c r="I62" i="26"/>
  <c r="H62" i="26"/>
  <c r="J62" i="26" s="1"/>
  <c r="G62" i="26"/>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J70" i="26"/>
  <c r="I70" i="26"/>
  <c r="H70" i="26"/>
  <c r="G70" i="26"/>
  <c r="H71" i="26"/>
  <c r="J71" i="26" s="1"/>
  <c r="G71" i="26"/>
  <c r="I71" i="26" s="1"/>
  <c r="H72" i="26"/>
  <c r="J72" i="26" s="1"/>
  <c r="G72" i="26"/>
  <c r="I72" i="26" s="1"/>
  <c r="H73" i="26"/>
  <c r="J73" i="26" s="1"/>
  <c r="G73" i="26"/>
  <c r="I73" i="26" s="1"/>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E226" i="48"/>
  <c r="G180" i="48"/>
  <c r="K146" i="48"/>
  <c r="E91" i="48"/>
  <c r="D16" i="48"/>
  <c r="H16" i="48" s="1"/>
  <c r="E229" i="48"/>
  <c r="E195" i="48"/>
  <c r="G188" i="48"/>
  <c r="E149" i="48"/>
  <c r="E144" i="48"/>
  <c r="E94" i="48"/>
  <c r="D5" i="55"/>
  <c r="H5" i="55" s="1"/>
  <c r="E242" i="48"/>
  <c r="E206" i="48"/>
  <c r="G168" i="48"/>
  <c r="E161" i="48"/>
  <c r="E146" i="48"/>
  <c r="G126" i="48"/>
  <c r="G119" i="48"/>
  <c r="E112" i="48"/>
  <c r="C7" i="56"/>
  <c r="G7" i="56"/>
  <c r="E7" i="56"/>
  <c r="I7" i="56"/>
  <c r="C8" i="56"/>
  <c r="G8" i="56"/>
  <c r="E8" i="56"/>
  <c r="I8" i="56"/>
  <c r="E9" i="56"/>
  <c r="I9" i="56"/>
  <c r="C9" i="56"/>
  <c r="G9" i="56"/>
  <c r="C10" i="56"/>
  <c r="G10" i="56"/>
  <c r="E10" i="56"/>
  <c r="I10" i="56"/>
  <c r="C11" i="56"/>
  <c r="G11" i="56"/>
  <c r="E11" i="56"/>
  <c r="I11" i="56"/>
  <c r="C12" i="56"/>
  <c r="G12" i="56"/>
  <c r="E12" i="56"/>
  <c r="I12" i="56"/>
  <c r="C13" i="56"/>
  <c r="G13" i="56"/>
  <c r="E13" i="56"/>
  <c r="I13" i="56"/>
  <c r="C14" i="56"/>
  <c r="G14" i="56"/>
  <c r="E14" i="56"/>
  <c r="I14" i="56"/>
  <c r="E15" i="56"/>
  <c r="I15" i="56"/>
  <c r="C15" i="56"/>
  <c r="G15" i="56"/>
  <c r="C16" i="56"/>
  <c r="G16" i="56"/>
  <c r="E16" i="56"/>
  <c r="I16" i="56"/>
  <c r="C17" i="56"/>
  <c r="G17" i="56"/>
  <c r="E17" i="56"/>
  <c r="I17" i="56"/>
  <c r="C18" i="56"/>
  <c r="G18" i="56"/>
  <c r="E18" i="56"/>
  <c r="I18" i="56"/>
  <c r="C19" i="56"/>
  <c r="G19" i="56"/>
  <c r="E19" i="56"/>
  <c r="I19" i="56"/>
  <c r="C20" i="56"/>
  <c r="G20" i="56"/>
  <c r="E20" i="56"/>
  <c r="I20" i="56"/>
  <c r="C21" i="56"/>
  <c r="G21" i="56"/>
  <c r="E21" i="56"/>
  <c r="I21" i="56"/>
  <c r="C22" i="56"/>
  <c r="G22" i="56"/>
  <c r="E22" i="56"/>
  <c r="I22" i="56"/>
  <c r="C23" i="56"/>
  <c r="G23" i="56"/>
  <c r="E23" i="56"/>
  <c r="I23" i="56"/>
  <c r="C24" i="56"/>
  <c r="G24" i="56"/>
  <c r="E24" i="56"/>
  <c r="I24" i="56"/>
  <c r="C25" i="56"/>
  <c r="G25" i="56"/>
  <c r="E25" i="56"/>
  <c r="I25" i="56"/>
  <c r="C26" i="56"/>
  <c r="G26" i="56"/>
  <c r="E26" i="56"/>
  <c r="I26" i="56"/>
  <c r="C27" i="56"/>
  <c r="G27" i="56"/>
  <c r="E27" i="56"/>
  <c r="I27" i="56"/>
  <c r="C28" i="56"/>
  <c r="G28" i="56"/>
  <c r="J31" i="56"/>
  <c r="K31" i="56"/>
  <c r="E29" i="56"/>
  <c r="I29" i="56"/>
  <c r="F5" i="56"/>
  <c r="C7" i="57"/>
  <c r="G7" i="57"/>
  <c r="D5" i="57"/>
  <c r="H5" i="57" s="1"/>
  <c r="E7" i="57"/>
  <c r="I7" i="57"/>
  <c r="C8" i="57"/>
  <c r="G8" i="57"/>
  <c r="E8" i="57"/>
  <c r="I8" i="57"/>
  <c r="C9" i="57"/>
  <c r="G9" i="57"/>
  <c r="E9" i="57"/>
  <c r="I9" i="57"/>
  <c r="C10" i="57"/>
  <c r="G10" i="57"/>
  <c r="E10" i="57"/>
  <c r="I10" i="57"/>
  <c r="E11" i="57"/>
  <c r="I11" i="57"/>
  <c r="C11" i="57"/>
  <c r="G11" i="57"/>
  <c r="C12" i="57"/>
  <c r="G12" i="57"/>
  <c r="E12" i="57"/>
  <c r="I12" i="57"/>
  <c r="C13" i="57"/>
  <c r="G13" i="57"/>
  <c r="E13" i="57"/>
  <c r="I13" i="57"/>
  <c r="E14" i="57"/>
  <c r="I14" i="57"/>
  <c r="C14" i="57"/>
  <c r="G14" i="57"/>
  <c r="E15" i="57"/>
  <c r="I15" i="57"/>
  <c r="C15" i="57"/>
  <c r="G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I23" i="57"/>
  <c r="C24" i="57"/>
  <c r="G24" i="57"/>
  <c r="J27" i="57"/>
  <c r="E24" i="57"/>
  <c r="K27" i="57"/>
  <c r="E25" i="57"/>
  <c r="I25" i="57"/>
  <c r="C7" i="58"/>
  <c r="G7" i="58"/>
  <c r="D5" i="58"/>
  <c r="H5" i="58" s="1"/>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E14" i="58"/>
  <c r="I14" i="58"/>
  <c r="C14" i="58"/>
  <c r="G14" i="58"/>
  <c r="C15" i="58"/>
  <c r="G15" i="58"/>
  <c r="E15" i="58"/>
  <c r="I15" i="58"/>
  <c r="C16" i="58"/>
  <c r="G16" i="58"/>
  <c r="E16" i="58"/>
  <c r="I16" i="58"/>
  <c r="C17" i="58"/>
  <c r="G17" i="58"/>
  <c r="E17" i="58"/>
  <c r="I17" i="58"/>
  <c r="E18" i="58"/>
  <c r="I18" i="58"/>
  <c r="C18" i="58"/>
  <c r="G18" i="58"/>
  <c r="C19" i="58"/>
  <c r="G19" i="58"/>
  <c r="E19" i="58"/>
  <c r="I19" i="58"/>
  <c r="C20" i="58"/>
  <c r="G20" i="58"/>
  <c r="E20" i="58"/>
  <c r="I20" i="58"/>
  <c r="C21" i="58"/>
  <c r="G21" i="58"/>
  <c r="E21" i="58"/>
  <c r="I21" i="58"/>
  <c r="C22" i="58"/>
  <c r="G22" i="58"/>
  <c r="E22" i="58"/>
  <c r="I22" i="58"/>
  <c r="C23" i="58"/>
  <c r="G23" i="58"/>
  <c r="E23" i="58"/>
  <c r="I23" i="58"/>
  <c r="E24" i="58"/>
  <c r="I24" i="58"/>
  <c r="C24" i="58"/>
  <c r="G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E35" i="58"/>
  <c r="I35" i="58"/>
  <c r="C35" i="58"/>
  <c r="G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E42" i="58"/>
  <c r="I42" i="58"/>
  <c r="C43" i="58"/>
  <c r="G43" i="58"/>
  <c r="E43" i="58"/>
  <c r="I43" i="58"/>
  <c r="C44" i="58"/>
  <c r="G44" i="58"/>
  <c r="J47" i="58"/>
  <c r="K47" i="58"/>
  <c r="E45" i="58"/>
  <c r="I45" i="58"/>
  <c r="C7" i="50"/>
  <c r="G7" i="50"/>
  <c r="E7" i="50"/>
  <c r="I7" i="50"/>
  <c r="E8" i="50"/>
  <c r="I8" i="50"/>
  <c r="C8" i="50"/>
  <c r="G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E16" i="50"/>
  <c r="I16" i="50"/>
  <c r="C16" i="50"/>
  <c r="G16" i="50"/>
  <c r="E17" i="50"/>
  <c r="I17" i="50"/>
  <c r="C17" i="50"/>
  <c r="G17" i="50"/>
  <c r="E18" i="50"/>
  <c r="I18" i="50"/>
  <c r="C18" i="50"/>
  <c r="G18" i="50"/>
  <c r="C19" i="50"/>
  <c r="G19" i="50"/>
  <c r="E19" i="50"/>
  <c r="I19" i="50"/>
  <c r="C20" i="50"/>
  <c r="G20" i="50"/>
  <c r="E20" i="50"/>
  <c r="I20" i="50"/>
  <c r="C21" i="50"/>
  <c r="G21" i="50"/>
  <c r="E21" i="50"/>
  <c r="I21" i="50"/>
  <c r="C22" i="50"/>
  <c r="G22" i="50"/>
  <c r="E22" i="50"/>
  <c r="I22" i="50"/>
  <c r="C23" i="50"/>
  <c r="G23" i="50"/>
  <c r="E23" i="50"/>
  <c r="I23" i="50"/>
  <c r="C24" i="50"/>
  <c r="G24" i="50"/>
  <c r="E24" i="50"/>
  <c r="I24" i="50"/>
  <c r="C25" i="50"/>
  <c r="G25" i="50"/>
  <c r="E25" i="50"/>
  <c r="I25" i="50"/>
  <c r="E26" i="50"/>
  <c r="I26" i="50"/>
  <c r="C26" i="50"/>
  <c r="G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E41" i="50"/>
  <c r="I41" i="50"/>
  <c r="C41" i="50"/>
  <c r="G41" i="50"/>
  <c r="C42" i="50"/>
  <c r="G42" i="50"/>
  <c r="E42" i="50"/>
  <c r="I42" i="50"/>
  <c r="E43" i="50"/>
  <c r="I43" i="50"/>
  <c r="C43" i="50"/>
  <c r="G43" i="50"/>
  <c r="C44" i="50"/>
  <c r="G44" i="50"/>
  <c r="E44" i="50"/>
  <c r="I44" i="50"/>
  <c r="C45" i="50"/>
  <c r="G45" i="50"/>
  <c r="E45" i="50"/>
  <c r="I45" i="50"/>
  <c r="C46" i="50"/>
  <c r="G46" i="50"/>
  <c r="E46" i="50"/>
  <c r="I46" i="50"/>
  <c r="C47" i="50"/>
  <c r="G47" i="50"/>
  <c r="J50" i="50"/>
  <c r="K50" i="50"/>
  <c r="E48" i="50"/>
  <c r="I48" i="50"/>
  <c r="F5" i="50"/>
  <c r="E38" i="53"/>
  <c r="I38" i="53"/>
  <c r="E55" i="53"/>
  <c r="I55" i="53"/>
  <c r="E23" i="53"/>
  <c r="I23" i="53"/>
  <c r="E35" i="53"/>
  <c r="I35" i="53"/>
  <c r="E7" i="53"/>
  <c r="I7" i="53"/>
  <c r="E20" i="53"/>
  <c r="I20" i="53"/>
  <c r="C38" i="53"/>
  <c r="G38" i="53"/>
  <c r="C55" i="53"/>
  <c r="G55" i="53"/>
  <c r="C23" i="53"/>
  <c r="G23" i="53"/>
  <c r="C35" i="53"/>
  <c r="G35" i="53"/>
  <c r="C7" i="53"/>
  <c r="G7" i="53"/>
  <c r="C20" i="53"/>
  <c r="G20" i="53"/>
  <c r="F5" i="53"/>
  <c r="E8" i="53"/>
  <c r="I8" i="53"/>
  <c r="C8" i="53"/>
  <c r="G8" i="53"/>
  <c r="C9" i="53"/>
  <c r="G9" i="53"/>
  <c r="E9" i="53"/>
  <c r="I9" i="53"/>
  <c r="E10" i="53"/>
  <c r="I10" i="53"/>
  <c r="C10" i="53"/>
  <c r="G10" i="53"/>
  <c r="C11" i="53"/>
  <c r="G11" i="53"/>
  <c r="E11" i="53"/>
  <c r="I11" i="53"/>
  <c r="C12" i="53"/>
  <c r="G12" i="53"/>
  <c r="E12" i="53"/>
  <c r="I12" i="53"/>
  <c r="C13" i="53"/>
  <c r="G13" i="53"/>
  <c r="E13" i="53"/>
  <c r="I13" i="53"/>
  <c r="E14" i="53"/>
  <c r="I14" i="53"/>
  <c r="C14" i="53"/>
  <c r="G14" i="53"/>
  <c r="C15" i="53"/>
  <c r="G15" i="53"/>
  <c r="E15" i="53"/>
  <c r="I15" i="53"/>
  <c r="C16" i="53"/>
  <c r="G16" i="53"/>
  <c r="E16" i="53"/>
  <c r="I16" i="53"/>
  <c r="C17" i="53"/>
  <c r="G17" i="53"/>
  <c r="K20" i="53"/>
  <c r="J20" i="53"/>
  <c r="E18" i="53"/>
  <c r="I18" i="53"/>
  <c r="C24" i="53"/>
  <c r="G24" i="53"/>
  <c r="E24" i="53"/>
  <c r="I24" i="53"/>
  <c r="C25" i="53"/>
  <c r="G25" i="53"/>
  <c r="E25" i="53"/>
  <c r="I25" i="53"/>
  <c r="C26" i="53"/>
  <c r="G26" i="53"/>
  <c r="E26" i="53"/>
  <c r="I26" i="53"/>
  <c r="C27" i="53"/>
  <c r="G27" i="53"/>
  <c r="E27" i="53"/>
  <c r="I27" i="53"/>
  <c r="C28" i="53"/>
  <c r="G28" i="53"/>
  <c r="E28" i="53"/>
  <c r="I28" i="53"/>
  <c r="C29" i="53"/>
  <c r="G29" i="53"/>
  <c r="E29" i="53"/>
  <c r="I29" i="53"/>
  <c r="C30" i="53"/>
  <c r="G30" i="53"/>
  <c r="E30" i="53"/>
  <c r="I30" i="53"/>
  <c r="C31" i="53"/>
  <c r="G31" i="53"/>
  <c r="E31" i="53"/>
  <c r="I31" i="53"/>
  <c r="C32" i="53"/>
  <c r="G32" i="53"/>
  <c r="J35" i="53"/>
  <c r="K35" i="53"/>
  <c r="E33" i="53"/>
  <c r="I33" i="53"/>
  <c r="C39" i="53"/>
  <c r="G39" i="53"/>
  <c r="E39" i="53"/>
  <c r="I39" i="53"/>
  <c r="C40" i="53"/>
  <c r="G40" i="53"/>
  <c r="E40" i="53"/>
  <c r="I40" i="53"/>
  <c r="E41" i="53"/>
  <c r="I41" i="53"/>
  <c r="C41" i="53"/>
  <c r="G41" i="53"/>
  <c r="C42" i="53"/>
  <c r="G42" i="53"/>
  <c r="E42" i="53"/>
  <c r="I42" i="53"/>
  <c r="C43" i="53"/>
  <c r="G43" i="53"/>
  <c r="E43" i="53"/>
  <c r="I43" i="53"/>
  <c r="C44" i="53"/>
  <c r="G44" i="53"/>
  <c r="E44" i="53"/>
  <c r="I44" i="53"/>
  <c r="C45" i="53"/>
  <c r="G45" i="53"/>
  <c r="E45" i="53"/>
  <c r="I45" i="53"/>
  <c r="C46" i="53"/>
  <c r="G46" i="53"/>
  <c r="E46" i="53"/>
  <c r="I46" i="53"/>
  <c r="C47" i="53"/>
  <c r="G47" i="53"/>
  <c r="E47" i="53"/>
  <c r="I47" i="53"/>
  <c r="E48" i="53"/>
  <c r="I48" i="53"/>
  <c r="C48" i="53"/>
  <c r="G48" i="53"/>
  <c r="C49" i="53"/>
  <c r="G49" i="53"/>
  <c r="E49" i="53"/>
  <c r="I49" i="53"/>
  <c r="C50" i="53"/>
  <c r="G50" i="53"/>
  <c r="E50" i="53"/>
  <c r="I50" i="53"/>
  <c r="C51" i="53"/>
  <c r="G51" i="53"/>
  <c r="E51" i="53"/>
  <c r="I51" i="53"/>
  <c r="C52" i="53"/>
  <c r="G52" i="53"/>
  <c r="J55" i="53"/>
  <c r="K55" i="53"/>
  <c r="E53" i="53"/>
  <c r="I53" i="53"/>
  <c r="C57" i="54"/>
  <c r="G57" i="54"/>
  <c r="C78" i="54"/>
  <c r="G78" i="54"/>
  <c r="C45" i="54"/>
  <c r="G45" i="54"/>
  <c r="C54" i="54"/>
  <c r="G54" i="54"/>
  <c r="C30" i="54"/>
  <c r="G30" i="54"/>
  <c r="C42" i="54"/>
  <c r="G42" i="54"/>
  <c r="C23" i="54"/>
  <c r="G23" i="54"/>
  <c r="C27" i="54"/>
  <c r="G27" i="54"/>
  <c r="C18" i="54"/>
  <c r="G18" i="54"/>
  <c r="C7" i="54"/>
  <c r="G7" i="54"/>
  <c r="C15" i="54"/>
  <c r="G15" i="54"/>
  <c r="E57" i="54"/>
  <c r="I57" i="54"/>
  <c r="E78" i="54"/>
  <c r="I78" i="54"/>
  <c r="E45" i="54"/>
  <c r="I45" i="54"/>
  <c r="E54" i="54"/>
  <c r="I54" i="54"/>
  <c r="E30" i="54"/>
  <c r="I30" i="54"/>
  <c r="E42" i="54"/>
  <c r="I42" i="54"/>
  <c r="E23" i="54"/>
  <c r="I23" i="54"/>
  <c r="E27" i="54"/>
  <c r="I27" i="54"/>
  <c r="K20" i="54"/>
  <c r="E18" i="54"/>
  <c r="I18" i="54"/>
  <c r="E20" i="54"/>
  <c r="I20" i="54"/>
  <c r="E7" i="54"/>
  <c r="I7" i="54"/>
  <c r="E15" i="54"/>
  <c r="I15" i="54"/>
  <c r="D5" i="54"/>
  <c r="H5" i="54" s="1"/>
  <c r="C8" i="54"/>
  <c r="G8" i="54"/>
  <c r="E8" i="54"/>
  <c r="I8" i="54"/>
  <c r="E9" i="54"/>
  <c r="I9" i="54"/>
  <c r="C9" i="54"/>
  <c r="G9" i="54"/>
  <c r="C10" i="54"/>
  <c r="G10" i="54"/>
  <c r="E10" i="54"/>
  <c r="I10" i="54"/>
  <c r="C11" i="54"/>
  <c r="G11" i="54"/>
  <c r="E11" i="54"/>
  <c r="I11" i="54"/>
  <c r="C12" i="54"/>
  <c r="G12" i="54"/>
  <c r="E12" i="54"/>
  <c r="K15" i="54"/>
  <c r="J15" i="54"/>
  <c r="I13" i="54"/>
  <c r="C24" i="54"/>
  <c r="G24" i="54"/>
  <c r="J27" i="54"/>
  <c r="K27" i="54"/>
  <c r="E25" i="54"/>
  <c r="I25" i="54"/>
  <c r="C31" i="54"/>
  <c r="G31" i="54"/>
  <c r="E31" i="54"/>
  <c r="I31" i="54"/>
  <c r="C32" i="54"/>
  <c r="G32" i="54"/>
  <c r="E32" i="54"/>
  <c r="I32" i="54"/>
  <c r="C33" i="54"/>
  <c r="G33" i="54"/>
  <c r="E33" i="54"/>
  <c r="I33" i="54"/>
  <c r="C34" i="54"/>
  <c r="G34" i="54"/>
  <c r="E34" i="54"/>
  <c r="I34" i="54"/>
  <c r="C35" i="54"/>
  <c r="G35" i="54"/>
  <c r="E35" i="54"/>
  <c r="I35" i="54"/>
  <c r="E36" i="54"/>
  <c r="I36" i="54"/>
  <c r="C36" i="54"/>
  <c r="G36" i="54"/>
  <c r="C37" i="54"/>
  <c r="G37" i="54"/>
  <c r="E37" i="54"/>
  <c r="I37" i="54"/>
  <c r="C38" i="54"/>
  <c r="G38" i="54"/>
  <c r="I38" i="54"/>
  <c r="C39" i="54"/>
  <c r="G39" i="54"/>
  <c r="J42" i="54"/>
  <c r="E39" i="54"/>
  <c r="K42" i="54"/>
  <c r="E40" i="54"/>
  <c r="I40" i="54"/>
  <c r="C46" i="54"/>
  <c r="G46" i="54"/>
  <c r="E46" i="54"/>
  <c r="I46" i="54"/>
  <c r="C47" i="54"/>
  <c r="G47" i="54"/>
  <c r="E47" i="54"/>
  <c r="I47" i="54"/>
  <c r="E48" i="54"/>
  <c r="I48" i="54"/>
  <c r="C48" i="54"/>
  <c r="G48" i="54"/>
  <c r="C49" i="54"/>
  <c r="G49" i="54"/>
  <c r="E49" i="54"/>
  <c r="I49" i="54"/>
  <c r="C50" i="54"/>
  <c r="G50" i="54"/>
  <c r="E50" i="54"/>
  <c r="I50" i="54"/>
  <c r="C51" i="54"/>
  <c r="G51" i="54"/>
  <c r="J54" i="54"/>
  <c r="K54" i="54"/>
  <c r="E52" i="54"/>
  <c r="I52" i="54"/>
  <c r="C58" i="54"/>
  <c r="G58" i="54"/>
  <c r="E58" i="54"/>
  <c r="I58" i="54"/>
  <c r="C59" i="54"/>
  <c r="G59" i="54"/>
  <c r="E59" i="54"/>
  <c r="I59" i="54"/>
  <c r="C60" i="54"/>
  <c r="G60" i="54"/>
  <c r="E60" i="54"/>
  <c r="I60" i="54"/>
  <c r="E61" i="54"/>
  <c r="I61" i="54"/>
  <c r="C61" i="54"/>
  <c r="G61" i="54"/>
  <c r="E62" i="54"/>
  <c r="I62" i="54"/>
  <c r="C62" i="54"/>
  <c r="G62" i="54"/>
  <c r="C63" i="54"/>
  <c r="G63" i="54"/>
  <c r="E63" i="54"/>
  <c r="I63" i="54"/>
  <c r="C64" i="54"/>
  <c r="G64" i="54"/>
  <c r="E64" i="54"/>
  <c r="I64" i="54"/>
  <c r="C65" i="54"/>
  <c r="G65" i="54"/>
  <c r="E65" i="54"/>
  <c r="I65" i="54"/>
  <c r="C66" i="54"/>
  <c r="G66" i="54"/>
  <c r="E66" i="54"/>
  <c r="I66" i="54"/>
  <c r="C67" i="54"/>
  <c r="G67" i="54"/>
  <c r="E67" i="54"/>
  <c r="I67" i="54"/>
  <c r="C68" i="54"/>
  <c r="G68" i="54"/>
  <c r="E68" i="54"/>
  <c r="I68" i="54"/>
  <c r="C69" i="54"/>
  <c r="G69" i="54"/>
  <c r="E69" i="54"/>
  <c r="I69" i="54"/>
  <c r="E70" i="54"/>
  <c r="I70" i="54"/>
  <c r="C70" i="54"/>
  <c r="G70" i="54"/>
  <c r="C71" i="54"/>
  <c r="G71" i="54"/>
  <c r="E71" i="54"/>
  <c r="I71" i="54"/>
  <c r="E72" i="54"/>
  <c r="I72" i="54"/>
  <c r="C72" i="54"/>
  <c r="G72" i="54"/>
  <c r="C73" i="54"/>
  <c r="G73" i="54"/>
  <c r="E73" i="54"/>
  <c r="I73" i="54"/>
  <c r="C74" i="54"/>
  <c r="G74" i="54"/>
  <c r="C75" i="54"/>
  <c r="G75" i="54"/>
  <c r="J78" i="54"/>
  <c r="K78" i="54"/>
  <c r="E75" i="54"/>
  <c r="I75" i="54"/>
  <c r="E76" i="54"/>
  <c r="I76" i="54"/>
  <c r="C185" i="55"/>
  <c r="G185" i="55"/>
  <c r="C196" i="55"/>
  <c r="G196" i="55"/>
  <c r="C179" i="55"/>
  <c r="G179" i="55"/>
  <c r="C182" i="55"/>
  <c r="G182" i="55"/>
  <c r="C151" i="55"/>
  <c r="G151" i="55"/>
  <c r="C172" i="55"/>
  <c r="G172" i="55"/>
  <c r="C124" i="55"/>
  <c r="G124" i="55"/>
  <c r="C148" i="55"/>
  <c r="G148" i="55"/>
  <c r="E97" i="55"/>
  <c r="I97" i="55"/>
  <c r="E117" i="55"/>
  <c r="I117" i="55"/>
  <c r="E71" i="55"/>
  <c r="I71" i="55"/>
  <c r="E94" i="55"/>
  <c r="I94" i="55"/>
  <c r="C52" i="55"/>
  <c r="G52" i="55"/>
  <c r="C64" i="55"/>
  <c r="G64" i="55"/>
  <c r="C25" i="55"/>
  <c r="G25" i="55"/>
  <c r="C49" i="55"/>
  <c r="G49" i="55"/>
  <c r="E7" i="55"/>
  <c r="I7" i="55"/>
  <c r="E18" i="55"/>
  <c r="I18" i="55"/>
  <c r="K200" i="55"/>
  <c r="E185" i="55"/>
  <c r="I185" i="55"/>
  <c r="E196" i="55"/>
  <c r="I196" i="55"/>
  <c r="E179" i="55"/>
  <c r="I179" i="55"/>
  <c r="E182" i="55"/>
  <c r="I182" i="55"/>
  <c r="D177" i="55"/>
  <c r="H177" i="55" s="1"/>
  <c r="E151" i="55"/>
  <c r="I151" i="55"/>
  <c r="E172" i="55"/>
  <c r="I172" i="55"/>
  <c r="E124" i="55"/>
  <c r="I124" i="55"/>
  <c r="E148" i="55"/>
  <c r="I148" i="55"/>
  <c r="C97" i="55"/>
  <c r="G97" i="55"/>
  <c r="C117" i="55"/>
  <c r="G117" i="55"/>
  <c r="C71" i="55"/>
  <c r="G71" i="55"/>
  <c r="C94" i="55"/>
  <c r="G94" i="55"/>
  <c r="E52" i="55"/>
  <c r="I52" i="55"/>
  <c r="E64" i="55"/>
  <c r="I64" i="55"/>
  <c r="E25" i="55"/>
  <c r="I25" i="55"/>
  <c r="E49" i="55"/>
  <c r="I49" i="55"/>
  <c r="C7" i="55"/>
  <c r="G7" i="55"/>
  <c r="C18" i="55"/>
  <c r="G18" i="55"/>
  <c r="E8" i="55"/>
  <c r="I8" i="55"/>
  <c r="C8" i="55"/>
  <c r="G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E15" i="55"/>
  <c r="K18" i="55"/>
  <c r="J18" i="55"/>
  <c r="I16" i="55"/>
  <c r="F23" i="55"/>
  <c r="C26" i="55"/>
  <c r="G26" i="55"/>
  <c r="E26" i="55"/>
  <c r="I26" i="55"/>
  <c r="C27" i="55"/>
  <c r="G27" i="55"/>
  <c r="E27" i="55"/>
  <c r="I27" i="55"/>
  <c r="C28" i="55"/>
  <c r="G28" i="55"/>
  <c r="E28" i="55"/>
  <c r="I28" i="55"/>
  <c r="E29" i="55"/>
  <c r="I29" i="55"/>
  <c r="C29" i="55"/>
  <c r="G29" i="55"/>
  <c r="C30" i="55"/>
  <c r="G30" i="55"/>
  <c r="E30" i="55"/>
  <c r="I30" i="55"/>
  <c r="C31" i="55"/>
  <c r="G31" i="55"/>
  <c r="E31" i="55"/>
  <c r="I31" i="55"/>
  <c r="C32" i="55"/>
  <c r="G32" i="55"/>
  <c r="E32" i="55"/>
  <c r="I32" i="55"/>
  <c r="C33" i="55"/>
  <c r="G33" i="55"/>
  <c r="E33" i="55"/>
  <c r="I33" i="55"/>
  <c r="C34" i="55"/>
  <c r="G34" i="55"/>
  <c r="E34" i="55"/>
  <c r="I34" i="55"/>
  <c r="E35" i="55"/>
  <c r="I35" i="55"/>
  <c r="C35" i="55"/>
  <c r="G35" i="55"/>
  <c r="C36" i="55"/>
  <c r="G36" i="55"/>
  <c r="E36" i="55"/>
  <c r="I36" i="55"/>
  <c r="C37" i="55"/>
  <c r="G37" i="55"/>
  <c r="E37" i="55"/>
  <c r="I37" i="55"/>
  <c r="C38" i="55"/>
  <c r="G38" i="55"/>
  <c r="E38" i="55"/>
  <c r="I38" i="55"/>
  <c r="C39" i="55"/>
  <c r="G39" i="55"/>
  <c r="E39" i="55"/>
  <c r="I39" i="55"/>
  <c r="C40" i="55"/>
  <c r="G40" i="55"/>
  <c r="E40" i="55"/>
  <c r="I40" i="55"/>
  <c r="C41" i="55"/>
  <c r="G41" i="55"/>
  <c r="E41" i="55"/>
  <c r="I41" i="55"/>
  <c r="E42" i="55"/>
  <c r="I42" i="55"/>
  <c r="C42" i="55"/>
  <c r="G42" i="55"/>
  <c r="C43" i="55"/>
  <c r="G43" i="55"/>
  <c r="E43" i="55"/>
  <c r="I43" i="55"/>
  <c r="E44" i="55"/>
  <c r="I44" i="55"/>
  <c r="C44" i="55"/>
  <c r="G44" i="55"/>
  <c r="C45" i="55"/>
  <c r="G45" i="55"/>
  <c r="E45" i="55"/>
  <c r="I45" i="55"/>
  <c r="C46" i="55"/>
  <c r="G46" i="55"/>
  <c r="E46" i="55"/>
  <c r="K49" i="55"/>
  <c r="J49" i="55"/>
  <c r="I47" i="55"/>
  <c r="C53" i="55"/>
  <c r="G53" i="55"/>
  <c r="E53" i="55"/>
  <c r="I53" i="55"/>
  <c r="C54" i="55"/>
  <c r="G54" i="55"/>
  <c r="E54" i="55"/>
  <c r="I54" i="55"/>
  <c r="C55" i="55"/>
  <c r="G55" i="55"/>
  <c r="E55" i="55"/>
  <c r="I55" i="55"/>
  <c r="C56" i="55"/>
  <c r="G56" i="55"/>
  <c r="E56" i="55"/>
  <c r="I56" i="55"/>
  <c r="C57" i="55"/>
  <c r="G57" i="55"/>
  <c r="E57" i="55"/>
  <c r="I57" i="55"/>
  <c r="C58" i="55"/>
  <c r="G58" i="55"/>
  <c r="E58" i="55"/>
  <c r="I58" i="55"/>
  <c r="C59" i="55"/>
  <c r="G59" i="55"/>
  <c r="E59" i="55"/>
  <c r="I59" i="55"/>
  <c r="C60" i="55"/>
  <c r="G60" i="55"/>
  <c r="E60" i="55"/>
  <c r="I60" i="55"/>
  <c r="C61" i="55"/>
  <c r="G61" i="55"/>
  <c r="J64" i="55"/>
  <c r="K64" i="55"/>
  <c r="E62" i="55"/>
  <c r="I62" i="55"/>
  <c r="F69" i="55"/>
  <c r="C72" i="55"/>
  <c r="G72" i="55"/>
  <c r="E72" i="55"/>
  <c r="I72" i="55"/>
  <c r="C73" i="55"/>
  <c r="G73" i="55"/>
  <c r="E73" i="55"/>
  <c r="I73" i="55"/>
  <c r="C74" i="55"/>
  <c r="G74" i="55"/>
  <c r="E74" i="55"/>
  <c r="I74" i="55"/>
  <c r="C75" i="55"/>
  <c r="G75" i="55"/>
  <c r="E75" i="55"/>
  <c r="I75" i="55"/>
  <c r="C76" i="55"/>
  <c r="G76" i="55"/>
  <c r="E76" i="55"/>
  <c r="I76" i="55"/>
  <c r="C77" i="55"/>
  <c r="G77" i="55"/>
  <c r="E77" i="55"/>
  <c r="I77" i="55"/>
  <c r="E78" i="55"/>
  <c r="I78" i="55"/>
  <c r="C78" i="55"/>
  <c r="G78" i="55"/>
  <c r="E79" i="55"/>
  <c r="I79" i="55"/>
  <c r="C79" i="55"/>
  <c r="G79" i="55"/>
  <c r="C80" i="55"/>
  <c r="G80" i="55"/>
  <c r="E80" i="55"/>
  <c r="I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E87" i="55"/>
  <c r="I87" i="55"/>
  <c r="C88" i="55"/>
  <c r="G88" i="55"/>
  <c r="E88" i="55"/>
  <c r="I88" i="55"/>
  <c r="E89" i="55"/>
  <c r="I89" i="55"/>
  <c r="C89" i="55"/>
  <c r="G89" i="55"/>
  <c r="C90" i="55"/>
  <c r="G90" i="55"/>
  <c r="E90" i="55"/>
  <c r="I90" i="55"/>
  <c r="E91" i="55"/>
  <c r="I91" i="55"/>
  <c r="C91" i="55"/>
  <c r="G91" i="55"/>
  <c r="J94" i="55"/>
  <c r="K94" i="55"/>
  <c r="E98" i="55"/>
  <c r="I98" i="55"/>
  <c r="C98" i="55"/>
  <c r="G98" i="55"/>
  <c r="C99" i="55"/>
  <c r="G99" i="55"/>
  <c r="E99" i="55"/>
  <c r="I99" i="55"/>
  <c r="E100" i="55"/>
  <c r="I100" i="55"/>
  <c r="C100" i="55"/>
  <c r="G100" i="55"/>
  <c r="C101" i="55"/>
  <c r="G101" i="55"/>
  <c r="E101" i="55"/>
  <c r="I101" i="55"/>
  <c r="E102" i="55"/>
  <c r="I102" i="55"/>
  <c r="C102" i="55"/>
  <c r="G102" i="55"/>
  <c r="C103" i="55"/>
  <c r="G103" i="55"/>
  <c r="E103" i="55"/>
  <c r="I103" i="55"/>
  <c r="C104" i="55"/>
  <c r="G104" i="55"/>
  <c r="E104" i="55"/>
  <c r="I104" i="55"/>
  <c r="C105" i="55"/>
  <c r="G105" i="55"/>
  <c r="E105" i="55"/>
  <c r="I105" i="55"/>
  <c r="E106" i="55"/>
  <c r="I106" i="55"/>
  <c r="C106" i="55"/>
  <c r="G106" i="55"/>
  <c r="C107" i="55"/>
  <c r="G107" i="55"/>
  <c r="E107" i="55"/>
  <c r="I107" i="55"/>
  <c r="C108" i="55"/>
  <c r="G108" i="55"/>
  <c r="E108" i="55"/>
  <c r="I108" i="55"/>
  <c r="C109" i="55"/>
  <c r="G109" i="55"/>
  <c r="E109" i="55"/>
  <c r="I109" i="55"/>
  <c r="E110" i="55"/>
  <c r="I110" i="55"/>
  <c r="C110" i="55"/>
  <c r="G110" i="55"/>
  <c r="C111" i="55"/>
  <c r="G111" i="55"/>
  <c r="E111" i="55"/>
  <c r="I111" i="55"/>
  <c r="C112" i="55"/>
  <c r="G112" i="55"/>
  <c r="E112" i="55"/>
  <c r="I112" i="55"/>
  <c r="C113" i="55"/>
  <c r="G113" i="55"/>
  <c r="E113" i="55"/>
  <c r="I113" i="55"/>
  <c r="C114" i="55"/>
  <c r="G114" i="55"/>
  <c r="J117" i="55"/>
  <c r="K117" i="55"/>
  <c r="E115" i="55"/>
  <c r="I115" i="55"/>
  <c r="F122"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E132" i="55"/>
  <c r="I132" i="55"/>
  <c r="C132" i="55"/>
  <c r="G132" i="55"/>
  <c r="C133" i="55"/>
  <c r="G133" i="55"/>
  <c r="E133" i="55"/>
  <c r="I133" i="55"/>
  <c r="C134" i="55"/>
  <c r="G134" i="55"/>
  <c r="E134" i="55"/>
  <c r="I134" i="55"/>
  <c r="C135" i="55"/>
  <c r="G135" i="55"/>
  <c r="E135" i="55"/>
  <c r="I135" i="55"/>
  <c r="E136" i="55"/>
  <c r="I136" i="55"/>
  <c r="C136" i="55"/>
  <c r="G136" i="55"/>
  <c r="C137" i="55"/>
  <c r="G137" i="55"/>
  <c r="E137" i="55"/>
  <c r="I137" i="55"/>
  <c r="E138" i="55"/>
  <c r="I138" i="55"/>
  <c r="C138" i="55"/>
  <c r="G138" i="55"/>
  <c r="C139" i="55"/>
  <c r="G139" i="55"/>
  <c r="E139" i="55"/>
  <c r="I139" i="55"/>
  <c r="C140" i="55"/>
  <c r="G140" i="55"/>
  <c r="E140" i="55"/>
  <c r="I140" i="55"/>
  <c r="E141" i="55"/>
  <c r="I141" i="55"/>
  <c r="C141" i="55"/>
  <c r="G141" i="55"/>
  <c r="E142" i="55"/>
  <c r="I142" i="55"/>
  <c r="C142" i="55"/>
  <c r="G142" i="55"/>
  <c r="E143" i="55"/>
  <c r="I143" i="55"/>
  <c r="C143" i="55"/>
  <c r="G143" i="55"/>
  <c r="C144" i="55"/>
  <c r="G144" i="55"/>
  <c r="E144" i="55"/>
  <c r="I144" i="55"/>
  <c r="C145" i="55"/>
  <c r="G145" i="55"/>
  <c r="K148" i="55"/>
  <c r="J148" i="55"/>
  <c r="E146" i="55"/>
  <c r="I146" i="55"/>
  <c r="C152" i="55"/>
  <c r="G152" i="55"/>
  <c r="E152" i="55"/>
  <c r="I152" i="55"/>
  <c r="C153" i="55"/>
  <c r="G153" i="55"/>
  <c r="E153" i="55"/>
  <c r="I153" i="55"/>
  <c r="C154" i="55"/>
  <c r="G154" i="55"/>
  <c r="E154" i="55"/>
  <c r="I154" i="55"/>
  <c r="C155" i="55"/>
  <c r="G155" i="55"/>
  <c r="E155" i="55"/>
  <c r="I155" i="55"/>
  <c r="E156" i="55"/>
  <c r="I156" i="55"/>
  <c r="C156" i="55"/>
  <c r="G156" i="55"/>
  <c r="C157" i="55"/>
  <c r="G157" i="55"/>
  <c r="E157" i="55"/>
  <c r="I157" i="55"/>
  <c r="C158" i="55"/>
  <c r="G158" i="55"/>
  <c r="E158" i="55"/>
  <c r="I158" i="55"/>
  <c r="C159" i="55"/>
  <c r="G159" i="55"/>
  <c r="E159" i="55"/>
  <c r="I159" i="55"/>
  <c r="C160" i="55"/>
  <c r="G160" i="55"/>
  <c r="E160" i="55"/>
  <c r="I160" i="55"/>
  <c r="C161" i="55"/>
  <c r="G161" i="55"/>
  <c r="E161" i="55"/>
  <c r="I161" i="55"/>
  <c r="C162" i="55"/>
  <c r="G162" i="55"/>
  <c r="E162" i="55"/>
  <c r="I162" i="55"/>
  <c r="C163" i="55"/>
  <c r="G163" i="55"/>
  <c r="E163" i="55"/>
  <c r="I163" i="55"/>
  <c r="C164" i="55"/>
  <c r="G164" i="55"/>
  <c r="E164" i="55"/>
  <c r="I164" i="55"/>
  <c r="C165" i="55"/>
  <c r="G165" i="55"/>
  <c r="E165" i="55"/>
  <c r="I165" i="55"/>
  <c r="C166" i="55"/>
  <c r="G166" i="55"/>
  <c r="E166" i="55"/>
  <c r="I166" i="55"/>
  <c r="C167" i="55"/>
  <c r="G167" i="55"/>
  <c r="E167" i="55"/>
  <c r="I167" i="55"/>
  <c r="E168" i="55"/>
  <c r="I168" i="55"/>
  <c r="C168" i="55"/>
  <c r="G168" i="55"/>
  <c r="C169" i="55"/>
  <c r="G169" i="55"/>
  <c r="E169" i="55"/>
  <c r="K172" i="55"/>
  <c r="J172" i="55"/>
  <c r="I170" i="55"/>
  <c r="J182" i="55"/>
  <c r="K182" i="55"/>
  <c r="C186" i="55"/>
  <c r="G186" i="55"/>
  <c r="E186" i="55"/>
  <c r="I186" i="55"/>
  <c r="C187" i="55"/>
  <c r="G187" i="55"/>
  <c r="E187" i="55"/>
  <c r="I187" i="55"/>
  <c r="C188" i="55"/>
  <c r="G188" i="55"/>
  <c r="E188" i="55"/>
  <c r="I188" i="55"/>
  <c r="C189" i="55"/>
  <c r="G189" i="55"/>
  <c r="E189" i="55"/>
  <c r="I189" i="55"/>
  <c r="C190" i="55"/>
  <c r="G190" i="55"/>
  <c r="E190" i="55"/>
  <c r="I190" i="55"/>
  <c r="C191" i="55"/>
  <c r="G191" i="55"/>
  <c r="E191" i="55"/>
  <c r="I191" i="55"/>
  <c r="C192" i="55"/>
  <c r="G192" i="55"/>
  <c r="E192" i="55"/>
  <c r="I192" i="55"/>
  <c r="C193" i="55"/>
  <c r="G193" i="55"/>
  <c r="J196" i="55"/>
  <c r="K196" i="55"/>
  <c r="E194" i="55"/>
  <c r="I194" i="55"/>
  <c r="J200" i="55"/>
  <c r="I229" i="48"/>
  <c r="I242" i="48"/>
  <c r="I209" i="48"/>
  <c r="I226" i="48"/>
  <c r="I195" i="48"/>
  <c r="I206" i="48"/>
  <c r="C180" i="48"/>
  <c r="C188" i="48"/>
  <c r="C168" i="48"/>
  <c r="C177" i="48"/>
  <c r="I149" i="48"/>
  <c r="I161" i="48"/>
  <c r="I144" i="48"/>
  <c r="I146" i="48"/>
  <c r="C126" i="48"/>
  <c r="C137" i="48"/>
  <c r="C119" i="48"/>
  <c r="C123" i="48"/>
  <c r="I94" i="48"/>
  <c r="I112" i="48"/>
  <c r="I88" i="48"/>
  <c r="I91" i="48"/>
  <c r="I82" i="48"/>
  <c r="C65" i="48"/>
  <c r="G65" i="48"/>
  <c r="C75" i="48"/>
  <c r="G75" i="48"/>
  <c r="C44" i="48"/>
  <c r="G44" i="48"/>
  <c r="C62" i="48"/>
  <c r="G62" i="48"/>
  <c r="E33" i="48"/>
  <c r="I33" i="48"/>
  <c r="E37" i="48"/>
  <c r="I37" i="48"/>
  <c r="E18" i="48"/>
  <c r="I18" i="48"/>
  <c r="E30" i="48"/>
  <c r="I30" i="48"/>
  <c r="E7" i="48"/>
  <c r="I7" i="48"/>
  <c r="E11" i="48"/>
  <c r="I11" i="48"/>
  <c r="C229" i="48"/>
  <c r="G229" i="48"/>
  <c r="C242" i="48"/>
  <c r="G242" i="48"/>
  <c r="C209" i="48"/>
  <c r="G209" i="48"/>
  <c r="C226" i="48"/>
  <c r="G226" i="48"/>
  <c r="C195" i="48"/>
  <c r="G195" i="48"/>
  <c r="C206" i="48"/>
  <c r="G206" i="48"/>
  <c r="E180" i="48"/>
  <c r="I180" i="48"/>
  <c r="E188" i="48"/>
  <c r="I188" i="48"/>
  <c r="E168" i="48"/>
  <c r="I168" i="48"/>
  <c r="E177" i="48"/>
  <c r="I177" i="48"/>
  <c r="C149" i="48"/>
  <c r="G149" i="48"/>
  <c r="C161" i="48"/>
  <c r="G161" i="48"/>
  <c r="C144" i="48"/>
  <c r="G144" i="48"/>
  <c r="E126" i="48"/>
  <c r="I126" i="48"/>
  <c r="E137" i="48"/>
  <c r="I137" i="48"/>
  <c r="E119" i="48"/>
  <c r="I119" i="48"/>
  <c r="C94" i="48"/>
  <c r="G94" i="48"/>
  <c r="C112" i="48"/>
  <c r="G112" i="48"/>
  <c r="C82" i="48"/>
  <c r="G82" i="48"/>
  <c r="C91" i="48"/>
  <c r="G91" i="48"/>
  <c r="E65" i="48"/>
  <c r="I65" i="48"/>
  <c r="E75" i="48"/>
  <c r="I75" i="48"/>
  <c r="E44" i="48"/>
  <c r="I44" i="48"/>
  <c r="E62" i="48"/>
  <c r="I62" i="48"/>
  <c r="C33" i="48"/>
  <c r="G33" i="48"/>
  <c r="C37" i="48"/>
  <c r="G37" i="48"/>
  <c r="C18" i="48"/>
  <c r="G18" i="48"/>
  <c r="C30" i="48"/>
  <c r="G30" i="48"/>
  <c r="C7" i="48"/>
  <c r="G7" i="48"/>
  <c r="C11" i="48"/>
  <c r="G11" i="48"/>
  <c r="F5" i="48"/>
  <c r="E8" i="48"/>
  <c r="C8" i="48"/>
  <c r="G8" i="48"/>
  <c r="K11" i="48"/>
  <c r="E9" i="48"/>
  <c r="I9" i="48"/>
  <c r="E19" i="48"/>
  <c r="I19" i="48"/>
  <c r="C19" i="48"/>
  <c r="G19" i="48"/>
  <c r="E20" i="48"/>
  <c r="I20" i="48"/>
  <c r="C20" i="48"/>
  <c r="G20" i="48"/>
  <c r="C21" i="48"/>
  <c r="G21" i="48"/>
  <c r="E21" i="48"/>
  <c r="I21" i="48"/>
  <c r="C22" i="48"/>
  <c r="G22" i="48"/>
  <c r="E22" i="48"/>
  <c r="I22" i="48"/>
  <c r="C23" i="48"/>
  <c r="G23" i="48"/>
  <c r="E23" i="48"/>
  <c r="I23" i="48"/>
  <c r="C24" i="48"/>
  <c r="G24" i="48"/>
  <c r="E24" i="48"/>
  <c r="I24" i="48"/>
  <c r="C25" i="48"/>
  <c r="G25" i="48"/>
  <c r="E25" i="48"/>
  <c r="I25" i="48"/>
  <c r="E26" i="48"/>
  <c r="I26" i="48"/>
  <c r="C26" i="48"/>
  <c r="G26" i="48"/>
  <c r="C27" i="48"/>
  <c r="G27" i="48"/>
  <c r="E27" i="48"/>
  <c r="K30" i="48"/>
  <c r="J30" i="48"/>
  <c r="I28" i="48"/>
  <c r="C34" i="48"/>
  <c r="G34" i="48"/>
  <c r="J37" i="48"/>
  <c r="K37" i="48"/>
  <c r="E35" i="48"/>
  <c r="I35" i="48"/>
  <c r="F42" i="48"/>
  <c r="E45" i="48"/>
  <c r="I45" i="48"/>
  <c r="C45" i="48"/>
  <c r="G45" i="48"/>
  <c r="C46" i="48"/>
  <c r="G46" i="48"/>
  <c r="E46" i="48"/>
  <c r="I46" i="48"/>
  <c r="C47" i="48"/>
  <c r="G47" i="48"/>
  <c r="E47" i="48"/>
  <c r="I47" i="48"/>
  <c r="C48" i="48"/>
  <c r="G48" i="48"/>
  <c r="E48" i="48"/>
  <c r="I48" i="48"/>
  <c r="C49" i="48"/>
  <c r="G49" i="48"/>
  <c r="E49" i="48"/>
  <c r="I49" i="48"/>
  <c r="C50" i="48"/>
  <c r="G50" i="48"/>
  <c r="E50" i="48"/>
  <c r="I50" i="48"/>
  <c r="C51" i="48"/>
  <c r="G51" i="48"/>
  <c r="E51" i="48"/>
  <c r="I51" i="48"/>
  <c r="C52" i="48"/>
  <c r="G52" i="48"/>
  <c r="E52" i="48"/>
  <c r="I52" i="48"/>
  <c r="C53" i="48"/>
  <c r="G53" i="48"/>
  <c r="E53" i="48"/>
  <c r="I53" i="48"/>
  <c r="E54" i="48"/>
  <c r="I54" i="48"/>
  <c r="C54" i="48"/>
  <c r="G54" i="48"/>
  <c r="C55" i="48"/>
  <c r="G55" i="48"/>
  <c r="E55" i="48"/>
  <c r="I55" i="48"/>
  <c r="C56" i="48"/>
  <c r="G56" i="48"/>
  <c r="E56" i="48"/>
  <c r="I56" i="48"/>
  <c r="C57" i="48"/>
  <c r="G57" i="48"/>
  <c r="E57" i="48"/>
  <c r="I57" i="48"/>
  <c r="C58" i="48"/>
  <c r="G58" i="48"/>
  <c r="E58" i="48"/>
  <c r="I58" i="48"/>
  <c r="C59" i="48"/>
  <c r="G59" i="48"/>
  <c r="E59" i="48"/>
  <c r="K62" i="48"/>
  <c r="J62" i="48"/>
  <c r="I60" i="48"/>
  <c r="C66" i="48"/>
  <c r="G66" i="48"/>
  <c r="E66" i="48"/>
  <c r="I66" i="48"/>
  <c r="C67" i="48"/>
  <c r="G67" i="48"/>
  <c r="E67" i="48"/>
  <c r="I67" i="48"/>
  <c r="C68" i="48"/>
  <c r="G68" i="48"/>
  <c r="E68" i="48"/>
  <c r="I68" i="48"/>
  <c r="E69" i="48"/>
  <c r="I69" i="48"/>
  <c r="C69" i="48"/>
  <c r="G69" i="48"/>
  <c r="C70" i="48"/>
  <c r="G70" i="48"/>
  <c r="E70" i="48"/>
  <c r="I70" i="48"/>
  <c r="C71" i="48"/>
  <c r="G71" i="48"/>
  <c r="E71" i="48"/>
  <c r="I71" i="48"/>
  <c r="C72" i="48"/>
  <c r="G72" i="48"/>
  <c r="K75" i="48"/>
  <c r="J75" i="48"/>
  <c r="E73" i="48"/>
  <c r="I73" i="48"/>
  <c r="F80" i="48"/>
  <c r="C83" i="48"/>
  <c r="G83" i="48"/>
  <c r="E83" i="48"/>
  <c r="I83" i="48"/>
  <c r="C84" i="48"/>
  <c r="G84" i="48"/>
  <c r="E84" i="48"/>
  <c r="I84" i="48"/>
  <c r="C85" i="48"/>
  <c r="G85" i="48"/>
  <c r="E85" i="48"/>
  <c r="I85" i="48"/>
  <c r="C86" i="48"/>
  <c r="G86" i="48"/>
  <c r="E86" i="48"/>
  <c r="I86" i="48"/>
  <c r="C87" i="48"/>
  <c r="G87" i="48"/>
  <c r="E87" i="48"/>
  <c r="I87" i="48"/>
  <c r="C88" i="48"/>
  <c r="G88" i="48"/>
  <c r="K91" i="48"/>
  <c r="J91" i="48"/>
  <c r="E89" i="48"/>
  <c r="I89" i="48"/>
  <c r="C95" i="48"/>
  <c r="G95" i="48"/>
  <c r="E95" i="48"/>
  <c r="I95" i="48"/>
  <c r="C96" i="48"/>
  <c r="G96" i="48"/>
  <c r="E96" i="48"/>
  <c r="I96" i="48"/>
  <c r="C97" i="48"/>
  <c r="G97" i="48"/>
  <c r="E97" i="48"/>
  <c r="I97" i="48"/>
  <c r="C98" i="48"/>
  <c r="G98" i="48"/>
  <c r="E98" i="48"/>
  <c r="I98" i="48"/>
  <c r="C99" i="48"/>
  <c r="G99" i="48"/>
  <c r="E99" i="48"/>
  <c r="I99" i="48"/>
  <c r="C100" i="48"/>
  <c r="G100" i="48"/>
  <c r="E100" i="48"/>
  <c r="I100" i="48"/>
  <c r="C101" i="48"/>
  <c r="G101" i="48"/>
  <c r="E101" i="48"/>
  <c r="I101" i="48"/>
  <c r="C102" i="48"/>
  <c r="G102" i="48"/>
  <c r="E102" i="48"/>
  <c r="I102" i="48"/>
  <c r="C103" i="48"/>
  <c r="G103" i="48"/>
  <c r="E103" i="48"/>
  <c r="I103" i="48"/>
  <c r="C104" i="48"/>
  <c r="G104" i="48"/>
  <c r="E104" i="48"/>
  <c r="I104" i="48"/>
  <c r="C105" i="48"/>
  <c r="G105" i="48"/>
  <c r="E105" i="48"/>
  <c r="I105" i="48"/>
  <c r="C106" i="48"/>
  <c r="G106" i="48"/>
  <c r="E106" i="48"/>
  <c r="I106" i="48"/>
  <c r="C107" i="48"/>
  <c r="G107" i="48"/>
  <c r="E107" i="48"/>
  <c r="I107" i="48"/>
  <c r="C108" i="48"/>
  <c r="G108" i="48"/>
  <c r="I108" i="48"/>
  <c r="J112" i="48"/>
  <c r="C109" i="48"/>
  <c r="G109" i="48"/>
  <c r="E109" i="48"/>
  <c r="K112" i="48"/>
  <c r="E110" i="48"/>
  <c r="I110" i="48"/>
  <c r="F117" i="48"/>
  <c r="C120" i="48"/>
  <c r="G120" i="48"/>
  <c r="J123" i="48"/>
  <c r="K123" i="48"/>
  <c r="E120" i="48"/>
  <c r="I120" i="48"/>
  <c r="E121" i="48"/>
  <c r="I121" i="48"/>
  <c r="C127" i="48"/>
  <c r="G127" i="48"/>
  <c r="E127" i="48"/>
  <c r="I127" i="48"/>
  <c r="C128" i="48"/>
  <c r="G128" i="48"/>
  <c r="E128" i="48"/>
  <c r="I128" i="48"/>
  <c r="C129" i="48"/>
  <c r="G129" i="48"/>
  <c r="E129" i="48"/>
  <c r="I129" i="48"/>
  <c r="C130" i="48"/>
  <c r="G130" i="48"/>
  <c r="E130" i="48"/>
  <c r="I130" i="48"/>
  <c r="C131" i="48"/>
  <c r="G131" i="48"/>
  <c r="E131" i="48"/>
  <c r="I131" i="48"/>
  <c r="C132" i="48"/>
  <c r="G132" i="48"/>
  <c r="E132" i="48"/>
  <c r="I132" i="48"/>
  <c r="C133" i="48"/>
  <c r="G133" i="48"/>
  <c r="E133" i="48"/>
  <c r="I133" i="48"/>
  <c r="C134" i="48"/>
  <c r="G134" i="48"/>
  <c r="J137" i="48"/>
  <c r="K137" i="48"/>
  <c r="E135" i="48"/>
  <c r="I135" i="48"/>
  <c r="F142" i="48"/>
  <c r="C150" i="48"/>
  <c r="G150" i="48"/>
  <c r="E150" i="48"/>
  <c r="I150" i="48"/>
  <c r="C151" i="48"/>
  <c r="G151" i="48"/>
  <c r="E151" i="48"/>
  <c r="I151" i="48"/>
  <c r="C152" i="48"/>
  <c r="G152" i="48"/>
  <c r="E152" i="48"/>
  <c r="I152" i="48"/>
  <c r="C153" i="48"/>
  <c r="G153" i="48"/>
  <c r="E153" i="48"/>
  <c r="I153" i="48"/>
  <c r="C154" i="48"/>
  <c r="G154" i="48"/>
  <c r="E154" i="48"/>
  <c r="I154" i="48"/>
  <c r="C155" i="48"/>
  <c r="G155" i="48"/>
  <c r="E155" i="48"/>
  <c r="I155" i="48"/>
  <c r="C156" i="48"/>
  <c r="G156" i="48"/>
  <c r="E156" i="48"/>
  <c r="I156" i="48"/>
  <c r="C157" i="48"/>
  <c r="G157" i="48"/>
  <c r="I157" i="48"/>
  <c r="J161" i="48"/>
  <c r="C158" i="48"/>
  <c r="G158" i="48"/>
  <c r="E158" i="48"/>
  <c r="K161" i="48"/>
  <c r="E159" i="48"/>
  <c r="I159" i="48"/>
  <c r="F166" i="48"/>
  <c r="C169" i="48"/>
  <c r="G169" i="48"/>
  <c r="E169" i="48"/>
  <c r="I169" i="48"/>
  <c r="C170" i="48"/>
  <c r="G170" i="48"/>
  <c r="E170" i="48"/>
  <c r="I170" i="48"/>
  <c r="C171" i="48"/>
  <c r="G171" i="48"/>
  <c r="E171" i="48"/>
  <c r="I171" i="48"/>
  <c r="C172" i="48"/>
  <c r="G172" i="48"/>
  <c r="E172" i="48"/>
  <c r="I172" i="48"/>
  <c r="C173" i="48"/>
  <c r="G173" i="48"/>
  <c r="E173" i="48"/>
  <c r="I173" i="48"/>
  <c r="C174" i="48"/>
  <c r="G174" i="48"/>
  <c r="K177" i="48"/>
  <c r="J177" i="48"/>
  <c r="E175" i="48"/>
  <c r="I175" i="48"/>
  <c r="C181" i="48"/>
  <c r="G181" i="48"/>
  <c r="E181" i="48"/>
  <c r="I181" i="48"/>
  <c r="C182" i="48"/>
  <c r="G182" i="48"/>
  <c r="E182" i="48"/>
  <c r="I182" i="48"/>
  <c r="C183" i="48"/>
  <c r="G183" i="48"/>
  <c r="E183" i="48"/>
  <c r="I183" i="48"/>
  <c r="C184" i="48"/>
  <c r="G184" i="48"/>
  <c r="K188" i="48"/>
  <c r="J188" i="48"/>
  <c r="C185" i="48"/>
  <c r="G185" i="48"/>
  <c r="E185" i="48"/>
  <c r="I185" i="48"/>
  <c r="E186" i="48"/>
  <c r="I186" i="48"/>
  <c r="F193" i="48"/>
  <c r="C196" i="48"/>
  <c r="G196" i="48"/>
  <c r="E196" i="48"/>
  <c r="I196" i="48"/>
  <c r="C197" i="48"/>
  <c r="G197" i="48"/>
  <c r="E197" i="48"/>
  <c r="I197" i="48"/>
  <c r="C198" i="48"/>
  <c r="G198" i="48"/>
  <c r="I198" i="48"/>
  <c r="J206" i="48"/>
  <c r="C199" i="48"/>
  <c r="G199" i="48"/>
  <c r="E199" i="48"/>
  <c r="I199" i="48"/>
  <c r="C200" i="48"/>
  <c r="G200" i="48"/>
  <c r="E200" i="48"/>
  <c r="I200" i="48"/>
  <c r="C201" i="48"/>
  <c r="G201" i="48"/>
  <c r="E201" i="48"/>
  <c r="I201" i="48"/>
  <c r="C202" i="48"/>
  <c r="G202" i="48"/>
  <c r="E202" i="48"/>
  <c r="I202" i="48"/>
  <c r="C203" i="48"/>
  <c r="G203" i="48"/>
  <c r="E203" i="48"/>
  <c r="K206" i="48"/>
  <c r="E204" i="48"/>
  <c r="I204" i="48"/>
  <c r="C210" i="48"/>
  <c r="G210" i="48"/>
  <c r="E210" i="48"/>
  <c r="I210" i="48"/>
  <c r="C211" i="48"/>
  <c r="G211" i="48"/>
  <c r="E211" i="48"/>
  <c r="I211" i="48"/>
  <c r="C212" i="48"/>
  <c r="G212" i="48"/>
  <c r="E212" i="48"/>
  <c r="I212" i="48"/>
  <c r="C213" i="48"/>
  <c r="G213" i="48"/>
  <c r="E213" i="48"/>
  <c r="I213" i="48"/>
  <c r="C214" i="48"/>
  <c r="G214" i="48"/>
  <c r="E214" i="48"/>
  <c r="I214" i="48"/>
  <c r="C215" i="48"/>
  <c r="G215" i="48"/>
  <c r="E215" i="48"/>
  <c r="I215" i="48"/>
  <c r="C216" i="48"/>
  <c r="G216" i="48"/>
  <c r="E216" i="48"/>
  <c r="I216" i="48"/>
  <c r="C217" i="48"/>
  <c r="G217" i="48"/>
  <c r="E217" i="48"/>
  <c r="I217" i="48"/>
  <c r="E218" i="48"/>
  <c r="I218" i="48"/>
  <c r="C218" i="48"/>
  <c r="G218" i="48"/>
  <c r="C219" i="48"/>
  <c r="G219" i="48"/>
  <c r="E219" i="48"/>
  <c r="I219" i="48"/>
  <c r="C220" i="48"/>
  <c r="G220" i="48"/>
  <c r="E220" i="48"/>
  <c r="I220" i="48"/>
  <c r="C221" i="48"/>
  <c r="G221" i="48"/>
  <c r="E221" i="48"/>
  <c r="I221" i="48"/>
  <c r="C222" i="48"/>
  <c r="G222" i="48"/>
  <c r="E222" i="48"/>
  <c r="I222" i="48"/>
  <c r="C223" i="48"/>
  <c r="G223" i="48"/>
  <c r="E223" i="48"/>
  <c r="I223" i="48"/>
  <c r="J226" i="48"/>
  <c r="K226" i="48"/>
  <c r="C230" i="48"/>
  <c r="G230" i="48"/>
  <c r="E230" i="48"/>
  <c r="I230" i="48"/>
  <c r="C231" i="48"/>
  <c r="G231" i="48"/>
  <c r="E231" i="48"/>
  <c r="I231" i="48"/>
  <c r="E232" i="48"/>
  <c r="I232" i="48"/>
  <c r="C232" i="48"/>
  <c r="G232" i="48"/>
  <c r="C233" i="48"/>
  <c r="G233" i="48"/>
  <c r="E233" i="48"/>
  <c r="I233" i="48"/>
  <c r="E234" i="48"/>
  <c r="I234" i="48"/>
  <c r="C234" i="48"/>
  <c r="G234" i="48"/>
  <c r="C235" i="48"/>
  <c r="G235" i="48"/>
  <c r="E235" i="48"/>
  <c r="I235" i="48"/>
  <c r="C236" i="48"/>
  <c r="G236" i="48"/>
  <c r="E236" i="48"/>
  <c r="I236" i="48"/>
  <c r="C237" i="48"/>
  <c r="G237" i="48"/>
  <c r="E237" i="48"/>
  <c r="I237" i="48"/>
  <c r="C238" i="48"/>
  <c r="G238" i="48"/>
  <c r="I238" i="48"/>
  <c r="C239" i="48"/>
  <c r="G239" i="48"/>
  <c r="J242" i="48"/>
  <c r="E239" i="48"/>
  <c r="K242" i="48"/>
  <c r="I240" i="48"/>
  <c r="E240" i="48"/>
  <c r="E39" i="47"/>
  <c r="D39" i="47"/>
  <c r="C39" i="47"/>
  <c r="B39" i="47"/>
  <c r="H37" i="47"/>
  <c r="J37" i="47" s="1"/>
  <c r="G37" i="47"/>
  <c r="I37" i="47" s="1"/>
  <c r="H31" i="47"/>
  <c r="J31" i="47" s="1"/>
  <c r="G31" i="47"/>
  <c r="I31" i="47" s="1"/>
  <c r="E28" i="47"/>
  <c r="D28" i="47"/>
  <c r="C28" i="47"/>
  <c r="B28" i="47"/>
  <c r="J26" i="47"/>
  <c r="H26" i="47"/>
  <c r="G26" i="47"/>
  <c r="I26" i="47" s="1"/>
  <c r="C13" i="51"/>
  <c r="E13" i="51" s="1"/>
  <c r="F24" i="51"/>
  <c r="D24" i="51"/>
  <c r="I15" i="51"/>
  <c r="I24" i="51" s="1"/>
  <c r="H15" i="51"/>
  <c r="H24" i="51" s="1"/>
  <c r="E24" i="51"/>
  <c r="C24" i="51"/>
  <c r="K15" i="51"/>
  <c r="B33" i="46"/>
  <c r="E33" i="46"/>
  <c r="D33" i="46"/>
  <c r="C33" i="46"/>
  <c r="K246" i="48"/>
  <c r="J246" i="48"/>
  <c r="C11" i="44"/>
  <c r="C45" i="44"/>
  <c r="D11" i="44"/>
  <c r="D45" i="44"/>
  <c r="E11" i="44"/>
  <c r="E45" i="44"/>
  <c r="B11" i="44"/>
  <c r="B45" i="44"/>
  <c r="E11" i="45"/>
  <c r="D11" i="45"/>
  <c r="C11" i="45"/>
  <c r="B11" i="45"/>
  <c r="E586" i="49"/>
  <c r="D586" i="49"/>
  <c r="C586" i="49"/>
  <c r="B586" i="49"/>
  <c r="B5" i="49"/>
  <c r="C5" i="49" s="1"/>
  <c r="E5" i="49" s="1"/>
  <c r="B5" i="47"/>
  <c r="C5" i="47" s="1"/>
  <c r="E5" i="47" s="1"/>
  <c r="E75" i="26"/>
  <c r="C75" i="26"/>
  <c r="H6" i="26"/>
  <c r="H75" i="26" s="1"/>
  <c r="G6" i="26"/>
  <c r="G75" i="26" s="1"/>
  <c r="D75" i="26"/>
  <c r="B75" i="26"/>
  <c r="B5" i="26"/>
  <c r="C5" i="26" s="1"/>
  <c r="E5" i="26" s="1"/>
  <c r="H26" i="46"/>
  <c r="J26" i="46" s="1"/>
  <c r="G26" i="46"/>
  <c r="I26" i="46" s="1"/>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5" i="33" s="1"/>
  <c r="G6" i="33"/>
  <c r="G75" i="33" s="1"/>
  <c r="E75" i="33"/>
  <c r="D75" i="33"/>
  <c r="C75" i="33"/>
  <c r="B75" i="33"/>
  <c r="D5" i="26"/>
  <c r="D5" i="47" l="1"/>
  <c r="D13" i="51"/>
  <c r="F13" i="51" s="1"/>
  <c r="H586" i="49"/>
  <c r="J586" i="49" s="1"/>
  <c r="G586" i="49"/>
  <c r="I586" i="49" s="1"/>
  <c r="D5" i="49"/>
  <c r="H11" i="44"/>
  <c r="D46" i="44"/>
  <c r="G45" i="44"/>
  <c r="I45" i="44" s="1"/>
  <c r="H45" i="44"/>
  <c r="B46" i="44"/>
  <c r="C46" i="44"/>
  <c r="E46" i="44"/>
  <c r="H46" i="44" s="1"/>
  <c r="J46" i="44" s="1"/>
  <c r="C5" i="44"/>
  <c r="E5" i="44" s="1"/>
  <c r="H28" i="47"/>
  <c r="J28" i="47" s="1"/>
  <c r="G28" i="47"/>
  <c r="I28" i="47" s="1"/>
  <c r="G39" i="47"/>
  <c r="I39" i="47" s="1"/>
  <c r="H39" i="47"/>
  <c r="J39" i="47" s="1"/>
  <c r="H33" i="46"/>
  <c r="J33" i="46" s="1"/>
  <c r="G33" i="46"/>
  <c r="I33" i="46" s="1"/>
  <c r="D5" i="46"/>
  <c r="D5" i="33"/>
  <c r="J75" i="26"/>
  <c r="I6" i="26"/>
  <c r="I75" i="26"/>
  <c r="J6" i="26"/>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E50" i="45"/>
  <c r="E51" i="45"/>
  <c r="E52" i="45"/>
  <c r="E53" i="45"/>
  <c r="E54" i="45"/>
  <c r="H54" i="45" s="1"/>
  <c r="E55" i="45"/>
  <c r="E56" i="45"/>
  <c r="E57" i="45"/>
  <c r="E58" i="45"/>
  <c r="H58" i="45" s="1"/>
  <c r="E59" i="45"/>
  <c r="H59" i="45" s="1"/>
  <c r="E60" i="45"/>
  <c r="E61" i="45"/>
  <c r="E62" i="45"/>
  <c r="H62" i="45" s="1"/>
  <c r="E63" i="45"/>
  <c r="H63" i="45" s="1"/>
  <c r="E64" i="45"/>
  <c r="H64" i="45" s="1"/>
  <c r="E65" i="45"/>
  <c r="C39" i="45"/>
  <c r="C40" i="45"/>
  <c r="C41" i="45"/>
  <c r="C42" i="45"/>
  <c r="E39" i="45"/>
  <c r="E40" i="45"/>
  <c r="E41" i="45"/>
  <c r="E42" i="45"/>
  <c r="H42" i="45" s="1"/>
  <c r="H34" i="45"/>
  <c r="J34" i="45" s="1"/>
  <c r="G34" i="45"/>
  <c r="I34" i="45" s="1"/>
  <c r="H11" i="45"/>
  <c r="J11" i="45" s="1"/>
  <c r="G11" i="45"/>
  <c r="J15" i="51"/>
  <c r="J24" i="51"/>
  <c r="K24" i="51"/>
  <c r="G11" i="44"/>
  <c r="C6" i="45"/>
  <c r="J45" i="44"/>
  <c r="B38" i="45"/>
  <c r="I11" i="44"/>
  <c r="I11" i="45"/>
  <c r="G46" i="44" l="1"/>
  <c r="I46" i="44" s="1"/>
  <c r="H65" i="45"/>
  <c r="H61" i="45"/>
  <c r="H57" i="45"/>
  <c r="H55" i="45"/>
  <c r="H53" i="45"/>
  <c r="H51" i="45"/>
  <c r="H49" i="45"/>
  <c r="H40" i="45"/>
  <c r="G42" i="45"/>
  <c r="G40" i="45"/>
  <c r="G65" i="45"/>
  <c r="G63" i="45"/>
  <c r="G61" i="45"/>
  <c r="G59" i="45"/>
  <c r="G57" i="45"/>
  <c r="G55" i="45"/>
  <c r="G53" i="45"/>
  <c r="G51" i="45"/>
  <c r="G49" i="45"/>
  <c r="G47" i="45"/>
  <c r="E43" i="45"/>
  <c r="C43" i="45"/>
  <c r="E66" i="45"/>
  <c r="H60" i="45"/>
  <c r="H56" i="45"/>
  <c r="H52" i="45"/>
  <c r="H50" i="45"/>
  <c r="D66" i="45"/>
  <c r="H46" i="45"/>
  <c r="H41" i="45"/>
  <c r="D43" i="45"/>
  <c r="H43" i="45" s="1"/>
  <c r="H39" i="45"/>
  <c r="G41" i="45"/>
  <c r="B43" i="45"/>
  <c r="G43" i="45" s="1"/>
  <c r="G39" i="45"/>
  <c r="C66" i="45"/>
  <c r="G64" i="45"/>
  <c r="G62" i="45"/>
  <c r="G60" i="45"/>
  <c r="G58" i="45"/>
  <c r="G56" i="45"/>
  <c r="G54" i="45"/>
  <c r="G52" i="45"/>
  <c r="G50" i="45"/>
  <c r="G48" i="45"/>
  <c r="B66" i="45"/>
  <c r="G66" i="45" s="1"/>
  <c r="G46" i="45"/>
  <c r="C38" i="45"/>
  <c r="E6" i="45"/>
  <c r="E38" i="45" s="1"/>
  <c r="H66" i="45" l="1"/>
</calcChain>
</file>

<file path=xl/sharedStrings.xml><?xml version="1.0" encoding="utf-8"?>
<sst xmlns="http://schemas.openxmlformats.org/spreadsheetml/2006/main" count="1935" uniqueCount="698">
  <si>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</si>
  <si>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</si>
  <si>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</si>
  <si>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</si>
  <si>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</si>
  <si>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</si>
  <si>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</si>
  <si>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</si>
  <si>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</si>
  <si>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</si>
  <si>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</si>
  <si>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</si>
  <si>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</si>
  <si>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</si>
  <si>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</si>
  <si>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</si>
  <si>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</si>
  <si>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</si>
  <si>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</si>
  <si>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</si>
  <si>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</si>
  <si>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</si>
  <si>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</si>
  <si>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</si>
  <si>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</si>
  <si>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</si>
  <si>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</si>
  <si>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</si>
  <si>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</si>
  <si>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</si>
  <si>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</si>
  <si>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</si>
  <si>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</si>
  <si>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</si>
  <si>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</si>
  <si>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</si>
  <si>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BYD</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</si>
  <si>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</si>
  <si>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</si>
  <si>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</si>
  <si>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</si>
  <si>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</si>
  <si>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</si>
  <si>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</si>
  <si>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</si>
  <si>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</si>
  <si>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</si>
  <si>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</si>
  <si>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</si>
  <si>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</si>
  <si>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</si>
  <si>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</si>
  <si>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</si>
  <si>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</si>
  <si>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</si>
  <si>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</si>
  <si>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</si>
  <si>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</si>
  <si>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</si>
  <si>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</si>
  <si>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</si>
  <si>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</si>
  <si>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</si>
  <si>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</si>
  <si>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</si>
  <si>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</si>
  <si>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</si>
  <si>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</si>
  <si>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</si>
  <si>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</si>
  <si>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</si>
  <si>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</si>
  <si>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</si>
  <si>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</si>
  <si>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</si>
  <si>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</si>
  <si>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</si>
  <si>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</si>
  <si>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</si>
  <si>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</si>
  <si>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</si>
  <si>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</si>
  <si>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</si>
  <si>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</si>
  <si>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</si>
  <si>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</si>
  <si>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</si>
  <si>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</si>
  <si>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</si>
  <si>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</si>
  <si>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</si>
  <si>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</si>
  <si>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</si>
  <si>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</si>
  <si>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</si>
  <si>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</si>
  <si>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</si>
  <si>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</si>
  <si>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</si>
  <si>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SA REPORT</t>
  </si>
  <si>
    <t>DECEMBER 2022</t>
  </si>
  <si>
    <t>AUSTRALIAN CAPITAL TERRITORY</t>
  </si>
  <si>
    <t>NEW SOUTH WALES</t>
  </si>
  <si>
    <t>NORTHERN TERRITORY</t>
  </si>
  <si>
    <t>QUEENSLAND</t>
  </si>
  <si>
    <t>SOUTH AUSTRALIA</t>
  </si>
  <si>
    <t>TASMANIA</t>
  </si>
  <si>
    <t>VICTORIA</t>
  </si>
  <si>
    <t>WESTERN AUSTRALIA</t>
  </si>
  <si>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</si>
  <si>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</si>
  <si>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</si>
  <si>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</si>
  <si>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</si>
  <si>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</si>
  <si>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</si>
  <si>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</si>
  <si>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</si>
  <si>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</si>
  <si>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</si>
  <si>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</si>
  <si>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</si>
  <si>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</si>
  <si>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</si>
  <si>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</si>
  <si>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</si>
  <si>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</si>
  <si>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</si>
  <si>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</si>
  <si>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</si>
  <si>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</si>
  <si>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</si>
  <si>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</si>
  <si>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</si>
  <si>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</si>
  <si>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</si>
  <si>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</si>
  <si>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</si>
  <si>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</si>
  <si>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</si>
  <si>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</si>
  <si>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</si>
  <si>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</si>
  <si>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</si>
  <si>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</si>
  <si>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</si>
  <si>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</si>
  <si>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</si>
  <si>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</si>
  <si>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</si>
  <si>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</si>
  <si>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</si>
  <si>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</si>
  <si>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</si>
  <si>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</si>
  <si>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</si>
  <si>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</si>
  <si>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</si>
  <si>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</si>
  <si>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</si>
  <si>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</si>
  <si>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</si>
  <si>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</si>
  <si>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</si>
  <si>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</si>
  <si>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</si>
  <si>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</si>
  <si>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</si>
  <si>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</si>
  <si>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</si>
  <si>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</si>
  <si>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</si>
  <si>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</si>
  <si>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</si>
  <si>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</si>
  <si>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</si>
  <si>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</si>
  <si>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</si>
  <si>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</si>
  <si>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</si>
  <si>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</si>
  <si>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</si>
  <si>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</si>
  <si>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</si>
  <si>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</si>
  <si>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</si>
  <si>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</si>
  <si>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</si>
  <si>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</si>
  <si>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</si>
  <si>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</si>
  <si>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</si>
  <si>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</si>
  <si>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</si>
  <si>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</si>
  <si>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</si>
  <si>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</si>
  <si>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</si>
  <si>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</si>
  <si>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</si>
  <si>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</si>
  <si>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</si>
  <si>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</si>
  <si>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</si>
  <si>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</si>
  <si>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</si>
  <si>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</si>
  <si>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</si>
  <si>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</si>
  <si>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</si>
  <si>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</si>
  <si>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</si>
  <si>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</si>
  <si>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</si>
  <si>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</si>
  <si>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</si>
  <si>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</si>
  <si>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</si>
  <si>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</si>
  <si>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</si>
  <si>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</si>
  <si>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</si>
  <si>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</si>
  <si>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</si>
  <si>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</si>
  <si>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</si>
  <si>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</si>
  <si>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</si>
  <si>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</si>
  <si>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</si>
  <si>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</si>
  <si>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</si>
  <si>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</si>
  <si>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</si>
  <si>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</si>
  <si>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</si>
  <si>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CUPRA Leon</t>
  </si>
  <si>
    <t>Mercedes-Benz A-Class</t>
  </si>
  <si>
    <t>Mercedes-Benz B-Class</t>
  </si>
  <si>
    <t>MINI Clubman</t>
  </si>
  <si>
    <t>Nissan Leaf</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</si>
  <si>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</si>
  <si>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</si>
  <si>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</si>
  <si>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</si>
  <si>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</si>
  <si>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</si>
  <si>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</si>
  <si>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</si>
  <si>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</si>
  <si>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</si>
  <si>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</si>
  <si>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</si>
  <si>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</si>
  <si>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</si>
  <si>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</si>
  <si>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</si>
  <si>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</si>
  <si>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</si>
  <si>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</si>
  <si>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</si>
  <si>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</si>
  <si>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</si>
  <si>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</si>
  <si>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</si>
  <si>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</si>
  <si>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</si>
  <si>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</si>
  <si>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</si>
  <si>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</si>
  <si>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</si>
  <si>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</si>
  <si>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</si>
  <si>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</si>
  <si>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Jaguar XF</t>
  </si>
  <si>
    <t>Maserati Ghibli</t>
  </si>
  <si>
    <t>Mercedes-Benz CLS-Class</t>
  </si>
  <si>
    <t>Mercedes-Benz E-Class</t>
  </si>
  <si>
    <t>Porsche Taycan</t>
  </si>
  <si>
    <t>Chrysler 300</t>
  </si>
  <si>
    <t>Audi A8</t>
  </si>
  <si>
    <t>Bentley Sedan</t>
  </si>
  <si>
    <t>BMW 6 Series GT</t>
  </si>
  <si>
    <t>BMW 7 Series</t>
  </si>
  <si>
    <t>BMW 8 Series Gran Coupe</t>
  </si>
  <si>
    <t>BMW i7</t>
  </si>
  <si>
    <t>Lexus LS</t>
  </si>
  <si>
    <t>Mercedes-AMG GT 4D</t>
  </si>
  <si>
    <t>Mercedes-Benz EQS</t>
  </si>
  <si>
    <t>Mercedes-Benz S-Class</t>
  </si>
  <si>
    <t>Porsche Panamera</t>
  </si>
  <si>
    <t>Honda Odyssey</t>
  </si>
  <si>
    <t>Hyundai iMAX</t>
  </si>
  <si>
    <t>Hyundai Staria</t>
  </si>
  <si>
    <t>Kia Carnival</t>
  </si>
  <si>
    <t>LDV G10 Wagon</t>
  </si>
  <si>
    <t>Volkswagen Caddy</t>
  </si>
  <si>
    <t>Volkswagen Caravelle</t>
  </si>
  <si>
    <t>Volkswagen Multivan</t>
  </si>
  <si>
    <t>Mercedes-Benz EQV</t>
  </si>
  <si>
    <t>Mercedes-Benz Marco Polo</t>
  </si>
  <si>
    <t>Mercedes-Benz Valente</t>
  </si>
  <si>
    <t>Mercedes-Benz V-Class</t>
  </si>
  <si>
    <t>Mercedes-Benz Vito/eVito Tour</t>
  </si>
  <si>
    <t>Toyota Granvia</t>
  </si>
  <si>
    <t>Volkswagen California</t>
  </si>
  <si>
    <t>Audi A3 Convertible</t>
  </si>
  <si>
    <t>BMW 2 Series Coupe/Conv</t>
  </si>
  <si>
    <t>Ford Mustang</t>
  </si>
  <si>
    <t>Hyundai Veloster</t>
  </si>
  <si>
    <t>Mazda MX5</t>
  </si>
  <si>
    <t>MINI Cabrio</t>
  </si>
  <si>
    <t>Nissan 370Z</t>
  </si>
  <si>
    <t>Nissan Z</t>
  </si>
  <si>
    <t>Subaru BRZ</t>
  </si>
  <si>
    <t>Toyota GR86 / 86</t>
  </si>
  <si>
    <t>Alfa Romeo 4C</t>
  </si>
  <si>
    <t>Audi A5</t>
  </si>
  <si>
    <t>Audi TT</t>
  </si>
  <si>
    <t>BMW 4 Series Coupe/Conv</t>
  </si>
  <si>
    <t>BMW Z4</t>
  </si>
  <si>
    <t>Chevrolet Corvette Stingray</t>
  </si>
  <si>
    <t>Jaguar F-Type</t>
  </si>
  <si>
    <t>Lexus LC</t>
  </si>
  <si>
    <t>Lexus RC</t>
  </si>
  <si>
    <t>Lotus Elise</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</si>
  <si>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</si>
  <si>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</si>
  <si>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</si>
  <si>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</si>
  <si>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</si>
  <si>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</si>
  <si>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</si>
  <si>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</si>
  <si>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</si>
  <si>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</si>
  <si>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</si>
  <si>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</si>
  <si>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</si>
  <si>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</si>
  <si>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</si>
  <si>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</si>
  <si>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</si>
  <si>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</si>
  <si>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</si>
  <si>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</si>
  <si>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</si>
  <si>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</si>
  <si>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</si>
  <si>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</si>
  <si>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</si>
  <si>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</si>
  <si>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</si>
  <si>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</si>
  <si>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</si>
  <si>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</si>
  <si>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</si>
  <si>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</si>
  <si>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</si>
  <si>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</si>
  <si>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</si>
  <si>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</si>
  <si>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</si>
  <si>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</si>
  <si>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</si>
  <si>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</si>
  <si>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</si>
  <si>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</si>
  <si>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</si>
  <si>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</si>
  <si>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</si>
  <si>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</si>
  <si>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</si>
  <si>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</si>
  <si>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</si>
  <si>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</si>
  <si>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</si>
  <si>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</si>
  <si>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</si>
  <si>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</si>
  <si>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</si>
  <si>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Jaguar E-Pace</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</si>
  <si>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</si>
  <si>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</si>
  <si>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</si>
  <si>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</si>
  <si>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</si>
  <si>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</si>
  <si>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</si>
  <si>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</si>
  <si>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</si>
  <si>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</si>
  <si>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</si>
  <si>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</si>
  <si>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</si>
  <si>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</si>
  <si>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</si>
  <si>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</si>
  <si>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</si>
  <si>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</si>
  <si>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</si>
  <si>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</si>
  <si>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</si>
  <si>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</si>
  <si>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</si>
  <si>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</si>
  <si>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</si>
  <si>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</si>
  <si>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</si>
  <si>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</si>
  <si>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</si>
  <si>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</si>
  <si>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</si>
  <si>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</si>
  <si>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</si>
  <si>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GV60</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</si>
  <si>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</si>
  <si>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</si>
  <si>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</si>
  <si>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</si>
  <si>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</si>
  <si>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</si>
  <si>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</si>
  <si>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</si>
  <si>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</si>
  <si>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</si>
  <si>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</si>
  <si>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</si>
  <si>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</si>
  <si>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</si>
  <si>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</si>
  <si>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</si>
  <si>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</si>
  <si>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</si>
  <si>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</si>
  <si>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</si>
  <si>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</si>
  <si>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</si>
  <si>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</si>
  <si>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</si>
  <si>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</si>
  <si>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</si>
  <si>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</si>
  <si>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</si>
  <si>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</si>
  <si>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</si>
  <si>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</si>
  <si>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</si>
  <si>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</si>
  <si>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</si>
  <si>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</si>
  <si>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</si>
  <si>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</si>
  <si>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</si>
  <si>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</si>
  <si>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</si>
  <si>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</si>
  <si>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</si>
  <si>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</si>
  <si>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</si>
  <si>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</si>
  <si>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</si>
  <si>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</si>
  <si>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</si>
  <si>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</si>
  <si>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</si>
  <si>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</si>
  <si>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</si>
  <si>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</si>
  <si>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</si>
  <si>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</si>
  <si>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</si>
  <si>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</si>
  <si>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</si>
  <si>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</si>
  <si>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</si>
  <si>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</si>
  <si>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</si>
  <si>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</si>
  <si>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</si>
  <si>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</si>
  <si>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</si>
  <si>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</si>
  <si>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</si>
  <si>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Ford Transit Bus</t>
  </si>
  <si>
    <t>Iveco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</si>
  <si>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</si>
  <si>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</si>
  <si>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</si>
  <si>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</si>
  <si>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</si>
  <si>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</si>
  <si>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</si>
  <si>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</si>
  <si>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</si>
  <si>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</si>
  <si>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</si>
  <si>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</si>
  <si>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</si>
  <si>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</si>
  <si>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</si>
  <si>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</si>
  <si>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</si>
  <si>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</si>
  <si>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</si>
  <si>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</si>
  <si>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</si>
  <si>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</si>
  <si>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</si>
  <si>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</si>
  <si>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</si>
  <si>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</si>
  <si>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</si>
  <si>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</si>
  <si>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</si>
  <si>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</si>
  <si>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</si>
  <si>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</si>
  <si>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</si>
  <si>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</si>
  <si>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</si>
  <si>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</si>
  <si>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</si>
  <si>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G-Wagon CC</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</si>
  <si>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</si>
  <si>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</si>
  <si>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</si>
  <si>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</si>
  <si>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</si>
  <si>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</si>
  <si>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</si>
  <si>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</si>
  <si>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</si>
  <si>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</si>
  <si>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</si>
  <si>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</si>
  <si>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</si>
  <si>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</si>
  <si>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</si>
  <si>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Isuzu N-Series (LD)</t>
  </si>
  <si>
    <t>Iveco C/C (LD)</t>
  </si>
  <si>
    <t>Iveco Van (LD)</t>
  </si>
  <si>
    <t>LDV Deliver 9</t>
  </si>
  <si>
    <t>Mercedes-Benz Sprinter</t>
  </si>
  <si>
    <t>Renault Master</t>
  </si>
  <si>
    <t>Volkswagen Crafter</t>
  </si>
  <si>
    <t>DAF (MD)</t>
  </si>
  <si>
    <t>Fuso Fighter (MD)</t>
  </si>
  <si>
    <t>Hino (MD)</t>
  </si>
  <si>
    <t>Hyundai EX10</t>
  </si>
  <si>
    <t>Hyundai EX9</t>
  </si>
  <si>
    <t>Hyundai Pavise</t>
  </si>
  <si>
    <t>Isuzu N-Series (MD)</t>
  </si>
  <si>
    <t>Iveco (MD)</t>
  </si>
  <si>
    <t>MAN (MD)</t>
  </si>
  <si>
    <t>SEA Electric (MD)</t>
  </si>
  <si>
    <t>UD Trucks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</si>
  <si>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</si>
  <si>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</si>
  <si>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</si>
  <si>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</si>
  <si>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</si>
  <si>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</si>
  <si>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</si>
  <si>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</si>
  <si>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</si>
  <si>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</si>
  <si>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</si>
  <si>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</si>
  <si>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</si>
  <si>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</si>
  <si>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</si>
  <si>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</si>
  <si>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</si>
  <si>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</si>
  <si>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</si>
  <si>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</si>
  <si>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</si>
  <si>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</si>
  <si>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</si>
  <si>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</si>
  <si>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</si>
  <si>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</si>
  <si>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</si>
  <si>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</si>
  <si>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</si>
  <si>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</si>
  <si>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</si>
  <si>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</si>
  <si>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</si>
  <si>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</si>
  <si>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</si>
  <si>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</si>
  <si>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</si>
  <si>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</si>
  <si>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</si>
  <si>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</si>
  <si>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</si>
  <si>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</si>
  <si>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</si>
  <si>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</si>
  <si>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</si>
  <si>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</si>
  <si>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</si>
  <si>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</si>
  <si>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</si>
  <si>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</si>
  <si>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</si>
  <si>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</si>
  <si>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</si>
  <si>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</si>
  <si>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</si>
  <si>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</si>
  <si>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</si>
  <si>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</si>
  <si>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</si>
  <si>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</si>
  <si>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</si>
  <si>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</si>
  <si>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</si>
  <si>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</si>
  <si>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</si>
  <si>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</si>
  <si>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</si>
  <si>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</si>
  <si>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</si>
  <si>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</si>
  <si>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</si>
  <si>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</si>
  <si>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</si>
  <si>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</si>
  <si>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</si>
  <si>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</si>
  <si>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</si>
  <si>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BYD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</si>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</sst>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99</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100</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101</v>
      </c>
      <c r="C15" s="109">
        <v>1254</v>
      </c>
      <c r="D15" s="110">
        <v>1259</v>
      </c>
      <c r="E15" s="109">
        <v>16228</v>
      </c>
      <c r="F15" s="110">
        <v>16002</v>
      </c>
      <c r="G15" s="111"/>
      <c r="H15" s="109">
        <f t="shared" ref="H15:H22" si="0">C15-D15</f>
        <v>-5</v>
      </c>
      <c r="I15" s="110">
        <f t="shared" ref="I15:I22" si="1">E15-F15</f>
        <v>226</v>
      </c>
      <c r="J15" s="112">
        <f t="shared" ref="J15:J22" si="2">IF(D15=0, "-", IF(H15/D15&lt;10, H15/D15, "&gt;999%"))</f>
        <v>-3.9714058776806989E-3</v>
      </c>
      <c r="K15" s="113">
        <f t="shared" ref="K15:K22" si="3">IF(F15=0, "-", IF(I15/F15&lt;10, I15/F15, "&gt;999%"))</f>
        <v>1.412323459567554E-2</v>
      </c>
      <c r="L15" s="99"/>
    </row>
    <row r="16" spans="1:12" ht="15" x14ac:dyDescent="0.25">
      <c r="A16" s="99"/>
      <c r="B16" s="108" t="s">
        <v>102</v>
      </c>
      <c r="C16" s="109">
        <v>25798</v>
      </c>
      <c r="D16" s="110">
        <v>24733</v>
      </c>
      <c r="E16" s="109">
        <v>338012</v>
      </c>
      <c r="F16" s="110">
        <v>328185</v>
      </c>
      <c r="G16" s="111"/>
      <c r="H16" s="109">
        <f t="shared" si="0"/>
        <v>1065</v>
      </c>
      <c r="I16" s="110">
        <f t="shared" si="1"/>
        <v>9827</v>
      </c>
      <c r="J16" s="112">
        <f t="shared" si="2"/>
        <v>4.3059879513200984E-2</v>
      </c>
      <c r="K16" s="113">
        <f t="shared" si="3"/>
        <v>2.9943477002300531E-2</v>
      </c>
      <c r="L16" s="99"/>
    </row>
    <row r="17" spans="1:12" ht="15" x14ac:dyDescent="0.25">
      <c r="A17" s="99"/>
      <c r="B17" s="108" t="s">
        <v>103</v>
      </c>
      <c r="C17" s="109">
        <v>707</v>
      </c>
      <c r="D17" s="110">
        <v>669</v>
      </c>
      <c r="E17" s="109">
        <v>9849</v>
      </c>
      <c r="F17" s="110">
        <v>9833</v>
      </c>
      <c r="G17" s="111"/>
      <c r="H17" s="109">
        <f t="shared" si="0"/>
        <v>38</v>
      </c>
      <c r="I17" s="110">
        <f t="shared" si="1"/>
        <v>16</v>
      </c>
      <c r="J17" s="112">
        <f t="shared" si="2"/>
        <v>5.6801195814648729E-2</v>
      </c>
      <c r="K17" s="113">
        <f t="shared" si="3"/>
        <v>1.6271738025017796E-3</v>
      </c>
      <c r="L17" s="99"/>
    </row>
    <row r="18" spans="1:12" ht="15" x14ac:dyDescent="0.25">
      <c r="A18" s="99"/>
      <c r="B18" s="108" t="s">
        <v>104</v>
      </c>
      <c r="C18" s="109">
        <v>20204</v>
      </c>
      <c r="D18" s="110">
        <v>16458</v>
      </c>
      <c r="E18" s="109">
        <v>235591</v>
      </c>
      <c r="F18" s="110">
        <v>229775</v>
      </c>
      <c r="G18" s="111"/>
      <c r="H18" s="109">
        <f t="shared" si="0"/>
        <v>3746</v>
      </c>
      <c r="I18" s="110">
        <f t="shared" si="1"/>
        <v>5816</v>
      </c>
      <c r="J18" s="112">
        <f t="shared" si="2"/>
        <v>0.22760967310730343</v>
      </c>
      <c r="K18" s="113">
        <f t="shared" si="3"/>
        <v>2.5311717984985313E-2</v>
      </c>
      <c r="L18" s="99"/>
    </row>
    <row r="19" spans="1:12" ht="15" x14ac:dyDescent="0.25">
      <c r="A19" s="99"/>
      <c r="B19" s="108" t="s">
        <v>105</v>
      </c>
      <c r="C19" s="109">
        <v>5649</v>
      </c>
      <c r="D19" s="110">
        <v>4889</v>
      </c>
      <c r="E19" s="109">
        <v>69373</v>
      </c>
      <c r="F19" s="110">
        <v>68605</v>
      </c>
      <c r="G19" s="111"/>
      <c r="H19" s="109">
        <f t="shared" si="0"/>
        <v>760</v>
      </c>
      <c r="I19" s="110">
        <f t="shared" si="1"/>
        <v>768</v>
      </c>
      <c r="J19" s="112">
        <f t="shared" si="2"/>
        <v>0.15545101247698917</v>
      </c>
      <c r="K19" s="113">
        <f t="shared" si="3"/>
        <v>1.1194519349901611E-2</v>
      </c>
      <c r="L19" s="99"/>
    </row>
    <row r="20" spans="1:12" ht="15" x14ac:dyDescent="0.25">
      <c r="A20" s="99"/>
      <c r="B20" s="108" t="s">
        <v>106</v>
      </c>
      <c r="C20" s="109">
        <v>1668</v>
      </c>
      <c r="D20" s="110">
        <v>1453</v>
      </c>
      <c r="E20" s="109">
        <v>19157</v>
      </c>
      <c r="F20" s="110">
        <v>18564</v>
      </c>
      <c r="G20" s="111"/>
      <c r="H20" s="109">
        <f t="shared" si="0"/>
        <v>215</v>
      </c>
      <c r="I20" s="110">
        <f t="shared" si="1"/>
        <v>593</v>
      </c>
      <c r="J20" s="112">
        <f t="shared" si="2"/>
        <v>0.14796971782518925</v>
      </c>
      <c r="K20" s="113">
        <f t="shared" si="3"/>
        <v>3.1943546649429E-2</v>
      </c>
      <c r="L20" s="99"/>
    </row>
    <row r="21" spans="1:12" ht="15" x14ac:dyDescent="0.25">
      <c r="A21" s="99"/>
      <c r="B21" s="108" t="s">
        <v>107</v>
      </c>
      <c r="C21" s="109">
        <v>24005</v>
      </c>
      <c r="D21" s="110">
        <v>21249</v>
      </c>
      <c r="E21" s="109">
        <v>287314</v>
      </c>
      <c r="F21" s="110">
        <v>272733</v>
      </c>
      <c r="G21" s="111"/>
      <c r="H21" s="109">
        <f t="shared" si="0"/>
        <v>2756</v>
      </c>
      <c r="I21" s="110">
        <f t="shared" si="1"/>
        <v>14581</v>
      </c>
      <c r="J21" s="112">
        <f t="shared" si="2"/>
        <v>0.12970022118687938</v>
      </c>
      <c r="K21" s="113">
        <f t="shared" si="3"/>
        <v>5.3462543953243652E-2</v>
      </c>
      <c r="L21" s="99"/>
    </row>
    <row r="22" spans="1:12" ht="15" x14ac:dyDescent="0.25">
      <c r="A22" s="99"/>
      <c r="B22" s="108" t="s">
        <v>108</v>
      </c>
      <c r="C22" s="109">
        <v>8635</v>
      </c>
      <c r="D22" s="110">
        <v>7692</v>
      </c>
      <c r="E22" s="109">
        <v>105905</v>
      </c>
      <c r="F22" s="110">
        <v>106134</v>
      </c>
      <c r="G22" s="111"/>
      <c r="H22" s="109">
        <f t="shared" si="0"/>
        <v>943</v>
      </c>
      <c r="I22" s="110">
        <f t="shared" si="1"/>
        <v>-229</v>
      </c>
      <c r="J22" s="112">
        <f t="shared" si="2"/>
        <v>0.12259490379615184</v>
      </c>
      <c r="K22" s="113">
        <f t="shared" si="3"/>
        <v>-2.1576497635065108E-3</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87920</v>
      </c>
      <c r="D24" s="121">
        <f>SUM(D15:D23)</f>
        <v>78402</v>
      </c>
      <c r="E24" s="120">
        <f>SUM(E15:E23)</f>
        <v>1081429</v>
      </c>
      <c r="F24" s="121">
        <f>SUM(F15:F23)</f>
        <v>1049831</v>
      </c>
      <c r="G24" s="122"/>
      <c r="H24" s="120">
        <f>SUM(H15:H23)</f>
        <v>9518</v>
      </c>
      <c r="I24" s="121">
        <f>SUM(I15:I23)</f>
        <v>31598</v>
      </c>
      <c r="J24" s="123">
        <f>IF(D24=0, 0, H24/D24)</f>
        <v>0.12139996428662535</v>
      </c>
      <c r="K24" s="124">
        <f>IF(F24=0, 0, I24/F24)</f>
        <v>3.0098177706697555E-2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697</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4"/>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120</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120</v>
      </c>
      <c r="B6" s="61" t="s">
        <v>12</v>
      </c>
      <c r="C6" s="62" t="s">
        <v>13</v>
      </c>
      <c r="D6" s="61" t="s">
        <v>12</v>
      </c>
      <c r="E6" s="63" t="s">
        <v>13</v>
      </c>
      <c r="F6" s="62" t="s">
        <v>12</v>
      </c>
      <c r="G6" s="62" t="s">
        <v>13</v>
      </c>
      <c r="H6" s="61" t="s">
        <v>12</v>
      </c>
      <c r="I6" s="63" t="s">
        <v>13</v>
      </c>
      <c r="J6" s="61"/>
      <c r="K6" s="63"/>
    </row>
    <row r="7" spans="1:11" x14ac:dyDescent="0.25">
      <c r="A7" s="7" t="s">
        <v>344</v>
      </c>
      <c r="B7" s="65">
        <v>13</v>
      </c>
      <c r="C7" s="34">
        <f>IF(B18=0, "-", B7/B18)</f>
        <v>3.5519125683060107E-2</v>
      </c>
      <c r="D7" s="65">
        <v>14</v>
      </c>
      <c r="E7" s="9">
        <f>IF(D18=0, "-", D7/D18)</f>
        <v>5.737704918032787E-2</v>
      </c>
      <c r="F7" s="81">
        <v>177</v>
      </c>
      <c r="G7" s="34">
        <f>IF(F18=0, "-", F7/F18)</f>
        <v>4.5454545454545456E-2</v>
      </c>
      <c r="H7" s="65">
        <v>192</v>
      </c>
      <c r="I7" s="9">
        <f>IF(H18=0, "-", H7/H18)</f>
        <v>5.080709182323366E-2</v>
      </c>
      <c r="J7" s="8">
        <f t="shared" ref="J7:J16" si="0">IF(D7=0, "-", IF((B7-D7)/D7&lt;10, (B7-D7)/D7, "&gt;999%"))</f>
        <v>-7.1428571428571425E-2</v>
      </c>
      <c r="K7" s="9">
        <f t="shared" ref="K7:K16" si="1">IF(H7=0, "-", IF((F7-H7)/H7&lt;10, (F7-H7)/H7, "&gt;999%"))</f>
        <v>-7.8125E-2</v>
      </c>
    </row>
    <row r="8" spans="1:11" x14ac:dyDescent="0.25">
      <c r="A8" s="7" t="s">
        <v>345</v>
      </c>
      <c r="B8" s="65">
        <v>16</v>
      </c>
      <c r="C8" s="34">
        <f>IF(B18=0, "-", B8/B18)</f>
        <v>4.3715846994535519E-2</v>
      </c>
      <c r="D8" s="65">
        <v>30</v>
      </c>
      <c r="E8" s="9">
        <f>IF(D18=0, "-", D8/D18)</f>
        <v>0.12295081967213115</v>
      </c>
      <c r="F8" s="81">
        <v>414</v>
      </c>
      <c r="G8" s="34">
        <f>IF(F18=0, "-", F8/F18)</f>
        <v>0.10631741140215717</v>
      </c>
      <c r="H8" s="65">
        <v>431</v>
      </c>
      <c r="I8" s="9">
        <f>IF(H18=0, "-", H8/H18)</f>
        <v>0.11405133633236306</v>
      </c>
      <c r="J8" s="8">
        <f t="shared" si="0"/>
        <v>-0.46666666666666667</v>
      </c>
      <c r="K8" s="9">
        <f t="shared" si="1"/>
        <v>-3.9443155452436193E-2</v>
      </c>
    </row>
    <row r="9" spans="1:11" x14ac:dyDescent="0.25">
      <c r="A9" s="7" t="s">
        <v>346</v>
      </c>
      <c r="B9" s="65">
        <v>58</v>
      </c>
      <c r="C9" s="34">
        <f>IF(B18=0, "-", B9/B18)</f>
        <v>0.15846994535519127</v>
      </c>
      <c r="D9" s="65">
        <v>48</v>
      </c>
      <c r="E9" s="9">
        <f>IF(D18=0, "-", D9/D18)</f>
        <v>0.19672131147540983</v>
      </c>
      <c r="F9" s="81">
        <v>407</v>
      </c>
      <c r="G9" s="34">
        <f>IF(F18=0, "-", F9/F18)</f>
        <v>0.10451977401129943</v>
      </c>
      <c r="H9" s="65">
        <v>481</v>
      </c>
      <c r="I9" s="9">
        <f>IF(H18=0, "-", H9/H18)</f>
        <v>0.12728234982799683</v>
      </c>
      <c r="J9" s="8">
        <f t="shared" si="0"/>
        <v>0.20833333333333334</v>
      </c>
      <c r="K9" s="9">
        <f t="shared" si="1"/>
        <v>-0.15384615384615385</v>
      </c>
    </row>
    <row r="10" spans="1:11" x14ac:dyDescent="0.25">
      <c r="A10" s="7" t="s">
        <v>347</v>
      </c>
      <c r="B10" s="65">
        <v>143</v>
      </c>
      <c r="C10" s="34">
        <f>IF(B18=0, "-", B10/B18)</f>
        <v>0.39071038251366119</v>
      </c>
      <c r="D10" s="65">
        <v>21</v>
      </c>
      <c r="E10" s="9">
        <f>IF(D18=0, "-", D10/D18)</f>
        <v>8.6065573770491802E-2</v>
      </c>
      <c r="F10" s="81">
        <v>1023</v>
      </c>
      <c r="G10" s="34">
        <f>IF(F18=0, "-", F10/F18)</f>
        <v>0.26271186440677968</v>
      </c>
      <c r="H10" s="65">
        <v>1076</v>
      </c>
      <c r="I10" s="9">
        <f>IF(H18=0, "-", H10/H18)</f>
        <v>0.28473141042603861</v>
      </c>
      <c r="J10" s="8">
        <f t="shared" si="0"/>
        <v>5.8095238095238093</v>
      </c>
      <c r="K10" s="9">
        <f t="shared" si="1"/>
        <v>-4.9256505576208177E-2</v>
      </c>
    </row>
    <row r="11" spans="1:11" x14ac:dyDescent="0.25">
      <c r="A11" s="7" t="s">
        <v>348</v>
      </c>
      <c r="B11" s="65">
        <v>0</v>
      </c>
      <c r="C11" s="34">
        <f>IF(B18=0, "-", B11/B18)</f>
        <v>0</v>
      </c>
      <c r="D11" s="65">
        <v>5</v>
      </c>
      <c r="E11" s="9">
        <f>IF(D18=0, "-", D11/D18)</f>
        <v>2.0491803278688523E-2</v>
      </c>
      <c r="F11" s="81">
        <v>83</v>
      </c>
      <c r="G11" s="34">
        <f>IF(F18=0, "-", F11/F18)</f>
        <v>2.1314843348741654E-2</v>
      </c>
      <c r="H11" s="65">
        <v>131</v>
      </c>
      <c r="I11" s="9">
        <f>IF(H18=0, "-", H11/H18)</f>
        <v>3.4665255358560465E-2</v>
      </c>
      <c r="J11" s="8">
        <f t="shared" si="0"/>
        <v>-1</v>
      </c>
      <c r="K11" s="9">
        <f t="shared" si="1"/>
        <v>-0.36641221374045801</v>
      </c>
    </row>
    <row r="12" spans="1:11" x14ac:dyDescent="0.25">
      <c r="A12" s="7" t="s">
        <v>349</v>
      </c>
      <c r="B12" s="65">
        <v>1</v>
      </c>
      <c r="C12" s="34">
        <f>IF(B18=0, "-", B12/B18)</f>
        <v>2.7322404371584699E-3</v>
      </c>
      <c r="D12" s="65">
        <v>3</v>
      </c>
      <c r="E12" s="9">
        <f>IF(D18=0, "-", D12/D18)</f>
        <v>1.2295081967213115E-2</v>
      </c>
      <c r="F12" s="81">
        <v>98</v>
      </c>
      <c r="G12" s="34">
        <f>IF(F18=0, "-", F12/F18)</f>
        <v>2.5166923472008218E-2</v>
      </c>
      <c r="H12" s="65">
        <v>60</v>
      </c>
      <c r="I12" s="9">
        <f>IF(H18=0, "-", H12/H18)</f>
        <v>1.587721619476052E-2</v>
      </c>
      <c r="J12" s="8">
        <f t="shared" si="0"/>
        <v>-0.66666666666666663</v>
      </c>
      <c r="K12" s="9">
        <f t="shared" si="1"/>
        <v>0.6333333333333333</v>
      </c>
    </row>
    <row r="13" spans="1:11" x14ac:dyDescent="0.25">
      <c r="A13" s="7" t="s">
        <v>350</v>
      </c>
      <c r="B13" s="65">
        <v>11</v>
      </c>
      <c r="C13" s="34">
        <f>IF(B18=0, "-", B13/B18)</f>
        <v>3.0054644808743168E-2</v>
      </c>
      <c r="D13" s="65">
        <v>27</v>
      </c>
      <c r="E13" s="9">
        <f>IF(D18=0, "-", D13/D18)</f>
        <v>0.11065573770491803</v>
      </c>
      <c r="F13" s="81">
        <v>154</v>
      </c>
      <c r="G13" s="34">
        <f>IF(F18=0, "-", F13/F18)</f>
        <v>3.954802259887006E-2</v>
      </c>
      <c r="H13" s="65">
        <v>176</v>
      </c>
      <c r="I13" s="9">
        <f>IF(H18=0, "-", H13/H18)</f>
        <v>4.6573167504630857E-2</v>
      </c>
      <c r="J13" s="8">
        <f t="shared" si="0"/>
        <v>-0.59259259259259256</v>
      </c>
      <c r="K13" s="9">
        <f t="shared" si="1"/>
        <v>-0.125</v>
      </c>
    </row>
    <row r="14" spans="1:11" x14ac:dyDescent="0.25">
      <c r="A14" s="7" t="s">
        <v>351</v>
      </c>
      <c r="B14" s="65">
        <v>46</v>
      </c>
      <c r="C14" s="34">
        <f>IF(B18=0, "-", B14/B18)</f>
        <v>0.12568306010928962</v>
      </c>
      <c r="D14" s="65">
        <v>42</v>
      </c>
      <c r="E14" s="9">
        <f>IF(D18=0, "-", D14/D18)</f>
        <v>0.1721311475409836</v>
      </c>
      <c r="F14" s="81">
        <v>567</v>
      </c>
      <c r="G14" s="34">
        <f>IF(F18=0, "-", F14/F18)</f>
        <v>0.14560862865947613</v>
      </c>
      <c r="H14" s="65">
        <v>271</v>
      </c>
      <c r="I14" s="9">
        <f>IF(H18=0, "-", H14/H18)</f>
        <v>7.1712093146335004E-2</v>
      </c>
      <c r="J14" s="8">
        <f t="shared" si="0"/>
        <v>9.5238095238095233E-2</v>
      </c>
      <c r="K14" s="9">
        <f t="shared" si="1"/>
        <v>1.0922509225092252</v>
      </c>
    </row>
    <row r="15" spans="1:11" x14ac:dyDescent="0.25">
      <c r="A15" s="7" t="s">
        <v>352</v>
      </c>
      <c r="B15" s="65">
        <v>73</v>
      </c>
      <c r="C15" s="34">
        <f>IF(B18=0, "-", B15/B18)</f>
        <v>0.19945355191256831</v>
      </c>
      <c r="D15" s="65">
        <v>27</v>
      </c>
      <c r="E15" s="9">
        <f>IF(D18=0, "-", D15/D18)</f>
        <v>0.11065573770491803</v>
      </c>
      <c r="F15" s="81">
        <v>656</v>
      </c>
      <c r="G15" s="34">
        <f>IF(F18=0, "-", F15/F18)</f>
        <v>0.16846430405752438</v>
      </c>
      <c r="H15" s="65">
        <v>577</v>
      </c>
      <c r="I15" s="9">
        <f>IF(H18=0, "-", H15/H18)</f>
        <v>0.15268589573961366</v>
      </c>
      <c r="J15" s="8">
        <f t="shared" si="0"/>
        <v>1.7037037037037037</v>
      </c>
      <c r="K15" s="9">
        <f t="shared" si="1"/>
        <v>0.1369150779896014</v>
      </c>
    </row>
    <row r="16" spans="1:11" x14ac:dyDescent="0.25">
      <c r="A16" s="7" t="s">
        <v>353</v>
      </c>
      <c r="B16" s="65">
        <v>5</v>
      </c>
      <c r="C16" s="34">
        <f>IF(B18=0, "-", B16/B18)</f>
        <v>1.3661202185792349E-2</v>
      </c>
      <c r="D16" s="65">
        <v>27</v>
      </c>
      <c r="E16" s="9">
        <f>IF(D18=0, "-", D16/D18)</f>
        <v>0.11065573770491803</v>
      </c>
      <c r="F16" s="81">
        <v>315</v>
      </c>
      <c r="G16" s="34">
        <f>IF(F18=0, "-", F16/F18)</f>
        <v>8.0893682588597846E-2</v>
      </c>
      <c r="H16" s="65">
        <v>384</v>
      </c>
      <c r="I16" s="9">
        <f>IF(H18=0, "-", H16/H18)</f>
        <v>0.10161418364646732</v>
      </c>
      <c r="J16" s="8">
        <f t="shared" si="0"/>
        <v>-0.81481481481481477</v>
      </c>
      <c r="K16" s="9">
        <f t="shared" si="1"/>
        <v>-0.1796875</v>
      </c>
    </row>
    <row r="17" spans="1:11" x14ac:dyDescent="0.25">
      <c r="A17" s="2"/>
      <c r="B17" s="68"/>
      <c r="C17" s="33"/>
      <c r="D17" s="68"/>
      <c r="E17" s="6"/>
      <c r="F17" s="82"/>
      <c r="G17" s="33"/>
      <c r="H17" s="68"/>
      <c r="I17" s="6"/>
      <c r="J17" s="5"/>
      <c r="K17" s="6"/>
    </row>
    <row r="18" spans="1:11" s="43" customFormat="1" x14ac:dyDescent="0.25">
      <c r="A18" s="162" t="s">
        <v>613</v>
      </c>
      <c r="B18" s="71">
        <f>SUM(B7:B17)</f>
        <v>366</v>
      </c>
      <c r="C18" s="40">
        <f>B18/5649</f>
        <v>6.4790228359001598E-2</v>
      </c>
      <c r="D18" s="71">
        <f>SUM(D7:D17)</f>
        <v>244</v>
      </c>
      <c r="E18" s="41">
        <f>D18/4889</f>
        <v>4.9907956637349149E-2</v>
      </c>
      <c r="F18" s="77">
        <f>SUM(F7:F17)</f>
        <v>3894</v>
      </c>
      <c r="G18" s="42">
        <f>F18/69373</f>
        <v>5.6131347930751155E-2</v>
      </c>
      <c r="H18" s="71">
        <f>SUM(H7:H17)</f>
        <v>3779</v>
      </c>
      <c r="I18" s="41">
        <f>H18/68605</f>
        <v>5.5083448728226805E-2</v>
      </c>
      <c r="J18" s="37">
        <f>IF(D18=0, "-", IF((B18-D18)/D18&lt;10, (B18-D18)/D18, "&gt;999%"))</f>
        <v>0.5</v>
      </c>
      <c r="K18" s="38">
        <f>IF(H18=0, "-", IF((F18-H18)/H18&lt;10, (F18-H18)/H18, "&gt;999%"))</f>
        <v>3.0431331039957661E-2</v>
      </c>
    </row>
    <row r="19" spans="1:11" x14ac:dyDescent="0.25">
      <c r="B19" s="83"/>
      <c r="D19" s="83"/>
      <c r="F19" s="83"/>
      <c r="H19" s="83"/>
    </row>
    <row r="20" spans="1:11" s="43" customFormat="1" x14ac:dyDescent="0.25">
      <c r="A20" s="162" t="s">
        <v>613</v>
      </c>
      <c r="B20" s="71">
        <v>366</v>
      </c>
      <c r="C20" s="40">
        <f>B20/5649</f>
        <v>6.4790228359001598E-2</v>
      </c>
      <c r="D20" s="71">
        <v>244</v>
      </c>
      <c r="E20" s="41">
        <f>D20/4889</f>
        <v>4.9907956637349149E-2</v>
      </c>
      <c r="F20" s="77">
        <v>3894</v>
      </c>
      <c r="G20" s="42">
        <f>F20/69373</f>
        <v>5.6131347930751155E-2</v>
      </c>
      <c r="H20" s="71">
        <v>3779</v>
      </c>
      <c r="I20" s="41">
        <f>H20/68605</f>
        <v>5.5083448728226805E-2</v>
      </c>
      <c r="J20" s="37">
        <f>IF(D20=0, "-", IF((B20-D20)/D20&lt;10, (B20-D20)/D20, "&gt;999%"))</f>
        <v>0.5</v>
      </c>
      <c r="K20" s="38">
        <f>IF(H20=0, "-", IF((F20-H20)/H20&lt;10, (F20-H20)/H20, "&gt;999%"))</f>
        <v>3.0431331039957661E-2</v>
      </c>
    </row>
    <row r="21" spans="1:11" x14ac:dyDescent="0.25">
      <c r="B21" s="83"/>
      <c r="D21" s="83"/>
      <c r="F21" s="83"/>
      <c r="H21" s="83"/>
    </row>
    <row r="22" spans="1:11" ht="15.6" x14ac:dyDescent="0.3">
      <c r="A22" s="164" t="s">
        <v>121</v>
      </c>
      <c r="B22" s="196" t="s">
        <v>1</v>
      </c>
      <c r="C22" s="200"/>
      <c r="D22" s="200"/>
      <c r="E22" s="197"/>
      <c r="F22" s="196" t="s">
        <v>14</v>
      </c>
      <c r="G22" s="200"/>
      <c r="H22" s="200"/>
      <c r="I22" s="197"/>
      <c r="J22" s="196" t="s">
        <v>15</v>
      </c>
      <c r="K22" s="197"/>
    </row>
    <row r="23" spans="1:11" x14ac:dyDescent="0.25">
      <c r="A23" s="22"/>
      <c r="B23" s="196">
        <f>VALUE(RIGHT($B$2, 4))</f>
        <v>2022</v>
      </c>
      <c r="C23" s="197"/>
      <c r="D23" s="196">
        <f>B23-1</f>
        <v>2021</v>
      </c>
      <c r="E23" s="204"/>
      <c r="F23" s="196">
        <f>B23</f>
        <v>2022</v>
      </c>
      <c r="G23" s="204"/>
      <c r="H23" s="196">
        <f>D23</f>
        <v>2021</v>
      </c>
      <c r="I23" s="204"/>
      <c r="J23" s="140" t="s">
        <v>4</v>
      </c>
      <c r="K23" s="141" t="s">
        <v>2</v>
      </c>
    </row>
    <row r="24" spans="1:11" x14ac:dyDescent="0.25">
      <c r="A24" s="163" t="s">
        <v>151</v>
      </c>
      <c r="B24" s="61" t="s">
        <v>12</v>
      </c>
      <c r="C24" s="62" t="s">
        <v>13</v>
      </c>
      <c r="D24" s="61" t="s">
        <v>12</v>
      </c>
      <c r="E24" s="63" t="s">
        <v>13</v>
      </c>
      <c r="F24" s="62" t="s">
        <v>12</v>
      </c>
      <c r="G24" s="62" t="s">
        <v>13</v>
      </c>
      <c r="H24" s="61" t="s">
        <v>12</v>
      </c>
      <c r="I24" s="63" t="s">
        <v>13</v>
      </c>
      <c r="J24" s="61"/>
      <c r="K24" s="63"/>
    </row>
    <row r="25" spans="1:11" x14ac:dyDescent="0.25">
      <c r="A25" s="7" t="s">
        <v>354</v>
      </c>
      <c r="B25" s="65">
        <v>0</v>
      </c>
      <c r="C25" s="34">
        <f>IF(B49=0, "-", B25/B49)</f>
        <v>0</v>
      </c>
      <c r="D25" s="65">
        <v>1</v>
      </c>
      <c r="E25" s="9">
        <f>IF(D49=0, "-", D25/D49)</f>
        <v>1.6233766233766235E-3</v>
      </c>
      <c r="F25" s="81">
        <v>4</v>
      </c>
      <c r="G25" s="34">
        <f>IF(F49=0, "-", F25/F49)</f>
        <v>4.7886986711361186E-4</v>
      </c>
      <c r="H25" s="65">
        <v>2</v>
      </c>
      <c r="I25" s="9">
        <f>IF(H49=0, "-", H25/H49)</f>
        <v>2.256317689530686E-4</v>
      </c>
      <c r="J25" s="8">
        <f t="shared" ref="J25:J47" si="2">IF(D25=0, "-", IF((B25-D25)/D25&lt;10, (B25-D25)/D25, "&gt;999%"))</f>
        <v>-1</v>
      </c>
      <c r="K25" s="9">
        <f t="shared" ref="K25:K47" si="3">IF(H25=0, "-", IF((F25-H25)/H25&lt;10, (F25-H25)/H25, "&gt;999%"))</f>
        <v>1</v>
      </c>
    </row>
    <row r="26" spans="1:11" x14ac:dyDescent="0.25">
      <c r="A26" s="7" t="s">
        <v>355</v>
      </c>
      <c r="B26" s="65">
        <v>0</v>
      </c>
      <c r="C26" s="34">
        <f>IF(B49=0, "-", B26/B49)</f>
        <v>0</v>
      </c>
      <c r="D26" s="65">
        <v>0</v>
      </c>
      <c r="E26" s="9">
        <f>IF(D49=0, "-", D26/D49)</f>
        <v>0</v>
      </c>
      <c r="F26" s="81">
        <v>0</v>
      </c>
      <c r="G26" s="34">
        <f>IF(F49=0, "-", F26/F49)</f>
        <v>0</v>
      </c>
      <c r="H26" s="65">
        <v>86</v>
      </c>
      <c r="I26" s="9">
        <f>IF(H49=0, "-", H26/H49)</f>
        <v>9.7021660649819503E-3</v>
      </c>
      <c r="J26" s="8" t="str">
        <f t="shared" si="2"/>
        <v>-</v>
      </c>
      <c r="K26" s="9">
        <f t="shared" si="3"/>
        <v>-1</v>
      </c>
    </row>
    <row r="27" spans="1:11" x14ac:dyDescent="0.25">
      <c r="A27" s="7" t="s">
        <v>356</v>
      </c>
      <c r="B27" s="65">
        <v>60</v>
      </c>
      <c r="C27" s="34">
        <f>IF(B49=0, "-", B27/B49)</f>
        <v>6.8728522336769765E-2</v>
      </c>
      <c r="D27" s="65">
        <v>16</v>
      </c>
      <c r="E27" s="9">
        <f>IF(D49=0, "-", D27/D49)</f>
        <v>2.5974025974025976E-2</v>
      </c>
      <c r="F27" s="81">
        <v>401</v>
      </c>
      <c r="G27" s="34">
        <f>IF(F49=0, "-", F27/F49)</f>
        <v>4.8006704178139591E-2</v>
      </c>
      <c r="H27" s="65">
        <v>205</v>
      </c>
      <c r="I27" s="9">
        <f>IF(H49=0, "-", H27/H49)</f>
        <v>2.312725631768953E-2</v>
      </c>
      <c r="J27" s="8">
        <f t="shared" si="2"/>
        <v>2.75</v>
      </c>
      <c r="K27" s="9">
        <f t="shared" si="3"/>
        <v>0.95609756097560972</v>
      </c>
    </row>
    <row r="28" spans="1:11" x14ac:dyDescent="0.25">
      <c r="A28" s="7" t="s">
        <v>357</v>
      </c>
      <c r="B28" s="65">
        <v>12</v>
      </c>
      <c r="C28" s="34">
        <f>IF(B49=0, "-", B28/B49)</f>
        <v>1.3745704467353952E-2</v>
      </c>
      <c r="D28" s="65">
        <v>34</v>
      </c>
      <c r="E28" s="9">
        <f>IF(D49=0, "-", D28/D49)</f>
        <v>5.5194805194805192E-2</v>
      </c>
      <c r="F28" s="81">
        <v>199</v>
      </c>
      <c r="G28" s="34">
        <f>IF(F49=0, "-", F28/F49)</f>
        <v>2.382377588890219E-2</v>
      </c>
      <c r="H28" s="65">
        <v>336</v>
      </c>
      <c r="I28" s="9">
        <f>IF(H49=0, "-", H28/H49)</f>
        <v>3.7906137184115521E-2</v>
      </c>
      <c r="J28" s="8">
        <f t="shared" si="2"/>
        <v>-0.6470588235294118</v>
      </c>
      <c r="K28" s="9">
        <f t="shared" si="3"/>
        <v>-0.40773809523809523</v>
      </c>
    </row>
    <row r="29" spans="1:11" x14ac:dyDescent="0.25">
      <c r="A29" s="7" t="s">
        <v>358</v>
      </c>
      <c r="B29" s="65">
        <v>27</v>
      </c>
      <c r="C29" s="34">
        <f>IF(B49=0, "-", B29/B49)</f>
        <v>3.0927835051546393E-2</v>
      </c>
      <c r="D29" s="65">
        <v>22</v>
      </c>
      <c r="E29" s="9">
        <f>IF(D49=0, "-", D29/D49)</f>
        <v>3.5714285714285712E-2</v>
      </c>
      <c r="F29" s="81">
        <v>686</v>
      </c>
      <c r="G29" s="34">
        <f>IF(F49=0, "-", F29/F49)</f>
        <v>8.2126182209984439E-2</v>
      </c>
      <c r="H29" s="65">
        <v>770</v>
      </c>
      <c r="I29" s="9">
        <f>IF(H49=0, "-", H29/H49)</f>
        <v>8.6868231046931407E-2</v>
      </c>
      <c r="J29" s="8">
        <f t="shared" si="2"/>
        <v>0.22727272727272727</v>
      </c>
      <c r="K29" s="9">
        <f t="shared" si="3"/>
        <v>-0.10909090909090909</v>
      </c>
    </row>
    <row r="30" spans="1:11" x14ac:dyDescent="0.25">
      <c r="A30" s="7" t="s">
        <v>359</v>
      </c>
      <c r="B30" s="65">
        <v>12</v>
      </c>
      <c r="C30" s="34">
        <f>IF(B49=0, "-", B30/B49)</f>
        <v>1.3745704467353952E-2</v>
      </c>
      <c r="D30" s="65">
        <v>11</v>
      </c>
      <c r="E30" s="9">
        <f>IF(D49=0, "-", D30/D49)</f>
        <v>1.7857142857142856E-2</v>
      </c>
      <c r="F30" s="81">
        <v>118</v>
      </c>
      <c r="G30" s="34">
        <f>IF(F49=0, "-", F30/F49)</f>
        <v>1.4126661079851551E-2</v>
      </c>
      <c r="H30" s="65">
        <v>87</v>
      </c>
      <c r="I30" s="9">
        <f>IF(H49=0, "-", H30/H49)</f>
        <v>9.8149819494584845E-3</v>
      </c>
      <c r="J30" s="8">
        <f t="shared" si="2"/>
        <v>9.0909090909090912E-2</v>
      </c>
      <c r="K30" s="9">
        <f t="shared" si="3"/>
        <v>0.35632183908045978</v>
      </c>
    </row>
    <row r="31" spans="1:11" x14ac:dyDescent="0.25">
      <c r="A31" s="7" t="s">
        <v>360</v>
      </c>
      <c r="B31" s="65">
        <v>10</v>
      </c>
      <c r="C31" s="34">
        <f>IF(B49=0, "-", B31/B49)</f>
        <v>1.1454753722794959E-2</v>
      </c>
      <c r="D31" s="65">
        <v>12</v>
      </c>
      <c r="E31" s="9">
        <f>IF(D49=0, "-", D31/D49)</f>
        <v>1.948051948051948E-2</v>
      </c>
      <c r="F31" s="81">
        <v>81</v>
      </c>
      <c r="G31" s="34">
        <f>IF(F49=0, "-", F31/F49)</f>
        <v>9.6971148090506405E-3</v>
      </c>
      <c r="H31" s="65">
        <v>36</v>
      </c>
      <c r="I31" s="9">
        <f>IF(H49=0, "-", H31/H49)</f>
        <v>4.0613718411552343E-3</v>
      </c>
      <c r="J31" s="8">
        <f t="shared" si="2"/>
        <v>-0.16666666666666666</v>
      </c>
      <c r="K31" s="9">
        <f t="shared" si="3"/>
        <v>1.25</v>
      </c>
    </row>
    <row r="32" spans="1:11" x14ac:dyDescent="0.25">
      <c r="A32" s="7" t="s">
        <v>361</v>
      </c>
      <c r="B32" s="65">
        <v>14</v>
      </c>
      <c r="C32" s="34">
        <f>IF(B49=0, "-", B32/B49)</f>
        <v>1.6036655211912942E-2</v>
      </c>
      <c r="D32" s="65">
        <v>42</v>
      </c>
      <c r="E32" s="9">
        <f>IF(D49=0, "-", D32/D49)</f>
        <v>6.8181818181818177E-2</v>
      </c>
      <c r="F32" s="81">
        <v>575</v>
      </c>
      <c r="G32" s="34">
        <f>IF(F49=0, "-", F32/F49)</f>
        <v>6.8837543397581705E-2</v>
      </c>
      <c r="H32" s="65">
        <v>579</v>
      </c>
      <c r="I32" s="9">
        <f>IF(H49=0, "-", H32/H49)</f>
        <v>6.5320397111913356E-2</v>
      </c>
      <c r="J32" s="8">
        <f t="shared" si="2"/>
        <v>-0.66666666666666663</v>
      </c>
      <c r="K32" s="9">
        <f t="shared" si="3"/>
        <v>-6.9084628670120895E-3</v>
      </c>
    </row>
    <row r="33" spans="1:11" x14ac:dyDescent="0.25">
      <c r="A33" s="7" t="s">
        <v>362</v>
      </c>
      <c r="B33" s="65">
        <v>44</v>
      </c>
      <c r="C33" s="34">
        <f>IF(B49=0, "-", B33/B49)</f>
        <v>5.0400916380297825E-2</v>
      </c>
      <c r="D33" s="65">
        <v>76</v>
      </c>
      <c r="E33" s="9">
        <f>IF(D49=0, "-", D33/D49)</f>
        <v>0.12337662337662338</v>
      </c>
      <c r="F33" s="81">
        <v>916</v>
      </c>
      <c r="G33" s="34">
        <f>IF(F49=0, "-", F33/F49)</f>
        <v>0.10966119956901713</v>
      </c>
      <c r="H33" s="65">
        <v>1073</v>
      </c>
      <c r="I33" s="9">
        <f>IF(H49=0, "-", H33/H49)</f>
        <v>0.1210514440433213</v>
      </c>
      <c r="J33" s="8">
        <f t="shared" si="2"/>
        <v>-0.42105263157894735</v>
      </c>
      <c r="K33" s="9">
        <f t="shared" si="3"/>
        <v>-0.14631873252562907</v>
      </c>
    </row>
    <row r="34" spans="1:11" x14ac:dyDescent="0.25">
      <c r="A34" s="7" t="s">
        <v>363</v>
      </c>
      <c r="B34" s="65">
        <v>4</v>
      </c>
      <c r="C34" s="34">
        <f>IF(B49=0, "-", B34/B49)</f>
        <v>4.5819014891179842E-3</v>
      </c>
      <c r="D34" s="65">
        <v>2</v>
      </c>
      <c r="E34" s="9">
        <f>IF(D49=0, "-", D34/D49)</f>
        <v>3.246753246753247E-3</v>
      </c>
      <c r="F34" s="81">
        <v>79</v>
      </c>
      <c r="G34" s="34">
        <f>IF(F49=0, "-", F34/F49)</f>
        <v>9.4576798754938338E-3</v>
      </c>
      <c r="H34" s="65">
        <v>84</v>
      </c>
      <c r="I34" s="9">
        <f>IF(H49=0, "-", H34/H49)</f>
        <v>9.4765342960288802E-3</v>
      </c>
      <c r="J34" s="8">
        <f t="shared" si="2"/>
        <v>1</v>
      </c>
      <c r="K34" s="9">
        <f t="shared" si="3"/>
        <v>-5.9523809523809521E-2</v>
      </c>
    </row>
    <row r="35" spans="1:11" x14ac:dyDescent="0.25">
      <c r="A35" s="7" t="s">
        <v>364</v>
      </c>
      <c r="B35" s="65">
        <v>255</v>
      </c>
      <c r="C35" s="34">
        <f>IF(B49=0, "-", B35/B49)</f>
        <v>0.29209621993127149</v>
      </c>
      <c r="D35" s="65">
        <v>125</v>
      </c>
      <c r="E35" s="9">
        <f>IF(D49=0, "-", D35/D49)</f>
        <v>0.20292207792207792</v>
      </c>
      <c r="F35" s="81">
        <v>1654</v>
      </c>
      <c r="G35" s="34">
        <f>IF(F49=0, "-", F35/F49)</f>
        <v>0.19801269005147851</v>
      </c>
      <c r="H35" s="65">
        <v>1079</v>
      </c>
      <c r="I35" s="9">
        <f>IF(H49=0, "-", H35/H49)</f>
        <v>0.1217283393501805</v>
      </c>
      <c r="J35" s="8">
        <f t="shared" si="2"/>
        <v>1.04</v>
      </c>
      <c r="K35" s="9">
        <f t="shared" si="3"/>
        <v>0.53290083410565336</v>
      </c>
    </row>
    <row r="36" spans="1:11" x14ac:dyDescent="0.25">
      <c r="A36" s="7" t="s">
        <v>365</v>
      </c>
      <c r="B36" s="65">
        <v>137</v>
      </c>
      <c r="C36" s="34">
        <f>IF(B49=0, "-", B36/B49)</f>
        <v>0.15693012600229095</v>
      </c>
      <c r="D36" s="65">
        <v>88</v>
      </c>
      <c r="E36" s="9">
        <f>IF(D49=0, "-", D36/D49)</f>
        <v>0.14285714285714285</v>
      </c>
      <c r="F36" s="81">
        <v>1103</v>
      </c>
      <c r="G36" s="34">
        <f>IF(F49=0, "-", F36/F49)</f>
        <v>0.13204836585657848</v>
      </c>
      <c r="H36" s="65">
        <v>1372</v>
      </c>
      <c r="I36" s="9">
        <f>IF(H49=0, "-", H36/H49)</f>
        <v>0.15478339350180506</v>
      </c>
      <c r="J36" s="8">
        <f t="shared" si="2"/>
        <v>0.55681818181818177</v>
      </c>
      <c r="K36" s="9">
        <f t="shared" si="3"/>
        <v>-0.19606413994169097</v>
      </c>
    </row>
    <row r="37" spans="1:11" x14ac:dyDescent="0.25">
      <c r="A37" s="7" t="s">
        <v>366</v>
      </c>
      <c r="B37" s="65">
        <v>14</v>
      </c>
      <c r="C37" s="34">
        <f>IF(B49=0, "-", B37/B49)</f>
        <v>1.6036655211912942E-2</v>
      </c>
      <c r="D37" s="65">
        <v>71</v>
      </c>
      <c r="E37" s="9">
        <f>IF(D49=0, "-", D37/D49)</f>
        <v>0.11525974025974026</v>
      </c>
      <c r="F37" s="81">
        <v>474</v>
      </c>
      <c r="G37" s="34">
        <f>IF(F49=0, "-", F37/F49)</f>
        <v>5.674607925296301E-2</v>
      </c>
      <c r="H37" s="65">
        <v>622</v>
      </c>
      <c r="I37" s="9">
        <f>IF(H49=0, "-", H37/H49)</f>
        <v>7.017148014440433E-2</v>
      </c>
      <c r="J37" s="8">
        <f t="shared" si="2"/>
        <v>-0.80281690140845074</v>
      </c>
      <c r="K37" s="9">
        <f t="shared" si="3"/>
        <v>-0.23794212218649519</v>
      </c>
    </row>
    <row r="38" spans="1:11" x14ac:dyDescent="0.25">
      <c r="A38" s="7" t="s">
        <v>367</v>
      </c>
      <c r="B38" s="65">
        <v>8</v>
      </c>
      <c r="C38" s="34">
        <f>IF(B49=0, "-", B38/B49)</f>
        <v>9.1638029782359683E-3</v>
      </c>
      <c r="D38" s="65">
        <v>2</v>
      </c>
      <c r="E38" s="9">
        <f>IF(D49=0, "-", D38/D49)</f>
        <v>3.246753246753247E-3</v>
      </c>
      <c r="F38" s="81">
        <v>10</v>
      </c>
      <c r="G38" s="34">
        <f>IF(F49=0, "-", F38/F49)</f>
        <v>1.1971746677840297E-3</v>
      </c>
      <c r="H38" s="65">
        <v>437</v>
      </c>
      <c r="I38" s="9">
        <f>IF(H49=0, "-", H38/H49)</f>
        <v>4.9300541516245487E-2</v>
      </c>
      <c r="J38" s="8">
        <f t="shared" si="2"/>
        <v>3</v>
      </c>
      <c r="K38" s="9">
        <f t="shared" si="3"/>
        <v>-0.97711670480549195</v>
      </c>
    </row>
    <row r="39" spans="1:11" x14ac:dyDescent="0.25">
      <c r="A39" s="7" t="s">
        <v>368</v>
      </c>
      <c r="B39" s="65">
        <v>0</v>
      </c>
      <c r="C39" s="34">
        <f>IF(B49=0, "-", B39/B49)</f>
        <v>0</v>
      </c>
      <c r="D39" s="65">
        <v>1</v>
      </c>
      <c r="E39" s="9">
        <f>IF(D49=0, "-", D39/D49)</f>
        <v>1.6233766233766235E-3</v>
      </c>
      <c r="F39" s="81">
        <v>10</v>
      </c>
      <c r="G39" s="34">
        <f>IF(F49=0, "-", F39/F49)</f>
        <v>1.1971746677840297E-3</v>
      </c>
      <c r="H39" s="65">
        <v>21</v>
      </c>
      <c r="I39" s="9">
        <f>IF(H49=0, "-", H39/H49)</f>
        <v>2.3691335740072201E-3</v>
      </c>
      <c r="J39" s="8">
        <f t="shared" si="2"/>
        <v>-1</v>
      </c>
      <c r="K39" s="9">
        <f t="shared" si="3"/>
        <v>-0.52380952380952384</v>
      </c>
    </row>
    <row r="40" spans="1:11" x14ac:dyDescent="0.25">
      <c r="A40" s="7" t="s">
        <v>369</v>
      </c>
      <c r="B40" s="65">
        <v>5</v>
      </c>
      <c r="C40" s="34">
        <f>IF(B49=0, "-", B40/B49)</f>
        <v>5.7273768613974796E-3</v>
      </c>
      <c r="D40" s="65">
        <v>2</v>
      </c>
      <c r="E40" s="9">
        <f>IF(D49=0, "-", D40/D49)</f>
        <v>3.246753246753247E-3</v>
      </c>
      <c r="F40" s="81">
        <v>81</v>
      </c>
      <c r="G40" s="34">
        <f>IF(F49=0, "-", F40/F49)</f>
        <v>9.6971148090506405E-3</v>
      </c>
      <c r="H40" s="65">
        <v>19</v>
      </c>
      <c r="I40" s="9">
        <f>IF(H49=0, "-", H40/H49)</f>
        <v>2.1435018050541517E-3</v>
      </c>
      <c r="J40" s="8">
        <f t="shared" si="2"/>
        <v>1.5</v>
      </c>
      <c r="K40" s="9">
        <f t="shared" si="3"/>
        <v>3.263157894736842</v>
      </c>
    </row>
    <row r="41" spans="1:11" x14ac:dyDescent="0.25">
      <c r="A41" s="7" t="s">
        <v>370</v>
      </c>
      <c r="B41" s="65">
        <v>3</v>
      </c>
      <c r="C41" s="34">
        <f>IF(B49=0, "-", B41/B49)</f>
        <v>3.4364261168384879E-3</v>
      </c>
      <c r="D41" s="65">
        <v>3</v>
      </c>
      <c r="E41" s="9">
        <f>IF(D49=0, "-", D41/D49)</f>
        <v>4.87012987012987E-3</v>
      </c>
      <c r="F41" s="81">
        <v>70</v>
      </c>
      <c r="G41" s="34">
        <f>IF(F49=0, "-", F41/F49)</f>
        <v>8.380222674488208E-3</v>
      </c>
      <c r="H41" s="65">
        <v>134</v>
      </c>
      <c r="I41" s="9">
        <f>IF(H49=0, "-", H41/H49)</f>
        <v>1.5117328519855595E-2</v>
      </c>
      <c r="J41" s="8">
        <f t="shared" si="2"/>
        <v>0</v>
      </c>
      <c r="K41" s="9">
        <f t="shared" si="3"/>
        <v>-0.47761194029850745</v>
      </c>
    </row>
    <row r="42" spans="1:11" x14ac:dyDescent="0.25">
      <c r="A42" s="7" t="s">
        <v>371</v>
      </c>
      <c r="B42" s="65">
        <v>89</v>
      </c>
      <c r="C42" s="34">
        <f>IF(B49=0, "-", B42/B49)</f>
        <v>0.10194730813287514</v>
      </c>
      <c r="D42" s="65">
        <v>46</v>
      </c>
      <c r="E42" s="9">
        <f>IF(D49=0, "-", D42/D49)</f>
        <v>7.4675324675324672E-2</v>
      </c>
      <c r="F42" s="81">
        <v>665</v>
      </c>
      <c r="G42" s="34">
        <f>IF(F49=0, "-", F42/F49)</f>
        <v>7.9612115407637976E-2</v>
      </c>
      <c r="H42" s="65">
        <v>765</v>
      </c>
      <c r="I42" s="9">
        <f>IF(H49=0, "-", H42/H49)</f>
        <v>8.6304151624548742E-2</v>
      </c>
      <c r="J42" s="8">
        <f t="shared" si="2"/>
        <v>0.93478260869565222</v>
      </c>
      <c r="K42" s="9">
        <f t="shared" si="3"/>
        <v>-0.13071895424836602</v>
      </c>
    </row>
    <row r="43" spans="1:11" x14ac:dyDescent="0.25">
      <c r="A43" s="7" t="s">
        <v>372</v>
      </c>
      <c r="B43" s="65">
        <v>1</v>
      </c>
      <c r="C43" s="34">
        <f>IF(B49=0, "-", B43/B49)</f>
        <v>1.145475372279496E-3</v>
      </c>
      <c r="D43" s="65">
        <v>2</v>
      </c>
      <c r="E43" s="9">
        <f>IF(D49=0, "-", D43/D49)</f>
        <v>3.246753246753247E-3</v>
      </c>
      <c r="F43" s="81">
        <v>33</v>
      </c>
      <c r="G43" s="34">
        <f>IF(F49=0, "-", F43/F49)</f>
        <v>3.9506764036872982E-3</v>
      </c>
      <c r="H43" s="65">
        <v>26</v>
      </c>
      <c r="I43" s="9">
        <f>IF(H49=0, "-", H43/H49)</f>
        <v>2.9332129963898917E-3</v>
      </c>
      <c r="J43" s="8">
        <f t="shared" si="2"/>
        <v>-0.5</v>
      </c>
      <c r="K43" s="9">
        <f t="shared" si="3"/>
        <v>0.26923076923076922</v>
      </c>
    </row>
    <row r="44" spans="1:11" x14ac:dyDescent="0.25">
      <c r="A44" s="7" t="s">
        <v>373</v>
      </c>
      <c r="B44" s="65">
        <v>16</v>
      </c>
      <c r="C44" s="34">
        <f>IF(B49=0, "-", B44/B49)</f>
        <v>1.8327605956471937E-2</v>
      </c>
      <c r="D44" s="65">
        <v>19</v>
      </c>
      <c r="E44" s="9">
        <f>IF(D49=0, "-", D44/D49)</f>
        <v>3.0844155844155844E-2</v>
      </c>
      <c r="F44" s="81">
        <v>252</v>
      </c>
      <c r="G44" s="34">
        <f>IF(F49=0, "-", F44/F49)</f>
        <v>3.0168801628157549E-2</v>
      </c>
      <c r="H44" s="65">
        <v>383</v>
      </c>
      <c r="I44" s="9">
        <f>IF(H49=0, "-", H44/H49)</f>
        <v>4.3208483754512639E-2</v>
      </c>
      <c r="J44" s="8">
        <f t="shared" si="2"/>
        <v>-0.15789473684210525</v>
      </c>
      <c r="K44" s="9">
        <f t="shared" si="3"/>
        <v>-0.34203655352480417</v>
      </c>
    </row>
    <row r="45" spans="1:11" x14ac:dyDescent="0.25">
      <c r="A45" s="7" t="s">
        <v>374</v>
      </c>
      <c r="B45" s="65">
        <v>76</v>
      </c>
      <c r="C45" s="34">
        <f>IF(B49=0, "-", B45/B49)</f>
        <v>8.7056128293241691E-2</v>
      </c>
      <c r="D45" s="65">
        <v>29</v>
      </c>
      <c r="E45" s="9">
        <f>IF(D49=0, "-", D45/D49)</f>
        <v>4.707792207792208E-2</v>
      </c>
      <c r="F45" s="81">
        <v>521</v>
      </c>
      <c r="G45" s="34">
        <f>IF(F49=0, "-", F45/F49)</f>
        <v>6.237280019154795E-2</v>
      </c>
      <c r="H45" s="65">
        <v>413</v>
      </c>
      <c r="I45" s="9">
        <f>IF(H49=0, "-", H45/H49)</f>
        <v>4.6592960288808667E-2</v>
      </c>
      <c r="J45" s="8">
        <f t="shared" si="2"/>
        <v>1.6206896551724137</v>
      </c>
      <c r="K45" s="9">
        <f t="shared" si="3"/>
        <v>0.26150121065375304</v>
      </c>
    </row>
    <row r="46" spans="1:11" x14ac:dyDescent="0.25">
      <c r="A46" s="7" t="s">
        <v>375</v>
      </c>
      <c r="B46" s="65">
        <v>62</v>
      </c>
      <c r="C46" s="34">
        <f>IF(B49=0, "-", B46/B49)</f>
        <v>7.1019473081328749E-2</v>
      </c>
      <c r="D46" s="65">
        <v>0</v>
      </c>
      <c r="E46" s="9">
        <f>IF(D49=0, "-", D46/D49)</f>
        <v>0</v>
      </c>
      <c r="F46" s="81">
        <v>188</v>
      </c>
      <c r="G46" s="34">
        <f>IF(F49=0, "-", F46/F49)</f>
        <v>2.2506883754339759E-2</v>
      </c>
      <c r="H46" s="65">
        <v>0</v>
      </c>
      <c r="I46" s="9">
        <f>IF(H49=0, "-", H46/H49)</f>
        <v>0</v>
      </c>
      <c r="J46" s="8" t="str">
        <f t="shared" si="2"/>
        <v>-</v>
      </c>
      <c r="K46" s="9" t="str">
        <f t="shared" si="3"/>
        <v>-</v>
      </c>
    </row>
    <row r="47" spans="1:11" x14ac:dyDescent="0.25">
      <c r="A47" s="7" t="s">
        <v>376</v>
      </c>
      <c r="B47" s="65">
        <v>24</v>
      </c>
      <c r="C47" s="34">
        <f>IF(B49=0, "-", B47/B49)</f>
        <v>2.7491408934707903E-2</v>
      </c>
      <c r="D47" s="65">
        <v>12</v>
      </c>
      <c r="E47" s="9">
        <f>IF(D49=0, "-", D47/D49)</f>
        <v>1.948051948051948E-2</v>
      </c>
      <c r="F47" s="81">
        <v>233</v>
      </c>
      <c r="G47" s="34">
        <f>IF(F49=0, "-", F47/F49)</f>
        <v>2.7894169759367891E-2</v>
      </c>
      <c r="H47" s="65">
        <v>335</v>
      </c>
      <c r="I47" s="9">
        <f>IF(H49=0, "-", H47/H49)</f>
        <v>3.7793321299638992E-2</v>
      </c>
      <c r="J47" s="8">
        <f t="shared" si="2"/>
        <v>1</v>
      </c>
      <c r="K47" s="9">
        <f t="shared" si="3"/>
        <v>-0.30447761194029849</v>
      </c>
    </row>
    <row r="48" spans="1:11" x14ac:dyDescent="0.25">
      <c r="A48" s="2"/>
      <c r="B48" s="68"/>
      <c r="C48" s="33"/>
      <c r="D48" s="68"/>
      <c r="E48" s="6"/>
      <c r="F48" s="82"/>
      <c r="G48" s="33"/>
      <c r="H48" s="68"/>
      <c r="I48" s="6"/>
      <c r="J48" s="5"/>
      <c r="K48" s="6"/>
    </row>
    <row r="49" spans="1:11" s="43" customFormat="1" x14ac:dyDescent="0.25">
      <c r="A49" s="162" t="s">
        <v>612</v>
      </c>
      <c r="B49" s="71">
        <f>SUM(B25:B48)</f>
        <v>873</v>
      </c>
      <c r="C49" s="40">
        <f>B49/5649</f>
        <v>0.15454062665958576</v>
      </c>
      <c r="D49" s="71">
        <f>SUM(D25:D48)</f>
        <v>616</v>
      </c>
      <c r="E49" s="41">
        <f>D49/4889</f>
        <v>0.12599713642871752</v>
      </c>
      <c r="F49" s="77">
        <f>SUM(F25:F48)</f>
        <v>8353</v>
      </c>
      <c r="G49" s="42">
        <f>F49/69373</f>
        <v>0.12040707479855275</v>
      </c>
      <c r="H49" s="71">
        <f>SUM(H25:H48)</f>
        <v>8864</v>
      </c>
      <c r="I49" s="41">
        <f>H49/68605</f>
        <v>0.12920341083011441</v>
      </c>
      <c r="J49" s="37">
        <f>IF(D49=0, "-", IF((B49-D49)/D49&lt;10, (B49-D49)/D49, "&gt;999%"))</f>
        <v>0.41720779220779219</v>
      </c>
      <c r="K49" s="38">
        <f>IF(H49=0, "-", IF((F49-H49)/H49&lt;10, (F49-H49)/H49, "&gt;999%"))</f>
        <v>-5.7648916967509026E-2</v>
      </c>
    </row>
    <row r="50" spans="1:11" x14ac:dyDescent="0.25">
      <c r="B50" s="83"/>
      <c r="D50" s="83"/>
      <c r="F50" s="83"/>
      <c r="H50" s="83"/>
    </row>
    <row r="51" spans="1:11" x14ac:dyDescent="0.25">
      <c r="A51" s="163" t="s">
        <v>152</v>
      </c>
      <c r="B51" s="61" t="s">
        <v>12</v>
      </c>
      <c r="C51" s="62" t="s">
        <v>13</v>
      </c>
      <c r="D51" s="61" t="s">
        <v>12</v>
      </c>
      <c r="E51" s="63" t="s">
        <v>13</v>
      </c>
      <c r="F51" s="62" t="s">
        <v>12</v>
      </c>
      <c r="G51" s="62" t="s">
        <v>13</v>
      </c>
      <c r="H51" s="61" t="s">
        <v>12</v>
      </c>
      <c r="I51" s="63" t="s">
        <v>13</v>
      </c>
      <c r="J51" s="61"/>
      <c r="K51" s="63"/>
    </row>
    <row r="52" spans="1:11" x14ac:dyDescent="0.25">
      <c r="A52" s="7" t="s">
        <v>377</v>
      </c>
      <c r="B52" s="65">
        <v>2</v>
      </c>
      <c r="C52" s="34">
        <f>IF(B64=0, "-", B52/B64)</f>
        <v>2.8571428571428571E-2</v>
      </c>
      <c r="D52" s="65">
        <v>0</v>
      </c>
      <c r="E52" s="9">
        <f>IF(D64=0, "-", D52/D64)</f>
        <v>0</v>
      </c>
      <c r="F52" s="81">
        <v>27</v>
      </c>
      <c r="G52" s="34">
        <f>IF(F64=0, "-", F52/F64)</f>
        <v>3.0133928571428572E-2</v>
      </c>
      <c r="H52" s="65">
        <v>55</v>
      </c>
      <c r="I52" s="9">
        <f>IF(H64=0, "-", H52/H64)</f>
        <v>6.6105769230769232E-2</v>
      </c>
      <c r="J52" s="8" t="str">
        <f t="shared" ref="J52:J62" si="4">IF(D52=0, "-", IF((B52-D52)/D52&lt;10, (B52-D52)/D52, "&gt;999%"))</f>
        <v>-</v>
      </c>
      <c r="K52" s="9">
        <f t="shared" ref="K52:K62" si="5">IF(H52=0, "-", IF((F52-H52)/H52&lt;10, (F52-H52)/H52, "&gt;999%"))</f>
        <v>-0.50909090909090904</v>
      </c>
    </row>
    <row r="53" spans="1:11" x14ac:dyDescent="0.25">
      <c r="A53" s="7" t="s">
        <v>378</v>
      </c>
      <c r="B53" s="65">
        <v>32</v>
      </c>
      <c r="C53" s="34">
        <f>IF(B64=0, "-", B53/B64)</f>
        <v>0.45714285714285713</v>
      </c>
      <c r="D53" s="65">
        <v>17</v>
      </c>
      <c r="E53" s="9">
        <f>IF(D64=0, "-", D53/D64)</f>
        <v>0.39534883720930231</v>
      </c>
      <c r="F53" s="81">
        <v>226</v>
      </c>
      <c r="G53" s="34">
        <f>IF(F64=0, "-", F53/F64)</f>
        <v>0.25223214285714285</v>
      </c>
      <c r="H53" s="65">
        <v>223</v>
      </c>
      <c r="I53" s="9">
        <f>IF(H64=0, "-", H53/H64)</f>
        <v>0.26802884615384615</v>
      </c>
      <c r="J53" s="8">
        <f t="shared" si="4"/>
        <v>0.88235294117647056</v>
      </c>
      <c r="K53" s="9">
        <f t="shared" si="5"/>
        <v>1.3452914798206279E-2</v>
      </c>
    </row>
    <row r="54" spans="1:11" x14ac:dyDescent="0.25">
      <c r="A54" s="7" t="s">
        <v>379</v>
      </c>
      <c r="B54" s="65">
        <v>1</v>
      </c>
      <c r="C54" s="34">
        <f>IF(B64=0, "-", B54/B64)</f>
        <v>1.4285714285714285E-2</v>
      </c>
      <c r="D54" s="65">
        <v>10</v>
      </c>
      <c r="E54" s="9">
        <f>IF(D64=0, "-", D54/D64)</f>
        <v>0.23255813953488372</v>
      </c>
      <c r="F54" s="81">
        <v>90</v>
      </c>
      <c r="G54" s="34">
        <f>IF(F64=0, "-", F54/F64)</f>
        <v>0.10044642857142858</v>
      </c>
      <c r="H54" s="65">
        <v>108</v>
      </c>
      <c r="I54" s="9">
        <f>IF(H64=0, "-", H54/H64)</f>
        <v>0.12980769230769232</v>
      </c>
      <c r="J54" s="8">
        <f t="shared" si="4"/>
        <v>-0.9</v>
      </c>
      <c r="K54" s="9">
        <f t="shared" si="5"/>
        <v>-0.16666666666666666</v>
      </c>
    </row>
    <row r="55" spans="1:11" x14ac:dyDescent="0.25">
      <c r="A55" s="7" t="s">
        <v>380</v>
      </c>
      <c r="B55" s="65">
        <v>2</v>
      </c>
      <c r="C55" s="34">
        <f>IF(B64=0, "-", B55/B64)</f>
        <v>2.8571428571428571E-2</v>
      </c>
      <c r="D55" s="65">
        <v>2</v>
      </c>
      <c r="E55" s="9">
        <f>IF(D64=0, "-", D55/D64)</f>
        <v>4.6511627906976744E-2</v>
      </c>
      <c r="F55" s="81">
        <v>45</v>
      </c>
      <c r="G55" s="34">
        <f>IF(F64=0, "-", F55/F64)</f>
        <v>5.0223214285714288E-2</v>
      </c>
      <c r="H55" s="65">
        <v>37</v>
      </c>
      <c r="I55" s="9">
        <f>IF(H64=0, "-", H55/H64)</f>
        <v>4.4471153846153848E-2</v>
      </c>
      <c r="J55" s="8">
        <f t="shared" si="4"/>
        <v>0</v>
      </c>
      <c r="K55" s="9">
        <f t="shared" si="5"/>
        <v>0.21621621621621623</v>
      </c>
    </row>
    <row r="56" spans="1:11" x14ac:dyDescent="0.25">
      <c r="A56" s="7" t="s">
        <v>381</v>
      </c>
      <c r="B56" s="65">
        <v>1</v>
      </c>
      <c r="C56" s="34">
        <f>IF(B64=0, "-", B56/B64)</f>
        <v>1.4285714285714285E-2</v>
      </c>
      <c r="D56" s="65">
        <v>0</v>
      </c>
      <c r="E56" s="9">
        <f>IF(D64=0, "-", D56/D64)</f>
        <v>0</v>
      </c>
      <c r="F56" s="81">
        <v>21</v>
      </c>
      <c r="G56" s="34">
        <f>IF(F64=0, "-", F56/F64)</f>
        <v>2.34375E-2</v>
      </c>
      <c r="H56" s="65">
        <v>21</v>
      </c>
      <c r="I56" s="9">
        <f>IF(H64=0, "-", H56/H64)</f>
        <v>2.5240384615384616E-2</v>
      </c>
      <c r="J56" s="8" t="str">
        <f t="shared" si="4"/>
        <v>-</v>
      </c>
      <c r="K56" s="9">
        <f t="shared" si="5"/>
        <v>0</v>
      </c>
    </row>
    <row r="57" spans="1:11" x14ac:dyDescent="0.25">
      <c r="A57" s="7" t="s">
        <v>382</v>
      </c>
      <c r="B57" s="65">
        <v>2</v>
      </c>
      <c r="C57" s="34">
        <f>IF(B64=0, "-", B57/B64)</f>
        <v>2.8571428571428571E-2</v>
      </c>
      <c r="D57" s="65">
        <v>4</v>
      </c>
      <c r="E57" s="9">
        <f>IF(D64=0, "-", D57/D64)</f>
        <v>9.3023255813953487E-2</v>
      </c>
      <c r="F57" s="81">
        <v>44</v>
      </c>
      <c r="G57" s="34">
        <f>IF(F64=0, "-", F57/F64)</f>
        <v>4.9107142857142856E-2</v>
      </c>
      <c r="H57" s="65">
        <v>69</v>
      </c>
      <c r="I57" s="9">
        <f>IF(H64=0, "-", H57/H64)</f>
        <v>8.2932692307692304E-2</v>
      </c>
      <c r="J57" s="8">
        <f t="shared" si="4"/>
        <v>-0.5</v>
      </c>
      <c r="K57" s="9">
        <f t="shared" si="5"/>
        <v>-0.36231884057971014</v>
      </c>
    </row>
    <row r="58" spans="1:11" x14ac:dyDescent="0.25">
      <c r="A58" s="7" t="s">
        <v>383</v>
      </c>
      <c r="B58" s="65">
        <v>2</v>
      </c>
      <c r="C58" s="34">
        <f>IF(B64=0, "-", B58/B64)</f>
        <v>2.8571428571428571E-2</v>
      </c>
      <c r="D58" s="65">
        <v>2</v>
      </c>
      <c r="E58" s="9">
        <f>IF(D64=0, "-", D58/D64)</f>
        <v>4.6511627906976744E-2</v>
      </c>
      <c r="F58" s="81">
        <v>42</v>
      </c>
      <c r="G58" s="34">
        <f>IF(F64=0, "-", F58/F64)</f>
        <v>4.6875E-2</v>
      </c>
      <c r="H58" s="65">
        <v>27</v>
      </c>
      <c r="I58" s="9">
        <f>IF(H64=0, "-", H58/H64)</f>
        <v>3.245192307692308E-2</v>
      </c>
      <c r="J58" s="8">
        <f t="shared" si="4"/>
        <v>0</v>
      </c>
      <c r="K58" s="9">
        <f t="shared" si="5"/>
        <v>0.55555555555555558</v>
      </c>
    </row>
    <row r="59" spans="1:11" x14ac:dyDescent="0.25">
      <c r="A59" s="7" t="s">
        <v>384</v>
      </c>
      <c r="B59" s="65">
        <v>3</v>
      </c>
      <c r="C59" s="34">
        <f>IF(B64=0, "-", B59/B64)</f>
        <v>4.2857142857142858E-2</v>
      </c>
      <c r="D59" s="65">
        <v>6</v>
      </c>
      <c r="E59" s="9">
        <f>IF(D64=0, "-", D59/D64)</f>
        <v>0.13953488372093023</v>
      </c>
      <c r="F59" s="81">
        <v>147</v>
      </c>
      <c r="G59" s="34">
        <f>IF(F64=0, "-", F59/F64)</f>
        <v>0.1640625</v>
      </c>
      <c r="H59" s="65">
        <v>82</v>
      </c>
      <c r="I59" s="9">
        <f>IF(H64=0, "-", H59/H64)</f>
        <v>9.8557692307692304E-2</v>
      </c>
      <c r="J59" s="8">
        <f t="shared" si="4"/>
        <v>-0.5</v>
      </c>
      <c r="K59" s="9">
        <f t="shared" si="5"/>
        <v>0.79268292682926833</v>
      </c>
    </row>
    <row r="60" spans="1:11" x14ac:dyDescent="0.25">
      <c r="A60" s="7" t="s">
        <v>385</v>
      </c>
      <c r="B60" s="65">
        <v>1</v>
      </c>
      <c r="C60" s="34">
        <f>IF(B64=0, "-", B60/B64)</f>
        <v>1.4285714285714285E-2</v>
      </c>
      <c r="D60" s="65">
        <v>1</v>
      </c>
      <c r="E60" s="9">
        <f>IF(D64=0, "-", D60/D64)</f>
        <v>2.3255813953488372E-2</v>
      </c>
      <c r="F60" s="81">
        <v>44</v>
      </c>
      <c r="G60" s="34">
        <f>IF(F64=0, "-", F60/F64)</f>
        <v>4.9107142857142856E-2</v>
      </c>
      <c r="H60" s="65">
        <v>46</v>
      </c>
      <c r="I60" s="9">
        <f>IF(H64=0, "-", H60/H64)</f>
        <v>5.5288461538461536E-2</v>
      </c>
      <c r="J60" s="8">
        <f t="shared" si="4"/>
        <v>0</v>
      </c>
      <c r="K60" s="9">
        <f t="shared" si="5"/>
        <v>-4.3478260869565216E-2</v>
      </c>
    </row>
    <row r="61" spans="1:11" x14ac:dyDescent="0.25">
      <c r="A61" s="7" t="s">
        <v>386</v>
      </c>
      <c r="B61" s="65">
        <v>2</v>
      </c>
      <c r="C61" s="34">
        <f>IF(B64=0, "-", B61/B64)</f>
        <v>2.8571428571428571E-2</v>
      </c>
      <c r="D61" s="65">
        <v>0</v>
      </c>
      <c r="E61" s="9">
        <f>IF(D64=0, "-", D61/D64)</f>
        <v>0</v>
      </c>
      <c r="F61" s="81">
        <v>11</v>
      </c>
      <c r="G61" s="34">
        <f>IF(F64=0, "-", F61/F64)</f>
        <v>1.2276785714285714E-2</v>
      </c>
      <c r="H61" s="65">
        <v>0</v>
      </c>
      <c r="I61" s="9">
        <f>IF(H64=0, "-", H61/H64)</f>
        <v>0</v>
      </c>
      <c r="J61" s="8" t="str">
        <f t="shared" si="4"/>
        <v>-</v>
      </c>
      <c r="K61" s="9" t="str">
        <f t="shared" si="5"/>
        <v>-</v>
      </c>
    </row>
    <row r="62" spans="1:11" x14ac:dyDescent="0.25">
      <c r="A62" s="7" t="s">
        <v>387</v>
      </c>
      <c r="B62" s="65">
        <v>22</v>
      </c>
      <c r="C62" s="34">
        <f>IF(B64=0, "-", B62/B64)</f>
        <v>0.31428571428571428</v>
      </c>
      <c r="D62" s="65">
        <v>1</v>
      </c>
      <c r="E62" s="9">
        <f>IF(D64=0, "-", D62/D64)</f>
        <v>2.3255813953488372E-2</v>
      </c>
      <c r="F62" s="81">
        <v>199</v>
      </c>
      <c r="G62" s="34">
        <f>IF(F64=0, "-", F62/F64)</f>
        <v>0.22209821428571427</v>
      </c>
      <c r="H62" s="65">
        <v>164</v>
      </c>
      <c r="I62" s="9">
        <f>IF(H64=0, "-", H62/H64)</f>
        <v>0.19711538461538461</v>
      </c>
      <c r="J62" s="8" t="str">
        <f t="shared" si="4"/>
        <v>&gt;999%</v>
      </c>
      <c r="K62" s="9">
        <f t="shared" si="5"/>
        <v>0.21341463414634146</v>
      </c>
    </row>
    <row r="63" spans="1:11" x14ac:dyDescent="0.25">
      <c r="A63" s="2"/>
      <c r="B63" s="68"/>
      <c r="C63" s="33"/>
      <c r="D63" s="68"/>
      <c r="E63" s="6"/>
      <c r="F63" s="82"/>
      <c r="G63" s="33"/>
      <c r="H63" s="68"/>
      <c r="I63" s="6"/>
      <c r="J63" s="5"/>
      <c r="K63" s="6"/>
    </row>
    <row r="64" spans="1:11" s="43" customFormat="1" x14ac:dyDescent="0.25">
      <c r="A64" s="162" t="s">
        <v>611</v>
      </c>
      <c r="B64" s="71">
        <f>SUM(B52:B63)</f>
        <v>70</v>
      </c>
      <c r="C64" s="40">
        <f>B64/5649</f>
        <v>1.2391573729863693E-2</v>
      </c>
      <c r="D64" s="71">
        <f>SUM(D52:D63)</f>
        <v>43</v>
      </c>
      <c r="E64" s="41">
        <f>D64/4889</f>
        <v>8.7952546533033339E-3</v>
      </c>
      <c r="F64" s="77">
        <f>SUM(F52:F63)</f>
        <v>896</v>
      </c>
      <c r="G64" s="42">
        <f>F64/69373</f>
        <v>1.2915687659464057E-2</v>
      </c>
      <c r="H64" s="71">
        <f>SUM(H52:H63)</f>
        <v>832</v>
      </c>
      <c r="I64" s="41">
        <f>H64/68605</f>
        <v>1.2127395962393412E-2</v>
      </c>
      <c r="J64" s="37">
        <f>IF(D64=0, "-", IF((B64-D64)/D64&lt;10, (B64-D64)/D64, "&gt;999%"))</f>
        <v>0.62790697674418605</v>
      </c>
      <c r="K64" s="38">
        <f>IF(H64=0, "-", IF((F64-H64)/H64&lt;10, (F64-H64)/H64, "&gt;999%"))</f>
        <v>7.6923076923076927E-2</v>
      </c>
    </row>
    <row r="65" spans="1:11" x14ac:dyDescent="0.25">
      <c r="B65" s="83"/>
      <c r="D65" s="83"/>
      <c r="F65" s="83"/>
      <c r="H65" s="83"/>
    </row>
    <row r="66" spans="1:11" s="43" customFormat="1" x14ac:dyDescent="0.25">
      <c r="A66" s="162" t="s">
        <v>610</v>
      </c>
      <c r="B66" s="71">
        <v>943</v>
      </c>
      <c r="C66" s="40">
        <f>B66/5649</f>
        <v>0.16693220038944945</v>
      </c>
      <c r="D66" s="71">
        <v>659</v>
      </c>
      <c r="E66" s="41">
        <f>D66/4889</f>
        <v>0.13479239108202087</v>
      </c>
      <c r="F66" s="77">
        <v>9249</v>
      </c>
      <c r="G66" s="42">
        <f>F66/69373</f>
        <v>0.1333227624580168</v>
      </c>
      <c r="H66" s="71">
        <v>9696</v>
      </c>
      <c r="I66" s="41">
        <f>H66/68605</f>
        <v>0.14133080679250784</v>
      </c>
      <c r="J66" s="37">
        <f>IF(D66=0, "-", IF((B66-D66)/D66&lt;10, (B66-D66)/D66, "&gt;999%"))</f>
        <v>0.43095599393019729</v>
      </c>
      <c r="K66" s="38">
        <f>IF(H66=0, "-", IF((F66-H66)/H66&lt;10, (F66-H66)/H66, "&gt;999%"))</f>
        <v>-4.6101485148514851E-2</v>
      </c>
    </row>
    <row r="67" spans="1:11" x14ac:dyDescent="0.25">
      <c r="B67" s="83"/>
      <c r="D67" s="83"/>
      <c r="F67" s="83"/>
      <c r="H67" s="83"/>
    </row>
    <row r="68" spans="1:11" ht="15.6" x14ac:dyDescent="0.3">
      <c r="A68" s="164" t="s">
        <v>122</v>
      </c>
      <c r="B68" s="196" t="s">
        <v>1</v>
      </c>
      <c r="C68" s="200"/>
      <c r="D68" s="200"/>
      <c r="E68" s="197"/>
      <c r="F68" s="196" t="s">
        <v>14</v>
      </c>
      <c r="G68" s="200"/>
      <c r="H68" s="200"/>
      <c r="I68" s="197"/>
      <c r="J68" s="196" t="s">
        <v>15</v>
      </c>
      <c r="K68" s="197"/>
    </row>
    <row r="69" spans="1:11" x14ac:dyDescent="0.25">
      <c r="A69" s="22"/>
      <c r="B69" s="196">
        <f>VALUE(RIGHT($B$2, 4))</f>
        <v>2022</v>
      </c>
      <c r="C69" s="197"/>
      <c r="D69" s="196">
        <f>B69-1</f>
        <v>2021</v>
      </c>
      <c r="E69" s="204"/>
      <c r="F69" s="196">
        <f>B69</f>
        <v>2022</v>
      </c>
      <c r="G69" s="204"/>
      <c r="H69" s="196">
        <f>D69</f>
        <v>2021</v>
      </c>
      <c r="I69" s="204"/>
      <c r="J69" s="140" t="s">
        <v>4</v>
      </c>
      <c r="K69" s="141" t="s">
        <v>2</v>
      </c>
    </row>
    <row r="70" spans="1:11" x14ac:dyDescent="0.25">
      <c r="A70" s="163" t="s">
        <v>153</v>
      </c>
      <c r="B70" s="61" t="s">
        <v>12</v>
      </c>
      <c r="C70" s="62" t="s">
        <v>13</v>
      </c>
      <c r="D70" s="61" t="s">
        <v>12</v>
      </c>
      <c r="E70" s="63" t="s">
        <v>13</v>
      </c>
      <c r="F70" s="62" t="s">
        <v>12</v>
      </c>
      <c r="G70" s="62" t="s">
        <v>13</v>
      </c>
      <c r="H70" s="61" t="s">
        <v>12</v>
      </c>
      <c r="I70" s="63" t="s">
        <v>13</v>
      </c>
      <c r="J70" s="61"/>
      <c r="K70" s="63"/>
    </row>
    <row r="71" spans="1:11" x14ac:dyDescent="0.25">
      <c r="A71" s="7" t="s">
        <v>388</v>
      </c>
      <c r="B71" s="65">
        <v>69</v>
      </c>
      <c r="C71" s="34">
        <f>IF(B94=0, "-", B71/B94)</f>
        <v>6.7055393586005832E-2</v>
      </c>
      <c r="D71" s="65">
        <v>0</v>
      </c>
      <c r="E71" s="9">
        <f>IF(D94=0, "-", D71/D94)</f>
        <v>0</v>
      </c>
      <c r="F71" s="81">
        <v>134</v>
      </c>
      <c r="G71" s="34">
        <f>IF(F94=0, "-", F71/F94)</f>
        <v>1.1303247574862927E-2</v>
      </c>
      <c r="H71" s="65">
        <v>0</v>
      </c>
      <c r="I71" s="9">
        <f>IF(H94=0, "-", H71/H94)</f>
        <v>0</v>
      </c>
      <c r="J71" s="8" t="str">
        <f t="shared" ref="J71:J92" si="6">IF(D71=0, "-", IF((B71-D71)/D71&lt;10, (B71-D71)/D71, "&gt;999%"))</f>
        <v>-</v>
      </c>
      <c r="K71" s="9" t="str">
        <f t="shared" ref="K71:K92" si="7">IF(H71=0, "-", IF((F71-H71)/H71&lt;10, (F71-H71)/H71, "&gt;999%"))</f>
        <v>-</v>
      </c>
    </row>
    <row r="72" spans="1:11" x14ac:dyDescent="0.25">
      <c r="A72" s="7" t="s">
        <v>389</v>
      </c>
      <c r="B72" s="65">
        <v>0</v>
      </c>
      <c r="C72" s="34">
        <f>IF(B94=0, "-", B72/B94)</f>
        <v>0</v>
      </c>
      <c r="D72" s="65">
        <v>1</v>
      </c>
      <c r="E72" s="9">
        <f>IF(D94=0, "-", D72/D94)</f>
        <v>1.1185682326621924E-3</v>
      </c>
      <c r="F72" s="81">
        <v>0</v>
      </c>
      <c r="G72" s="34">
        <f>IF(F94=0, "-", F72/F94)</f>
        <v>0</v>
      </c>
      <c r="H72" s="65">
        <v>4</v>
      </c>
      <c r="I72" s="9">
        <f>IF(H94=0, "-", H72/H94)</f>
        <v>3.6603221083455345E-4</v>
      </c>
      <c r="J72" s="8">
        <f t="shared" si="6"/>
        <v>-1</v>
      </c>
      <c r="K72" s="9">
        <f t="shared" si="7"/>
        <v>-1</v>
      </c>
    </row>
    <row r="73" spans="1:11" x14ac:dyDescent="0.25">
      <c r="A73" s="7" t="s">
        <v>390</v>
      </c>
      <c r="B73" s="65">
        <v>5</v>
      </c>
      <c r="C73" s="34">
        <f>IF(B94=0, "-", B73/B94)</f>
        <v>4.859086491739553E-3</v>
      </c>
      <c r="D73" s="65">
        <v>0</v>
      </c>
      <c r="E73" s="9">
        <f>IF(D94=0, "-", D73/D94)</f>
        <v>0</v>
      </c>
      <c r="F73" s="81">
        <v>37</v>
      </c>
      <c r="G73" s="34">
        <f>IF(F94=0, "-", F73/F94)</f>
        <v>3.1210459721636441E-3</v>
      </c>
      <c r="H73" s="65">
        <v>0</v>
      </c>
      <c r="I73" s="9">
        <f>IF(H94=0, "-", H73/H94)</f>
        <v>0</v>
      </c>
      <c r="J73" s="8" t="str">
        <f t="shared" si="6"/>
        <v>-</v>
      </c>
      <c r="K73" s="9" t="str">
        <f t="shared" si="7"/>
        <v>-</v>
      </c>
    </row>
    <row r="74" spans="1:11" x14ac:dyDescent="0.25">
      <c r="A74" s="7" t="s">
        <v>391</v>
      </c>
      <c r="B74" s="65">
        <v>8</v>
      </c>
      <c r="C74" s="34">
        <f>IF(B94=0, "-", B74/B94)</f>
        <v>7.7745383867832843E-3</v>
      </c>
      <c r="D74" s="65">
        <v>26</v>
      </c>
      <c r="E74" s="9">
        <f>IF(D94=0, "-", D74/D94)</f>
        <v>2.9082774049217001E-2</v>
      </c>
      <c r="F74" s="81">
        <v>197</v>
      </c>
      <c r="G74" s="34">
        <f>IF(F94=0, "-", F74/F94)</f>
        <v>1.6617460986925348E-2</v>
      </c>
      <c r="H74" s="65">
        <v>132</v>
      </c>
      <c r="I74" s="9">
        <f>IF(H94=0, "-", H74/H94)</f>
        <v>1.2079062957540264E-2</v>
      </c>
      <c r="J74" s="8">
        <f t="shared" si="6"/>
        <v>-0.69230769230769229</v>
      </c>
      <c r="K74" s="9">
        <f t="shared" si="7"/>
        <v>0.49242424242424243</v>
      </c>
    </row>
    <row r="75" spans="1:11" x14ac:dyDescent="0.25">
      <c r="A75" s="7" t="s">
        <v>392</v>
      </c>
      <c r="B75" s="65">
        <v>46</v>
      </c>
      <c r="C75" s="34">
        <f>IF(B94=0, "-", B75/B94)</f>
        <v>4.470359572400389E-2</v>
      </c>
      <c r="D75" s="65">
        <v>29</v>
      </c>
      <c r="E75" s="9">
        <f>IF(D94=0, "-", D75/D94)</f>
        <v>3.2438478747203577E-2</v>
      </c>
      <c r="F75" s="81">
        <v>368</v>
      </c>
      <c r="G75" s="34">
        <f>IF(F94=0, "-", F75/F94)</f>
        <v>3.1041754533951919E-2</v>
      </c>
      <c r="H75" s="65">
        <v>202</v>
      </c>
      <c r="I75" s="9">
        <f>IF(H94=0, "-", H75/H94)</f>
        <v>1.8484626647144949E-2</v>
      </c>
      <c r="J75" s="8">
        <f t="shared" si="6"/>
        <v>0.58620689655172409</v>
      </c>
      <c r="K75" s="9">
        <f t="shared" si="7"/>
        <v>0.82178217821782173</v>
      </c>
    </row>
    <row r="76" spans="1:11" x14ac:dyDescent="0.25">
      <c r="A76" s="7" t="s">
        <v>393</v>
      </c>
      <c r="B76" s="65">
        <v>11</v>
      </c>
      <c r="C76" s="34">
        <f>IF(B94=0, "-", B76/B94)</f>
        <v>1.0689990281827016E-2</v>
      </c>
      <c r="D76" s="65">
        <v>0</v>
      </c>
      <c r="E76" s="9">
        <f>IF(D94=0, "-", D76/D94)</f>
        <v>0</v>
      </c>
      <c r="F76" s="81">
        <v>76</v>
      </c>
      <c r="G76" s="34">
        <f>IF(F94=0, "-", F76/F94)</f>
        <v>6.4107971320118097E-3</v>
      </c>
      <c r="H76" s="65">
        <v>0</v>
      </c>
      <c r="I76" s="9">
        <f>IF(H94=0, "-", H76/H94)</f>
        <v>0</v>
      </c>
      <c r="J76" s="8" t="str">
        <f t="shared" si="6"/>
        <v>-</v>
      </c>
      <c r="K76" s="9" t="str">
        <f t="shared" si="7"/>
        <v>-</v>
      </c>
    </row>
    <row r="77" spans="1:11" x14ac:dyDescent="0.25">
      <c r="A77" s="7" t="s">
        <v>394</v>
      </c>
      <c r="B77" s="65">
        <v>21</v>
      </c>
      <c r="C77" s="34">
        <f>IF(B94=0, "-", B77/B94)</f>
        <v>2.0408163265306121E-2</v>
      </c>
      <c r="D77" s="65">
        <v>29</v>
      </c>
      <c r="E77" s="9">
        <f>IF(D94=0, "-", D77/D94)</f>
        <v>3.2438478747203577E-2</v>
      </c>
      <c r="F77" s="81">
        <v>342</v>
      </c>
      <c r="G77" s="34">
        <f>IF(F94=0, "-", F77/F94)</f>
        <v>2.8848587094053142E-2</v>
      </c>
      <c r="H77" s="65">
        <v>384</v>
      </c>
      <c r="I77" s="9">
        <f>IF(H94=0, "-", H77/H94)</f>
        <v>3.5139092240117131E-2</v>
      </c>
      <c r="J77" s="8">
        <f t="shared" si="6"/>
        <v>-0.27586206896551724</v>
      </c>
      <c r="K77" s="9">
        <f t="shared" si="7"/>
        <v>-0.109375</v>
      </c>
    </row>
    <row r="78" spans="1:11" x14ac:dyDescent="0.25">
      <c r="A78" s="7" t="s">
        <v>395</v>
      </c>
      <c r="B78" s="65">
        <v>103</v>
      </c>
      <c r="C78" s="34">
        <f>IF(B94=0, "-", B78/B94)</f>
        <v>0.1000971817298348</v>
      </c>
      <c r="D78" s="65">
        <v>73</v>
      </c>
      <c r="E78" s="9">
        <f>IF(D94=0, "-", D78/D94)</f>
        <v>8.1655480984340043E-2</v>
      </c>
      <c r="F78" s="81">
        <v>1018</v>
      </c>
      <c r="G78" s="34">
        <f>IF(F94=0, "-", F78/F94)</f>
        <v>8.5870940531421344E-2</v>
      </c>
      <c r="H78" s="65">
        <v>901</v>
      </c>
      <c r="I78" s="9">
        <f>IF(H94=0, "-", H78/H94)</f>
        <v>8.2448755490483167E-2</v>
      </c>
      <c r="J78" s="8">
        <f t="shared" si="6"/>
        <v>0.41095890410958902</v>
      </c>
      <c r="K78" s="9">
        <f t="shared" si="7"/>
        <v>0.12985571587125416</v>
      </c>
    </row>
    <row r="79" spans="1:11" x14ac:dyDescent="0.25">
      <c r="A79" s="7" t="s">
        <v>396</v>
      </c>
      <c r="B79" s="65">
        <v>0</v>
      </c>
      <c r="C79" s="34">
        <f>IF(B94=0, "-", B79/B94)</f>
        <v>0</v>
      </c>
      <c r="D79" s="65">
        <v>1</v>
      </c>
      <c r="E79" s="9">
        <f>IF(D94=0, "-", D79/D94)</f>
        <v>1.1185682326621924E-3</v>
      </c>
      <c r="F79" s="81">
        <v>19</v>
      </c>
      <c r="G79" s="34">
        <f>IF(F94=0, "-", F79/F94)</f>
        <v>1.6026992830029524E-3</v>
      </c>
      <c r="H79" s="65">
        <v>24</v>
      </c>
      <c r="I79" s="9">
        <f>IF(H94=0, "-", H79/H94)</f>
        <v>2.1961932650073207E-3</v>
      </c>
      <c r="J79" s="8">
        <f t="shared" si="6"/>
        <v>-1</v>
      </c>
      <c r="K79" s="9">
        <f t="shared" si="7"/>
        <v>-0.20833333333333334</v>
      </c>
    </row>
    <row r="80" spans="1:11" x14ac:dyDescent="0.25">
      <c r="A80" s="7" t="s">
        <v>397</v>
      </c>
      <c r="B80" s="65">
        <v>69</v>
      </c>
      <c r="C80" s="34">
        <f>IF(B94=0, "-", B80/B94)</f>
        <v>6.7055393586005832E-2</v>
      </c>
      <c r="D80" s="65">
        <v>34</v>
      </c>
      <c r="E80" s="9">
        <f>IF(D94=0, "-", D80/D94)</f>
        <v>3.803131991051454E-2</v>
      </c>
      <c r="F80" s="81">
        <v>1099</v>
      </c>
      <c r="G80" s="34">
        <f>IF(F94=0, "-", F80/F94)</f>
        <v>9.2703500632644459E-2</v>
      </c>
      <c r="H80" s="65">
        <v>439</v>
      </c>
      <c r="I80" s="9">
        <f>IF(H94=0, "-", H80/H94)</f>
        <v>4.0172035139092239E-2</v>
      </c>
      <c r="J80" s="8">
        <f t="shared" si="6"/>
        <v>1.0294117647058822</v>
      </c>
      <c r="K80" s="9">
        <f t="shared" si="7"/>
        <v>1.5034168564920274</v>
      </c>
    </row>
    <row r="81" spans="1:11" x14ac:dyDescent="0.25">
      <c r="A81" s="7" t="s">
        <v>398</v>
      </c>
      <c r="B81" s="65">
        <v>121</v>
      </c>
      <c r="C81" s="34">
        <f>IF(B94=0, "-", B81/B94)</f>
        <v>0.11758989310009718</v>
      </c>
      <c r="D81" s="65">
        <v>103</v>
      </c>
      <c r="E81" s="9">
        <f>IF(D94=0, "-", D81/D94)</f>
        <v>0.11521252796420582</v>
      </c>
      <c r="F81" s="81">
        <v>2096</v>
      </c>
      <c r="G81" s="34">
        <f>IF(F94=0, "-", F81/F94)</f>
        <v>0.17680303669337832</v>
      </c>
      <c r="H81" s="65">
        <v>2114</v>
      </c>
      <c r="I81" s="9">
        <f>IF(H94=0, "-", H81/H94)</f>
        <v>0.19344802342606149</v>
      </c>
      <c r="J81" s="8">
        <f t="shared" si="6"/>
        <v>0.17475728155339806</v>
      </c>
      <c r="K81" s="9">
        <f t="shared" si="7"/>
        <v>-8.5146641438032175E-3</v>
      </c>
    </row>
    <row r="82" spans="1:11" x14ac:dyDescent="0.25">
      <c r="A82" s="7" t="s">
        <v>399</v>
      </c>
      <c r="B82" s="65">
        <v>31</v>
      </c>
      <c r="C82" s="34">
        <f>IF(B94=0, "-", B82/B94)</f>
        <v>3.0126336248785229E-2</v>
      </c>
      <c r="D82" s="65">
        <v>30</v>
      </c>
      <c r="E82" s="9">
        <f>IF(D94=0, "-", D82/D94)</f>
        <v>3.3557046979865772E-2</v>
      </c>
      <c r="F82" s="81">
        <v>439</v>
      </c>
      <c r="G82" s="34">
        <f>IF(F94=0, "-", F82/F94)</f>
        <v>3.7030788696752429E-2</v>
      </c>
      <c r="H82" s="65">
        <v>313</v>
      </c>
      <c r="I82" s="9">
        <f>IF(H94=0, "-", H82/H94)</f>
        <v>2.8642020497803806E-2</v>
      </c>
      <c r="J82" s="8">
        <f t="shared" si="6"/>
        <v>3.3333333333333333E-2</v>
      </c>
      <c r="K82" s="9">
        <f t="shared" si="7"/>
        <v>0.402555910543131</v>
      </c>
    </row>
    <row r="83" spans="1:11" x14ac:dyDescent="0.25">
      <c r="A83" s="7" t="s">
        <v>400</v>
      </c>
      <c r="B83" s="65">
        <v>136</v>
      </c>
      <c r="C83" s="34">
        <f>IF(B94=0, "-", B83/B94)</f>
        <v>0.13216715257531583</v>
      </c>
      <c r="D83" s="65">
        <v>148</v>
      </c>
      <c r="E83" s="9">
        <f>IF(D94=0, "-", D83/D94)</f>
        <v>0.16554809843400448</v>
      </c>
      <c r="F83" s="81">
        <v>1572</v>
      </c>
      <c r="G83" s="34">
        <f>IF(F94=0, "-", F83/F94)</f>
        <v>0.13260227752003373</v>
      </c>
      <c r="H83" s="65">
        <v>1421</v>
      </c>
      <c r="I83" s="9">
        <f>IF(H94=0, "-", H83/H94)</f>
        <v>0.1300329428989751</v>
      </c>
      <c r="J83" s="8">
        <f t="shared" si="6"/>
        <v>-8.1081081081081086E-2</v>
      </c>
      <c r="K83" s="9">
        <f t="shared" si="7"/>
        <v>0.10626319493314568</v>
      </c>
    </row>
    <row r="84" spans="1:11" x14ac:dyDescent="0.25">
      <c r="A84" s="7" t="s">
        <v>401</v>
      </c>
      <c r="B84" s="65">
        <v>67</v>
      </c>
      <c r="C84" s="34">
        <f>IF(B94=0, "-", B84/B94)</f>
        <v>6.5111758989310015E-2</v>
      </c>
      <c r="D84" s="65">
        <v>54</v>
      </c>
      <c r="E84" s="9">
        <f>IF(D94=0, "-", D84/D94)</f>
        <v>6.0402684563758392E-2</v>
      </c>
      <c r="F84" s="81">
        <v>429</v>
      </c>
      <c r="G84" s="34">
        <f>IF(F94=0, "-", F84/F94)</f>
        <v>3.618726275832982E-2</v>
      </c>
      <c r="H84" s="65">
        <v>781</v>
      </c>
      <c r="I84" s="9">
        <f>IF(H94=0, "-", H84/H94)</f>
        <v>7.1467789165446563E-2</v>
      </c>
      <c r="J84" s="8">
        <f t="shared" si="6"/>
        <v>0.24074074074074073</v>
      </c>
      <c r="K84" s="9">
        <f t="shared" si="7"/>
        <v>-0.45070422535211269</v>
      </c>
    </row>
    <row r="85" spans="1:11" x14ac:dyDescent="0.25">
      <c r="A85" s="7" t="s">
        <v>402</v>
      </c>
      <c r="B85" s="65">
        <v>1</v>
      </c>
      <c r="C85" s="34">
        <f>IF(B94=0, "-", B85/B94)</f>
        <v>9.7181729834791054E-4</v>
      </c>
      <c r="D85" s="65">
        <v>5</v>
      </c>
      <c r="E85" s="9">
        <f>IF(D94=0, "-", D85/D94)</f>
        <v>5.5928411633109623E-3</v>
      </c>
      <c r="F85" s="81">
        <v>25</v>
      </c>
      <c r="G85" s="34">
        <f>IF(F94=0, "-", F85/F94)</f>
        <v>2.1088148460565162E-3</v>
      </c>
      <c r="H85" s="65">
        <v>32</v>
      </c>
      <c r="I85" s="9">
        <f>IF(H94=0, "-", H85/H94)</f>
        <v>2.9282576866764276E-3</v>
      </c>
      <c r="J85" s="8">
        <f t="shared" si="6"/>
        <v>-0.8</v>
      </c>
      <c r="K85" s="9">
        <f t="shared" si="7"/>
        <v>-0.21875</v>
      </c>
    </row>
    <row r="86" spans="1:11" x14ac:dyDescent="0.25">
      <c r="A86" s="7" t="s">
        <v>403</v>
      </c>
      <c r="B86" s="65">
        <v>0</v>
      </c>
      <c r="C86" s="34">
        <f>IF(B94=0, "-", B86/B94)</f>
        <v>0</v>
      </c>
      <c r="D86" s="65">
        <v>0</v>
      </c>
      <c r="E86" s="9">
        <f>IF(D94=0, "-", D86/D94)</f>
        <v>0</v>
      </c>
      <c r="F86" s="81">
        <v>6</v>
      </c>
      <c r="G86" s="34">
        <f>IF(F94=0, "-", F86/F94)</f>
        <v>5.0611556305356386E-4</v>
      </c>
      <c r="H86" s="65">
        <v>6</v>
      </c>
      <c r="I86" s="9">
        <f>IF(H94=0, "-", H86/H94)</f>
        <v>5.4904831625183018E-4</v>
      </c>
      <c r="J86" s="8" t="str">
        <f t="shared" si="6"/>
        <v>-</v>
      </c>
      <c r="K86" s="9">
        <f t="shared" si="7"/>
        <v>0</v>
      </c>
    </row>
    <row r="87" spans="1:11" x14ac:dyDescent="0.25">
      <c r="A87" s="7" t="s">
        <v>404</v>
      </c>
      <c r="B87" s="65">
        <v>3</v>
      </c>
      <c r="C87" s="34">
        <f>IF(B94=0, "-", B87/B94)</f>
        <v>2.9154518950437317E-3</v>
      </c>
      <c r="D87" s="65">
        <v>5</v>
      </c>
      <c r="E87" s="9">
        <f>IF(D94=0, "-", D87/D94)</f>
        <v>5.5928411633109623E-3</v>
      </c>
      <c r="F87" s="81">
        <v>123</v>
      </c>
      <c r="G87" s="34">
        <f>IF(F94=0, "-", F87/F94)</f>
        <v>1.0375369042598059E-2</v>
      </c>
      <c r="H87" s="65">
        <v>177</v>
      </c>
      <c r="I87" s="9">
        <f>IF(H94=0, "-", H87/H94)</f>
        <v>1.6196925329428988E-2</v>
      </c>
      <c r="J87" s="8">
        <f t="shared" si="6"/>
        <v>-0.4</v>
      </c>
      <c r="K87" s="9">
        <f t="shared" si="7"/>
        <v>-0.30508474576271188</v>
      </c>
    </row>
    <row r="88" spans="1:11" x14ac:dyDescent="0.25">
      <c r="A88" s="7" t="s">
        <v>405</v>
      </c>
      <c r="B88" s="65">
        <v>3</v>
      </c>
      <c r="C88" s="34">
        <f>IF(B94=0, "-", B88/B94)</f>
        <v>2.9154518950437317E-3</v>
      </c>
      <c r="D88" s="65">
        <v>8</v>
      </c>
      <c r="E88" s="9">
        <f>IF(D94=0, "-", D88/D94)</f>
        <v>8.948545861297539E-3</v>
      </c>
      <c r="F88" s="81">
        <v>44</v>
      </c>
      <c r="G88" s="34">
        <f>IF(F94=0, "-", F88/F94)</f>
        <v>3.7115141290594684E-3</v>
      </c>
      <c r="H88" s="65">
        <v>82</v>
      </c>
      <c r="I88" s="9">
        <f>IF(H94=0, "-", H88/H94)</f>
        <v>7.5036603221083457E-3</v>
      </c>
      <c r="J88" s="8">
        <f t="shared" si="6"/>
        <v>-0.625</v>
      </c>
      <c r="K88" s="9">
        <f t="shared" si="7"/>
        <v>-0.46341463414634149</v>
      </c>
    </row>
    <row r="89" spans="1:11" x14ac:dyDescent="0.25">
      <c r="A89" s="7" t="s">
        <v>406</v>
      </c>
      <c r="B89" s="65">
        <v>1</v>
      </c>
      <c r="C89" s="34">
        <f>IF(B94=0, "-", B89/B94)</f>
        <v>9.7181729834791054E-4</v>
      </c>
      <c r="D89" s="65">
        <v>0</v>
      </c>
      <c r="E89" s="9">
        <f>IF(D94=0, "-", D89/D94)</f>
        <v>0</v>
      </c>
      <c r="F89" s="81">
        <v>16</v>
      </c>
      <c r="G89" s="34">
        <f>IF(F94=0, "-", F89/F94)</f>
        <v>1.3496415014761704E-3</v>
      </c>
      <c r="H89" s="65">
        <v>10</v>
      </c>
      <c r="I89" s="9">
        <f>IF(H94=0, "-", H89/H94)</f>
        <v>9.1508052708638363E-4</v>
      </c>
      <c r="J89" s="8" t="str">
        <f t="shared" si="6"/>
        <v>-</v>
      </c>
      <c r="K89" s="9">
        <f t="shared" si="7"/>
        <v>0.6</v>
      </c>
    </row>
    <row r="90" spans="1:11" x14ac:dyDescent="0.25">
      <c r="A90" s="7" t="s">
        <v>407</v>
      </c>
      <c r="B90" s="65">
        <v>154</v>
      </c>
      <c r="C90" s="34">
        <f>IF(B94=0, "-", B90/B94)</f>
        <v>0.14965986394557823</v>
      </c>
      <c r="D90" s="65">
        <v>118</v>
      </c>
      <c r="E90" s="9">
        <f>IF(D94=0, "-", D90/D94)</f>
        <v>0.1319910514541387</v>
      </c>
      <c r="F90" s="81">
        <v>859</v>
      </c>
      <c r="G90" s="34">
        <f>IF(F94=0, "-", F90/F94)</f>
        <v>7.2458878110501904E-2</v>
      </c>
      <c r="H90" s="65">
        <v>916</v>
      </c>
      <c r="I90" s="9">
        <f>IF(H94=0, "-", H90/H94)</f>
        <v>8.3821376281112733E-2</v>
      </c>
      <c r="J90" s="8">
        <f t="shared" si="6"/>
        <v>0.30508474576271188</v>
      </c>
      <c r="K90" s="9">
        <f t="shared" si="7"/>
        <v>-6.222707423580786E-2</v>
      </c>
    </row>
    <row r="91" spans="1:11" x14ac:dyDescent="0.25">
      <c r="A91" s="7" t="s">
        <v>408</v>
      </c>
      <c r="B91" s="65">
        <v>134</v>
      </c>
      <c r="C91" s="34">
        <f>IF(B94=0, "-", B91/B94)</f>
        <v>0.13022351797862003</v>
      </c>
      <c r="D91" s="65">
        <v>214</v>
      </c>
      <c r="E91" s="9">
        <f>IF(D94=0, "-", D91/D94)</f>
        <v>0.23937360178970918</v>
      </c>
      <c r="F91" s="81">
        <v>2738</v>
      </c>
      <c r="G91" s="34">
        <f>IF(F94=0, "-", F91/F94)</f>
        <v>0.23095740194010966</v>
      </c>
      <c r="H91" s="65">
        <v>2786</v>
      </c>
      <c r="I91" s="9">
        <f>IF(H94=0, "-", H91/H94)</f>
        <v>0.25494143484626647</v>
      </c>
      <c r="J91" s="8">
        <f t="shared" si="6"/>
        <v>-0.37383177570093457</v>
      </c>
      <c r="K91" s="9">
        <f t="shared" si="7"/>
        <v>-1.7229002153625269E-2</v>
      </c>
    </row>
    <row r="92" spans="1:11" x14ac:dyDescent="0.25">
      <c r="A92" s="7" t="s">
        <v>409</v>
      </c>
      <c r="B92" s="65">
        <v>46</v>
      </c>
      <c r="C92" s="34">
        <f>IF(B94=0, "-", B92/B94)</f>
        <v>4.470359572400389E-2</v>
      </c>
      <c r="D92" s="65">
        <v>16</v>
      </c>
      <c r="E92" s="9">
        <f>IF(D94=0, "-", D92/D94)</f>
        <v>1.7897091722595078E-2</v>
      </c>
      <c r="F92" s="81">
        <v>218</v>
      </c>
      <c r="G92" s="34">
        <f>IF(F94=0, "-", F92/F94)</f>
        <v>1.838886545761282E-2</v>
      </c>
      <c r="H92" s="65">
        <v>204</v>
      </c>
      <c r="I92" s="9">
        <f>IF(H94=0, "-", H92/H94)</f>
        <v>1.8667642752562226E-2</v>
      </c>
      <c r="J92" s="8">
        <f t="shared" si="6"/>
        <v>1.875</v>
      </c>
      <c r="K92" s="9">
        <f t="shared" si="7"/>
        <v>6.8627450980392163E-2</v>
      </c>
    </row>
    <row r="93" spans="1:11" x14ac:dyDescent="0.25">
      <c r="A93" s="2"/>
      <c r="B93" s="68"/>
      <c r="C93" s="33"/>
      <c r="D93" s="68"/>
      <c r="E93" s="6"/>
      <c r="F93" s="82"/>
      <c r="G93" s="33"/>
      <c r="H93" s="68"/>
      <c r="I93" s="6"/>
      <c r="J93" s="5"/>
      <c r="K93" s="6"/>
    </row>
    <row r="94" spans="1:11" s="43" customFormat="1" x14ac:dyDescent="0.25">
      <c r="A94" s="162" t="s">
        <v>609</v>
      </c>
      <c r="B94" s="71">
        <f>SUM(B71:B93)</f>
        <v>1029</v>
      </c>
      <c r="C94" s="40">
        <f>B94/5649</f>
        <v>0.18215613382899629</v>
      </c>
      <c r="D94" s="71">
        <f>SUM(D71:D93)</f>
        <v>894</v>
      </c>
      <c r="E94" s="41">
        <f>D94/4889</f>
        <v>0.18285948046635303</v>
      </c>
      <c r="F94" s="77">
        <f>SUM(F71:F93)</f>
        <v>11855</v>
      </c>
      <c r="G94" s="42">
        <f>F94/69373</f>
        <v>0.17088780937828837</v>
      </c>
      <c r="H94" s="71">
        <f>SUM(H71:H93)</f>
        <v>10928</v>
      </c>
      <c r="I94" s="41">
        <f>H94/68605</f>
        <v>0.15928868158297499</v>
      </c>
      <c r="J94" s="37">
        <f>IF(D94=0, "-", IF((B94-D94)/D94&lt;10, (B94-D94)/D94, "&gt;999%"))</f>
        <v>0.15100671140939598</v>
      </c>
      <c r="K94" s="38">
        <f>IF(H94=0, "-", IF((F94-H94)/H94&lt;10, (F94-H94)/H94, "&gt;999%"))</f>
        <v>8.4827964860907754E-2</v>
      </c>
    </row>
    <row r="95" spans="1:11" x14ac:dyDescent="0.25">
      <c r="B95" s="83"/>
      <c r="D95" s="83"/>
      <c r="F95" s="83"/>
      <c r="H95" s="83"/>
    </row>
    <row r="96" spans="1:11" x14ac:dyDescent="0.25">
      <c r="A96" s="163" t="s">
        <v>154</v>
      </c>
      <c r="B96" s="61" t="s">
        <v>12</v>
      </c>
      <c r="C96" s="62" t="s">
        <v>13</v>
      </c>
      <c r="D96" s="61" t="s">
        <v>12</v>
      </c>
      <c r="E96" s="63" t="s">
        <v>13</v>
      </c>
      <c r="F96" s="62" t="s">
        <v>12</v>
      </c>
      <c r="G96" s="62" t="s">
        <v>13</v>
      </c>
      <c r="H96" s="61" t="s">
        <v>12</v>
      </c>
      <c r="I96" s="63" t="s">
        <v>13</v>
      </c>
      <c r="J96" s="61"/>
      <c r="K96" s="63"/>
    </row>
    <row r="97" spans="1:11" x14ac:dyDescent="0.25">
      <c r="A97" s="7" t="s">
        <v>410</v>
      </c>
      <c r="B97" s="65">
        <v>1</v>
      </c>
      <c r="C97" s="34">
        <f>IF(B117=0, "-", B97/B117)</f>
        <v>1.020408163265306E-2</v>
      </c>
      <c r="D97" s="65">
        <v>3</v>
      </c>
      <c r="E97" s="9">
        <f>IF(D117=0, "-", D97/D117)</f>
        <v>4.1666666666666664E-2</v>
      </c>
      <c r="F97" s="81">
        <v>19</v>
      </c>
      <c r="G97" s="34">
        <f>IF(F117=0, "-", F97/F117)</f>
        <v>1.3013698630136987E-2</v>
      </c>
      <c r="H97" s="65">
        <v>26</v>
      </c>
      <c r="I97" s="9">
        <f>IF(H117=0, "-", H97/H117)</f>
        <v>2.3722627737226276E-2</v>
      </c>
      <c r="J97" s="8">
        <f t="shared" ref="J97:J115" si="8">IF(D97=0, "-", IF((B97-D97)/D97&lt;10, (B97-D97)/D97, "&gt;999%"))</f>
        <v>-0.66666666666666663</v>
      </c>
      <c r="K97" s="9">
        <f t="shared" ref="K97:K115" si="9">IF(H97=0, "-", IF((F97-H97)/H97&lt;10, (F97-H97)/H97, "&gt;999%"))</f>
        <v>-0.26923076923076922</v>
      </c>
    </row>
    <row r="98" spans="1:11" x14ac:dyDescent="0.25">
      <c r="A98" s="7" t="s">
        <v>411</v>
      </c>
      <c r="B98" s="65">
        <v>4</v>
      </c>
      <c r="C98" s="34">
        <f>IF(B117=0, "-", B98/B117)</f>
        <v>4.0816326530612242E-2</v>
      </c>
      <c r="D98" s="65">
        <v>2</v>
      </c>
      <c r="E98" s="9">
        <f>IF(D117=0, "-", D98/D117)</f>
        <v>2.7777777777777776E-2</v>
      </c>
      <c r="F98" s="81">
        <v>106</v>
      </c>
      <c r="G98" s="34">
        <f>IF(F117=0, "-", F98/F117)</f>
        <v>7.260273972602739E-2</v>
      </c>
      <c r="H98" s="65">
        <v>127</v>
      </c>
      <c r="I98" s="9">
        <f>IF(H117=0, "-", H98/H117)</f>
        <v>0.11587591240875912</v>
      </c>
      <c r="J98" s="8">
        <f t="shared" si="8"/>
        <v>1</v>
      </c>
      <c r="K98" s="9">
        <f t="shared" si="9"/>
        <v>-0.16535433070866143</v>
      </c>
    </row>
    <row r="99" spans="1:11" x14ac:dyDescent="0.25">
      <c r="A99" s="7" t="s">
        <v>412</v>
      </c>
      <c r="B99" s="65">
        <v>6</v>
      </c>
      <c r="C99" s="34">
        <f>IF(B117=0, "-", B99/B117)</f>
        <v>6.1224489795918366E-2</v>
      </c>
      <c r="D99" s="65">
        <v>25</v>
      </c>
      <c r="E99" s="9">
        <f>IF(D117=0, "-", D99/D117)</f>
        <v>0.34722222222222221</v>
      </c>
      <c r="F99" s="81">
        <v>155</v>
      </c>
      <c r="G99" s="34">
        <f>IF(F117=0, "-", F99/F117)</f>
        <v>0.10616438356164383</v>
      </c>
      <c r="H99" s="65">
        <v>153</v>
      </c>
      <c r="I99" s="9">
        <f>IF(H117=0, "-", H99/H117)</f>
        <v>0.13959854014598541</v>
      </c>
      <c r="J99" s="8">
        <f t="shared" si="8"/>
        <v>-0.76</v>
      </c>
      <c r="K99" s="9">
        <f t="shared" si="9"/>
        <v>1.3071895424836602E-2</v>
      </c>
    </row>
    <row r="100" spans="1:11" x14ac:dyDescent="0.25">
      <c r="A100" s="7" t="s">
        <v>413</v>
      </c>
      <c r="B100" s="65">
        <v>4</v>
      </c>
      <c r="C100" s="34">
        <f>IF(B117=0, "-", B100/B117)</f>
        <v>4.0816326530612242E-2</v>
      </c>
      <c r="D100" s="65">
        <v>4</v>
      </c>
      <c r="E100" s="9">
        <f>IF(D117=0, "-", D100/D117)</f>
        <v>5.5555555555555552E-2</v>
      </c>
      <c r="F100" s="81">
        <v>33</v>
      </c>
      <c r="G100" s="34">
        <f>IF(F117=0, "-", F100/F117)</f>
        <v>2.2602739726027398E-2</v>
      </c>
      <c r="H100" s="65">
        <v>31</v>
      </c>
      <c r="I100" s="9">
        <f>IF(H117=0, "-", H100/H117)</f>
        <v>2.8284671532846715E-2</v>
      </c>
      <c r="J100" s="8">
        <f t="shared" si="8"/>
        <v>0</v>
      </c>
      <c r="K100" s="9">
        <f t="shared" si="9"/>
        <v>6.4516129032258063E-2</v>
      </c>
    </row>
    <row r="101" spans="1:11" x14ac:dyDescent="0.25">
      <c r="A101" s="7" t="s">
        <v>414</v>
      </c>
      <c r="B101" s="65">
        <v>0</v>
      </c>
      <c r="C101" s="34">
        <f>IF(B117=0, "-", B101/B117)</f>
        <v>0</v>
      </c>
      <c r="D101" s="65">
        <v>0</v>
      </c>
      <c r="E101" s="9">
        <f>IF(D117=0, "-", D101/D117)</f>
        <v>0</v>
      </c>
      <c r="F101" s="81">
        <v>11</v>
      </c>
      <c r="G101" s="34">
        <f>IF(F117=0, "-", F101/F117)</f>
        <v>7.534246575342466E-3</v>
      </c>
      <c r="H101" s="65">
        <v>0</v>
      </c>
      <c r="I101" s="9">
        <f>IF(H117=0, "-", H101/H117)</f>
        <v>0</v>
      </c>
      <c r="J101" s="8" t="str">
        <f t="shared" si="8"/>
        <v>-</v>
      </c>
      <c r="K101" s="9" t="str">
        <f t="shared" si="9"/>
        <v>-</v>
      </c>
    </row>
    <row r="102" spans="1:11" x14ac:dyDescent="0.25">
      <c r="A102" s="7" t="s">
        <v>415</v>
      </c>
      <c r="B102" s="65">
        <v>0</v>
      </c>
      <c r="C102" s="34">
        <f>IF(B117=0, "-", B102/B117)</f>
        <v>0</v>
      </c>
      <c r="D102" s="65">
        <v>0</v>
      </c>
      <c r="E102" s="9">
        <f>IF(D117=0, "-", D102/D117)</f>
        <v>0</v>
      </c>
      <c r="F102" s="81">
        <v>4</v>
      </c>
      <c r="G102" s="34">
        <f>IF(F117=0, "-", F102/F117)</f>
        <v>2.7397260273972603E-3</v>
      </c>
      <c r="H102" s="65">
        <v>0</v>
      </c>
      <c r="I102" s="9">
        <f>IF(H117=0, "-", H102/H117)</f>
        <v>0</v>
      </c>
      <c r="J102" s="8" t="str">
        <f t="shared" si="8"/>
        <v>-</v>
      </c>
      <c r="K102" s="9" t="str">
        <f t="shared" si="9"/>
        <v>-</v>
      </c>
    </row>
    <row r="103" spans="1:11" x14ac:dyDescent="0.25">
      <c r="A103" s="7" t="s">
        <v>416</v>
      </c>
      <c r="B103" s="65">
        <v>1</v>
      </c>
      <c r="C103" s="34">
        <f>IF(B117=0, "-", B103/B117)</f>
        <v>1.020408163265306E-2</v>
      </c>
      <c r="D103" s="65">
        <v>1</v>
      </c>
      <c r="E103" s="9">
        <f>IF(D117=0, "-", D103/D117)</f>
        <v>1.3888888888888888E-2</v>
      </c>
      <c r="F103" s="81">
        <v>11</v>
      </c>
      <c r="G103" s="34">
        <f>IF(F117=0, "-", F103/F117)</f>
        <v>7.534246575342466E-3</v>
      </c>
      <c r="H103" s="65">
        <v>6</v>
      </c>
      <c r="I103" s="9">
        <f>IF(H117=0, "-", H103/H117)</f>
        <v>5.4744525547445258E-3</v>
      </c>
      <c r="J103" s="8">
        <f t="shared" si="8"/>
        <v>0</v>
      </c>
      <c r="K103" s="9">
        <f t="shared" si="9"/>
        <v>0.83333333333333337</v>
      </c>
    </row>
    <row r="104" spans="1:11" x14ac:dyDescent="0.25">
      <c r="A104" s="7" t="s">
        <v>417</v>
      </c>
      <c r="B104" s="65">
        <v>11</v>
      </c>
      <c r="C104" s="34">
        <f>IF(B117=0, "-", B104/B117)</f>
        <v>0.11224489795918367</v>
      </c>
      <c r="D104" s="65">
        <v>4</v>
      </c>
      <c r="E104" s="9">
        <f>IF(D117=0, "-", D104/D117)</f>
        <v>5.5555555555555552E-2</v>
      </c>
      <c r="F104" s="81">
        <v>52</v>
      </c>
      <c r="G104" s="34">
        <f>IF(F117=0, "-", F104/F117)</f>
        <v>3.5616438356164383E-2</v>
      </c>
      <c r="H104" s="65">
        <v>7</v>
      </c>
      <c r="I104" s="9">
        <f>IF(H117=0, "-", H104/H117)</f>
        <v>6.3868613138686131E-3</v>
      </c>
      <c r="J104" s="8">
        <f t="shared" si="8"/>
        <v>1.75</v>
      </c>
      <c r="K104" s="9">
        <f t="shared" si="9"/>
        <v>6.4285714285714288</v>
      </c>
    </row>
    <row r="105" spans="1:11" x14ac:dyDescent="0.25">
      <c r="A105" s="7" t="s">
        <v>418</v>
      </c>
      <c r="B105" s="65">
        <v>0</v>
      </c>
      <c r="C105" s="34">
        <f>IF(B117=0, "-", B105/B117)</f>
        <v>0</v>
      </c>
      <c r="D105" s="65">
        <v>3</v>
      </c>
      <c r="E105" s="9">
        <f>IF(D117=0, "-", D105/D117)</f>
        <v>4.1666666666666664E-2</v>
      </c>
      <c r="F105" s="81">
        <v>22</v>
      </c>
      <c r="G105" s="34">
        <f>IF(F117=0, "-", F105/F117)</f>
        <v>1.5068493150684932E-2</v>
      </c>
      <c r="H105" s="65">
        <v>43</v>
      </c>
      <c r="I105" s="9">
        <f>IF(H117=0, "-", H105/H117)</f>
        <v>3.9233576642335767E-2</v>
      </c>
      <c r="J105" s="8">
        <f t="shared" si="8"/>
        <v>-1</v>
      </c>
      <c r="K105" s="9">
        <f t="shared" si="9"/>
        <v>-0.48837209302325579</v>
      </c>
    </row>
    <row r="106" spans="1:11" x14ac:dyDescent="0.25">
      <c r="A106" s="7" t="s">
        <v>419</v>
      </c>
      <c r="B106" s="65">
        <v>1</v>
      </c>
      <c r="C106" s="34">
        <f>IF(B117=0, "-", B106/B117)</f>
        <v>1.020408163265306E-2</v>
      </c>
      <c r="D106" s="65">
        <v>2</v>
      </c>
      <c r="E106" s="9">
        <f>IF(D117=0, "-", D106/D117)</f>
        <v>2.7777777777777776E-2</v>
      </c>
      <c r="F106" s="81">
        <v>42</v>
      </c>
      <c r="G106" s="34">
        <f>IF(F117=0, "-", F106/F117)</f>
        <v>2.8767123287671233E-2</v>
      </c>
      <c r="H106" s="65">
        <v>53</v>
      </c>
      <c r="I106" s="9">
        <f>IF(H117=0, "-", H106/H117)</f>
        <v>4.8357664233576646E-2</v>
      </c>
      <c r="J106" s="8">
        <f t="shared" si="8"/>
        <v>-0.5</v>
      </c>
      <c r="K106" s="9">
        <f t="shared" si="9"/>
        <v>-0.20754716981132076</v>
      </c>
    </row>
    <row r="107" spans="1:11" x14ac:dyDescent="0.25">
      <c r="A107" s="7" t="s">
        <v>420</v>
      </c>
      <c r="B107" s="65">
        <v>18</v>
      </c>
      <c r="C107" s="34">
        <f>IF(B117=0, "-", B107/B117)</f>
        <v>0.18367346938775511</v>
      </c>
      <c r="D107" s="65">
        <v>2</v>
      </c>
      <c r="E107" s="9">
        <f>IF(D117=0, "-", D107/D117)</f>
        <v>2.7777777777777776E-2</v>
      </c>
      <c r="F107" s="81">
        <v>124</v>
      </c>
      <c r="G107" s="34">
        <f>IF(F117=0, "-", F107/F117)</f>
        <v>8.4931506849315067E-2</v>
      </c>
      <c r="H107" s="65">
        <v>122</v>
      </c>
      <c r="I107" s="9">
        <f>IF(H117=0, "-", H107/H117)</f>
        <v>0.11131386861313869</v>
      </c>
      <c r="J107" s="8">
        <f t="shared" si="8"/>
        <v>8</v>
      </c>
      <c r="K107" s="9">
        <f t="shared" si="9"/>
        <v>1.6393442622950821E-2</v>
      </c>
    </row>
    <row r="108" spans="1:11" x14ac:dyDescent="0.25">
      <c r="A108" s="7" t="s">
        <v>421</v>
      </c>
      <c r="B108" s="65">
        <v>0</v>
      </c>
      <c r="C108" s="34">
        <f>IF(B117=0, "-", B108/B117)</f>
        <v>0</v>
      </c>
      <c r="D108" s="65">
        <v>0</v>
      </c>
      <c r="E108" s="9">
        <f>IF(D117=0, "-", D108/D117)</f>
        <v>0</v>
      </c>
      <c r="F108" s="81">
        <v>6</v>
      </c>
      <c r="G108" s="34">
        <f>IF(F117=0, "-", F108/F117)</f>
        <v>4.10958904109589E-3</v>
      </c>
      <c r="H108" s="65">
        <v>0</v>
      </c>
      <c r="I108" s="9">
        <f>IF(H117=0, "-", H108/H117)</f>
        <v>0</v>
      </c>
      <c r="J108" s="8" t="str">
        <f t="shared" si="8"/>
        <v>-</v>
      </c>
      <c r="K108" s="9" t="str">
        <f t="shared" si="9"/>
        <v>-</v>
      </c>
    </row>
    <row r="109" spans="1:11" x14ac:dyDescent="0.25">
      <c r="A109" s="7" t="s">
        <v>422</v>
      </c>
      <c r="B109" s="65">
        <v>0</v>
      </c>
      <c r="C109" s="34">
        <f>IF(B117=0, "-", B109/B117)</f>
        <v>0</v>
      </c>
      <c r="D109" s="65">
        <v>0</v>
      </c>
      <c r="E109" s="9">
        <f>IF(D117=0, "-", D109/D117)</f>
        <v>0</v>
      </c>
      <c r="F109" s="81">
        <v>19</v>
      </c>
      <c r="G109" s="34">
        <f>IF(F117=0, "-", F109/F117)</f>
        <v>1.3013698630136987E-2</v>
      </c>
      <c r="H109" s="65">
        <v>13</v>
      </c>
      <c r="I109" s="9">
        <f>IF(H117=0, "-", H109/H117)</f>
        <v>1.1861313868613138E-2</v>
      </c>
      <c r="J109" s="8" t="str">
        <f t="shared" si="8"/>
        <v>-</v>
      </c>
      <c r="K109" s="9">
        <f t="shared" si="9"/>
        <v>0.46153846153846156</v>
      </c>
    </row>
    <row r="110" spans="1:11" x14ac:dyDescent="0.25">
      <c r="A110" s="7" t="s">
        <v>423</v>
      </c>
      <c r="B110" s="65">
        <v>6</v>
      </c>
      <c r="C110" s="34">
        <f>IF(B117=0, "-", B110/B117)</f>
        <v>6.1224489795918366E-2</v>
      </c>
      <c r="D110" s="65">
        <v>2</v>
      </c>
      <c r="E110" s="9">
        <f>IF(D117=0, "-", D110/D117)</f>
        <v>2.7777777777777776E-2</v>
      </c>
      <c r="F110" s="81">
        <v>84</v>
      </c>
      <c r="G110" s="34">
        <f>IF(F117=0, "-", F110/F117)</f>
        <v>5.7534246575342465E-2</v>
      </c>
      <c r="H110" s="65">
        <v>136</v>
      </c>
      <c r="I110" s="9">
        <f>IF(H117=0, "-", H110/H117)</f>
        <v>0.12408759124087591</v>
      </c>
      <c r="J110" s="8">
        <f t="shared" si="8"/>
        <v>2</v>
      </c>
      <c r="K110" s="9">
        <f t="shared" si="9"/>
        <v>-0.38235294117647056</v>
      </c>
    </row>
    <row r="111" spans="1:11" x14ac:dyDescent="0.25">
      <c r="A111" s="7" t="s">
        <v>424</v>
      </c>
      <c r="B111" s="65">
        <v>6</v>
      </c>
      <c r="C111" s="34">
        <f>IF(B117=0, "-", B111/B117)</f>
        <v>6.1224489795918366E-2</v>
      </c>
      <c r="D111" s="65">
        <v>1</v>
      </c>
      <c r="E111" s="9">
        <f>IF(D117=0, "-", D111/D117)</f>
        <v>1.3888888888888888E-2</v>
      </c>
      <c r="F111" s="81">
        <v>64</v>
      </c>
      <c r="G111" s="34">
        <f>IF(F117=0, "-", F111/F117)</f>
        <v>4.3835616438356165E-2</v>
      </c>
      <c r="H111" s="65">
        <v>27</v>
      </c>
      <c r="I111" s="9">
        <f>IF(H117=0, "-", H111/H117)</f>
        <v>2.4635036496350366E-2</v>
      </c>
      <c r="J111" s="8">
        <f t="shared" si="8"/>
        <v>5</v>
      </c>
      <c r="K111" s="9">
        <f t="shared" si="9"/>
        <v>1.3703703703703705</v>
      </c>
    </row>
    <row r="112" spans="1:11" x14ac:dyDescent="0.25">
      <c r="A112" s="7" t="s">
        <v>425</v>
      </c>
      <c r="B112" s="65">
        <v>15</v>
      </c>
      <c r="C112" s="34">
        <f>IF(B117=0, "-", B112/B117)</f>
        <v>0.15306122448979592</v>
      </c>
      <c r="D112" s="65">
        <v>5</v>
      </c>
      <c r="E112" s="9">
        <f>IF(D117=0, "-", D112/D117)</f>
        <v>6.9444444444444448E-2</v>
      </c>
      <c r="F112" s="81">
        <v>184</v>
      </c>
      <c r="G112" s="34">
        <f>IF(F117=0, "-", F112/F117)</f>
        <v>0.12602739726027398</v>
      </c>
      <c r="H112" s="65">
        <v>115</v>
      </c>
      <c r="I112" s="9">
        <f>IF(H117=0, "-", H112/H117)</f>
        <v>0.10492700729927007</v>
      </c>
      <c r="J112" s="8">
        <f t="shared" si="8"/>
        <v>2</v>
      </c>
      <c r="K112" s="9">
        <f t="shared" si="9"/>
        <v>0.6</v>
      </c>
    </row>
    <row r="113" spans="1:11" x14ac:dyDescent="0.25">
      <c r="A113" s="7" t="s">
        <v>426</v>
      </c>
      <c r="B113" s="65">
        <v>17</v>
      </c>
      <c r="C113" s="34">
        <f>IF(B117=0, "-", B113/B117)</f>
        <v>0.17346938775510204</v>
      </c>
      <c r="D113" s="65">
        <v>9</v>
      </c>
      <c r="E113" s="9">
        <f>IF(D117=0, "-", D113/D117)</f>
        <v>0.125</v>
      </c>
      <c r="F113" s="81">
        <v>174</v>
      </c>
      <c r="G113" s="34">
        <f>IF(F117=0, "-", F113/F117)</f>
        <v>0.11917808219178082</v>
      </c>
      <c r="H113" s="65">
        <v>132</v>
      </c>
      <c r="I113" s="9">
        <f>IF(H117=0, "-", H113/H117)</f>
        <v>0.12043795620437957</v>
      </c>
      <c r="J113" s="8">
        <f t="shared" si="8"/>
        <v>0.88888888888888884</v>
      </c>
      <c r="K113" s="9">
        <f t="shared" si="9"/>
        <v>0.31818181818181818</v>
      </c>
    </row>
    <row r="114" spans="1:11" x14ac:dyDescent="0.25">
      <c r="A114" s="7" t="s">
        <v>427</v>
      </c>
      <c r="B114" s="65">
        <v>2</v>
      </c>
      <c r="C114" s="34">
        <f>IF(B117=0, "-", B114/B117)</f>
        <v>2.0408163265306121E-2</v>
      </c>
      <c r="D114" s="65">
        <v>0</v>
      </c>
      <c r="E114" s="9">
        <f>IF(D117=0, "-", D114/D117)</f>
        <v>0</v>
      </c>
      <c r="F114" s="81">
        <v>257</v>
      </c>
      <c r="G114" s="34">
        <f>IF(F117=0, "-", F114/F117)</f>
        <v>0.17602739726027397</v>
      </c>
      <c r="H114" s="65">
        <v>0</v>
      </c>
      <c r="I114" s="9">
        <f>IF(H117=0, "-", H114/H117)</f>
        <v>0</v>
      </c>
      <c r="J114" s="8" t="str">
        <f t="shared" si="8"/>
        <v>-</v>
      </c>
      <c r="K114" s="9" t="str">
        <f t="shared" si="9"/>
        <v>-</v>
      </c>
    </row>
    <row r="115" spans="1:11" x14ac:dyDescent="0.25">
      <c r="A115" s="7" t="s">
        <v>428</v>
      </c>
      <c r="B115" s="65">
        <v>6</v>
      </c>
      <c r="C115" s="34">
        <f>IF(B117=0, "-", B115/B117)</f>
        <v>6.1224489795918366E-2</v>
      </c>
      <c r="D115" s="65">
        <v>9</v>
      </c>
      <c r="E115" s="9">
        <f>IF(D117=0, "-", D115/D117)</f>
        <v>0.125</v>
      </c>
      <c r="F115" s="81">
        <v>93</v>
      </c>
      <c r="G115" s="34">
        <f>IF(F117=0, "-", F115/F117)</f>
        <v>6.3698630136986303E-2</v>
      </c>
      <c r="H115" s="65">
        <v>105</v>
      </c>
      <c r="I115" s="9">
        <f>IF(H117=0, "-", H115/H117)</f>
        <v>9.5802919708029191E-2</v>
      </c>
      <c r="J115" s="8">
        <f t="shared" si="8"/>
        <v>-0.33333333333333331</v>
      </c>
      <c r="K115" s="9">
        <f t="shared" si="9"/>
        <v>-0.11428571428571428</v>
      </c>
    </row>
    <row r="116" spans="1:11" x14ac:dyDescent="0.25">
      <c r="A116" s="2"/>
      <c r="B116" s="68"/>
      <c r="C116" s="33"/>
      <c r="D116" s="68"/>
      <c r="E116" s="6"/>
      <c r="F116" s="82"/>
      <c r="G116" s="33"/>
      <c r="H116" s="68"/>
      <c r="I116" s="6"/>
      <c r="J116" s="5"/>
      <c r="K116" s="6"/>
    </row>
    <row r="117" spans="1:11" s="43" customFormat="1" x14ac:dyDescent="0.25">
      <c r="A117" s="162" t="s">
        <v>608</v>
      </c>
      <c r="B117" s="71">
        <f>SUM(B97:B116)</f>
        <v>98</v>
      </c>
      <c r="C117" s="40">
        <f>B117/5649</f>
        <v>1.7348203221809171E-2</v>
      </c>
      <c r="D117" s="71">
        <f>SUM(D97:D116)</f>
        <v>72</v>
      </c>
      <c r="E117" s="41">
        <f>D117/4889</f>
        <v>1.4726938024135815E-2</v>
      </c>
      <c r="F117" s="77">
        <f>SUM(F97:F116)</f>
        <v>1460</v>
      </c>
      <c r="G117" s="42">
        <f>F117/69373</f>
        <v>2.1045651766537412E-2</v>
      </c>
      <c r="H117" s="71">
        <f>SUM(H97:H116)</f>
        <v>1096</v>
      </c>
      <c r="I117" s="41">
        <f>H117/68605</f>
        <v>1.5975511988922091E-2</v>
      </c>
      <c r="J117" s="37">
        <f>IF(D117=0, "-", IF((B117-D117)/D117&lt;10, (B117-D117)/D117, "&gt;999%"))</f>
        <v>0.3611111111111111</v>
      </c>
      <c r="K117" s="38">
        <f>IF(H117=0, "-", IF((F117-H117)/H117&lt;10, (F117-H117)/H117, "&gt;999%"))</f>
        <v>0.33211678832116787</v>
      </c>
    </row>
    <row r="118" spans="1:11" x14ac:dyDescent="0.25">
      <c r="B118" s="83"/>
      <c r="D118" s="83"/>
      <c r="F118" s="83"/>
      <c r="H118" s="83"/>
    </row>
    <row r="119" spans="1:11" s="43" customFormat="1" x14ac:dyDescent="0.25">
      <c r="A119" s="162" t="s">
        <v>607</v>
      </c>
      <c r="B119" s="71">
        <v>1127</v>
      </c>
      <c r="C119" s="40">
        <f>B119/5649</f>
        <v>0.19950433705080545</v>
      </c>
      <c r="D119" s="71">
        <v>966</v>
      </c>
      <c r="E119" s="41">
        <f>D119/4889</f>
        <v>0.19758641849048886</v>
      </c>
      <c r="F119" s="77">
        <v>13315</v>
      </c>
      <c r="G119" s="42">
        <f>F119/69373</f>
        <v>0.19193346114482579</v>
      </c>
      <c r="H119" s="71">
        <v>12024</v>
      </c>
      <c r="I119" s="41">
        <f>H119/68605</f>
        <v>0.1752641935718971</v>
      </c>
      <c r="J119" s="37">
        <f>IF(D119=0, "-", IF((B119-D119)/D119&lt;10, (B119-D119)/D119, "&gt;999%"))</f>
        <v>0.16666666666666666</v>
      </c>
      <c r="K119" s="38">
        <f>IF(H119=0, "-", IF((F119-H119)/H119&lt;10, (F119-H119)/H119, "&gt;999%"))</f>
        <v>0.10736859614105124</v>
      </c>
    </row>
    <row r="120" spans="1:11" x14ac:dyDescent="0.25">
      <c r="B120" s="83"/>
      <c r="D120" s="83"/>
      <c r="F120" s="83"/>
      <c r="H120" s="83"/>
    </row>
    <row r="121" spans="1:11" ht="15.6" x14ac:dyDescent="0.3">
      <c r="A121" s="164" t="s">
        <v>123</v>
      </c>
      <c r="B121" s="196" t="s">
        <v>1</v>
      </c>
      <c r="C121" s="200"/>
      <c r="D121" s="200"/>
      <c r="E121" s="197"/>
      <c r="F121" s="196" t="s">
        <v>14</v>
      </c>
      <c r="G121" s="200"/>
      <c r="H121" s="200"/>
      <c r="I121" s="197"/>
      <c r="J121" s="196" t="s">
        <v>15</v>
      </c>
      <c r="K121" s="197"/>
    </row>
    <row r="122" spans="1:11" x14ac:dyDescent="0.25">
      <c r="A122" s="22"/>
      <c r="B122" s="196">
        <f>VALUE(RIGHT($B$2, 4))</f>
        <v>2022</v>
      </c>
      <c r="C122" s="197"/>
      <c r="D122" s="196">
        <f>B122-1</f>
        <v>2021</v>
      </c>
      <c r="E122" s="204"/>
      <c r="F122" s="196">
        <f>B122</f>
        <v>2022</v>
      </c>
      <c r="G122" s="204"/>
      <c r="H122" s="196">
        <f>D122</f>
        <v>2021</v>
      </c>
      <c r="I122" s="204"/>
      <c r="J122" s="140" t="s">
        <v>4</v>
      </c>
      <c r="K122" s="141" t="s">
        <v>2</v>
      </c>
    </row>
    <row r="123" spans="1:11" x14ac:dyDescent="0.25">
      <c r="A123" s="163" t="s">
        <v>155</v>
      </c>
      <c r="B123" s="61" t="s">
        <v>12</v>
      </c>
      <c r="C123" s="62" t="s">
        <v>13</v>
      </c>
      <c r="D123" s="61" t="s">
        <v>12</v>
      </c>
      <c r="E123" s="63" t="s">
        <v>13</v>
      </c>
      <c r="F123" s="62" t="s">
        <v>12</v>
      </c>
      <c r="G123" s="62" t="s">
        <v>13</v>
      </c>
      <c r="H123" s="61" t="s">
        <v>12</v>
      </c>
      <c r="I123" s="63" t="s">
        <v>13</v>
      </c>
      <c r="J123" s="61"/>
      <c r="K123" s="63"/>
    </row>
    <row r="124" spans="1:11" x14ac:dyDescent="0.25">
      <c r="A124" s="7" t="s">
        <v>429</v>
      </c>
      <c r="B124" s="65">
        <v>0</v>
      </c>
      <c r="C124" s="34">
        <f>IF(B148=0, "-", B124/B148)</f>
        <v>0</v>
      </c>
      <c r="D124" s="65">
        <v>0</v>
      </c>
      <c r="E124" s="9">
        <f>IF(D148=0, "-", D124/D148)</f>
        <v>0</v>
      </c>
      <c r="F124" s="81">
        <v>0</v>
      </c>
      <c r="G124" s="34">
        <f>IF(F148=0, "-", F124/F148)</f>
        <v>0</v>
      </c>
      <c r="H124" s="65">
        <v>1</v>
      </c>
      <c r="I124" s="9">
        <f>IF(H148=0, "-", H124/H148)</f>
        <v>1.2687135244861711E-4</v>
      </c>
      <c r="J124" s="8" t="str">
        <f t="shared" ref="J124:J146" si="10">IF(D124=0, "-", IF((B124-D124)/D124&lt;10, (B124-D124)/D124, "&gt;999%"))</f>
        <v>-</v>
      </c>
      <c r="K124" s="9">
        <f t="shared" ref="K124:K146" si="11">IF(H124=0, "-", IF((F124-H124)/H124&lt;10, (F124-H124)/H124, "&gt;999%"))</f>
        <v>-1</v>
      </c>
    </row>
    <row r="125" spans="1:11" x14ac:dyDescent="0.25">
      <c r="A125" s="7" t="s">
        <v>430</v>
      </c>
      <c r="B125" s="65">
        <v>53</v>
      </c>
      <c r="C125" s="34">
        <f>IF(B148=0, "-", B125/B148)</f>
        <v>8.4529505582137163E-2</v>
      </c>
      <c r="D125" s="65">
        <v>48</v>
      </c>
      <c r="E125" s="9">
        <f>IF(D148=0, "-", D125/D148)</f>
        <v>9.6774193548387094E-2</v>
      </c>
      <c r="F125" s="81">
        <v>678</v>
      </c>
      <c r="G125" s="34">
        <f>IF(F148=0, "-", F125/F148)</f>
        <v>8.1013263233361207E-2</v>
      </c>
      <c r="H125" s="65">
        <v>523</v>
      </c>
      <c r="I125" s="9">
        <f>IF(H148=0, "-", H125/H148)</f>
        <v>6.6353717330626741E-2</v>
      </c>
      <c r="J125" s="8">
        <f t="shared" si="10"/>
        <v>0.10416666666666667</v>
      </c>
      <c r="K125" s="9">
        <f t="shared" si="11"/>
        <v>0.29636711281070743</v>
      </c>
    </row>
    <row r="126" spans="1:11" x14ac:dyDescent="0.25">
      <c r="A126" s="7" t="s">
        <v>431</v>
      </c>
      <c r="B126" s="65">
        <v>0</v>
      </c>
      <c r="C126" s="34">
        <f>IF(B148=0, "-", B126/B148)</f>
        <v>0</v>
      </c>
      <c r="D126" s="65">
        <v>0</v>
      </c>
      <c r="E126" s="9">
        <f>IF(D148=0, "-", D126/D148)</f>
        <v>0</v>
      </c>
      <c r="F126" s="81">
        <v>0</v>
      </c>
      <c r="G126" s="34">
        <f>IF(F148=0, "-", F126/F148)</f>
        <v>0</v>
      </c>
      <c r="H126" s="65">
        <v>18</v>
      </c>
      <c r="I126" s="9">
        <f>IF(H148=0, "-", H126/H148)</f>
        <v>2.283684344075108E-3</v>
      </c>
      <c r="J126" s="8" t="str">
        <f t="shared" si="10"/>
        <v>-</v>
      </c>
      <c r="K126" s="9">
        <f t="shared" si="11"/>
        <v>-1</v>
      </c>
    </row>
    <row r="127" spans="1:11" x14ac:dyDescent="0.25">
      <c r="A127" s="7" t="s">
        <v>432</v>
      </c>
      <c r="B127" s="65">
        <v>11</v>
      </c>
      <c r="C127" s="34">
        <f>IF(B148=0, "-", B127/B148)</f>
        <v>1.7543859649122806E-2</v>
      </c>
      <c r="D127" s="65">
        <v>11</v>
      </c>
      <c r="E127" s="9">
        <f>IF(D148=0, "-", D127/D148)</f>
        <v>2.2177419354838711E-2</v>
      </c>
      <c r="F127" s="81">
        <v>204</v>
      </c>
      <c r="G127" s="34">
        <f>IF(F148=0, "-", F127/F148)</f>
        <v>2.4375672123312223E-2</v>
      </c>
      <c r="H127" s="65">
        <v>191</v>
      </c>
      <c r="I127" s="9">
        <f>IF(H148=0, "-", H127/H148)</f>
        <v>2.4232428317685867E-2</v>
      </c>
      <c r="J127" s="8">
        <f t="shared" si="10"/>
        <v>0</v>
      </c>
      <c r="K127" s="9">
        <f t="shared" si="11"/>
        <v>6.8062827225130892E-2</v>
      </c>
    </row>
    <row r="128" spans="1:11" x14ac:dyDescent="0.25">
      <c r="A128" s="7" t="s">
        <v>433</v>
      </c>
      <c r="B128" s="65">
        <v>23</v>
      </c>
      <c r="C128" s="34">
        <f>IF(B148=0, "-", B128/B148)</f>
        <v>3.6682615629984053E-2</v>
      </c>
      <c r="D128" s="65">
        <v>12</v>
      </c>
      <c r="E128" s="9">
        <f>IF(D148=0, "-", D128/D148)</f>
        <v>2.4193548387096774E-2</v>
      </c>
      <c r="F128" s="81">
        <v>251</v>
      </c>
      <c r="G128" s="34">
        <f>IF(F148=0, "-", F128/F148)</f>
        <v>2.9991635798781217E-2</v>
      </c>
      <c r="H128" s="65">
        <v>238</v>
      </c>
      <c r="I128" s="9">
        <f>IF(H148=0, "-", H128/H148)</f>
        <v>3.0195381882770871E-2</v>
      </c>
      <c r="J128" s="8">
        <f t="shared" si="10"/>
        <v>0.91666666666666663</v>
      </c>
      <c r="K128" s="9">
        <f t="shared" si="11"/>
        <v>5.4621848739495799E-2</v>
      </c>
    </row>
    <row r="129" spans="1:11" x14ac:dyDescent="0.25">
      <c r="A129" s="7" t="s">
        <v>434</v>
      </c>
      <c r="B129" s="65">
        <v>50</v>
      </c>
      <c r="C129" s="34">
        <f>IF(B148=0, "-", B129/B148)</f>
        <v>7.9744816586921854E-2</v>
      </c>
      <c r="D129" s="65">
        <v>51</v>
      </c>
      <c r="E129" s="9">
        <f>IF(D148=0, "-", D129/D148)</f>
        <v>0.1028225806451613</v>
      </c>
      <c r="F129" s="81">
        <v>987</v>
      </c>
      <c r="G129" s="34">
        <f>IF(F148=0, "-", F129/F148)</f>
        <v>0.11793523718484884</v>
      </c>
      <c r="H129" s="65">
        <v>765</v>
      </c>
      <c r="I129" s="9">
        <f>IF(H148=0, "-", H129/H148)</f>
        <v>9.7056584623192083E-2</v>
      </c>
      <c r="J129" s="8">
        <f t="shared" si="10"/>
        <v>-1.9607843137254902E-2</v>
      </c>
      <c r="K129" s="9">
        <f t="shared" si="11"/>
        <v>0.29019607843137257</v>
      </c>
    </row>
    <row r="130" spans="1:11" x14ac:dyDescent="0.25">
      <c r="A130" s="7" t="s">
        <v>435</v>
      </c>
      <c r="B130" s="65">
        <v>8</v>
      </c>
      <c r="C130" s="34">
        <f>IF(B148=0, "-", B130/B148)</f>
        <v>1.2759170653907496E-2</v>
      </c>
      <c r="D130" s="65">
        <v>10</v>
      </c>
      <c r="E130" s="9">
        <f>IF(D148=0, "-", D130/D148)</f>
        <v>2.0161290322580645E-2</v>
      </c>
      <c r="F130" s="81">
        <v>86</v>
      </c>
      <c r="G130" s="34">
        <f>IF(F148=0, "-", F130/F148)</f>
        <v>1.0276018640219859E-2</v>
      </c>
      <c r="H130" s="65">
        <v>137</v>
      </c>
      <c r="I130" s="9">
        <f>IF(H148=0, "-", H130/H148)</f>
        <v>1.7381375285460542E-2</v>
      </c>
      <c r="J130" s="8">
        <f t="shared" si="10"/>
        <v>-0.2</v>
      </c>
      <c r="K130" s="9">
        <f t="shared" si="11"/>
        <v>-0.37226277372262773</v>
      </c>
    </row>
    <row r="131" spans="1:11" x14ac:dyDescent="0.25">
      <c r="A131" s="7" t="s">
        <v>436</v>
      </c>
      <c r="B131" s="65">
        <v>7</v>
      </c>
      <c r="C131" s="34">
        <f>IF(B148=0, "-", B131/B148)</f>
        <v>1.1164274322169059E-2</v>
      </c>
      <c r="D131" s="65">
        <v>5</v>
      </c>
      <c r="E131" s="9">
        <f>IF(D148=0, "-", D131/D148)</f>
        <v>1.0080645161290322E-2</v>
      </c>
      <c r="F131" s="81">
        <v>70</v>
      </c>
      <c r="G131" s="34">
        <f>IF(F148=0, "-", F131/F148)</f>
        <v>8.3642012187836057E-3</v>
      </c>
      <c r="H131" s="65">
        <v>85</v>
      </c>
      <c r="I131" s="9">
        <f>IF(H148=0, "-", H131/H148)</f>
        <v>1.0784064958132453E-2</v>
      </c>
      <c r="J131" s="8">
        <f t="shared" si="10"/>
        <v>0.4</v>
      </c>
      <c r="K131" s="9">
        <f t="shared" si="11"/>
        <v>-0.17647058823529413</v>
      </c>
    </row>
    <row r="132" spans="1:11" x14ac:dyDescent="0.25">
      <c r="A132" s="7" t="s">
        <v>437</v>
      </c>
      <c r="B132" s="65">
        <v>73</v>
      </c>
      <c r="C132" s="34">
        <f>IF(B148=0, "-", B132/B148)</f>
        <v>0.11642743221690591</v>
      </c>
      <c r="D132" s="65">
        <v>6</v>
      </c>
      <c r="E132" s="9">
        <f>IF(D148=0, "-", D132/D148)</f>
        <v>1.2096774193548387E-2</v>
      </c>
      <c r="F132" s="81">
        <v>537</v>
      </c>
      <c r="G132" s="34">
        <f>IF(F148=0, "-", F132/F148)</f>
        <v>6.416537220695423E-2</v>
      </c>
      <c r="H132" s="65">
        <v>298</v>
      </c>
      <c r="I132" s="9">
        <f>IF(H148=0, "-", H132/H148)</f>
        <v>3.7807663029687896E-2</v>
      </c>
      <c r="J132" s="8" t="str">
        <f t="shared" si="10"/>
        <v>&gt;999%</v>
      </c>
      <c r="K132" s="9">
        <f t="shared" si="11"/>
        <v>0.80201342281879195</v>
      </c>
    </row>
    <row r="133" spans="1:11" x14ac:dyDescent="0.25">
      <c r="A133" s="7" t="s">
        <v>438</v>
      </c>
      <c r="B133" s="65">
        <v>5</v>
      </c>
      <c r="C133" s="34">
        <f>IF(B148=0, "-", B133/B148)</f>
        <v>7.9744816586921844E-3</v>
      </c>
      <c r="D133" s="65">
        <v>3</v>
      </c>
      <c r="E133" s="9">
        <f>IF(D148=0, "-", D133/D148)</f>
        <v>6.0483870967741934E-3</v>
      </c>
      <c r="F133" s="81">
        <v>61</v>
      </c>
      <c r="G133" s="34">
        <f>IF(F148=0, "-", F133/F148)</f>
        <v>7.2888039192257137E-3</v>
      </c>
      <c r="H133" s="65">
        <v>27</v>
      </c>
      <c r="I133" s="9">
        <f>IF(H148=0, "-", H133/H148)</f>
        <v>3.4255265161126616E-3</v>
      </c>
      <c r="J133" s="8">
        <f t="shared" si="10"/>
        <v>0.66666666666666663</v>
      </c>
      <c r="K133" s="9">
        <f t="shared" si="11"/>
        <v>1.2592592592592593</v>
      </c>
    </row>
    <row r="134" spans="1:11" x14ac:dyDescent="0.25">
      <c r="A134" s="7" t="s">
        <v>439</v>
      </c>
      <c r="B134" s="65">
        <v>35</v>
      </c>
      <c r="C134" s="34">
        <f>IF(B148=0, "-", B134/B148)</f>
        <v>5.5821371610845293E-2</v>
      </c>
      <c r="D134" s="65">
        <v>18</v>
      </c>
      <c r="E134" s="9">
        <f>IF(D148=0, "-", D134/D148)</f>
        <v>3.6290322580645164E-2</v>
      </c>
      <c r="F134" s="81">
        <v>459</v>
      </c>
      <c r="G134" s="34">
        <f>IF(F148=0, "-", F134/F148)</f>
        <v>5.4845262277452504E-2</v>
      </c>
      <c r="H134" s="65">
        <v>483</v>
      </c>
      <c r="I134" s="9">
        <f>IF(H148=0, "-", H134/H148)</f>
        <v>6.1278863232682057E-2</v>
      </c>
      <c r="J134" s="8">
        <f t="shared" si="10"/>
        <v>0.94444444444444442</v>
      </c>
      <c r="K134" s="9">
        <f t="shared" si="11"/>
        <v>-4.9689440993788817E-2</v>
      </c>
    </row>
    <row r="135" spans="1:11" x14ac:dyDescent="0.25">
      <c r="A135" s="7" t="s">
        <v>440</v>
      </c>
      <c r="B135" s="65">
        <v>22</v>
      </c>
      <c r="C135" s="34">
        <f>IF(B148=0, "-", B135/B148)</f>
        <v>3.5087719298245612E-2</v>
      </c>
      <c r="D135" s="65">
        <v>41</v>
      </c>
      <c r="E135" s="9">
        <f>IF(D148=0, "-", D135/D148)</f>
        <v>8.2661290322580641E-2</v>
      </c>
      <c r="F135" s="81">
        <v>510</v>
      </c>
      <c r="G135" s="34">
        <f>IF(F148=0, "-", F135/F148)</f>
        <v>6.0939180308280556E-2</v>
      </c>
      <c r="H135" s="65">
        <v>476</v>
      </c>
      <c r="I135" s="9">
        <f>IF(H148=0, "-", H135/H148)</f>
        <v>6.0390763765541741E-2</v>
      </c>
      <c r="J135" s="8">
        <f t="shared" si="10"/>
        <v>-0.46341463414634149</v>
      </c>
      <c r="K135" s="9">
        <f t="shared" si="11"/>
        <v>7.1428571428571425E-2</v>
      </c>
    </row>
    <row r="136" spans="1:11" x14ac:dyDescent="0.25">
      <c r="A136" s="7" t="s">
        <v>441</v>
      </c>
      <c r="B136" s="65">
        <v>0</v>
      </c>
      <c r="C136" s="34">
        <f>IF(B148=0, "-", B136/B148)</f>
        <v>0</v>
      </c>
      <c r="D136" s="65">
        <v>0</v>
      </c>
      <c r="E136" s="9">
        <f>IF(D148=0, "-", D136/D148)</f>
        <v>0</v>
      </c>
      <c r="F136" s="81">
        <v>2</v>
      </c>
      <c r="G136" s="34">
        <f>IF(F148=0, "-", F136/F148)</f>
        <v>2.389771776795316E-4</v>
      </c>
      <c r="H136" s="65">
        <v>256</v>
      </c>
      <c r="I136" s="9">
        <f>IF(H148=0, "-", H136/H148)</f>
        <v>3.247906622684598E-2</v>
      </c>
      <c r="J136" s="8" t="str">
        <f t="shared" si="10"/>
        <v>-</v>
      </c>
      <c r="K136" s="9">
        <f t="shared" si="11"/>
        <v>-0.9921875</v>
      </c>
    </row>
    <row r="137" spans="1:11" x14ac:dyDescent="0.25">
      <c r="A137" s="7" t="s">
        <v>442</v>
      </c>
      <c r="B137" s="65">
        <v>58</v>
      </c>
      <c r="C137" s="34">
        <f>IF(B148=0, "-", B137/B148)</f>
        <v>9.2503987240829352E-2</v>
      </c>
      <c r="D137" s="65">
        <v>6</v>
      </c>
      <c r="E137" s="9">
        <f>IF(D148=0, "-", D137/D148)</f>
        <v>1.2096774193548387E-2</v>
      </c>
      <c r="F137" s="81">
        <v>759</v>
      </c>
      <c r="G137" s="34">
        <f>IF(F148=0, "-", F137/F148)</f>
        <v>9.0691838929382249E-2</v>
      </c>
      <c r="H137" s="65">
        <v>750</v>
      </c>
      <c r="I137" s="9">
        <f>IF(H148=0, "-", H137/H148)</f>
        <v>9.5153514336462824E-2</v>
      </c>
      <c r="J137" s="8">
        <f t="shared" si="10"/>
        <v>8.6666666666666661</v>
      </c>
      <c r="K137" s="9">
        <f t="shared" si="11"/>
        <v>1.2E-2</v>
      </c>
    </row>
    <row r="138" spans="1:11" x14ac:dyDescent="0.25">
      <c r="A138" s="7" t="s">
        <v>443</v>
      </c>
      <c r="B138" s="65">
        <v>9</v>
      </c>
      <c r="C138" s="34">
        <f>IF(B148=0, "-", B138/B148)</f>
        <v>1.4354066985645933E-2</v>
      </c>
      <c r="D138" s="65">
        <v>0</v>
      </c>
      <c r="E138" s="9">
        <f>IF(D148=0, "-", D138/D148)</f>
        <v>0</v>
      </c>
      <c r="F138" s="81">
        <v>9</v>
      </c>
      <c r="G138" s="34">
        <f>IF(F148=0, "-", F138/F148)</f>
        <v>1.0753972995578922E-3</v>
      </c>
      <c r="H138" s="65">
        <v>13</v>
      </c>
      <c r="I138" s="9">
        <f>IF(H148=0, "-", H138/H148)</f>
        <v>1.6493275818320224E-3</v>
      </c>
      <c r="J138" s="8" t="str">
        <f t="shared" si="10"/>
        <v>-</v>
      </c>
      <c r="K138" s="9">
        <f t="shared" si="11"/>
        <v>-0.30769230769230771</v>
      </c>
    </row>
    <row r="139" spans="1:11" x14ac:dyDescent="0.25">
      <c r="A139" s="7" t="s">
        <v>444</v>
      </c>
      <c r="B139" s="65">
        <v>3</v>
      </c>
      <c r="C139" s="34">
        <f>IF(B148=0, "-", B139/B148)</f>
        <v>4.7846889952153108E-3</v>
      </c>
      <c r="D139" s="65">
        <v>1</v>
      </c>
      <c r="E139" s="9">
        <f>IF(D148=0, "-", D139/D148)</f>
        <v>2.0161290322580645E-3</v>
      </c>
      <c r="F139" s="81">
        <v>77</v>
      </c>
      <c r="G139" s="34">
        <f>IF(F148=0, "-", F139/F148)</f>
        <v>9.2006213406619665E-3</v>
      </c>
      <c r="H139" s="65">
        <v>85</v>
      </c>
      <c r="I139" s="9">
        <f>IF(H148=0, "-", H139/H148)</f>
        <v>1.0784064958132453E-2</v>
      </c>
      <c r="J139" s="8">
        <f t="shared" si="10"/>
        <v>2</v>
      </c>
      <c r="K139" s="9">
        <f t="shared" si="11"/>
        <v>-9.4117647058823528E-2</v>
      </c>
    </row>
    <row r="140" spans="1:11" x14ac:dyDescent="0.25">
      <c r="A140" s="7" t="s">
        <v>445</v>
      </c>
      <c r="B140" s="65">
        <v>2</v>
      </c>
      <c r="C140" s="34">
        <f>IF(B148=0, "-", B140/B148)</f>
        <v>3.189792663476874E-3</v>
      </c>
      <c r="D140" s="65">
        <v>2</v>
      </c>
      <c r="E140" s="9">
        <f>IF(D148=0, "-", D140/D148)</f>
        <v>4.0322580645161289E-3</v>
      </c>
      <c r="F140" s="81">
        <v>44</v>
      </c>
      <c r="G140" s="34">
        <f>IF(F148=0, "-", F140/F148)</f>
        <v>5.2574979089496949E-3</v>
      </c>
      <c r="H140" s="65">
        <v>13</v>
      </c>
      <c r="I140" s="9">
        <f>IF(H148=0, "-", H140/H148)</f>
        <v>1.6493275818320224E-3</v>
      </c>
      <c r="J140" s="8">
        <f t="shared" si="10"/>
        <v>0</v>
      </c>
      <c r="K140" s="9">
        <f t="shared" si="11"/>
        <v>2.3846153846153846</v>
      </c>
    </row>
    <row r="141" spans="1:11" x14ac:dyDescent="0.25">
      <c r="A141" s="7" t="s">
        <v>446</v>
      </c>
      <c r="B141" s="65">
        <v>73</v>
      </c>
      <c r="C141" s="34">
        <f>IF(B148=0, "-", B141/B148)</f>
        <v>0.11642743221690591</v>
      </c>
      <c r="D141" s="65">
        <v>82</v>
      </c>
      <c r="E141" s="9">
        <f>IF(D148=0, "-", D141/D148)</f>
        <v>0.16532258064516128</v>
      </c>
      <c r="F141" s="81">
        <v>696</v>
      </c>
      <c r="G141" s="34">
        <f>IF(F148=0, "-", F141/F148)</f>
        <v>8.3164057832477004E-2</v>
      </c>
      <c r="H141" s="65">
        <v>765</v>
      </c>
      <c r="I141" s="9">
        <f>IF(H148=0, "-", H141/H148)</f>
        <v>9.7056584623192083E-2</v>
      </c>
      <c r="J141" s="8">
        <f t="shared" si="10"/>
        <v>-0.10975609756097561</v>
      </c>
      <c r="K141" s="9">
        <f t="shared" si="11"/>
        <v>-9.0196078431372548E-2</v>
      </c>
    </row>
    <row r="142" spans="1:11" x14ac:dyDescent="0.25">
      <c r="A142" s="7" t="s">
        <v>447</v>
      </c>
      <c r="B142" s="65">
        <v>15</v>
      </c>
      <c r="C142" s="34">
        <f>IF(B148=0, "-", B142/B148)</f>
        <v>2.3923444976076555E-2</v>
      </c>
      <c r="D142" s="65">
        <v>17</v>
      </c>
      <c r="E142" s="9">
        <f>IF(D148=0, "-", D142/D148)</f>
        <v>3.4274193548387094E-2</v>
      </c>
      <c r="F142" s="81">
        <v>340</v>
      </c>
      <c r="G142" s="34">
        <f>IF(F148=0, "-", F142/F148)</f>
        <v>4.0626120205520373E-2</v>
      </c>
      <c r="H142" s="65">
        <v>263</v>
      </c>
      <c r="I142" s="9">
        <f>IF(H148=0, "-", H142/H148)</f>
        <v>3.3367165693986296E-2</v>
      </c>
      <c r="J142" s="8">
        <f t="shared" si="10"/>
        <v>-0.11764705882352941</v>
      </c>
      <c r="K142" s="9">
        <f t="shared" si="11"/>
        <v>0.29277566539923955</v>
      </c>
    </row>
    <row r="143" spans="1:11" x14ac:dyDescent="0.25">
      <c r="A143" s="7" t="s">
        <v>448</v>
      </c>
      <c r="B143" s="65">
        <v>49</v>
      </c>
      <c r="C143" s="34">
        <f>IF(B148=0, "-", B143/B148)</f>
        <v>7.8149920255183414E-2</v>
      </c>
      <c r="D143" s="65">
        <v>39</v>
      </c>
      <c r="E143" s="9">
        <f>IF(D148=0, "-", D143/D148)</f>
        <v>7.8629032258064516E-2</v>
      </c>
      <c r="F143" s="81">
        <v>888</v>
      </c>
      <c r="G143" s="34">
        <f>IF(F148=0, "-", F143/F148)</f>
        <v>0.10610586688971203</v>
      </c>
      <c r="H143" s="65">
        <v>739</v>
      </c>
      <c r="I143" s="9">
        <f>IF(H148=0, "-", H143/H148)</f>
        <v>9.3757929459528044E-2</v>
      </c>
      <c r="J143" s="8">
        <f t="shared" si="10"/>
        <v>0.25641025641025639</v>
      </c>
      <c r="K143" s="9">
        <f t="shared" si="11"/>
        <v>0.20162381596752368</v>
      </c>
    </row>
    <row r="144" spans="1:11" x14ac:dyDescent="0.25">
      <c r="A144" s="7" t="s">
        <v>449</v>
      </c>
      <c r="B144" s="65">
        <v>85</v>
      </c>
      <c r="C144" s="34">
        <f>IF(B148=0, "-", B144/B148)</f>
        <v>0.13556618819776714</v>
      </c>
      <c r="D144" s="65">
        <v>132</v>
      </c>
      <c r="E144" s="9">
        <f>IF(D148=0, "-", D144/D148)</f>
        <v>0.2661290322580645</v>
      </c>
      <c r="F144" s="81">
        <v>1442</v>
      </c>
      <c r="G144" s="34">
        <f>IF(F148=0, "-", F144/F148)</f>
        <v>0.17230254510694229</v>
      </c>
      <c r="H144" s="65">
        <v>1413</v>
      </c>
      <c r="I144" s="9">
        <f>IF(H148=0, "-", H144/H148)</f>
        <v>0.17926922100989598</v>
      </c>
      <c r="J144" s="8">
        <f t="shared" si="10"/>
        <v>-0.35606060606060608</v>
      </c>
      <c r="K144" s="9">
        <f t="shared" si="11"/>
        <v>2.0523708421797595E-2</v>
      </c>
    </row>
    <row r="145" spans="1:11" x14ac:dyDescent="0.25">
      <c r="A145" s="7" t="s">
        <v>450</v>
      </c>
      <c r="B145" s="65">
        <v>1</v>
      </c>
      <c r="C145" s="34">
        <f>IF(B148=0, "-", B145/B148)</f>
        <v>1.594896331738437E-3</v>
      </c>
      <c r="D145" s="65">
        <v>0</v>
      </c>
      <c r="E145" s="9">
        <f>IF(D148=0, "-", D145/D148)</f>
        <v>0</v>
      </c>
      <c r="F145" s="81">
        <v>11</v>
      </c>
      <c r="G145" s="34">
        <f>IF(F148=0, "-", F145/F148)</f>
        <v>1.3143744772374237E-3</v>
      </c>
      <c r="H145" s="65">
        <v>13</v>
      </c>
      <c r="I145" s="9">
        <f>IF(H148=0, "-", H145/H148)</f>
        <v>1.6493275818320224E-3</v>
      </c>
      <c r="J145" s="8" t="str">
        <f t="shared" si="10"/>
        <v>-</v>
      </c>
      <c r="K145" s="9">
        <f t="shared" si="11"/>
        <v>-0.15384615384615385</v>
      </c>
    </row>
    <row r="146" spans="1:11" x14ac:dyDescent="0.25">
      <c r="A146" s="7" t="s">
        <v>451</v>
      </c>
      <c r="B146" s="65">
        <v>45</v>
      </c>
      <c r="C146" s="34">
        <f>IF(B148=0, "-", B146/B148)</f>
        <v>7.1770334928229665E-2</v>
      </c>
      <c r="D146" s="65">
        <v>12</v>
      </c>
      <c r="E146" s="9">
        <f>IF(D148=0, "-", D146/D148)</f>
        <v>2.4193548387096774E-2</v>
      </c>
      <c r="F146" s="81">
        <v>258</v>
      </c>
      <c r="G146" s="34">
        <f>IF(F148=0, "-", F146/F148)</f>
        <v>3.0828055920659576E-2</v>
      </c>
      <c r="H146" s="65">
        <v>330</v>
      </c>
      <c r="I146" s="9">
        <f>IF(H148=0, "-", H146/H148)</f>
        <v>4.1867546308043645E-2</v>
      </c>
      <c r="J146" s="8">
        <f t="shared" si="10"/>
        <v>2.75</v>
      </c>
      <c r="K146" s="9">
        <f t="shared" si="11"/>
        <v>-0.21818181818181817</v>
      </c>
    </row>
    <row r="147" spans="1:11" x14ac:dyDescent="0.25">
      <c r="A147" s="2"/>
      <c r="B147" s="68"/>
      <c r="C147" s="33"/>
      <c r="D147" s="68"/>
      <c r="E147" s="6"/>
      <c r="F147" s="82"/>
      <c r="G147" s="33"/>
      <c r="H147" s="68"/>
      <c r="I147" s="6"/>
      <c r="J147" s="5"/>
      <c r="K147" s="6"/>
    </row>
    <row r="148" spans="1:11" s="43" customFormat="1" x14ac:dyDescent="0.25">
      <c r="A148" s="162" t="s">
        <v>606</v>
      </c>
      <c r="B148" s="71">
        <f>SUM(B124:B147)</f>
        <v>627</v>
      </c>
      <c r="C148" s="40">
        <f>B148/5649</f>
        <v>0.11099309612320765</v>
      </c>
      <c r="D148" s="71">
        <f>SUM(D124:D147)</f>
        <v>496</v>
      </c>
      <c r="E148" s="41">
        <f>D148/4889</f>
        <v>0.1014522397218245</v>
      </c>
      <c r="F148" s="77">
        <f>SUM(F124:F147)</f>
        <v>8369</v>
      </c>
      <c r="G148" s="42">
        <f>F148/69373</f>
        <v>0.12063771207818604</v>
      </c>
      <c r="H148" s="71">
        <f>SUM(H124:H147)</f>
        <v>7882</v>
      </c>
      <c r="I148" s="41">
        <f>H148/68605</f>
        <v>0.11488958530719336</v>
      </c>
      <c r="J148" s="37">
        <f>IF(D148=0, "-", IF((B148-D148)/D148&lt;10, (B148-D148)/D148, "&gt;999%"))</f>
        <v>0.26411290322580644</v>
      </c>
      <c r="K148" s="38">
        <f>IF(H148=0, "-", IF((F148-H148)/H148&lt;10, (F148-H148)/H148, "&gt;999%"))</f>
        <v>6.1786348642476528E-2</v>
      </c>
    </row>
    <row r="149" spans="1:11" x14ac:dyDescent="0.25">
      <c r="B149" s="83"/>
      <c r="D149" s="83"/>
      <c r="F149" s="83"/>
      <c r="H149" s="83"/>
    </row>
    <row r="150" spans="1:11" x14ac:dyDescent="0.25">
      <c r="A150" s="163" t="s">
        <v>156</v>
      </c>
      <c r="B150" s="61" t="s">
        <v>12</v>
      </c>
      <c r="C150" s="62" t="s">
        <v>13</v>
      </c>
      <c r="D150" s="61" t="s">
        <v>12</v>
      </c>
      <c r="E150" s="63" t="s">
        <v>13</v>
      </c>
      <c r="F150" s="62" t="s">
        <v>12</v>
      </c>
      <c r="G150" s="62" t="s">
        <v>13</v>
      </c>
      <c r="H150" s="61" t="s">
        <v>12</v>
      </c>
      <c r="I150" s="63" t="s">
        <v>13</v>
      </c>
      <c r="J150" s="61"/>
      <c r="K150" s="63"/>
    </row>
    <row r="151" spans="1:11" x14ac:dyDescent="0.25">
      <c r="A151" s="7" t="s">
        <v>452</v>
      </c>
      <c r="B151" s="65">
        <v>0</v>
      </c>
      <c r="C151" s="34">
        <f>IF(B172=0, "-", B151/B172)</f>
        <v>0</v>
      </c>
      <c r="D151" s="65">
        <v>0</v>
      </c>
      <c r="E151" s="9">
        <f>IF(D172=0, "-", D151/D172)</f>
        <v>0</v>
      </c>
      <c r="F151" s="81">
        <v>5</v>
      </c>
      <c r="G151" s="34">
        <f>IF(F172=0, "-", F151/F172)</f>
        <v>5.3590568060021436E-3</v>
      </c>
      <c r="H151" s="65">
        <v>6</v>
      </c>
      <c r="I151" s="9">
        <f>IF(H172=0, "-", H151/H172)</f>
        <v>7.326007326007326E-3</v>
      </c>
      <c r="J151" s="8" t="str">
        <f t="shared" ref="J151:J170" si="12">IF(D151=0, "-", IF((B151-D151)/D151&lt;10, (B151-D151)/D151, "&gt;999%"))</f>
        <v>-</v>
      </c>
      <c r="K151" s="9">
        <f t="shared" ref="K151:K170" si="13">IF(H151=0, "-", IF((F151-H151)/H151&lt;10, (F151-H151)/H151, "&gt;999%"))</f>
        <v>-0.16666666666666666</v>
      </c>
    </row>
    <row r="152" spans="1:11" x14ac:dyDescent="0.25">
      <c r="A152" s="7" t="s">
        <v>453</v>
      </c>
      <c r="B152" s="65">
        <v>4</v>
      </c>
      <c r="C152" s="34">
        <f>IF(B172=0, "-", B152/B172)</f>
        <v>5.1948051948051951E-2</v>
      </c>
      <c r="D152" s="65">
        <v>2</v>
      </c>
      <c r="E152" s="9">
        <f>IF(D172=0, "-", D152/D172)</f>
        <v>5.128205128205128E-2</v>
      </c>
      <c r="F152" s="81">
        <v>36</v>
      </c>
      <c r="G152" s="34">
        <f>IF(F172=0, "-", F152/F172)</f>
        <v>3.8585209003215437E-2</v>
      </c>
      <c r="H152" s="65">
        <v>51</v>
      </c>
      <c r="I152" s="9">
        <f>IF(H172=0, "-", H152/H172)</f>
        <v>6.2271062271062272E-2</v>
      </c>
      <c r="J152" s="8">
        <f t="shared" si="12"/>
        <v>1</v>
      </c>
      <c r="K152" s="9">
        <f t="shared" si="13"/>
        <v>-0.29411764705882354</v>
      </c>
    </row>
    <row r="153" spans="1:11" x14ac:dyDescent="0.25">
      <c r="A153" s="7" t="s">
        <v>454</v>
      </c>
      <c r="B153" s="65">
        <v>4</v>
      </c>
      <c r="C153" s="34">
        <f>IF(B172=0, "-", B153/B172)</f>
        <v>5.1948051948051951E-2</v>
      </c>
      <c r="D153" s="65">
        <v>0</v>
      </c>
      <c r="E153" s="9">
        <f>IF(D172=0, "-", D153/D172)</f>
        <v>0</v>
      </c>
      <c r="F153" s="81">
        <v>28</v>
      </c>
      <c r="G153" s="34">
        <f>IF(F172=0, "-", F153/F172)</f>
        <v>3.0010718113612004E-2</v>
      </c>
      <c r="H153" s="65">
        <v>0</v>
      </c>
      <c r="I153" s="9">
        <f>IF(H172=0, "-", H153/H172)</f>
        <v>0</v>
      </c>
      <c r="J153" s="8" t="str">
        <f t="shared" si="12"/>
        <v>-</v>
      </c>
      <c r="K153" s="9" t="str">
        <f t="shared" si="13"/>
        <v>-</v>
      </c>
    </row>
    <row r="154" spans="1:11" x14ac:dyDescent="0.25">
      <c r="A154" s="7" t="s">
        <v>455</v>
      </c>
      <c r="B154" s="65">
        <v>6</v>
      </c>
      <c r="C154" s="34">
        <f>IF(B172=0, "-", B154/B172)</f>
        <v>7.792207792207792E-2</v>
      </c>
      <c r="D154" s="65">
        <v>9</v>
      </c>
      <c r="E154" s="9">
        <f>IF(D172=0, "-", D154/D172)</f>
        <v>0.23076923076923078</v>
      </c>
      <c r="F154" s="81">
        <v>124</v>
      </c>
      <c r="G154" s="34">
        <f>IF(F172=0, "-", F154/F172)</f>
        <v>0.13290460878885316</v>
      </c>
      <c r="H154" s="65">
        <v>102</v>
      </c>
      <c r="I154" s="9">
        <f>IF(H172=0, "-", H154/H172)</f>
        <v>0.12454212454212454</v>
      </c>
      <c r="J154" s="8">
        <f t="shared" si="12"/>
        <v>-0.33333333333333331</v>
      </c>
      <c r="K154" s="9">
        <f t="shared" si="13"/>
        <v>0.21568627450980393</v>
      </c>
    </row>
    <row r="155" spans="1:11" x14ac:dyDescent="0.25">
      <c r="A155" s="7" t="s">
        <v>456</v>
      </c>
      <c r="B155" s="65">
        <v>2</v>
      </c>
      <c r="C155" s="34">
        <f>IF(B172=0, "-", B155/B172)</f>
        <v>2.5974025974025976E-2</v>
      </c>
      <c r="D155" s="65">
        <v>1</v>
      </c>
      <c r="E155" s="9">
        <f>IF(D172=0, "-", D155/D172)</f>
        <v>2.564102564102564E-2</v>
      </c>
      <c r="F155" s="81">
        <v>29</v>
      </c>
      <c r="G155" s="34">
        <f>IF(F172=0, "-", F155/F172)</f>
        <v>3.1082529474812434E-2</v>
      </c>
      <c r="H155" s="65">
        <v>24</v>
      </c>
      <c r="I155" s="9">
        <f>IF(H172=0, "-", H155/H172)</f>
        <v>2.9304029304029304E-2</v>
      </c>
      <c r="J155" s="8">
        <f t="shared" si="12"/>
        <v>1</v>
      </c>
      <c r="K155" s="9">
        <f t="shared" si="13"/>
        <v>0.20833333333333334</v>
      </c>
    </row>
    <row r="156" spans="1:11" x14ac:dyDescent="0.25">
      <c r="A156" s="7" t="s">
        <v>457</v>
      </c>
      <c r="B156" s="65">
        <v>0</v>
      </c>
      <c r="C156" s="34">
        <f>IF(B172=0, "-", B156/B172)</f>
        <v>0</v>
      </c>
      <c r="D156" s="65">
        <v>1</v>
      </c>
      <c r="E156" s="9">
        <f>IF(D172=0, "-", D156/D172)</f>
        <v>2.564102564102564E-2</v>
      </c>
      <c r="F156" s="81">
        <v>6</v>
      </c>
      <c r="G156" s="34">
        <f>IF(F172=0, "-", F156/F172)</f>
        <v>6.4308681672025723E-3</v>
      </c>
      <c r="H156" s="65">
        <v>4</v>
      </c>
      <c r="I156" s="9">
        <f>IF(H172=0, "-", H156/H172)</f>
        <v>4.884004884004884E-3</v>
      </c>
      <c r="J156" s="8">
        <f t="shared" si="12"/>
        <v>-1</v>
      </c>
      <c r="K156" s="9">
        <f t="shared" si="13"/>
        <v>0.5</v>
      </c>
    </row>
    <row r="157" spans="1:11" x14ac:dyDescent="0.25">
      <c r="A157" s="7" t="s">
        <v>458</v>
      </c>
      <c r="B157" s="65">
        <v>0</v>
      </c>
      <c r="C157" s="34">
        <f>IF(B172=0, "-", B157/B172)</f>
        <v>0</v>
      </c>
      <c r="D157" s="65">
        <v>1</v>
      </c>
      <c r="E157" s="9">
        <f>IF(D172=0, "-", D157/D172)</f>
        <v>2.564102564102564E-2</v>
      </c>
      <c r="F157" s="81">
        <v>22</v>
      </c>
      <c r="G157" s="34">
        <f>IF(F172=0, "-", F157/F172)</f>
        <v>2.3579849946409433E-2</v>
      </c>
      <c r="H157" s="65">
        <v>12</v>
      </c>
      <c r="I157" s="9">
        <f>IF(H172=0, "-", H157/H172)</f>
        <v>1.4652014652014652E-2</v>
      </c>
      <c r="J157" s="8">
        <f t="shared" si="12"/>
        <v>-1</v>
      </c>
      <c r="K157" s="9">
        <f t="shared" si="13"/>
        <v>0.83333333333333337</v>
      </c>
    </row>
    <row r="158" spans="1:11" x14ac:dyDescent="0.25">
      <c r="A158" s="7" t="s">
        <v>459</v>
      </c>
      <c r="B158" s="65">
        <v>1</v>
      </c>
      <c r="C158" s="34">
        <f>IF(B172=0, "-", B158/B172)</f>
        <v>1.2987012987012988E-2</v>
      </c>
      <c r="D158" s="65">
        <v>0</v>
      </c>
      <c r="E158" s="9">
        <f>IF(D172=0, "-", D158/D172)</f>
        <v>0</v>
      </c>
      <c r="F158" s="81">
        <v>4</v>
      </c>
      <c r="G158" s="34">
        <f>IF(F172=0, "-", F158/F172)</f>
        <v>4.2872454448017148E-3</v>
      </c>
      <c r="H158" s="65">
        <v>2</v>
      </c>
      <c r="I158" s="9">
        <f>IF(H172=0, "-", H158/H172)</f>
        <v>2.442002442002442E-3</v>
      </c>
      <c r="J158" s="8" t="str">
        <f t="shared" si="12"/>
        <v>-</v>
      </c>
      <c r="K158" s="9">
        <f t="shared" si="13"/>
        <v>1</v>
      </c>
    </row>
    <row r="159" spans="1:11" x14ac:dyDescent="0.25">
      <c r="A159" s="7" t="s">
        <v>460</v>
      </c>
      <c r="B159" s="65">
        <v>1</v>
      </c>
      <c r="C159" s="34">
        <f>IF(B172=0, "-", B159/B172)</f>
        <v>1.2987012987012988E-2</v>
      </c>
      <c r="D159" s="65">
        <v>0</v>
      </c>
      <c r="E159" s="9">
        <f>IF(D172=0, "-", D159/D172)</f>
        <v>0</v>
      </c>
      <c r="F159" s="81">
        <v>39</v>
      </c>
      <c r="G159" s="34">
        <f>IF(F172=0, "-", F159/F172)</f>
        <v>4.1800643086816719E-2</v>
      </c>
      <c r="H159" s="65">
        <v>0</v>
      </c>
      <c r="I159" s="9">
        <f>IF(H172=0, "-", H159/H172)</f>
        <v>0</v>
      </c>
      <c r="J159" s="8" t="str">
        <f t="shared" si="12"/>
        <v>-</v>
      </c>
      <c r="K159" s="9" t="str">
        <f t="shared" si="13"/>
        <v>-</v>
      </c>
    </row>
    <row r="160" spans="1:11" x14ac:dyDescent="0.25">
      <c r="A160" s="7" t="s">
        <v>461</v>
      </c>
      <c r="B160" s="65">
        <v>5</v>
      </c>
      <c r="C160" s="34">
        <f>IF(B172=0, "-", B160/B172)</f>
        <v>6.4935064935064929E-2</v>
      </c>
      <c r="D160" s="65">
        <v>6</v>
      </c>
      <c r="E160" s="9">
        <f>IF(D172=0, "-", D160/D172)</f>
        <v>0.15384615384615385</v>
      </c>
      <c r="F160" s="81">
        <v>82</v>
      </c>
      <c r="G160" s="34">
        <f>IF(F172=0, "-", F160/F172)</f>
        <v>8.7888531618435156E-2</v>
      </c>
      <c r="H160" s="65">
        <v>83</v>
      </c>
      <c r="I160" s="9">
        <f>IF(H172=0, "-", H160/H172)</f>
        <v>0.10134310134310134</v>
      </c>
      <c r="J160" s="8">
        <f t="shared" si="12"/>
        <v>-0.16666666666666666</v>
      </c>
      <c r="K160" s="9">
        <f t="shared" si="13"/>
        <v>-1.2048192771084338E-2</v>
      </c>
    </row>
    <row r="161" spans="1:11" x14ac:dyDescent="0.25">
      <c r="A161" s="7" t="s">
        <v>462</v>
      </c>
      <c r="B161" s="65">
        <v>4</v>
      </c>
      <c r="C161" s="34">
        <f>IF(B172=0, "-", B161/B172)</f>
        <v>5.1948051948051951E-2</v>
      </c>
      <c r="D161" s="65">
        <v>1</v>
      </c>
      <c r="E161" s="9">
        <f>IF(D172=0, "-", D161/D172)</f>
        <v>2.564102564102564E-2</v>
      </c>
      <c r="F161" s="81">
        <v>54</v>
      </c>
      <c r="G161" s="34">
        <f>IF(F172=0, "-", F161/F172)</f>
        <v>5.7877813504823149E-2</v>
      </c>
      <c r="H161" s="65">
        <v>58</v>
      </c>
      <c r="I161" s="9">
        <f>IF(H172=0, "-", H161/H172)</f>
        <v>7.0818070818070816E-2</v>
      </c>
      <c r="J161" s="8">
        <f t="shared" si="12"/>
        <v>3</v>
      </c>
      <c r="K161" s="9">
        <f t="shared" si="13"/>
        <v>-6.8965517241379309E-2</v>
      </c>
    </row>
    <row r="162" spans="1:11" x14ac:dyDescent="0.25">
      <c r="A162" s="7" t="s">
        <v>463</v>
      </c>
      <c r="B162" s="65">
        <v>0</v>
      </c>
      <c r="C162" s="34">
        <f>IF(B172=0, "-", B162/B172)</f>
        <v>0</v>
      </c>
      <c r="D162" s="65">
        <v>0</v>
      </c>
      <c r="E162" s="9">
        <f>IF(D172=0, "-", D162/D172)</f>
        <v>0</v>
      </c>
      <c r="F162" s="81">
        <v>18</v>
      </c>
      <c r="G162" s="34">
        <f>IF(F172=0, "-", F162/F172)</f>
        <v>1.9292604501607719E-2</v>
      </c>
      <c r="H162" s="65">
        <v>28</v>
      </c>
      <c r="I162" s="9">
        <f>IF(H172=0, "-", H162/H172)</f>
        <v>3.4188034188034191E-2</v>
      </c>
      <c r="J162" s="8" t="str">
        <f t="shared" si="12"/>
        <v>-</v>
      </c>
      <c r="K162" s="9">
        <f t="shared" si="13"/>
        <v>-0.35714285714285715</v>
      </c>
    </row>
    <row r="163" spans="1:11" x14ac:dyDescent="0.25">
      <c r="A163" s="7" t="s">
        <v>464</v>
      </c>
      <c r="B163" s="65">
        <v>0</v>
      </c>
      <c r="C163" s="34">
        <f>IF(B172=0, "-", B163/B172)</f>
        <v>0</v>
      </c>
      <c r="D163" s="65">
        <v>6</v>
      </c>
      <c r="E163" s="9">
        <f>IF(D172=0, "-", D163/D172)</f>
        <v>0.15384615384615385</v>
      </c>
      <c r="F163" s="81">
        <v>47</v>
      </c>
      <c r="G163" s="34">
        <f>IF(F172=0, "-", F163/F172)</f>
        <v>5.0375133976420149E-2</v>
      </c>
      <c r="H163" s="65">
        <v>70</v>
      </c>
      <c r="I163" s="9">
        <f>IF(H172=0, "-", H163/H172)</f>
        <v>8.5470085470085472E-2</v>
      </c>
      <c r="J163" s="8">
        <f t="shared" si="12"/>
        <v>-1</v>
      </c>
      <c r="K163" s="9">
        <f t="shared" si="13"/>
        <v>-0.32857142857142857</v>
      </c>
    </row>
    <row r="164" spans="1:11" x14ac:dyDescent="0.25">
      <c r="A164" s="7" t="s">
        <v>465</v>
      </c>
      <c r="B164" s="65">
        <v>0</v>
      </c>
      <c r="C164" s="34">
        <f>IF(B172=0, "-", B164/B172)</f>
        <v>0</v>
      </c>
      <c r="D164" s="65">
        <v>0</v>
      </c>
      <c r="E164" s="9">
        <f>IF(D172=0, "-", D164/D172)</f>
        <v>0</v>
      </c>
      <c r="F164" s="81">
        <v>16</v>
      </c>
      <c r="G164" s="34">
        <f>IF(F172=0, "-", F164/F172)</f>
        <v>1.7148981779206859E-2</v>
      </c>
      <c r="H164" s="65">
        <v>10</v>
      </c>
      <c r="I164" s="9">
        <f>IF(H172=0, "-", H164/H172)</f>
        <v>1.221001221001221E-2</v>
      </c>
      <c r="J164" s="8" t="str">
        <f t="shared" si="12"/>
        <v>-</v>
      </c>
      <c r="K164" s="9">
        <f t="shared" si="13"/>
        <v>0.6</v>
      </c>
    </row>
    <row r="165" spans="1:11" x14ac:dyDescent="0.25">
      <c r="A165" s="7" t="s">
        <v>466</v>
      </c>
      <c r="B165" s="65">
        <v>4</v>
      </c>
      <c r="C165" s="34">
        <f>IF(B172=0, "-", B165/B172)</f>
        <v>5.1948051948051951E-2</v>
      </c>
      <c r="D165" s="65">
        <v>1</v>
      </c>
      <c r="E165" s="9">
        <f>IF(D172=0, "-", D165/D172)</f>
        <v>2.564102564102564E-2</v>
      </c>
      <c r="F165" s="81">
        <v>38</v>
      </c>
      <c r="G165" s="34">
        <f>IF(F172=0, "-", F165/F172)</f>
        <v>4.0728831725616289E-2</v>
      </c>
      <c r="H165" s="65">
        <v>39</v>
      </c>
      <c r="I165" s="9">
        <f>IF(H172=0, "-", H165/H172)</f>
        <v>4.7619047619047616E-2</v>
      </c>
      <c r="J165" s="8">
        <f t="shared" si="12"/>
        <v>3</v>
      </c>
      <c r="K165" s="9">
        <f t="shared" si="13"/>
        <v>-2.564102564102564E-2</v>
      </c>
    </row>
    <row r="166" spans="1:11" x14ac:dyDescent="0.25">
      <c r="A166" s="7" t="s">
        <v>467</v>
      </c>
      <c r="B166" s="65">
        <v>28</v>
      </c>
      <c r="C166" s="34">
        <f>IF(B172=0, "-", B166/B172)</f>
        <v>0.36363636363636365</v>
      </c>
      <c r="D166" s="65">
        <v>5</v>
      </c>
      <c r="E166" s="9">
        <f>IF(D172=0, "-", D166/D172)</f>
        <v>0.12820512820512819</v>
      </c>
      <c r="F166" s="81">
        <v>175</v>
      </c>
      <c r="G166" s="34">
        <f>IF(F172=0, "-", F166/F172)</f>
        <v>0.18756698821007503</v>
      </c>
      <c r="H166" s="65">
        <v>137</v>
      </c>
      <c r="I166" s="9">
        <f>IF(H172=0, "-", H166/H172)</f>
        <v>0.16727716727716727</v>
      </c>
      <c r="J166" s="8">
        <f t="shared" si="12"/>
        <v>4.5999999999999996</v>
      </c>
      <c r="K166" s="9">
        <f t="shared" si="13"/>
        <v>0.27737226277372262</v>
      </c>
    </row>
    <row r="167" spans="1:11" x14ac:dyDescent="0.25">
      <c r="A167" s="7" t="s">
        <v>468</v>
      </c>
      <c r="B167" s="65">
        <v>2</v>
      </c>
      <c r="C167" s="34">
        <f>IF(B172=0, "-", B167/B172)</f>
        <v>2.5974025974025976E-2</v>
      </c>
      <c r="D167" s="65">
        <v>3</v>
      </c>
      <c r="E167" s="9">
        <f>IF(D172=0, "-", D167/D172)</f>
        <v>7.6923076923076927E-2</v>
      </c>
      <c r="F167" s="81">
        <v>42</v>
      </c>
      <c r="G167" s="34">
        <f>IF(F172=0, "-", F167/F172)</f>
        <v>4.5016077170418008E-2</v>
      </c>
      <c r="H167" s="65">
        <v>26</v>
      </c>
      <c r="I167" s="9">
        <f>IF(H172=0, "-", H167/H172)</f>
        <v>3.1746031746031744E-2</v>
      </c>
      <c r="J167" s="8">
        <f t="shared" si="12"/>
        <v>-0.33333333333333331</v>
      </c>
      <c r="K167" s="9">
        <f t="shared" si="13"/>
        <v>0.61538461538461542</v>
      </c>
    </row>
    <row r="168" spans="1:11" x14ac:dyDescent="0.25">
      <c r="A168" s="7" t="s">
        <v>469</v>
      </c>
      <c r="B168" s="65">
        <v>3</v>
      </c>
      <c r="C168" s="34">
        <f>IF(B172=0, "-", B168/B172)</f>
        <v>3.896103896103896E-2</v>
      </c>
      <c r="D168" s="65">
        <v>0</v>
      </c>
      <c r="E168" s="9">
        <f>IF(D172=0, "-", D168/D172)</f>
        <v>0</v>
      </c>
      <c r="F168" s="81">
        <v>42</v>
      </c>
      <c r="G168" s="34">
        <f>IF(F172=0, "-", F168/F172)</f>
        <v>4.5016077170418008E-2</v>
      </c>
      <c r="H168" s="65">
        <v>24</v>
      </c>
      <c r="I168" s="9">
        <f>IF(H172=0, "-", H168/H172)</f>
        <v>2.9304029304029304E-2</v>
      </c>
      <c r="J168" s="8" t="str">
        <f t="shared" si="12"/>
        <v>-</v>
      </c>
      <c r="K168" s="9">
        <f t="shared" si="13"/>
        <v>0.75</v>
      </c>
    </row>
    <row r="169" spans="1:11" x14ac:dyDescent="0.25">
      <c r="A169" s="7" t="s">
        <v>470</v>
      </c>
      <c r="B169" s="65">
        <v>11</v>
      </c>
      <c r="C169" s="34">
        <f>IF(B172=0, "-", B169/B172)</f>
        <v>0.14285714285714285</v>
      </c>
      <c r="D169" s="65">
        <v>2</v>
      </c>
      <c r="E169" s="9">
        <f>IF(D172=0, "-", D169/D172)</f>
        <v>5.128205128205128E-2</v>
      </c>
      <c r="F169" s="81">
        <v>90</v>
      </c>
      <c r="G169" s="34">
        <f>IF(F172=0, "-", F169/F172)</f>
        <v>9.6463022508038579E-2</v>
      </c>
      <c r="H169" s="65">
        <v>105</v>
      </c>
      <c r="I169" s="9">
        <f>IF(H172=0, "-", H169/H172)</f>
        <v>0.12820512820512819</v>
      </c>
      <c r="J169" s="8">
        <f t="shared" si="12"/>
        <v>4.5</v>
      </c>
      <c r="K169" s="9">
        <f t="shared" si="13"/>
        <v>-0.14285714285714285</v>
      </c>
    </row>
    <row r="170" spans="1:11" x14ac:dyDescent="0.25">
      <c r="A170" s="7" t="s">
        <v>471</v>
      </c>
      <c r="B170" s="65">
        <v>2</v>
      </c>
      <c r="C170" s="34">
        <f>IF(B172=0, "-", B170/B172)</f>
        <v>2.5974025974025976E-2</v>
      </c>
      <c r="D170" s="65">
        <v>1</v>
      </c>
      <c r="E170" s="9">
        <f>IF(D172=0, "-", D170/D172)</f>
        <v>2.564102564102564E-2</v>
      </c>
      <c r="F170" s="81">
        <v>36</v>
      </c>
      <c r="G170" s="34">
        <f>IF(F172=0, "-", F170/F172)</f>
        <v>3.8585209003215437E-2</v>
      </c>
      <c r="H170" s="65">
        <v>38</v>
      </c>
      <c r="I170" s="9">
        <f>IF(H172=0, "-", H170/H172)</f>
        <v>4.63980463980464E-2</v>
      </c>
      <c r="J170" s="8">
        <f t="shared" si="12"/>
        <v>1</v>
      </c>
      <c r="K170" s="9">
        <f t="shared" si="13"/>
        <v>-5.2631578947368418E-2</v>
      </c>
    </row>
    <row r="171" spans="1:11" x14ac:dyDescent="0.25">
      <c r="A171" s="2"/>
      <c r="B171" s="68"/>
      <c r="C171" s="33"/>
      <c r="D171" s="68"/>
      <c r="E171" s="6"/>
      <c r="F171" s="82"/>
      <c r="G171" s="33"/>
      <c r="H171" s="68"/>
      <c r="I171" s="6"/>
      <c r="J171" s="5"/>
      <c r="K171" s="6"/>
    </row>
    <row r="172" spans="1:11" s="43" customFormat="1" x14ac:dyDescent="0.25">
      <c r="A172" s="162" t="s">
        <v>605</v>
      </c>
      <c r="B172" s="71">
        <f>SUM(B151:B171)</f>
        <v>77</v>
      </c>
      <c r="C172" s="40">
        <f>B172/5649</f>
        <v>1.3630731102850062E-2</v>
      </c>
      <c r="D172" s="71">
        <f>SUM(D151:D171)</f>
        <v>39</v>
      </c>
      <c r="E172" s="41">
        <f>D172/4889</f>
        <v>7.9770914297402334E-3</v>
      </c>
      <c r="F172" s="77">
        <f>SUM(F151:F171)</f>
        <v>933</v>
      </c>
      <c r="G172" s="42">
        <f>F172/69373</f>
        <v>1.3449036368616033E-2</v>
      </c>
      <c r="H172" s="71">
        <f>SUM(H151:H171)</f>
        <v>819</v>
      </c>
      <c r="I172" s="41">
        <f>H172/68605</f>
        <v>1.1937905400481015E-2</v>
      </c>
      <c r="J172" s="37">
        <f>IF(D172=0, "-", IF((B172-D172)/D172&lt;10, (B172-D172)/D172, "&gt;999%"))</f>
        <v>0.97435897435897434</v>
      </c>
      <c r="K172" s="38">
        <f>IF(H172=0, "-", IF((F172-H172)/H172&lt;10, (F172-H172)/H172, "&gt;999%"))</f>
        <v>0.1391941391941392</v>
      </c>
    </row>
    <row r="173" spans="1:11" x14ac:dyDescent="0.25">
      <c r="B173" s="83"/>
      <c r="D173" s="83"/>
      <c r="F173" s="83"/>
      <c r="H173" s="83"/>
    </row>
    <row r="174" spans="1:11" s="43" customFormat="1" x14ac:dyDescent="0.25">
      <c r="A174" s="162" t="s">
        <v>604</v>
      </c>
      <c r="B174" s="71">
        <v>704</v>
      </c>
      <c r="C174" s="40">
        <f>B174/5649</f>
        <v>0.12462382722605771</v>
      </c>
      <c r="D174" s="71">
        <v>535</v>
      </c>
      <c r="E174" s="41">
        <f>D174/4889</f>
        <v>0.10942933115156474</v>
      </c>
      <c r="F174" s="77">
        <v>9302</v>
      </c>
      <c r="G174" s="42">
        <f>F174/69373</f>
        <v>0.13408674844680207</v>
      </c>
      <c r="H174" s="71">
        <v>8701</v>
      </c>
      <c r="I174" s="41">
        <f>H174/68605</f>
        <v>0.12682749070767438</v>
      </c>
      <c r="J174" s="37">
        <f>IF(D174=0, "-", IF((B174-D174)/D174&lt;10, (B174-D174)/D174, "&gt;999%"))</f>
        <v>0.31588785046728973</v>
      </c>
      <c r="K174" s="38">
        <f>IF(H174=0, "-", IF((F174-H174)/H174&lt;10, (F174-H174)/H174, "&gt;999%"))</f>
        <v>6.9072520399954027E-2</v>
      </c>
    </row>
    <row r="175" spans="1:11" x14ac:dyDescent="0.25">
      <c r="B175" s="83"/>
      <c r="D175" s="83"/>
      <c r="F175" s="83"/>
      <c r="H175" s="83"/>
    </row>
    <row r="176" spans="1:11" ht="15.6" x14ac:dyDescent="0.3">
      <c r="A176" s="164" t="s">
        <v>124</v>
      </c>
      <c r="B176" s="196" t="s">
        <v>1</v>
      </c>
      <c r="C176" s="200"/>
      <c r="D176" s="200"/>
      <c r="E176" s="197"/>
      <c r="F176" s="196" t="s">
        <v>14</v>
      </c>
      <c r="G176" s="200"/>
      <c r="H176" s="200"/>
      <c r="I176" s="197"/>
      <c r="J176" s="196" t="s">
        <v>15</v>
      </c>
      <c r="K176" s="197"/>
    </row>
    <row r="177" spans="1:11" x14ac:dyDescent="0.25">
      <c r="A177" s="22"/>
      <c r="B177" s="196">
        <f>VALUE(RIGHT($B$2, 4))</f>
        <v>2022</v>
      </c>
      <c r="C177" s="197"/>
      <c r="D177" s="196">
        <f>B177-1</f>
        <v>2021</v>
      </c>
      <c r="E177" s="204"/>
      <c r="F177" s="196">
        <f>B177</f>
        <v>2022</v>
      </c>
      <c r="G177" s="204"/>
      <c r="H177" s="196">
        <f>D177</f>
        <v>2021</v>
      </c>
      <c r="I177" s="204"/>
      <c r="J177" s="140" t="s">
        <v>4</v>
      </c>
      <c r="K177" s="141" t="s">
        <v>2</v>
      </c>
    </row>
    <row r="178" spans="1:11" x14ac:dyDescent="0.25">
      <c r="A178" s="163" t="s">
        <v>157</v>
      </c>
      <c r="B178" s="61" t="s">
        <v>12</v>
      </c>
      <c r="C178" s="62" t="s">
        <v>13</v>
      </c>
      <c r="D178" s="61" t="s">
        <v>12</v>
      </c>
      <c r="E178" s="63" t="s">
        <v>13</v>
      </c>
      <c r="F178" s="62" t="s">
        <v>12</v>
      </c>
      <c r="G178" s="62" t="s">
        <v>13</v>
      </c>
      <c r="H178" s="61" t="s">
        <v>12</v>
      </c>
      <c r="I178" s="63" t="s">
        <v>13</v>
      </c>
      <c r="J178" s="61"/>
      <c r="K178" s="63"/>
    </row>
    <row r="179" spans="1:11" x14ac:dyDescent="0.25">
      <c r="A179" s="7" t="s">
        <v>472</v>
      </c>
      <c r="B179" s="65">
        <v>29</v>
      </c>
      <c r="C179" s="34">
        <f>IF(B182=0, "-", B179/B182)</f>
        <v>0.17159763313609466</v>
      </c>
      <c r="D179" s="65">
        <v>1</v>
      </c>
      <c r="E179" s="9">
        <f>IF(D182=0, "-", D179/D182)</f>
        <v>1.6949152542372881E-2</v>
      </c>
      <c r="F179" s="81">
        <v>257</v>
      </c>
      <c r="G179" s="34">
        <f>IF(F182=0, "-", F179/F182)</f>
        <v>0.19968919968919968</v>
      </c>
      <c r="H179" s="65">
        <v>209</v>
      </c>
      <c r="I179" s="9">
        <f>IF(H182=0, "-", H179/H182)</f>
        <v>0.16521739130434782</v>
      </c>
      <c r="J179" s="8" t="str">
        <f>IF(D179=0, "-", IF((B179-D179)/D179&lt;10, (B179-D179)/D179, "&gt;999%"))</f>
        <v>&gt;999%</v>
      </c>
      <c r="K179" s="9">
        <f>IF(H179=0, "-", IF((F179-H179)/H179&lt;10, (F179-H179)/H179, "&gt;999%"))</f>
        <v>0.22966507177033493</v>
      </c>
    </row>
    <row r="180" spans="1:11" x14ac:dyDescent="0.25">
      <c r="A180" s="7" t="s">
        <v>473</v>
      </c>
      <c r="B180" s="65">
        <v>140</v>
      </c>
      <c r="C180" s="34">
        <f>IF(B182=0, "-", B180/B182)</f>
        <v>0.82840236686390534</v>
      </c>
      <c r="D180" s="65">
        <v>58</v>
      </c>
      <c r="E180" s="9">
        <f>IF(D182=0, "-", D180/D182)</f>
        <v>0.98305084745762716</v>
      </c>
      <c r="F180" s="81">
        <v>1030</v>
      </c>
      <c r="G180" s="34">
        <f>IF(F182=0, "-", F180/F182)</f>
        <v>0.80031080031080026</v>
      </c>
      <c r="H180" s="65">
        <v>1056</v>
      </c>
      <c r="I180" s="9">
        <f>IF(H182=0, "-", H180/H182)</f>
        <v>0.83478260869565213</v>
      </c>
      <c r="J180" s="8">
        <f>IF(D180=0, "-", IF((B180-D180)/D180&lt;10, (B180-D180)/D180, "&gt;999%"))</f>
        <v>1.4137931034482758</v>
      </c>
      <c r="K180" s="9">
        <f>IF(H180=0, "-", IF((F180-H180)/H180&lt;10, (F180-H180)/H180, "&gt;999%"))</f>
        <v>-2.462121212121212E-2</v>
      </c>
    </row>
    <row r="181" spans="1:11" x14ac:dyDescent="0.25">
      <c r="A181" s="2"/>
      <c r="B181" s="68"/>
      <c r="C181" s="33"/>
      <c r="D181" s="68"/>
      <c r="E181" s="6"/>
      <c r="F181" s="82"/>
      <c r="G181" s="33"/>
      <c r="H181" s="68"/>
      <c r="I181" s="6"/>
      <c r="J181" s="5"/>
      <c r="K181" s="6"/>
    </row>
    <row r="182" spans="1:11" s="43" customFormat="1" x14ac:dyDescent="0.25">
      <c r="A182" s="162" t="s">
        <v>603</v>
      </c>
      <c r="B182" s="71">
        <f>SUM(B179:B181)</f>
        <v>169</v>
      </c>
      <c r="C182" s="40">
        <f>B182/5649</f>
        <v>2.9916799433528058E-2</v>
      </c>
      <c r="D182" s="71">
        <f>SUM(D179:D181)</f>
        <v>59</v>
      </c>
      <c r="E182" s="41">
        <f>D182/4889</f>
        <v>1.2067907547555738E-2</v>
      </c>
      <c r="F182" s="77">
        <f>SUM(F179:F181)</f>
        <v>1287</v>
      </c>
      <c r="G182" s="42">
        <f>F182/69373</f>
        <v>1.8551886180502502E-2</v>
      </c>
      <c r="H182" s="71">
        <f>SUM(H179:H181)</f>
        <v>1265</v>
      </c>
      <c r="I182" s="41">
        <f>H182/68605</f>
        <v>1.8438889293783251E-2</v>
      </c>
      <c r="J182" s="37">
        <f>IF(D182=0, "-", IF((B182-D182)/D182&lt;10, (B182-D182)/D182, "&gt;999%"))</f>
        <v>1.8644067796610169</v>
      </c>
      <c r="K182" s="38">
        <f>IF(H182=0, "-", IF((F182-H182)/H182&lt;10, (F182-H182)/H182, "&gt;999%"))</f>
        <v>1.7391304347826087E-2</v>
      </c>
    </row>
    <row r="183" spans="1:11" x14ac:dyDescent="0.25">
      <c r="B183" s="83"/>
      <c r="D183" s="83"/>
      <c r="F183" s="83"/>
      <c r="H183" s="83"/>
    </row>
    <row r="184" spans="1:11" x14ac:dyDescent="0.25">
      <c r="A184" s="163" t="s">
        <v>158</v>
      </c>
      <c r="B184" s="61" t="s">
        <v>12</v>
      </c>
      <c r="C184" s="62" t="s">
        <v>13</v>
      </c>
      <c r="D184" s="61" t="s">
        <v>12</v>
      </c>
      <c r="E184" s="63" t="s">
        <v>13</v>
      </c>
      <c r="F184" s="62" t="s">
        <v>12</v>
      </c>
      <c r="G184" s="62" t="s">
        <v>13</v>
      </c>
      <c r="H184" s="61" t="s">
        <v>12</v>
      </c>
      <c r="I184" s="63" t="s">
        <v>13</v>
      </c>
      <c r="J184" s="61"/>
      <c r="K184" s="63"/>
    </row>
    <row r="185" spans="1:11" x14ac:dyDescent="0.25">
      <c r="A185" s="7" t="s">
        <v>474</v>
      </c>
      <c r="B185" s="65">
        <v>1</v>
      </c>
      <c r="C185" s="34">
        <f>IF(B196=0, "-", B185/B196)</f>
        <v>7.6923076923076927E-2</v>
      </c>
      <c r="D185" s="65">
        <v>0</v>
      </c>
      <c r="E185" s="9">
        <f>IF(D196=0, "-", D185/D196)</f>
        <v>0</v>
      </c>
      <c r="F185" s="81">
        <v>3</v>
      </c>
      <c r="G185" s="34">
        <f>IF(F196=0, "-", F185/F196)</f>
        <v>1.4705882352941176E-2</v>
      </c>
      <c r="H185" s="65">
        <v>2</v>
      </c>
      <c r="I185" s="9">
        <f>IF(H196=0, "-", H185/H196)</f>
        <v>1.282051282051282E-2</v>
      </c>
      <c r="J185" s="8" t="str">
        <f t="shared" ref="J185:J194" si="14">IF(D185=0, "-", IF((B185-D185)/D185&lt;10, (B185-D185)/D185, "&gt;999%"))</f>
        <v>-</v>
      </c>
      <c r="K185" s="9">
        <f t="shared" ref="K185:K194" si="15">IF(H185=0, "-", IF((F185-H185)/H185&lt;10, (F185-H185)/H185, "&gt;999%"))</f>
        <v>0.5</v>
      </c>
    </row>
    <row r="186" spans="1:11" x14ac:dyDescent="0.25">
      <c r="A186" s="7" t="s">
        <v>475</v>
      </c>
      <c r="B186" s="65">
        <v>3</v>
      </c>
      <c r="C186" s="34">
        <f>IF(B196=0, "-", B186/B196)</f>
        <v>0.23076923076923078</v>
      </c>
      <c r="D186" s="65">
        <v>3</v>
      </c>
      <c r="E186" s="9">
        <f>IF(D196=0, "-", D186/D196)</f>
        <v>0.21428571428571427</v>
      </c>
      <c r="F186" s="81">
        <v>26</v>
      </c>
      <c r="G186" s="34">
        <f>IF(F196=0, "-", F186/F196)</f>
        <v>0.12745098039215685</v>
      </c>
      <c r="H186" s="65">
        <v>14</v>
      </c>
      <c r="I186" s="9">
        <f>IF(H196=0, "-", H186/H196)</f>
        <v>8.9743589743589744E-2</v>
      </c>
      <c r="J186" s="8">
        <f t="shared" si="14"/>
        <v>0</v>
      </c>
      <c r="K186" s="9">
        <f t="shared" si="15"/>
        <v>0.8571428571428571</v>
      </c>
    </row>
    <row r="187" spans="1:11" x14ac:dyDescent="0.25">
      <c r="A187" s="7" t="s">
        <v>476</v>
      </c>
      <c r="B187" s="65">
        <v>1</v>
      </c>
      <c r="C187" s="34">
        <f>IF(B196=0, "-", B187/B196)</f>
        <v>7.6923076923076927E-2</v>
      </c>
      <c r="D187" s="65">
        <v>0</v>
      </c>
      <c r="E187" s="9">
        <f>IF(D196=0, "-", D187/D196)</f>
        <v>0</v>
      </c>
      <c r="F187" s="81">
        <v>10</v>
      </c>
      <c r="G187" s="34">
        <f>IF(F196=0, "-", F187/F196)</f>
        <v>4.9019607843137254E-2</v>
      </c>
      <c r="H187" s="65">
        <v>6</v>
      </c>
      <c r="I187" s="9">
        <f>IF(H196=0, "-", H187/H196)</f>
        <v>3.8461538461538464E-2</v>
      </c>
      <c r="J187" s="8" t="str">
        <f t="shared" si="14"/>
        <v>-</v>
      </c>
      <c r="K187" s="9">
        <f t="shared" si="15"/>
        <v>0.66666666666666663</v>
      </c>
    </row>
    <row r="188" spans="1:11" x14ac:dyDescent="0.25">
      <c r="A188" s="7" t="s">
        <v>477</v>
      </c>
      <c r="B188" s="65">
        <v>4</v>
      </c>
      <c r="C188" s="34">
        <f>IF(B196=0, "-", B188/B196)</f>
        <v>0.30769230769230771</v>
      </c>
      <c r="D188" s="65">
        <v>6</v>
      </c>
      <c r="E188" s="9">
        <f>IF(D196=0, "-", D188/D196)</f>
        <v>0.42857142857142855</v>
      </c>
      <c r="F188" s="81">
        <v>37</v>
      </c>
      <c r="G188" s="34">
        <f>IF(F196=0, "-", F188/F196)</f>
        <v>0.18137254901960784</v>
      </c>
      <c r="H188" s="65">
        <v>27</v>
      </c>
      <c r="I188" s="9">
        <f>IF(H196=0, "-", H188/H196)</f>
        <v>0.17307692307692307</v>
      </c>
      <c r="J188" s="8">
        <f t="shared" si="14"/>
        <v>-0.33333333333333331</v>
      </c>
      <c r="K188" s="9">
        <f t="shared" si="15"/>
        <v>0.37037037037037035</v>
      </c>
    </row>
    <row r="189" spans="1:11" x14ac:dyDescent="0.25">
      <c r="A189" s="7" t="s">
        <v>478</v>
      </c>
      <c r="B189" s="65">
        <v>0</v>
      </c>
      <c r="C189" s="34">
        <f>IF(B196=0, "-", B189/B196)</f>
        <v>0</v>
      </c>
      <c r="D189" s="65">
        <v>0</v>
      </c>
      <c r="E189" s="9">
        <f>IF(D196=0, "-", D189/D196)</f>
        <v>0</v>
      </c>
      <c r="F189" s="81">
        <v>5</v>
      </c>
      <c r="G189" s="34">
        <f>IF(F196=0, "-", F189/F196)</f>
        <v>2.4509803921568627E-2</v>
      </c>
      <c r="H189" s="65">
        <v>6</v>
      </c>
      <c r="I189" s="9">
        <f>IF(H196=0, "-", H189/H196)</f>
        <v>3.8461538461538464E-2</v>
      </c>
      <c r="J189" s="8" t="str">
        <f t="shared" si="14"/>
        <v>-</v>
      </c>
      <c r="K189" s="9">
        <f t="shared" si="15"/>
        <v>-0.16666666666666666</v>
      </c>
    </row>
    <row r="190" spans="1:11" x14ac:dyDescent="0.25">
      <c r="A190" s="7" t="s">
        <v>479</v>
      </c>
      <c r="B190" s="65">
        <v>0</v>
      </c>
      <c r="C190" s="34">
        <f>IF(B196=0, "-", B190/B196)</f>
        <v>0</v>
      </c>
      <c r="D190" s="65">
        <v>1</v>
      </c>
      <c r="E190" s="9">
        <f>IF(D196=0, "-", D190/D196)</f>
        <v>7.1428571428571425E-2</v>
      </c>
      <c r="F190" s="81">
        <v>10</v>
      </c>
      <c r="G190" s="34">
        <f>IF(F196=0, "-", F190/F196)</f>
        <v>4.9019607843137254E-2</v>
      </c>
      <c r="H190" s="65">
        <v>23</v>
      </c>
      <c r="I190" s="9">
        <f>IF(H196=0, "-", H190/H196)</f>
        <v>0.14743589743589744</v>
      </c>
      <c r="J190" s="8">
        <f t="shared" si="14"/>
        <v>-1</v>
      </c>
      <c r="K190" s="9">
        <f t="shared" si="15"/>
        <v>-0.56521739130434778</v>
      </c>
    </row>
    <row r="191" spans="1:11" x14ac:dyDescent="0.25">
      <c r="A191" s="7" t="s">
        <v>480</v>
      </c>
      <c r="B191" s="65">
        <v>0</v>
      </c>
      <c r="C191" s="34">
        <f>IF(B196=0, "-", B191/B196)</f>
        <v>0</v>
      </c>
      <c r="D191" s="65">
        <v>0</v>
      </c>
      <c r="E191" s="9">
        <f>IF(D196=0, "-", D191/D196)</f>
        <v>0</v>
      </c>
      <c r="F191" s="81">
        <v>2</v>
      </c>
      <c r="G191" s="34">
        <f>IF(F196=0, "-", F191/F196)</f>
        <v>9.8039215686274508E-3</v>
      </c>
      <c r="H191" s="65">
        <v>4</v>
      </c>
      <c r="I191" s="9">
        <f>IF(H196=0, "-", H191/H196)</f>
        <v>2.564102564102564E-2</v>
      </c>
      <c r="J191" s="8" t="str">
        <f t="shared" si="14"/>
        <v>-</v>
      </c>
      <c r="K191" s="9">
        <f t="shared" si="15"/>
        <v>-0.5</v>
      </c>
    </row>
    <row r="192" spans="1:11" x14ac:dyDescent="0.25">
      <c r="A192" s="7" t="s">
        <v>481</v>
      </c>
      <c r="B192" s="65">
        <v>2</v>
      </c>
      <c r="C192" s="34">
        <f>IF(B196=0, "-", B192/B196)</f>
        <v>0.15384615384615385</v>
      </c>
      <c r="D192" s="65">
        <v>0</v>
      </c>
      <c r="E192" s="9">
        <f>IF(D196=0, "-", D192/D196)</f>
        <v>0</v>
      </c>
      <c r="F192" s="81">
        <v>11</v>
      </c>
      <c r="G192" s="34">
        <f>IF(F196=0, "-", F192/F196)</f>
        <v>5.3921568627450983E-2</v>
      </c>
      <c r="H192" s="65">
        <v>8</v>
      </c>
      <c r="I192" s="9">
        <f>IF(H196=0, "-", H192/H196)</f>
        <v>5.128205128205128E-2</v>
      </c>
      <c r="J192" s="8" t="str">
        <f t="shared" si="14"/>
        <v>-</v>
      </c>
      <c r="K192" s="9">
        <f t="shared" si="15"/>
        <v>0.375</v>
      </c>
    </row>
    <row r="193" spans="1:11" x14ac:dyDescent="0.25">
      <c r="A193" s="7" t="s">
        <v>482</v>
      </c>
      <c r="B193" s="65">
        <v>0</v>
      </c>
      <c r="C193" s="34">
        <f>IF(B196=0, "-", B193/B196)</f>
        <v>0</v>
      </c>
      <c r="D193" s="65">
        <v>0</v>
      </c>
      <c r="E193" s="9">
        <f>IF(D196=0, "-", D193/D196)</f>
        <v>0</v>
      </c>
      <c r="F193" s="81">
        <v>60</v>
      </c>
      <c r="G193" s="34">
        <f>IF(F196=0, "-", F193/F196)</f>
        <v>0.29411764705882354</v>
      </c>
      <c r="H193" s="65">
        <v>24</v>
      </c>
      <c r="I193" s="9">
        <f>IF(H196=0, "-", H193/H196)</f>
        <v>0.15384615384615385</v>
      </c>
      <c r="J193" s="8" t="str">
        <f t="shared" si="14"/>
        <v>-</v>
      </c>
      <c r="K193" s="9">
        <f t="shared" si="15"/>
        <v>1.5</v>
      </c>
    </row>
    <row r="194" spans="1:11" x14ac:dyDescent="0.25">
      <c r="A194" s="7" t="s">
        <v>483</v>
      </c>
      <c r="B194" s="65">
        <v>2</v>
      </c>
      <c r="C194" s="34">
        <f>IF(B196=0, "-", B194/B196)</f>
        <v>0.15384615384615385</v>
      </c>
      <c r="D194" s="65">
        <v>4</v>
      </c>
      <c r="E194" s="9">
        <f>IF(D196=0, "-", D194/D196)</f>
        <v>0.2857142857142857</v>
      </c>
      <c r="F194" s="81">
        <v>40</v>
      </c>
      <c r="G194" s="34">
        <f>IF(F196=0, "-", F194/F196)</f>
        <v>0.19607843137254902</v>
      </c>
      <c r="H194" s="65">
        <v>42</v>
      </c>
      <c r="I194" s="9">
        <f>IF(H196=0, "-", H194/H196)</f>
        <v>0.26923076923076922</v>
      </c>
      <c r="J194" s="8">
        <f t="shared" si="14"/>
        <v>-0.5</v>
      </c>
      <c r="K194" s="9">
        <f t="shared" si="15"/>
        <v>-4.7619047619047616E-2</v>
      </c>
    </row>
    <row r="195" spans="1:11" x14ac:dyDescent="0.25">
      <c r="A195" s="2"/>
      <c r="B195" s="68"/>
      <c r="C195" s="33"/>
      <c r="D195" s="68"/>
      <c r="E195" s="6"/>
      <c r="F195" s="82"/>
      <c r="G195" s="33"/>
      <c r="H195" s="68"/>
      <c r="I195" s="6"/>
      <c r="J195" s="5"/>
      <c r="K195" s="6"/>
    </row>
    <row r="196" spans="1:11" s="43" customFormat="1" x14ac:dyDescent="0.25">
      <c r="A196" s="162" t="s">
        <v>602</v>
      </c>
      <c r="B196" s="71">
        <f>SUM(B185:B195)</f>
        <v>13</v>
      </c>
      <c r="C196" s="40">
        <f>B196/5649</f>
        <v>2.3012922641175429E-3</v>
      </c>
      <c r="D196" s="71">
        <f>SUM(D185:D195)</f>
        <v>14</v>
      </c>
      <c r="E196" s="41">
        <f>D196/4889</f>
        <v>2.8635712824708528E-3</v>
      </c>
      <c r="F196" s="77">
        <f>SUM(F185:F195)</f>
        <v>204</v>
      </c>
      <c r="G196" s="42">
        <f>F196/69373</f>
        <v>2.9406253153244056E-3</v>
      </c>
      <c r="H196" s="71">
        <f>SUM(H185:H195)</f>
        <v>156</v>
      </c>
      <c r="I196" s="41">
        <f>H196/68605</f>
        <v>2.2738867429487647E-3</v>
      </c>
      <c r="J196" s="37">
        <f>IF(D196=0, "-", IF((B196-D196)/D196&lt;10, (B196-D196)/D196, "&gt;999%"))</f>
        <v>-7.1428571428571425E-2</v>
      </c>
      <c r="K196" s="38">
        <f>IF(H196=0, "-", IF((F196-H196)/H196&lt;10, (F196-H196)/H196, "&gt;999%"))</f>
        <v>0.30769230769230771</v>
      </c>
    </row>
    <row r="197" spans="1:11" x14ac:dyDescent="0.25">
      <c r="B197" s="83"/>
      <c r="D197" s="83"/>
      <c r="F197" s="83"/>
      <c r="H197" s="83"/>
    </row>
    <row r="198" spans="1:11" s="43" customFormat="1" x14ac:dyDescent="0.25">
      <c r="A198" s="162" t="s">
        <v>601</v>
      </c>
      <c r="B198" s="71">
        <v>182</v>
      </c>
      <c r="C198" s="40">
        <f>B198/5649</f>
        <v>3.2218091697645598E-2</v>
      </c>
      <c r="D198" s="71">
        <v>73</v>
      </c>
      <c r="E198" s="41">
        <f>D198/4889</f>
        <v>1.4931478830026591E-2</v>
      </c>
      <c r="F198" s="77">
        <v>1491</v>
      </c>
      <c r="G198" s="42">
        <f>F198/69373</f>
        <v>2.1492511495826906E-2</v>
      </c>
      <c r="H198" s="71">
        <v>1421</v>
      </c>
      <c r="I198" s="41">
        <f>H198/68605</f>
        <v>2.0712776036732015E-2</v>
      </c>
      <c r="J198" s="37">
        <f>IF(D198=0, "-", IF((B198-D198)/D198&lt;10, (B198-D198)/D198, "&gt;999%"))</f>
        <v>1.4931506849315068</v>
      </c>
      <c r="K198" s="38">
        <f>IF(H198=0, "-", IF((F198-H198)/H198&lt;10, (F198-H198)/H198, "&gt;999%"))</f>
        <v>4.9261083743842367E-2</v>
      </c>
    </row>
    <row r="199" spans="1:11" x14ac:dyDescent="0.25">
      <c r="B199" s="83"/>
      <c r="D199" s="83"/>
      <c r="F199" s="83"/>
      <c r="H199" s="83"/>
    </row>
    <row r="200" spans="1:11" x14ac:dyDescent="0.25">
      <c r="A200" s="27" t="s">
        <v>599</v>
      </c>
      <c r="B200" s="71">
        <f>B204-B202</f>
        <v>3064</v>
      </c>
      <c r="C200" s="40">
        <f>B200/5649</f>
        <v>0.54239688440431932</v>
      </c>
      <c r="D200" s="71">
        <f>D204-D202</f>
        <v>2309</v>
      </c>
      <c r="E200" s="41">
        <f>D200/4889</f>
        <v>0.47228472080179995</v>
      </c>
      <c r="F200" s="77">
        <f>F204-F202</f>
        <v>33758</v>
      </c>
      <c r="G200" s="42">
        <f>F200/69373</f>
        <v>0.48661583036628081</v>
      </c>
      <c r="H200" s="71">
        <f>H204-H202</f>
        <v>32718</v>
      </c>
      <c r="I200" s="41">
        <f>H200/68605</f>
        <v>0.47690401574229285</v>
      </c>
      <c r="J200" s="37">
        <f>IF(D200=0, "-", IF((B200-D200)/D200&lt;10, (B200-D200)/D200, "&gt;999%"))</f>
        <v>0.3269813772195756</v>
      </c>
      <c r="K200" s="38">
        <f>IF(H200=0, "-", IF((F200-H200)/H200&lt;10, (F200-H200)/H200, "&gt;999%"))</f>
        <v>3.1786784033253863E-2</v>
      </c>
    </row>
    <row r="201" spans="1:11" x14ac:dyDescent="0.25">
      <c r="A201" s="27"/>
      <c r="B201" s="71"/>
      <c r="C201" s="40"/>
      <c r="D201" s="71"/>
      <c r="E201" s="41"/>
      <c r="F201" s="77"/>
      <c r="G201" s="42"/>
      <c r="H201" s="71"/>
      <c r="I201" s="41"/>
      <c r="J201" s="37"/>
      <c r="K201" s="38"/>
    </row>
    <row r="202" spans="1:11" x14ac:dyDescent="0.25">
      <c r="A202" s="27" t="s">
        <v>600</v>
      </c>
      <c r="B202" s="71">
        <v>258</v>
      </c>
      <c r="C202" s="40">
        <f>B202/5649</f>
        <v>4.5671800318640467E-2</v>
      </c>
      <c r="D202" s="71">
        <v>168</v>
      </c>
      <c r="E202" s="41">
        <f>D202/4889</f>
        <v>3.4362855389650233E-2</v>
      </c>
      <c r="F202" s="77">
        <v>3493</v>
      </c>
      <c r="G202" s="42">
        <f>F202/69373</f>
        <v>5.0351001109941909E-2</v>
      </c>
      <c r="H202" s="71">
        <v>2903</v>
      </c>
      <c r="I202" s="41">
        <f>H202/68605</f>
        <v>4.2314700094745278E-2</v>
      </c>
      <c r="J202" s="37">
        <f>IF(D202=0, "-", IF((B202-D202)/D202&lt;10, (B202-D202)/D202, "&gt;999%"))</f>
        <v>0.5357142857142857</v>
      </c>
      <c r="K202" s="38">
        <f>IF(H202=0, "-", IF((F202-H202)/H202&lt;10, (F202-H202)/H202, "&gt;999%"))</f>
        <v>0.20323802962452636</v>
      </c>
    </row>
    <row r="203" spans="1:11" x14ac:dyDescent="0.25">
      <c r="A203" s="27"/>
      <c r="B203" s="71"/>
      <c r="C203" s="40"/>
      <c r="D203" s="71"/>
      <c r="E203" s="41"/>
      <c r="F203" s="77"/>
      <c r="G203" s="42"/>
      <c r="H203" s="71"/>
      <c r="I203" s="41"/>
      <c r="J203" s="37"/>
      <c r="K203" s="38"/>
    </row>
    <row r="204" spans="1:11" x14ac:dyDescent="0.25">
      <c r="A204" s="27" t="s">
        <v>598</v>
      </c>
      <c r="B204" s="71">
        <v>3322</v>
      </c>
      <c r="C204" s="40">
        <f>B204/5649</f>
        <v>0.58806868472295981</v>
      </c>
      <c r="D204" s="71">
        <v>2477</v>
      </c>
      <c r="E204" s="41">
        <f>D204/4889</f>
        <v>0.50664757619145018</v>
      </c>
      <c r="F204" s="77">
        <v>37251</v>
      </c>
      <c r="G204" s="42">
        <f>F204/69373</f>
        <v>0.53696683147622271</v>
      </c>
      <c r="H204" s="71">
        <v>35621</v>
      </c>
      <c r="I204" s="41">
        <f>H204/68605</f>
        <v>0.51921871583703816</v>
      </c>
      <c r="J204" s="37">
        <f>IF(D204=0, "-", IF((B204-D204)/D204&lt;10, (B204-D204)/D204, "&gt;999%"))</f>
        <v>0.34113847396043601</v>
      </c>
      <c r="K204" s="38">
        <f>IF(H204=0, "-", IF((F204-H204)/H204&lt;10, (F204-H204)/H204, "&gt;999%"))</f>
        <v>4.5759523876365067E-2</v>
      </c>
    </row>
  </sheetData>
  <mergeCells count="37">
    <mergeCell ref="B1:K1"/>
    <mergeCell ref="B2:K2"/>
    <mergeCell ref="B176:E176"/>
    <mergeCell ref="F176:I176"/>
    <mergeCell ref="J176:K176"/>
    <mergeCell ref="B177:C177"/>
    <mergeCell ref="D177:E177"/>
    <mergeCell ref="F177:G177"/>
    <mergeCell ref="H177:I177"/>
    <mergeCell ref="B121:E121"/>
    <mergeCell ref="F121:I121"/>
    <mergeCell ref="J121:K121"/>
    <mergeCell ref="B122:C122"/>
    <mergeCell ref="D122:E122"/>
    <mergeCell ref="F122:G122"/>
    <mergeCell ref="H122:I122"/>
    <mergeCell ref="B68:E68"/>
    <mergeCell ref="F68:I68"/>
    <mergeCell ref="J68:K68"/>
    <mergeCell ref="B69:C69"/>
    <mergeCell ref="D69:E69"/>
    <mergeCell ref="F69:G69"/>
    <mergeCell ref="H69:I69"/>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20" max="16383" man="1"/>
    <brk id="17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7"/>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626</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IF(B47=0, "-", B7/B47)</f>
        <v>3.0102347983142685E-4</v>
      </c>
      <c r="D7" s="65">
        <v>3</v>
      </c>
      <c r="E7" s="21">
        <f>IF(D47=0, "-", D7/D47)</f>
        <v>1.2111425111021397E-3</v>
      </c>
      <c r="F7" s="81">
        <v>19</v>
      </c>
      <c r="G7" s="39">
        <f>IF(F47=0, "-", F7/F47)</f>
        <v>5.1005342138466078E-4</v>
      </c>
      <c r="H7" s="65">
        <v>26</v>
      </c>
      <c r="I7" s="21">
        <f>IF(H47=0, "-", H7/H47)</f>
        <v>7.2990651581932009E-4</v>
      </c>
      <c r="J7" s="20">
        <f t="shared" ref="J7:J45" si="0">IF(D7=0, "-", IF((B7-D7)/D7&lt;10, (B7-D7)/D7, "&gt;999%"))</f>
        <v>-0.66666666666666663</v>
      </c>
      <c r="K7" s="21">
        <f t="shared" ref="K7:K45" si="1">IF(H7=0, "-", IF((F7-H7)/H7&lt;10, (F7-H7)/H7, "&gt;999%"))</f>
        <v>-0.26923076923076922</v>
      </c>
    </row>
    <row r="8" spans="1:11" x14ac:dyDescent="0.25">
      <c r="A8" s="7" t="s">
        <v>32</v>
      </c>
      <c r="B8" s="65">
        <v>1</v>
      </c>
      <c r="C8" s="39">
        <f>IF(B47=0, "-", B8/B47)</f>
        <v>3.0102347983142685E-4</v>
      </c>
      <c r="D8" s="65">
        <v>0</v>
      </c>
      <c r="E8" s="21">
        <f>IF(D47=0, "-", D8/D47)</f>
        <v>0</v>
      </c>
      <c r="F8" s="81">
        <v>3</v>
      </c>
      <c r="G8" s="39">
        <f>IF(F47=0, "-", F8/F47)</f>
        <v>8.0534750744946446E-5</v>
      </c>
      <c r="H8" s="65">
        <v>2</v>
      </c>
      <c r="I8" s="21">
        <f>IF(H47=0, "-", H8/H47)</f>
        <v>5.6146655063024617E-5</v>
      </c>
      <c r="J8" s="20" t="str">
        <f t="shared" si="0"/>
        <v>-</v>
      </c>
      <c r="K8" s="21">
        <f t="shared" si="1"/>
        <v>0.5</v>
      </c>
    </row>
    <row r="9" spans="1:11" x14ac:dyDescent="0.25">
      <c r="A9" s="7" t="s">
        <v>33</v>
      </c>
      <c r="B9" s="65">
        <v>45</v>
      </c>
      <c r="C9" s="39">
        <f>IF(B47=0, "-", B9/B47)</f>
        <v>1.3546056592414209E-2</v>
      </c>
      <c r="D9" s="65">
        <v>24</v>
      </c>
      <c r="E9" s="21">
        <f>IF(D47=0, "-", D9/D47)</f>
        <v>9.6891400888171175E-3</v>
      </c>
      <c r="F9" s="81">
        <v>426</v>
      </c>
      <c r="G9" s="39">
        <f>IF(F47=0, "-", F9/F47)</f>
        <v>1.1435934605782395E-2</v>
      </c>
      <c r="H9" s="65">
        <v>476</v>
      </c>
      <c r="I9" s="21">
        <f>IF(H47=0, "-", H9/H47)</f>
        <v>1.336290390499986E-2</v>
      </c>
      <c r="J9" s="20">
        <f t="shared" si="0"/>
        <v>0.875</v>
      </c>
      <c r="K9" s="21">
        <f t="shared" si="1"/>
        <v>-0.10504201680672269</v>
      </c>
    </row>
    <row r="10" spans="1:11" x14ac:dyDescent="0.25">
      <c r="A10" s="7" t="s">
        <v>34</v>
      </c>
      <c r="B10" s="65">
        <v>1</v>
      </c>
      <c r="C10" s="39">
        <f>IF(B47=0, "-", B10/B47)</f>
        <v>3.0102347983142685E-4</v>
      </c>
      <c r="D10" s="65">
        <v>0</v>
      </c>
      <c r="E10" s="21">
        <f>IF(D47=0, "-", D10/D47)</f>
        <v>0</v>
      </c>
      <c r="F10" s="81">
        <v>10</v>
      </c>
      <c r="G10" s="39">
        <f>IF(F47=0, "-", F10/F47)</f>
        <v>2.6844916914982146E-4</v>
      </c>
      <c r="H10" s="65">
        <v>6</v>
      </c>
      <c r="I10" s="21">
        <f>IF(H47=0, "-", H10/H47)</f>
        <v>1.6843996518907387E-4</v>
      </c>
      <c r="J10" s="20" t="str">
        <f t="shared" si="0"/>
        <v>-</v>
      </c>
      <c r="K10" s="21">
        <f t="shared" si="1"/>
        <v>0.66666666666666663</v>
      </c>
    </row>
    <row r="11" spans="1:11" x14ac:dyDescent="0.25">
      <c r="A11" s="7" t="s">
        <v>35</v>
      </c>
      <c r="B11" s="65">
        <v>29</v>
      </c>
      <c r="C11" s="39">
        <f>IF(B47=0, "-", B11/B47)</f>
        <v>8.7296809151113791E-3</v>
      </c>
      <c r="D11" s="65">
        <v>57</v>
      </c>
      <c r="E11" s="21">
        <f>IF(D47=0, "-", D11/D47)</f>
        <v>2.3011707710940653E-2</v>
      </c>
      <c r="F11" s="81">
        <v>541</v>
      </c>
      <c r="G11" s="39">
        <f>IF(F47=0, "-", F11/F47)</f>
        <v>1.4523100051005343E-2</v>
      </c>
      <c r="H11" s="65">
        <v>482</v>
      </c>
      <c r="I11" s="21">
        <f>IF(H47=0, "-", H11/H47)</f>
        <v>1.3531343870188934E-2</v>
      </c>
      <c r="J11" s="20">
        <f t="shared" si="0"/>
        <v>-0.49122807017543857</v>
      </c>
      <c r="K11" s="21">
        <f t="shared" si="1"/>
        <v>0.12240663900414937</v>
      </c>
    </row>
    <row r="12" spans="1:11" x14ac:dyDescent="0.25">
      <c r="A12" s="7" t="s">
        <v>36</v>
      </c>
      <c r="B12" s="65">
        <v>69</v>
      </c>
      <c r="C12" s="39">
        <f>IF(B47=0, "-", B12/B47)</f>
        <v>2.0770620108368453E-2</v>
      </c>
      <c r="D12" s="65">
        <v>0</v>
      </c>
      <c r="E12" s="21">
        <f>IF(D47=0, "-", D12/D47)</f>
        <v>0</v>
      </c>
      <c r="F12" s="81">
        <v>134</v>
      </c>
      <c r="G12" s="39">
        <f>IF(F47=0, "-", F12/F47)</f>
        <v>3.5972188666076078E-3</v>
      </c>
      <c r="H12" s="65">
        <v>0</v>
      </c>
      <c r="I12" s="21">
        <f>IF(H47=0, "-", H12/H47)</f>
        <v>0</v>
      </c>
      <c r="J12" s="20" t="str">
        <f t="shared" si="0"/>
        <v>-</v>
      </c>
      <c r="K12" s="21" t="str">
        <f t="shared" si="1"/>
        <v>-</v>
      </c>
    </row>
    <row r="13" spans="1:11" x14ac:dyDescent="0.25">
      <c r="A13" s="7" t="s">
        <v>39</v>
      </c>
      <c r="B13" s="65">
        <v>0</v>
      </c>
      <c r="C13" s="39">
        <f>IF(B47=0, "-", B13/B47)</f>
        <v>0</v>
      </c>
      <c r="D13" s="65">
        <v>2</v>
      </c>
      <c r="E13" s="21">
        <f>IF(D47=0, "-", D13/D47)</f>
        <v>8.0742834073475975E-4</v>
      </c>
      <c r="F13" s="81">
        <v>4</v>
      </c>
      <c r="G13" s="39">
        <f>IF(F47=0, "-", F13/F47)</f>
        <v>1.0737966765992859E-4</v>
      </c>
      <c r="H13" s="65">
        <v>6</v>
      </c>
      <c r="I13" s="21">
        <f>IF(H47=0, "-", H13/H47)</f>
        <v>1.6843996518907387E-4</v>
      </c>
      <c r="J13" s="20">
        <f t="shared" si="0"/>
        <v>-1</v>
      </c>
      <c r="K13" s="21">
        <f t="shared" si="1"/>
        <v>-0.33333333333333331</v>
      </c>
    </row>
    <row r="14" spans="1:11" x14ac:dyDescent="0.25">
      <c r="A14" s="7" t="s">
        <v>40</v>
      </c>
      <c r="B14" s="65">
        <v>5</v>
      </c>
      <c r="C14" s="39">
        <f>IF(B47=0, "-", B14/B47)</f>
        <v>1.5051173991571343E-3</v>
      </c>
      <c r="D14" s="65">
        <v>0</v>
      </c>
      <c r="E14" s="21">
        <f>IF(D47=0, "-", D14/D47)</f>
        <v>0</v>
      </c>
      <c r="F14" s="81">
        <v>48</v>
      </c>
      <c r="G14" s="39">
        <f>IF(F47=0, "-", F14/F47)</f>
        <v>1.2885560119191431E-3</v>
      </c>
      <c r="H14" s="65">
        <v>0</v>
      </c>
      <c r="I14" s="21">
        <f>IF(H47=0, "-", H14/H47)</f>
        <v>0</v>
      </c>
      <c r="J14" s="20" t="str">
        <f t="shared" si="0"/>
        <v>-</v>
      </c>
      <c r="K14" s="21" t="str">
        <f t="shared" si="1"/>
        <v>-</v>
      </c>
    </row>
    <row r="15" spans="1:11" x14ac:dyDescent="0.25">
      <c r="A15" s="7" t="s">
        <v>46</v>
      </c>
      <c r="B15" s="65">
        <v>74</v>
      </c>
      <c r="C15" s="39">
        <f>IF(B47=0, "-", B15/B47)</f>
        <v>2.2275737507525588E-2</v>
      </c>
      <c r="D15" s="65">
        <v>88</v>
      </c>
      <c r="E15" s="21">
        <f>IF(D47=0, "-", D15/D47)</f>
        <v>3.5526846992329428E-2</v>
      </c>
      <c r="F15" s="81">
        <v>1052</v>
      </c>
      <c r="G15" s="39">
        <f>IF(F47=0, "-", F15/F47)</f>
        <v>2.824085259456122E-2</v>
      </c>
      <c r="H15" s="65">
        <v>848</v>
      </c>
      <c r="I15" s="21">
        <f>IF(H47=0, "-", H15/H47)</f>
        <v>2.380618174672244E-2</v>
      </c>
      <c r="J15" s="20">
        <f t="shared" si="0"/>
        <v>-0.15909090909090909</v>
      </c>
      <c r="K15" s="21">
        <f t="shared" si="1"/>
        <v>0.24056603773584906</v>
      </c>
    </row>
    <row r="16" spans="1:11" x14ac:dyDescent="0.25">
      <c r="A16" s="7" t="s">
        <v>49</v>
      </c>
      <c r="B16" s="65">
        <v>1</v>
      </c>
      <c r="C16" s="39">
        <f>IF(B47=0, "-", B16/B47)</f>
        <v>3.0102347983142685E-4</v>
      </c>
      <c r="D16" s="65">
        <v>2</v>
      </c>
      <c r="E16" s="21">
        <f>IF(D47=0, "-", D16/D47)</f>
        <v>8.0742834073475975E-4</v>
      </c>
      <c r="F16" s="81">
        <v>21</v>
      </c>
      <c r="G16" s="39">
        <f>IF(F47=0, "-", F16/F47)</f>
        <v>5.6374325521462516E-4</v>
      </c>
      <c r="H16" s="65">
        <v>10</v>
      </c>
      <c r="I16" s="21">
        <f>IF(H47=0, "-", H16/H47)</f>
        <v>2.807332753151231E-4</v>
      </c>
      <c r="J16" s="20">
        <f t="shared" si="0"/>
        <v>-0.5</v>
      </c>
      <c r="K16" s="21">
        <f t="shared" si="1"/>
        <v>1.1000000000000001</v>
      </c>
    </row>
    <row r="17" spans="1:11" x14ac:dyDescent="0.25">
      <c r="A17" s="7" t="s">
        <v>50</v>
      </c>
      <c r="B17" s="65">
        <v>117</v>
      </c>
      <c r="C17" s="39">
        <f>IF(B47=0, "-", B17/B47)</f>
        <v>3.5219747140276939E-2</v>
      </c>
      <c r="D17" s="65">
        <v>45</v>
      </c>
      <c r="E17" s="21">
        <f>IF(D47=0, "-", D17/D47)</f>
        <v>1.8167137666532097E-2</v>
      </c>
      <c r="F17" s="81">
        <v>845</v>
      </c>
      <c r="G17" s="39">
        <f>IF(F47=0, "-", F17/F47)</f>
        <v>2.2683954793159915E-2</v>
      </c>
      <c r="H17" s="65">
        <v>511</v>
      </c>
      <c r="I17" s="21">
        <f>IF(H47=0, "-", H17/H47)</f>
        <v>1.434547036860279E-2</v>
      </c>
      <c r="J17" s="20">
        <f t="shared" si="0"/>
        <v>1.6</v>
      </c>
      <c r="K17" s="21">
        <f t="shared" si="1"/>
        <v>0.6536203522504892</v>
      </c>
    </row>
    <row r="18" spans="1:11" x14ac:dyDescent="0.25">
      <c r="A18" s="7" t="s">
        <v>52</v>
      </c>
      <c r="B18" s="65">
        <v>33</v>
      </c>
      <c r="C18" s="39">
        <f>IF(B47=0, "-", B18/B47)</f>
        <v>9.9337748344370865E-3</v>
      </c>
      <c r="D18" s="65">
        <v>63</v>
      </c>
      <c r="E18" s="21">
        <f>IF(D47=0, "-", D18/D47)</f>
        <v>2.5433992733144933E-2</v>
      </c>
      <c r="F18" s="81">
        <v>541</v>
      </c>
      <c r="G18" s="39">
        <f>IF(F47=0, "-", F18/F47)</f>
        <v>1.4523100051005343E-2</v>
      </c>
      <c r="H18" s="65">
        <v>720</v>
      </c>
      <c r="I18" s="21">
        <f>IF(H47=0, "-", H18/H47)</f>
        <v>2.0212795822688864E-2</v>
      </c>
      <c r="J18" s="20">
        <f t="shared" si="0"/>
        <v>-0.47619047619047616</v>
      </c>
      <c r="K18" s="21">
        <f t="shared" si="1"/>
        <v>-0.24861111111111112</v>
      </c>
    </row>
    <row r="19" spans="1:11" x14ac:dyDescent="0.25">
      <c r="A19" s="7" t="s">
        <v>53</v>
      </c>
      <c r="B19" s="65">
        <v>191</v>
      </c>
      <c r="C19" s="39">
        <f>IF(B47=0, "-", B19/B47)</f>
        <v>5.7495484647802526E-2</v>
      </c>
      <c r="D19" s="65">
        <v>152</v>
      </c>
      <c r="E19" s="21">
        <f>IF(D47=0, "-", D19/D47)</f>
        <v>6.1364553895841743E-2</v>
      </c>
      <c r="F19" s="81">
        <v>2625</v>
      </c>
      <c r="G19" s="39">
        <f>IF(F47=0, "-", F19/F47)</f>
        <v>7.0467906901828137E-2</v>
      </c>
      <c r="H19" s="65">
        <v>2538</v>
      </c>
      <c r="I19" s="21">
        <f>IF(H47=0, "-", H19/H47)</f>
        <v>7.1250105274978243E-2</v>
      </c>
      <c r="J19" s="20">
        <f t="shared" si="0"/>
        <v>0.25657894736842107</v>
      </c>
      <c r="K19" s="21">
        <f t="shared" si="1"/>
        <v>3.4278959810874705E-2</v>
      </c>
    </row>
    <row r="20" spans="1:11" x14ac:dyDescent="0.25">
      <c r="A20" s="7" t="s">
        <v>56</v>
      </c>
      <c r="B20" s="65">
        <v>50</v>
      </c>
      <c r="C20" s="39">
        <f>IF(B47=0, "-", B20/B47)</f>
        <v>1.5051173991571343E-2</v>
      </c>
      <c r="D20" s="65">
        <v>51</v>
      </c>
      <c r="E20" s="21">
        <f>IF(D47=0, "-", D20/D47)</f>
        <v>2.0589422688736373E-2</v>
      </c>
      <c r="F20" s="81">
        <v>987</v>
      </c>
      <c r="G20" s="39">
        <f>IF(F47=0, "-", F20/F47)</f>
        <v>2.649593299508738E-2</v>
      </c>
      <c r="H20" s="65">
        <v>765</v>
      </c>
      <c r="I20" s="21">
        <f>IF(H47=0, "-", H20/H47)</f>
        <v>2.1476095561606918E-2</v>
      </c>
      <c r="J20" s="20">
        <f t="shared" si="0"/>
        <v>-1.9607843137254902E-2</v>
      </c>
      <c r="K20" s="21">
        <f t="shared" si="1"/>
        <v>0.29019607843137257</v>
      </c>
    </row>
    <row r="21" spans="1:11" x14ac:dyDescent="0.25">
      <c r="A21" s="7" t="s">
        <v>59</v>
      </c>
      <c r="B21" s="65">
        <v>2</v>
      </c>
      <c r="C21" s="39">
        <f>IF(B47=0, "-", B21/B47)</f>
        <v>6.020469596628537E-4</v>
      </c>
      <c r="D21" s="65">
        <v>1</v>
      </c>
      <c r="E21" s="21">
        <f>IF(D47=0, "-", D21/D47)</f>
        <v>4.0371417036737988E-4</v>
      </c>
      <c r="F21" s="81">
        <v>47</v>
      </c>
      <c r="G21" s="39">
        <f>IF(F47=0, "-", F21/F47)</f>
        <v>1.261711095004161E-3</v>
      </c>
      <c r="H21" s="65">
        <v>35</v>
      </c>
      <c r="I21" s="21">
        <f>IF(H47=0, "-", H21/H47)</f>
        <v>9.8256646360293082E-4</v>
      </c>
      <c r="J21" s="20">
        <f t="shared" si="0"/>
        <v>1</v>
      </c>
      <c r="K21" s="21">
        <f t="shared" si="1"/>
        <v>0.34285714285714286</v>
      </c>
    </row>
    <row r="22" spans="1:11" x14ac:dyDescent="0.25">
      <c r="A22" s="7" t="s">
        <v>60</v>
      </c>
      <c r="B22" s="65">
        <v>27</v>
      </c>
      <c r="C22" s="39">
        <f>IF(B47=0, "-", B22/B47)</f>
        <v>8.1276339554485245E-3</v>
      </c>
      <c r="D22" s="65">
        <v>27</v>
      </c>
      <c r="E22" s="21">
        <f>IF(D47=0, "-", D22/D47)</f>
        <v>1.0900282599919257E-2</v>
      </c>
      <c r="F22" s="81">
        <v>293</v>
      </c>
      <c r="G22" s="39">
        <f>IF(F47=0, "-", F22/F47)</f>
        <v>7.8655606560897699E-3</v>
      </c>
      <c r="H22" s="65">
        <v>333</v>
      </c>
      <c r="I22" s="21">
        <f>IF(H47=0, "-", H22/H47)</f>
        <v>9.3484180679935993E-3</v>
      </c>
      <c r="J22" s="20">
        <f t="shared" si="0"/>
        <v>0</v>
      </c>
      <c r="K22" s="21">
        <f t="shared" si="1"/>
        <v>-0.12012012012012012</v>
      </c>
    </row>
    <row r="23" spans="1:11" x14ac:dyDescent="0.25">
      <c r="A23" s="7" t="s">
        <v>62</v>
      </c>
      <c r="B23" s="65">
        <v>225</v>
      </c>
      <c r="C23" s="39">
        <f>IF(B47=0, "-", B23/B47)</f>
        <v>6.7730282962071037E-2</v>
      </c>
      <c r="D23" s="65">
        <v>142</v>
      </c>
      <c r="E23" s="21">
        <f>IF(D47=0, "-", D23/D47)</f>
        <v>5.7327412192167942E-2</v>
      </c>
      <c r="F23" s="81">
        <v>2738</v>
      </c>
      <c r="G23" s="39">
        <f>IF(F47=0, "-", F23/F47)</f>
        <v>7.3501382513221122E-2</v>
      </c>
      <c r="H23" s="65">
        <v>1833</v>
      </c>
      <c r="I23" s="21">
        <f>IF(H47=0, "-", H23/H47)</f>
        <v>5.1458409365262067E-2</v>
      </c>
      <c r="J23" s="20">
        <f t="shared" si="0"/>
        <v>0.58450704225352113</v>
      </c>
      <c r="K23" s="21">
        <f t="shared" si="1"/>
        <v>0.49372613202400434</v>
      </c>
    </row>
    <row r="24" spans="1:11" x14ac:dyDescent="0.25">
      <c r="A24" s="7" t="s">
        <v>63</v>
      </c>
      <c r="B24" s="65">
        <v>0</v>
      </c>
      <c r="C24" s="39">
        <f>IF(B47=0, "-", B24/B47)</f>
        <v>0</v>
      </c>
      <c r="D24" s="65">
        <v>0</v>
      </c>
      <c r="E24" s="21">
        <f>IF(D47=0, "-", D24/D47)</f>
        <v>0</v>
      </c>
      <c r="F24" s="81">
        <v>5</v>
      </c>
      <c r="G24" s="39">
        <f>IF(F47=0, "-", F24/F47)</f>
        <v>1.3422458457491073E-4</v>
      </c>
      <c r="H24" s="65">
        <v>6</v>
      </c>
      <c r="I24" s="21">
        <f>IF(H47=0, "-", H24/H47)</f>
        <v>1.6843996518907387E-4</v>
      </c>
      <c r="J24" s="20" t="str">
        <f t="shared" si="0"/>
        <v>-</v>
      </c>
      <c r="K24" s="21">
        <f t="shared" si="1"/>
        <v>-0.16666666666666666</v>
      </c>
    </row>
    <row r="25" spans="1:11" x14ac:dyDescent="0.25">
      <c r="A25" s="7" t="s">
        <v>64</v>
      </c>
      <c r="B25" s="65">
        <v>10</v>
      </c>
      <c r="C25" s="39">
        <f>IF(B47=0, "-", B25/B47)</f>
        <v>3.0102347983142685E-3</v>
      </c>
      <c r="D25" s="65">
        <v>13</v>
      </c>
      <c r="E25" s="21">
        <f>IF(D47=0, "-", D25/D47)</f>
        <v>5.248284214775939E-3</v>
      </c>
      <c r="F25" s="81">
        <v>230</v>
      </c>
      <c r="G25" s="39">
        <f>IF(F47=0, "-", F25/F47)</f>
        <v>6.1743308904458937E-3</v>
      </c>
      <c r="H25" s="65">
        <v>292</v>
      </c>
      <c r="I25" s="21">
        <f>IF(H47=0, "-", H25/H47)</f>
        <v>8.1974116392015944E-3</v>
      </c>
      <c r="J25" s="20">
        <f t="shared" si="0"/>
        <v>-0.23076923076923078</v>
      </c>
      <c r="K25" s="21">
        <f t="shared" si="1"/>
        <v>-0.21232876712328766</v>
      </c>
    </row>
    <row r="26" spans="1:11" x14ac:dyDescent="0.25">
      <c r="A26" s="7" t="s">
        <v>65</v>
      </c>
      <c r="B26" s="65">
        <v>5</v>
      </c>
      <c r="C26" s="39">
        <f>IF(B47=0, "-", B26/B47)</f>
        <v>1.5051173991571343E-3</v>
      </c>
      <c r="D26" s="65">
        <v>3</v>
      </c>
      <c r="E26" s="21">
        <f>IF(D47=0, "-", D26/D47)</f>
        <v>1.2111425111021397E-3</v>
      </c>
      <c r="F26" s="81">
        <v>61</v>
      </c>
      <c r="G26" s="39">
        <f>IF(F47=0, "-", F26/F47)</f>
        <v>1.6375399318139111E-3</v>
      </c>
      <c r="H26" s="65">
        <v>27</v>
      </c>
      <c r="I26" s="21">
        <f>IF(H47=0, "-", H26/H47)</f>
        <v>7.5797984335083241E-4</v>
      </c>
      <c r="J26" s="20">
        <f t="shared" si="0"/>
        <v>0.66666666666666663</v>
      </c>
      <c r="K26" s="21">
        <f t="shared" si="1"/>
        <v>1.2592592592592593</v>
      </c>
    </row>
    <row r="27" spans="1:11" x14ac:dyDescent="0.25">
      <c r="A27" s="7" t="s">
        <v>66</v>
      </c>
      <c r="B27" s="65">
        <v>22</v>
      </c>
      <c r="C27" s="39">
        <f>IF(B47=0, "-", B27/B47)</f>
        <v>6.6225165562913907E-3</v>
      </c>
      <c r="D27" s="65">
        <v>12</v>
      </c>
      <c r="E27" s="21">
        <f>IF(D47=0, "-", D27/D47)</f>
        <v>4.8445700444085587E-3</v>
      </c>
      <c r="F27" s="81">
        <v>226</v>
      </c>
      <c r="G27" s="39">
        <f>IF(F47=0, "-", F27/F47)</f>
        <v>6.0669512227859651E-3</v>
      </c>
      <c r="H27" s="65">
        <v>269</v>
      </c>
      <c r="I27" s="21">
        <f>IF(H47=0, "-", H27/H47)</f>
        <v>7.5517251059768111E-3</v>
      </c>
      <c r="J27" s="20">
        <f t="shared" si="0"/>
        <v>0.83333333333333337</v>
      </c>
      <c r="K27" s="21">
        <f t="shared" si="1"/>
        <v>-0.15985130111524162</v>
      </c>
    </row>
    <row r="28" spans="1:11" x14ac:dyDescent="0.25">
      <c r="A28" s="7" t="s">
        <v>70</v>
      </c>
      <c r="B28" s="65">
        <v>0</v>
      </c>
      <c r="C28" s="39">
        <f>IF(B47=0, "-", B28/B47)</f>
        <v>0</v>
      </c>
      <c r="D28" s="65">
        <v>0</v>
      </c>
      <c r="E28" s="21">
        <f>IF(D47=0, "-", D28/D47)</f>
        <v>0</v>
      </c>
      <c r="F28" s="81">
        <v>16</v>
      </c>
      <c r="G28" s="39">
        <f>IF(F47=0, "-", F28/F47)</f>
        <v>4.2951867063971438E-4</v>
      </c>
      <c r="H28" s="65">
        <v>10</v>
      </c>
      <c r="I28" s="21">
        <f>IF(H47=0, "-", H28/H47)</f>
        <v>2.807332753151231E-4</v>
      </c>
      <c r="J28" s="20" t="str">
        <f t="shared" si="0"/>
        <v>-</v>
      </c>
      <c r="K28" s="21">
        <f t="shared" si="1"/>
        <v>0.6</v>
      </c>
    </row>
    <row r="29" spans="1:11" x14ac:dyDescent="0.25">
      <c r="A29" s="7" t="s">
        <v>71</v>
      </c>
      <c r="B29" s="65">
        <v>369</v>
      </c>
      <c r="C29" s="39">
        <f>IF(B47=0, "-", B29/B47)</f>
        <v>0.11107766405779651</v>
      </c>
      <c r="D29" s="65">
        <v>261</v>
      </c>
      <c r="E29" s="21">
        <f>IF(D47=0, "-", D29/D47)</f>
        <v>0.10536939846588615</v>
      </c>
      <c r="F29" s="81">
        <v>5083</v>
      </c>
      <c r="G29" s="39">
        <f>IF(F47=0, "-", F29/F47)</f>
        <v>0.13645271267885425</v>
      </c>
      <c r="H29" s="65">
        <v>5306</v>
      </c>
      <c r="I29" s="21">
        <f>IF(H47=0, "-", H29/H47)</f>
        <v>0.1489570758822043</v>
      </c>
      <c r="J29" s="20">
        <f t="shared" si="0"/>
        <v>0.41379310344827586</v>
      </c>
      <c r="K29" s="21">
        <f t="shared" si="1"/>
        <v>-4.2027892951375802E-2</v>
      </c>
    </row>
    <row r="30" spans="1:11" x14ac:dyDescent="0.25">
      <c r="A30" s="7" t="s">
        <v>73</v>
      </c>
      <c r="B30" s="65">
        <v>66</v>
      </c>
      <c r="C30" s="39">
        <f>IF(B47=0, "-", B30/B47)</f>
        <v>1.9867549668874173E-2</v>
      </c>
      <c r="D30" s="65">
        <v>26</v>
      </c>
      <c r="E30" s="21">
        <f>IF(D47=0, "-", D30/D47)</f>
        <v>1.0496568429551878E-2</v>
      </c>
      <c r="F30" s="81">
        <v>859</v>
      </c>
      <c r="G30" s="39">
        <f>IF(F47=0, "-", F30/F47)</f>
        <v>2.3059783629969664E-2</v>
      </c>
      <c r="H30" s="65">
        <v>642</v>
      </c>
      <c r="I30" s="21">
        <f>IF(H47=0, "-", H30/H47)</f>
        <v>1.8023076275230903E-2</v>
      </c>
      <c r="J30" s="20">
        <f t="shared" si="0"/>
        <v>1.5384615384615385</v>
      </c>
      <c r="K30" s="21">
        <f t="shared" si="1"/>
        <v>0.338006230529595</v>
      </c>
    </row>
    <row r="31" spans="1:11" x14ac:dyDescent="0.25">
      <c r="A31" s="7" t="s">
        <v>76</v>
      </c>
      <c r="B31" s="65">
        <v>286</v>
      </c>
      <c r="C31" s="39">
        <f>IF(B47=0, "-", B31/B47)</f>
        <v>8.6092715231788075E-2</v>
      </c>
      <c r="D31" s="65">
        <v>155</v>
      </c>
      <c r="E31" s="21">
        <f>IF(D47=0, "-", D31/D47)</f>
        <v>6.2575696406943881E-2</v>
      </c>
      <c r="F31" s="81">
        <v>2093</v>
      </c>
      <c r="G31" s="39">
        <f>IF(F47=0, "-", F31/F47)</f>
        <v>5.6186411103057637E-2</v>
      </c>
      <c r="H31" s="65">
        <v>1392</v>
      </c>
      <c r="I31" s="21">
        <f>IF(H47=0, "-", H31/H47)</f>
        <v>3.9078071923865136E-2</v>
      </c>
      <c r="J31" s="20">
        <f t="shared" si="0"/>
        <v>0.84516129032258069</v>
      </c>
      <c r="K31" s="21">
        <f t="shared" si="1"/>
        <v>0.50359195402298851</v>
      </c>
    </row>
    <row r="32" spans="1:11" x14ac:dyDescent="0.25">
      <c r="A32" s="7" t="s">
        <v>77</v>
      </c>
      <c r="B32" s="65">
        <v>1</v>
      </c>
      <c r="C32" s="39">
        <f>IF(B47=0, "-", B32/B47)</f>
        <v>3.0102347983142685E-4</v>
      </c>
      <c r="D32" s="65">
        <v>1</v>
      </c>
      <c r="E32" s="21">
        <f>IF(D47=0, "-", D32/D47)</f>
        <v>4.0371417036737988E-4</v>
      </c>
      <c r="F32" s="81">
        <v>44</v>
      </c>
      <c r="G32" s="39">
        <f>IF(F47=0, "-", F32/F47)</f>
        <v>1.1811763442592146E-3</v>
      </c>
      <c r="H32" s="65">
        <v>46</v>
      </c>
      <c r="I32" s="21">
        <f>IF(H47=0, "-", H32/H47)</f>
        <v>1.2913730664495663E-3</v>
      </c>
      <c r="J32" s="20">
        <f t="shared" si="0"/>
        <v>0</v>
      </c>
      <c r="K32" s="21">
        <f t="shared" si="1"/>
        <v>-4.3478260869565216E-2</v>
      </c>
    </row>
    <row r="33" spans="1:11" x14ac:dyDescent="0.25">
      <c r="A33" s="7" t="s">
        <v>78</v>
      </c>
      <c r="B33" s="65">
        <v>345</v>
      </c>
      <c r="C33" s="39">
        <f>IF(B47=0, "-", B33/B47)</f>
        <v>0.10385310054184227</v>
      </c>
      <c r="D33" s="65">
        <v>313</v>
      </c>
      <c r="E33" s="21">
        <f>IF(D47=0, "-", D33/D47)</f>
        <v>0.12636253532498989</v>
      </c>
      <c r="F33" s="81">
        <v>3910</v>
      </c>
      <c r="G33" s="39">
        <f>IF(F47=0, "-", F33/F47)</f>
        <v>0.1049636251375802</v>
      </c>
      <c r="H33" s="65">
        <v>4421</v>
      </c>
      <c r="I33" s="21">
        <f>IF(H47=0, "-", H33/H47)</f>
        <v>0.12411218101681593</v>
      </c>
      <c r="J33" s="20">
        <f t="shared" si="0"/>
        <v>0.10223642172523961</v>
      </c>
      <c r="K33" s="21">
        <f t="shared" si="1"/>
        <v>-0.11558470934177788</v>
      </c>
    </row>
    <row r="34" spans="1:11" x14ac:dyDescent="0.25">
      <c r="A34" s="7" t="s">
        <v>79</v>
      </c>
      <c r="B34" s="65">
        <v>113</v>
      </c>
      <c r="C34" s="39">
        <f>IF(B47=0, "-", B34/B47)</f>
        <v>3.4015653220951236E-2</v>
      </c>
      <c r="D34" s="65">
        <v>62</v>
      </c>
      <c r="E34" s="21">
        <f>IF(D47=0, "-", D34/D47)</f>
        <v>2.5030278562777553E-2</v>
      </c>
      <c r="F34" s="81">
        <v>788</v>
      </c>
      <c r="G34" s="39">
        <f>IF(F47=0, "-", F34/F47)</f>
        <v>2.1153794529005933E-2</v>
      </c>
      <c r="H34" s="65">
        <v>1571</v>
      </c>
      <c r="I34" s="21">
        <f>IF(H47=0, "-", H34/H47)</f>
        <v>4.4103197552005841E-2</v>
      </c>
      <c r="J34" s="20">
        <f t="shared" si="0"/>
        <v>0.82258064516129037</v>
      </c>
      <c r="K34" s="21">
        <f t="shared" si="1"/>
        <v>-0.49840865690642905</v>
      </c>
    </row>
    <row r="35" spans="1:11" x14ac:dyDescent="0.25">
      <c r="A35" s="7" t="s">
        <v>80</v>
      </c>
      <c r="B35" s="65">
        <v>1</v>
      </c>
      <c r="C35" s="39">
        <f>IF(B47=0, "-", B35/B47)</f>
        <v>3.0102347983142685E-4</v>
      </c>
      <c r="D35" s="65">
        <v>6</v>
      </c>
      <c r="E35" s="21">
        <f>IF(D47=0, "-", D35/D47)</f>
        <v>2.4222850222042794E-3</v>
      </c>
      <c r="F35" s="81">
        <v>41</v>
      </c>
      <c r="G35" s="39">
        <f>IF(F47=0, "-", F35/F47)</f>
        <v>1.100641593514268E-3</v>
      </c>
      <c r="H35" s="65">
        <v>59</v>
      </c>
      <c r="I35" s="21">
        <f>IF(H47=0, "-", H35/H47)</f>
        <v>1.6563263243592264E-3</v>
      </c>
      <c r="J35" s="20">
        <f t="shared" si="0"/>
        <v>-0.83333333333333337</v>
      </c>
      <c r="K35" s="21">
        <f t="shared" si="1"/>
        <v>-0.30508474576271188</v>
      </c>
    </row>
    <row r="36" spans="1:11" x14ac:dyDescent="0.25">
      <c r="A36" s="7" t="s">
        <v>82</v>
      </c>
      <c r="B36" s="65">
        <v>22</v>
      </c>
      <c r="C36" s="39">
        <f>IF(B47=0, "-", B36/B47)</f>
        <v>6.6225165562913907E-3</v>
      </c>
      <c r="D36" s="65">
        <v>12</v>
      </c>
      <c r="E36" s="21">
        <f>IF(D47=0, "-", D36/D47)</f>
        <v>4.8445700444085587E-3</v>
      </c>
      <c r="F36" s="81">
        <v>258</v>
      </c>
      <c r="G36" s="39">
        <f>IF(F47=0, "-", F36/F47)</f>
        <v>6.9259885640653943E-3</v>
      </c>
      <c r="H36" s="65">
        <v>182</v>
      </c>
      <c r="I36" s="21">
        <f>IF(H47=0, "-", H36/H47)</f>
        <v>5.1093456107352405E-3</v>
      </c>
      <c r="J36" s="20">
        <f t="shared" si="0"/>
        <v>0.83333333333333337</v>
      </c>
      <c r="K36" s="21">
        <f t="shared" si="1"/>
        <v>0.4175824175824176</v>
      </c>
    </row>
    <row r="37" spans="1:11" x14ac:dyDescent="0.25">
      <c r="A37" s="7" t="s">
        <v>84</v>
      </c>
      <c r="B37" s="65">
        <v>9</v>
      </c>
      <c r="C37" s="39">
        <f>IF(B47=0, "-", B37/B47)</f>
        <v>2.7092113184828417E-3</v>
      </c>
      <c r="D37" s="65">
        <v>10</v>
      </c>
      <c r="E37" s="21">
        <f>IF(D47=0, "-", D37/D47)</f>
        <v>4.0371417036737991E-3</v>
      </c>
      <c r="F37" s="81">
        <v>302</v>
      </c>
      <c r="G37" s="39">
        <f>IF(F47=0, "-", F37/F47)</f>
        <v>8.1071649083246083E-3</v>
      </c>
      <c r="H37" s="65">
        <v>256</v>
      </c>
      <c r="I37" s="21">
        <f>IF(H47=0, "-", H37/H47)</f>
        <v>7.186771848067151E-3</v>
      </c>
      <c r="J37" s="20">
        <f t="shared" si="0"/>
        <v>-0.1</v>
      </c>
      <c r="K37" s="21">
        <f t="shared" si="1"/>
        <v>0.1796875</v>
      </c>
    </row>
    <row r="38" spans="1:11" x14ac:dyDescent="0.25">
      <c r="A38" s="7" t="s">
        <v>88</v>
      </c>
      <c r="B38" s="65">
        <v>9</v>
      </c>
      <c r="C38" s="39">
        <f>IF(B47=0, "-", B38/B47)</f>
        <v>2.7092113184828417E-3</v>
      </c>
      <c r="D38" s="65">
        <v>12</v>
      </c>
      <c r="E38" s="21">
        <f>IF(D47=0, "-", D38/D47)</f>
        <v>4.8445700444085587E-3</v>
      </c>
      <c r="F38" s="81">
        <v>191</v>
      </c>
      <c r="G38" s="39">
        <f>IF(F47=0, "-", F38/F47)</f>
        <v>5.1273791307615904E-3</v>
      </c>
      <c r="H38" s="65">
        <v>301</v>
      </c>
      <c r="I38" s="21">
        <f>IF(H47=0, "-", H38/H47)</f>
        <v>8.4500715869852052E-3</v>
      </c>
      <c r="J38" s="20">
        <f t="shared" si="0"/>
        <v>-0.25</v>
      </c>
      <c r="K38" s="21">
        <f t="shared" si="1"/>
        <v>-0.36544850498338871</v>
      </c>
    </row>
    <row r="39" spans="1:11" x14ac:dyDescent="0.25">
      <c r="A39" s="7" t="s">
        <v>89</v>
      </c>
      <c r="B39" s="65">
        <v>3</v>
      </c>
      <c r="C39" s="39">
        <f>IF(B47=0, "-", B39/B47)</f>
        <v>9.0307043949428055E-4</v>
      </c>
      <c r="D39" s="65">
        <v>2</v>
      </c>
      <c r="E39" s="21">
        <f>IF(D47=0, "-", D39/D47)</f>
        <v>8.0742834073475975E-4</v>
      </c>
      <c r="F39" s="81">
        <v>60</v>
      </c>
      <c r="G39" s="39">
        <f>IF(F47=0, "-", F39/F47)</f>
        <v>1.610695014898929E-3</v>
      </c>
      <c r="H39" s="65">
        <v>23</v>
      </c>
      <c r="I39" s="21">
        <f>IF(H47=0, "-", H39/H47)</f>
        <v>6.4568653322478315E-4</v>
      </c>
      <c r="J39" s="20">
        <f t="shared" si="0"/>
        <v>0.5</v>
      </c>
      <c r="K39" s="21">
        <f t="shared" si="1"/>
        <v>1.6086956521739131</v>
      </c>
    </row>
    <row r="40" spans="1:11" x14ac:dyDescent="0.25">
      <c r="A40" s="7" t="s">
        <v>90</v>
      </c>
      <c r="B40" s="65">
        <v>316</v>
      </c>
      <c r="C40" s="39">
        <f>IF(B47=0, "-", B40/B47)</f>
        <v>9.512341962673089E-2</v>
      </c>
      <c r="D40" s="65">
        <v>246</v>
      </c>
      <c r="E40" s="21">
        <f>IF(D47=0, "-", D40/D47)</f>
        <v>9.9313685910375454E-2</v>
      </c>
      <c r="F40" s="81">
        <v>2220</v>
      </c>
      <c r="G40" s="39">
        <f>IF(F47=0, "-", F40/F47)</f>
        <v>5.9595715551260371E-2</v>
      </c>
      <c r="H40" s="65">
        <v>2446</v>
      </c>
      <c r="I40" s="21">
        <f>IF(H47=0, "-", H40/H47)</f>
        <v>6.866735914207911E-2</v>
      </c>
      <c r="J40" s="20">
        <f t="shared" si="0"/>
        <v>0.28455284552845528</v>
      </c>
      <c r="K40" s="21">
        <f t="shared" si="1"/>
        <v>-9.2395748160261651E-2</v>
      </c>
    </row>
    <row r="41" spans="1:11" x14ac:dyDescent="0.25">
      <c r="A41" s="7" t="s">
        <v>91</v>
      </c>
      <c r="B41" s="65">
        <v>74</v>
      </c>
      <c r="C41" s="39">
        <f>IF(B47=0, "-", B41/B47)</f>
        <v>2.2275737507525588E-2</v>
      </c>
      <c r="D41" s="65">
        <v>90</v>
      </c>
      <c r="E41" s="21">
        <f>IF(D47=0, "-", D41/D47)</f>
        <v>3.6334275333064193E-2</v>
      </c>
      <c r="F41" s="81">
        <v>1006</v>
      </c>
      <c r="G41" s="39">
        <f>IF(F47=0, "-", F41/F47)</f>
        <v>2.700598641647204E-2</v>
      </c>
      <c r="H41" s="65">
        <v>856</v>
      </c>
      <c r="I41" s="21">
        <f>IF(H47=0, "-", H41/H47)</f>
        <v>2.4030768366974539E-2</v>
      </c>
      <c r="J41" s="20">
        <f t="shared" si="0"/>
        <v>-0.17777777777777778</v>
      </c>
      <c r="K41" s="21">
        <f t="shared" si="1"/>
        <v>0.17523364485981308</v>
      </c>
    </row>
    <row r="42" spans="1:11" x14ac:dyDescent="0.25">
      <c r="A42" s="7" t="s">
        <v>92</v>
      </c>
      <c r="B42" s="65">
        <v>2</v>
      </c>
      <c r="C42" s="39">
        <f>IF(B47=0, "-", B42/B47)</f>
        <v>6.020469596628537E-4</v>
      </c>
      <c r="D42" s="65">
        <v>0</v>
      </c>
      <c r="E42" s="21">
        <f>IF(D47=0, "-", D42/D47)</f>
        <v>0</v>
      </c>
      <c r="F42" s="81">
        <v>257</v>
      </c>
      <c r="G42" s="39">
        <f>IF(F47=0, "-", F42/F47)</f>
        <v>6.8991436471504122E-3</v>
      </c>
      <c r="H42" s="65">
        <v>0</v>
      </c>
      <c r="I42" s="21">
        <f>IF(H47=0, "-", H42/H47)</f>
        <v>0</v>
      </c>
      <c r="J42" s="20" t="str">
        <f t="shared" si="0"/>
        <v>-</v>
      </c>
      <c r="K42" s="21" t="str">
        <f t="shared" si="1"/>
        <v>-</v>
      </c>
    </row>
    <row r="43" spans="1:11" x14ac:dyDescent="0.25">
      <c r="A43" s="7" t="s">
        <v>93</v>
      </c>
      <c r="B43" s="65">
        <v>634</v>
      </c>
      <c r="C43" s="39">
        <f>IF(B47=0, "-", B43/B47)</f>
        <v>0.19084888621312462</v>
      </c>
      <c r="D43" s="65">
        <v>516</v>
      </c>
      <c r="E43" s="21">
        <f>IF(D47=0, "-", D43/D47)</f>
        <v>0.20831651190956801</v>
      </c>
      <c r="F43" s="81">
        <v>7803</v>
      </c>
      <c r="G43" s="39">
        <f>IF(F47=0, "-", F43/F47)</f>
        <v>0.20947088668760569</v>
      </c>
      <c r="H43" s="65">
        <v>7247</v>
      </c>
      <c r="I43" s="21">
        <f>IF(H47=0, "-", H43/H47)</f>
        <v>0.20344740462086972</v>
      </c>
      <c r="J43" s="20">
        <f t="shared" si="0"/>
        <v>0.22868217054263565</v>
      </c>
      <c r="K43" s="21">
        <f t="shared" si="1"/>
        <v>7.6721401959431487E-2</v>
      </c>
    </row>
    <row r="44" spans="1:11" x14ac:dyDescent="0.25">
      <c r="A44" s="7" t="s">
        <v>95</v>
      </c>
      <c r="B44" s="65">
        <v>132</v>
      </c>
      <c r="C44" s="39">
        <f>IF(B47=0, "-", B44/B47)</f>
        <v>3.9735099337748346E-2</v>
      </c>
      <c r="D44" s="65">
        <v>69</v>
      </c>
      <c r="E44" s="21">
        <f>IF(D47=0, "-", D44/D47)</f>
        <v>2.7856277755349212E-2</v>
      </c>
      <c r="F44" s="81">
        <v>1125</v>
      </c>
      <c r="G44" s="39">
        <f>IF(F47=0, "-", F44/F47)</f>
        <v>3.0200531529354917E-2</v>
      </c>
      <c r="H44" s="65">
        <v>1371</v>
      </c>
      <c r="I44" s="21">
        <f>IF(H47=0, "-", H44/H47)</f>
        <v>3.8488532045703377E-2</v>
      </c>
      <c r="J44" s="20">
        <f t="shared" si="0"/>
        <v>0.91304347826086951</v>
      </c>
      <c r="K44" s="21">
        <f t="shared" si="1"/>
        <v>-0.17943107221006566</v>
      </c>
    </row>
    <row r="45" spans="1:11" x14ac:dyDescent="0.25">
      <c r="A45" s="7" t="s">
        <v>96</v>
      </c>
      <c r="B45" s="65">
        <v>32</v>
      </c>
      <c r="C45" s="39">
        <f>IF(B47=0, "-", B45/B47)</f>
        <v>9.6327513546056592E-3</v>
      </c>
      <c r="D45" s="65">
        <v>11</v>
      </c>
      <c r="E45" s="21">
        <f>IF(D47=0, "-", D45/D47)</f>
        <v>4.4408558740411785E-3</v>
      </c>
      <c r="F45" s="81">
        <v>339</v>
      </c>
      <c r="G45" s="39">
        <f>IF(F47=0, "-", F45/F47)</f>
        <v>9.1004268341789481E-3</v>
      </c>
      <c r="H45" s="65">
        <v>307</v>
      </c>
      <c r="I45" s="21">
        <f>IF(H47=0, "-", H45/H47)</f>
        <v>8.6185115521742791E-3</v>
      </c>
      <c r="J45" s="20">
        <f t="shared" si="0"/>
        <v>1.9090909090909092</v>
      </c>
      <c r="K45" s="21">
        <f t="shared" si="1"/>
        <v>0.10423452768729642</v>
      </c>
    </row>
    <row r="46" spans="1:11" x14ac:dyDescent="0.25">
      <c r="A46" s="2"/>
      <c r="B46" s="68"/>
      <c r="C46" s="33"/>
      <c r="D46" s="68"/>
      <c r="E46" s="6"/>
      <c r="F46" s="82"/>
      <c r="G46" s="33"/>
      <c r="H46" s="68"/>
      <c r="I46" s="6"/>
      <c r="J46" s="5"/>
      <c r="K46" s="6"/>
    </row>
    <row r="47" spans="1:11" s="43" customFormat="1" x14ac:dyDescent="0.25">
      <c r="A47" s="162" t="s">
        <v>598</v>
      </c>
      <c r="B47" s="71">
        <f>SUM(B7:B46)</f>
        <v>3322</v>
      </c>
      <c r="C47" s="40">
        <v>1</v>
      </c>
      <c r="D47" s="71">
        <f>SUM(D7:D46)</f>
        <v>2477</v>
      </c>
      <c r="E47" s="41">
        <v>1</v>
      </c>
      <c r="F47" s="77">
        <f>SUM(F7:F46)</f>
        <v>37251</v>
      </c>
      <c r="G47" s="42">
        <v>1</v>
      </c>
      <c r="H47" s="71">
        <f>SUM(H7:H46)</f>
        <v>35621</v>
      </c>
      <c r="I47" s="41">
        <v>1</v>
      </c>
      <c r="J47" s="37">
        <f>IF(D47=0, "-", (B47-D47)/D47)</f>
        <v>0.34113847396043601</v>
      </c>
      <c r="K47" s="38">
        <f>IF(H47=0, "-", (F47-H47)/H47)</f>
        <v>4.5759523876365067E-2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0"/>
  <sheetViews>
    <sheetView tabSelected="1"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125</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127</v>
      </c>
      <c r="B6" s="61" t="s">
        <v>12</v>
      </c>
      <c r="C6" s="62" t="s">
        <v>13</v>
      </c>
      <c r="D6" s="61" t="s">
        <v>12</v>
      </c>
      <c r="E6" s="63" t="s">
        <v>13</v>
      </c>
      <c r="F6" s="62" t="s">
        <v>12</v>
      </c>
      <c r="G6" s="62" t="s">
        <v>13</v>
      </c>
      <c r="H6" s="61" t="s">
        <v>12</v>
      </c>
      <c r="I6" s="63" t="s">
        <v>13</v>
      </c>
      <c r="J6" s="61"/>
      <c r="K6" s="63"/>
    </row>
    <row r="7" spans="1:11" x14ac:dyDescent="0.25">
      <c r="A7" s="7" t="s">
        <v>484</v>
      </c>
      <c r="B7" s="65">
        <v>0</v>
      </c>
      <c r="C7" s="34">
        <f>IF(B15=0, "-", B7/B15)</f>
        <v>0</v>
      </c>
      <c r="D7" s="65">
        <v>0</v>
      </c>
      <c r="E7" s="9">
        <f>IF(D15=0, "-", D7/D15)</f>
        <v>0</v>
      </c>
      <c r="F7" s="81">
        <v>0</v>
      </c>
      <c r="G7" s="34">
        <f>IF(F15=0, "-", F7/F15)</f>
        <v>0</v>
      </c>
      <c r="H7" s="65">
        <v>5</v>
      </c>
      <c r="I7" s="9">
        <f>IF(H15=0, "-", H7/H15)</f>
        <v>2.5252525252525252E-2</v>
      </c>
      <c r="J7" s="8" t="str">
        <f t="shared" ref="J7:J13" si="0">IF(D7=0, "-", IF((B7-D7)/D7&lt;10, (B7-D7)/D7, "&gt;999%"))</f>
        <v>-</v>
      </c>
      <c r="K7" s="9">
        <f t="shared" ref="K7:K13" si="1">IF(H7=0, "-", IF((F7-H7)/H7&lt;10, (F7-H7)/H7, "&gt;999%"))</f>
        <v>-1</v>
      </c>
    </row>
    <row r="8" spans="1:11" x14ac:dyDescent="0.25">
      <c r="A8" s="7" t="s">
        <v>485</v>
      </c>
      <c r="B8" s="65">
        <v>0</v>
      </c>
      <c r="C8" s="34">
        <f>IF(B15=0, "-", B8/B15)</f>
        <v>0</v>
      </c>
      <c r="D8" s="65">
        <v>0</v>
      </c>
      <c r="E8" s="9">
        <f>IF(D15=0, "-", D8/D15)</f>
        <v>0</v>
      </c>
      <c r="F8" s="81">
        <v>2</v>
      </c>
      <c r="G8" s="34">
        <f>IF(F15=0, "-", F8/F15)</f>
        <v>8.4033613445378148E-3</v>
      </c>
      <c r="H8" s="65">
        <v>0</v>
      </c>
      <c r="I8" s="9">
        <f>IF(H15=0, "-", H8/H15)</f>
        <v>0</v>
      </c>
      <c r="J8" s="8" t="str">
        <f t="shared" si="0"/>
        <v>-</v>
      </c>
      <c r="K8" s="9" t="str">
        <f t="shared" si="1"/>
        <v>-</v>
      </c>
    </row>
    <row r="9" spans="1:11" x14ac:dyDescent="0.25">
      <c r="A9" s="7" t="s">
        <v>486</v>
      </c>
      <c r="B9" s="65">
        <v>0</v>
      </c>
      <c r="C9" s="34">
        <f>IF(B15=0, "-", B9/B15)</f>
        <v>0</v>
      </c>
      <c r="D9" s="65">
        <v>4</v>
      </c>
      <c r="E9" s="9">
        <f>IF(D15=0, "-", D9/D15)</f>
        <v>0.16</v>
      </c>
      <c r="F9" s="81">
        <v>5</v>
      </c>
      <c r="G9" s="34">
        <f>IF(F15=0, "-", F9/F15)</f>
        <v>2.100840336134454E-2</v>
      </c>
      <c r="H9" s="65">
        <v>9</v>
      </c>
      <c r="I9" s="9">
        <f>IF(H15=0, "-", H9/H15)</f>
        <v>4.5454545454545456E-2</v>
      </c>
      <c r="J9" s="8">
        <f t="shared" si="0"/>
        <v>-1</v>
      </c>
      <c r="K9" s="9">
        <f t="shared" si="1"/>
        <v>-0.44444444444444442</v>
      </c>
    </row>
    <row r="10" spans="1:11" x14ac:dyDescent="0.25">
      <c r="A10" s="7" t="s">
        <v>487</v>
      </c>
      <c r="B10" s="65">
        <v>0</v>
      </c>
      <c r="C10" s="34">
        <f>IF(B15=0, "-", B10/B15)</f>
        <v>0</v>
      </c>
      <c r="D10" s="65">
        <v>0</v>
      </c>
      <c r="E10" s="9">
        <f>IF(D15=0, "-", D10/D15)</f>
        <v>0</v>
      </c>
      <c r="F10" s="81">
        <v>2</v>
      </c>
      <c r="G10" s="34">
        <f>IF(F15=0, "-", F10/F15)</f>
        <v>8.4033613445378148E-3</v>
      </c>
      <c r="H10" s="65">
        <v>4</v>
      </c>
      <c r="I10" s="9">
        <f>IF(H15=0, "-", H10/H15)</f>
        <v>2.0202020202020204E-2</v>
      </c>
      <c r="J10" s="8" t="str">
        <f t="shared" si="0"/>
        <v>-</v>
      </c>
      <c r="K10" s="9">
        <f t="shared" si="1"/>
        <v>-0.5</v>
      </c>
    </row>
    <row r="11" spans="1:11" x14ac:dyDescent="0.25">
      <c r="A11" s="7" t="s">
        <v>488</v>
      </c>
      <c r="B11" s="65">
        <v>0</v>
      </c>
      <c r="C11" s="34">
        <f>IF(B15=0, "-", B11/B15)</f>
        <v>0</v>
      </c>
      <c r="D11" s="65">
        <v>0</v>
      </c>
      <c r="E11" s="9">
        <f>IF(D15=0, "-", D11/D15)</f>
        <v>0</v>
      </c>
      <c r="F11" s="81">
        <v>2</v>
      </c>
      <c r="G11" s="34">
        <f>IF(F15=0, "-", F11/F15)</f>
        <v>8.4033613445378148E-3</v>
      </c>
      <c r="H11" s="65">
        <v>1</v>
      </c>
      <c r="I11" s="9">
        <f>IF(H15=0, "-", H11/H15)</f>
        <v>5.0505050505050509E-3</v>
      </c>
      <c r="J11" s="8" t="str">
        <f t="shared" si="0"/>
        <v>-</v>
      </c>
      <c r="K11" s="9">
        <f t="shared" si="1"/>
        <v>1</v>
      </c>
    </row>
    <row r="12" spans="1:11" x14ac:dyDescent="0.25">
      <c r="A12" s="7" t="s">
        <v>489</v>
      </c>
      <c r="B12" s="65">
        <v>6</v>
      </c>
      <c r="C12" s="34">
        <f>IF(B15=0, "-", B12/B15)</f>
        <v>1</v>
      </c>
      <c r="D12" s="65">
        <v>21</v>
      </c>
      <c r="E12" s="9">
        <f>IF(D15=0, "-", D12/D15)</f>
        <v>0.84</v>
      </c>
      <c r="F12" s="81">
        <v>227</v>
      </c>
      <c r="G12" s="34">
        <f>IF(F15=0, "-", F12/F15)</f>
        <v>0.95378151260504207</v>
      </c>
      <c r="H12" s="65">
        <v>176</v>
      </c>
      <c r="I12" s="9">
        <f>IF(H15=0, "-", H12/H15)</f>
        <v>0.88888888888888884</v>
      </c>
      <c r="J12" s="8">
        <f t="shared" si="0"/>
        <v>-0.7142857142857143</v>
      </c>
      <c r="K12" s="9">
        <f t="shared" si="1"/>
        <v>0.28977272727272729</v>
      </c>
    </row>
    <row r="13" spans="1:11" x14ac:dyDescent="0.25">
      <c r="A13" s="7" t="s">
        <v>490</v>
      </c>
      <c r="B13" s="65">
        <v>0</v>
      </c>
      <c r="C13" s="34">
        <f>IF(B15=0, "-", B13/B15)</f>
        <v>0</v>
      </c>
      <c r="D13" s="65">
        <v>0</v>
      </c>
      <c r="E13" s="9">
        <f>IF(D15=0, "-", D13/D15)</f>
        <v>0</v>
      </c>
      <c r="F13" s="81">
        <v>0</v>
      </c>
      <c r="G13" s="34">
        <f>IF(F15=0, "-", F13/F15)</f>
        <v>0</v>
      </c>
      <c r="H13" s="65">
        <v>3</v>
      </c>
      <c r="I13" s="9">
        <f>IF(H15=0, "-", H13/H15)</f>
        <v>1.5151515151515152E-2</v>
      </c>
      <c r="J13" s="8" t="str">
        <f t="shared" si="0"/>
        <v>-</v>
      </c>
      <c r="K13" s="9">
        <f t="shared" si="1"/>
        <v>-1</v>
      </c>
    </row>
    <row r="14" spans="1:11" x14ac:dyDescent="0.25">
      <c r="A14" s="2"/>
      <c r="B14" s="68"/>
      <c r="C14" s="33"/>
      <c r="D14" s="68"/>
      <c r="E14" s="6"/>
      <c r="F14" s="82"/>
      <c r="G14" s="33"/>
      <c r="H14" s="68"/>
      <c r="I14" s="6"/>
      <c r="J14" s="5"/>
      <c r="K14" s="6"/>
    </row>
    <row r="15" spans="1:11" s="43" customFormat="1" x14ac:dyDescent="0.25">
      <c r="A15" s="162" t="s">
        <v>620</v>
      </c>
      <c r="B15" s="71">
        <f>SUM(B7:B14)</f>
        <v>6</v>
      </c>
      <c r="C15" s="40">
        <f>B15/5649</f>
        <v>1.0621348911311736E-3</v>
      </c>
      <c r="D15" s="71">
        <f>SUM(D7:D14)</f>
        <v>25</v>
      </c>
      <c r="E15" s="41">
        <f>D15/4889</f>
        <v>5.1135201472693806E-3</v>
      </c>
      <c r="F15" s="77">
        <f>SUM(F7:F14)</f>
        <v>238</v>
      </c>
      <c r="G15" s="42">
        <f>F15/69373</f>
        <v>3.4307295345451399E-3</v>
      </c>
      <c r="H15" s="71">
        <f>SUM(H7:H14)</f>
        <v>198</v>
      </c>
      <c r="I15" s="41">
        <f>H15/68605</f>
        <v>2.8860870198965092E-3</v>
      </c>
      <c r="J15" s="37">
        <f>IF(D15=0, "-", IF((B15-D15)/D15&lt;10, (B15-D15)/D15, "&gt;999%"))</f>
        <v>-0.76</v>
      </c>
      <c r="K15" s="38">
        <f>IF(H15=0, "-", IF((F15-H15)/H15&lt;10, (F15-H15)/H15, "&gt;999%"))</f>
        <v>0.20202020202020202</v>
      </c>
    </row>
    <row r="16" spans="1:11" x14ac:dyDescent="0.25">
      <c r="B16" s="83"/>
      <c r="D16" s="83"/>
      <c r="F16" s="83"/>
      <c r="H16" s="83"/>
    </row>
    <row r="17" spans="1:11" x14ac:dyDescent="0.25">
      <c r="A17" s="163" t="s">
        <v>128</v>
      </c>
      <c r="B17" s="61" t="s">
        <v>12</v>
      </c>
      <c r="C17" s="62" t="s">
        <v>13</v>
      </c>
      <c r="D17" s="61" t="s">
        <v>12</v>
      </c>
      <c r="E17" s="63" t="s">
        <v>13</v>
      </c>
      <c r="F17" s="62" t="s">
        <v>12</v>
      </c>
      <c r="G17" s="62" t="s">
        <v>13</v>
      </c>
      <c r="H17" s="61" t="s">
        <v>12</v>
      </c>
      <c r="I17" s="63" t="s">
        <v>13</v>
      </c>
      <c r="J17" s="61"/>
      <c r="K17" s="63"/>
    </row>
    <row r="18" spans="1:11" x14ac:dyDescent="0.25">
      <c r="A18" s="7" t="s">
        <v>491</v>
      </c>
      <c r="B18" s="65">
        <v>0</v>
      </c>
      <c r="C18" s="34" t="str">
        <f>IF(B20=0, "-", B18/B20)</f>
        <v>-</v>
      </c>
      <c r="D18" s="65">
        <v>0</v>
      </c>
      <c r="E18" s="9" t="str">
        <f>IF(D20=0, "-", D18/D20)</f>
        <v>-</v>
      </c>
      <c r="F18" s="81">
        <v>23</v>
      </c>
      <c r="G18" s="34">
        <f>IF(F20=0, "-", F18/F20)</f>
        <v>1</v>
      </c>
      <c r="H18" s="65">
        <v>11</v>
      </c>
      <c r="I18" s="9">
        <f>IF(H20=0, "-", H18/H20)</f>
        <v>1</v>
      </c>
      <c r="J18" s="8" t="str">
        <f>IF(D18=0, "-", IF((B18-D18)/D18&lt;10, (B18-D18)/D18, "&gt;999%"))</f>
        <v>-</v>
      </c>
      <c r="K18" s="9">
        <f>IF(H18=0, "-", IF((F18-H18)/H18&lt;10, (F18-H18)/H18, "&gt;999%"))</f>
        <v>1.0909090909090908</v>
      </c>
    </row>
    <row r="19" spans="1:11" x14ac:dyDescent="0.25">
      <c r="A19" s="2"/>
      <c r="B19" s="68"/>
      <c r="C19" s="33"/>
      <c r="D19" s="68"/>
      <c r="E19" s="6"/>
      <c r="F19" s="82"/>
      <c r="G19" s="33"/>
      <c r="H19" s="68"/>
      <c r="I19" s="6"/>
      <c r="J19" s="5"/>
      <c r="K19" s="6"/>
    </row>
    <row r="20" spans="1:11" s="43" customFormat="1" x14ac:dyDescent="0.25">
      <c r="A20" s="162" t="s">
        <v>619</v>
      </c>
      <c r="B20" s="71">
        <f>SUM(B18:B19)</f>
        <v>0</v>
      </c>
      <c r="C20" s="40">
        <f>B20/5649</f>
        <v>0</v>
      </c>
      <c r="D20" s="71">
        <f>SUM(D18:D19)</f>
        <v>0</v>
      </c>
      <c r="E20" s="41">
        <f>D20/4889</f>
        <v>0</v>
      </c>
      <c r="F20" s="77">
        <f>SUM(F18:F19)</f>
        <v>23</v>
      </c>
      <c r="G20" s="42">
        <f>F20/69373</f>
        <v>3.3154108947284968E-4</v>
      </c>
      <c r="H20" s="71">
        <f>SUM(H18:H19)</f>
        <v>11</v>
      </c>
      <c r="I20" s="41">
        <f>H20/68605</f>
        <v>1.6033816777202828E-4</v>
      </c>
      <c r="J20" s="37" t="str">
        <f>IF(D20=0, "-", IF((B20-D20)/D20&lt;10, (B20-D20)/D20, "&gt;999%"))</f>
        <v>-</v>
      </c>
      <c r="K20" s="38">
        <f>IF(H20=0, "-", IF((F20-H20)/H20&lt;10, (F20-H20)/H20, "&gt;999%"))</f>
        <v>1.0909090909090908</v>
      </c>
    </row>
    <row r="21" spans="1:11" x14ac:dyDescent="0.25">
      <c r="B21" s="83"/>
      <c r="D21" s="83"/>
      <c r="F21" s="83"/>
      <c r="H21" s="83"/>
    </row>
    <row r="22" spans="1:11" x14ac:dyDescent="0.25">
      <c r="A22" s="163" t="s">
        <v>129</v>
      </c>
      <c r="B22" s="61" t="s">
        <v>12</v>
      </c>
      <c r="C22" s="62" t="s">
        <v>13</v>
      </c>
      <c r="D22" s="61" t="s">
        <v>12</v>
      </c>
      <c r="E22" s="63" t="s">
        <v>13</v>
      </c>
      <c r="F22" s="62" t="s">
        <v>12</v>
      </c>
      <c r="G22" s="62" t="s">
        <v>13</v>
      </c>
      <c r="H22" s="61" t="s">
        <v>12</v>
      </c>
      <c r="I22" s="63" t="s">
        <v>13</v>
      </c>
      <c r="J22" s="61"/>
      <c r="K22" s="63"/>
    </row>
    <row r="23" spans="1:11" x14ac:dyDescent="0.25">
      <c r="A23" s="7" t="s">
        <v>492</v>
      </c>
      <c r="B23" s="65">
        <v>0</v>
      </c>
      <c r="C23" s="34">
        <f>IF(B27=0, "-", B23/B27)</f>
        <v>0</v>
      </c>
      <c r="D23" s="65">
        <v>0</v>
      </c>
      <c r="E23" s="9">
        <f>IF(D27=0, "-", D23/D27)</f>
        <v>0</v>
      </c>
      <c r="F23" s="81">
        <v>8</v>
      </c>
      <c r="G23" s="34">
        <f>IF(F27=0, "-", F23/F27)</f>
        <v>0.13333333333333333</v>
      </c>
      <c r="H23" s="65">
        <v>11</v>
      </c>
      <c r="I23" s="9">
        <f>IF(H27=0, "-", H23/H27)</f>
        <v>0.14102564102564102</v>
      </c>
      <c r="J23" s="8" t="str">
        <f>IF(D23=0, "-", IF((B23-D23)/D23&lt;10, (B23-D23)/D23, "&gt;999%"))</f>
        <v>-</v>
      </c>
      <c r="K23" s="9">
        <f>IF(H23=0, "-", IF((F23-H23)/H23&lt;10, (F23-H23)/H23, "&gt;999%"))</f>
        <v>-0.27272727272727271</v>
      </c>
    </row>
    <row r="24" spans="1:11" x14ac:dyDescent="0.25">
      <c r="A24" s="7" t="s">
        <v>493</v>
      </c>
      <c r="B24" s="65">
        <v>0</v>
      </c>
      <c r="C24" s="34">
        <f>IF(B27=0, "-", B24/B27)</f>
        <v>0</v>
      </c>
      <c r="D24" s="65">
        <v>0</v>
      </c>
      <c r="E24" s="9">
        <f>IF(D27=0, "-", D24/D27)</f>
        <v>0</v>
      </c>
      <c r="F24" s="81">
        <v>31</v>
      </c>
      <c r="G24" s="34">
        <f>IF(F27=0, "-", F24/F27)</f>
        <v>0.51666666666666672</v>
      </c>
      <c r="H24" s="65">
        <v>41</v>
      </c>
      <c r="I24" s="9">
        <f>IF(H27=0, "-", H24/H27)</f>
        <v>0.52564102564102566</v>
      </c>
      <c r="J24" s="8" t="str">
        <f>IF(D24=0, "-", IF((B24-D24)/D24&lt;10, (B24-D24)/D24, "&gt;999%"))</f>
        <v>-</v>
      </c>
      <c r="K24" s="9">
        <f>IF(H24=0, "-", IF((F24-H24)/H24&lt;10, (F24-H24)/H24, "&gt;999%"))</f>
        <v>-0.24390243902439024</v>
      </c>
    </row>
    <row r="25" spans="1:11" x14ac:dyDescent="0.25">
      <c r="A25" s="7" t="s">
        <v>494</v>
      </c>
      <c r="B25" s="65">
        <v>3</v>
      </c>
      <c r="C25" s="34">
        <f>IF(B27=0, "-", B25/B27)</f>
        <v>1</v>
      </c>
      <c r="D25" s="65">
        <v>3</v>
      </c>
      <c r="E25" s="9">
        <f>IF(D27=0, "-", D25/D27)</f>
        <v>1</v>
      </c>
      <c r="F25" s="81">
        <v>21</v>
      </c>
      <c r="G25" s="34">
        <f>IF(F27=0, "-", F25/F27)</f>
        <v>0.35</v>
      </c>
      <c r="H25" s="65">
        <v>26</v>
      </c>
      <c r="I25" s="9">
        <f>IF(H27=0, "-", H25/H27)</f>
        <v>0.33333333333333331</v>
      </c>
      <c r="J25" s="8">
        <f>IF(D25=0, "-", IF((B25-D25)/D25&lt;10, (B25-D25)/D25, "&gt;999%"))</f>
        <v>0</v>
      </c>
      <c r="K25" s="9">
        <f>IF(H25=0, "-", IF((F25-H25)/H25&lt;10, (F25-H25)/H25, "&gt;999%"))</f>
        <v>-0.19230769230769232</v>
      </c>
    </row>
    <row r="26" spans="1:11" x14ac:dyDescent="0.25">
      <c r="A26" s="2"/>
      <c r="B26" s="68"/>
      <c r="C26" s="33"/>
      <c r="D26" s="68"/>
      <c r="E26" s="6"/>
      <c r="F26" s="82"/>
      <c r="G26" s="33"/>
      <c r="H26" s="68"/>
      <c r="I26" s="6"/>
      <c r="J26" s="5"/>
      <c r="K26" s="6"/>
    </row>
    <row r="27" spans="1:11" s="43" customFormat="1" x14ac:dyDescent="0.25">
      <c r="A27" s="162" t="s">
        <v>618</v>
      </c>
      <c r="B27" s="71">
        <f>SUM(B23:B26)</f>
        <v>3</v>
      </c>
      <c r="C27" s="40">
        <f>B27/5649</f>
        <v>5.3106744556558679E-4</v>
      </c>
      <c r="D27" s="71">
        <f>SUM(D23:D26)</f>
        <v>3</v>
      </c>
      <c r="E27" s="41">
        <f>D27/4889</f>
        <v>6.1362241767232563E-4</v>
      </c>
      <c r="F27" s="77">
        <f>SUM(F23:F26)</f>
        <v>60</v>
      </c>
      <c r="G27" s="42">
        <f>F27/69373</f>
        <v>8.6488979862482521E-4</v>
      </c>
      <c r="H27" s="71">
        <f>SUM(H23:H26)</f>
        <v>78</v>
      </c>
      <c r="I27" s="41">
        <f>H27/68605</f>
        <v>1.1369433714743824E-3</v>
      </c>
      <c r="J27" s="37">
        <f>IF(D27=0, "-", IF((B27-D27)/D27&lt;10, (B27-D27)/D27, "&gt;999%"))</f>
        <v>0</v>
      </c>
      <c r="K27" s="38">
        <f>IF(H27=0, "-", IF((F27-H27)/H27&lt;10, (F27-H27)/H27, "&gt;999%"))</f>
        <v>-0.23076923076923078</v>
      </c>
    </row>
    <row r="28" spans="1:11" x14ac:dyDescent="0.25">
      <c r="B28" s="83"/>
      <c r="D28" s="83"/>
      <c r="F28" s="83"/>
      <c r="H28" s="83"/>
    </row>
    <row r="29" spans="1:11" x14ac:dyDescent="0.25">
      <c r="A29" s="163" t="s">
        <v>130</v>
      </c>
      <c r="B29" s="61" t="s">
        <v>12</v>
      </c>
      <c r="C29" s="62" t="s">
        <v>13</v>
      </c>
      <c r="D29" s="61" t="s">
        <v>12</v>
      </c>
      <c r="E29" s="63" t="s">
        <v>13</v>
      </c>
      <c r="F29" s="62" t="s">
        <v>12</v>
      </c>
      <c r="G29" s="62" t="s">
        <v>13</v>
      </c>
      <c r="H29" s="61" t="s">
        <v>12</v>
      </c>
      <c r="I29" s="63" t="s">
        <v>13</v>
      </c>
      <c r="J29" s="61"/>
      <c r="K29" s="63"/>
    </row>
    <row r="30" spans="1:11" x14ac:dyDescent="0.25">
      <c r="A30" s="7" t="s">
        <v>495</v>
      </c>
      <c r="B30" s="65">
        <v>9</v>
      </c>
      <c r="C30" s="34">
        <f>IF(B42=0, "-", B30/B42)</f>
        <v>0.10112359550561797</v>
      </c>
      <c r="D30" s="65">
        <v>0</v>
      </c>
      <c r="E30" s="9">
        <f>IF(D42=0, "-", D30/D42)</f>
        <v>0</v>
      </c>
      <c r="F30" s="81">
        <v>94</v>
      </c>
      <c r="G30" s="34">
        <f>IF(F42=0, "-", F30/F42)</f>
        <v>6.5051903114186849E-2</v>
      </c>
      <c r="H30" s="65">
        <v>166</v>
      </c>
      <c r="I30" s="9">
        <f>IF(H42=0, "-", H30/H42)</f>
        <v>9.4911377930245858E-2</v>
      </c>
      <c r="J30" s="8" t="str">
        <f t="shared" ref="J30:J40" si="2">IF(D30=0, "-", IF((B30-D30)/D30&lt;10, (B30-D30)/D30, "&gt;999%"))</f>
        <v>-</v>
      </c>
      <c r="K30" s="9">
        <f t="shared" ref="K30:K40" si="3">IF(H30=0, "-", IF((F30-H30)/H30&lt;10, (F30-H30)/H30, "&gt;999%"))</f>
        <v>-0.43373493975903615</v>
      </c>
    </row>
    <row r="31" spans="1:11" x14ac:dyDescent="0.25">
      <c r="A31" s="7" t="s">
        <v>496</v>
      </c>
      <c r="B31" s="65">
        <v>0</v>
      </c>
      <c r="C31" s="34">
        <f>IF(B42=0, "-", B31/B42)</f>
        <v>0</v>
      </c>
      <c r="D31" s="65">
        <v>0</v>
      </c>
      <c r="E31" s="9">
        <f>IF(D42=0, "-", D31/D42)</f>
        <v>0</v>
      </c>
      <c r="F31" s="81">
        <v>0</v>
      </c>
      <c r="G31" s="34">
        <f>IF(F42=0, "-", F31/F42)</f>
        <v>0</v>
      </c>
      <c r="H31" s="65">
        <v>70</v>
      </c>
      <c r="I31" s="9">
        <f>IF(H42=0, "-", H31/H42)</f>
        <v>4.0022870211549454E-2</v>
      </c>
      <c r="J31" s="8" t="str">
        <f t="shared" si="2"/>
        <v>-</v>
      </c>
      <c r="K31" s="9">
        <f t="shared" si="3"/>
        <v>-1</v>
      </c>
    </row>
    <row r="32" spans="1:11" x14ac:dyDescent="0.25">
      <c r="A32" s="7" t="s">
        <v>497</v>
      </c>
      <c r="B32" s="65">
        <v>15</v>
      </c>
      <c r="C32" s="34">
        <f>IF(B42=0, "-", B32/B42)</f>
        <v>0.16853932584269662</v>
      </c>
      <c r="D32" s="65">
        <v>4</v>
      </c>
      <c r="E32" s="9">
        <f>IF(D42=0, "-", D32/D42)</f>
        <v>3.2000000000000001E-2</v>
      </c>
      <c r="F32" s="81">
        <v>180</v>
      </c>
      <c r="G32" s="34">
        <f>IF(F42=0, "-", F32/F42)</f>
        <v>0.1245674740484429</v>
      </c>
      <c r="H32" s="65">
        <v>28</v>
      </c>
      <c r="I32" s="9">
        <f>IF(H42=0, "-", H32/H42)</f>
        <v>1.6009148084619784E-2</v>
      </c>
      <c r="J32" s="8">
        <f t="shared" si="2"/>
        <v>2.75</v>
      </c>
      <c r="K32" s="9">
        <f t="shared" si="3"/>
        <v>5.4285714285714288</v>
      </c>
    </row>
    <row r="33" spans="1:11" x14ac:dyDescent="0.25">
      <c r="A33" s="7" t="s">
        <v>498</v>
      </c>
      <c r="B33" s="65">
        <v>5</v>
      </c>
      <c r="C33" s="34">
        <f>IF(B42=0, "-", B33/B42)</f>
        <v>5.6179775280898875E-2</v>
      </c>
      <c r="D33" s="65">
        <v>14</v>
      </c>
      <c r="E33" s="9">
        <f>IF(D42=0, "-", D33/D42)</f>
        <v>0.112</v>
      </c>
      <c r="F33" s="81">
        <v>118</v>
      </c>
      <c r="G33" s="34">
        <f>IF(F42=0, "-", F33/F42)</f>
        <v>8.1660899653979241E-2</v>
      </c>
      <c r="H33" s="65">
        <v>163</v>
      </c>
      <c r="I33" s="9">
        <f>IF(H42=0, "-", H33/H42)</f>
        <v>9.3196112064036593E-2</v>
      </c>
      <c r="J33" s="8">
        <f t="shared" si="2"/>
        <v>-0.6428571428571429</v>
      </c>
      <c r="K33" s="9">
        <f t="shared" si="3"/>
        <v>-0.27607361963190186</v>
      </c>
    </row>
    <row r="34" spans="1:11" x14ac:dyDescent="0.25">
      <c r="A34" s="7" t="s">
        <v>499</v>
      </c>
      <c r="B34" s="65">
        <v>5</v>
      </c>
      <c r="C34" s="34">
        <f>IF(B42=0, "-", B34/B42)</f>
        <v>5.6179775280898875E-2</v>
      </c>
      <c r="D34" s="65">
        <v>1</v>
      </c>
      <c r="E34" s="9">
        <f>IF(D42=0, "-", D34/D42)</f>
        <v>8.0000000000000002E-3</v>
      </c>
      <c r="F34" s="81">
        <v>32</v>
      </c>
      <c r="G34" s="34">
        <f>IF(F42=0, "-", F34/F42)</f>
        <v>2.2145328719723183E-2</v>
      </c>
      <c r="H34" s="65">
        <v>28</v>
      </c>
      <c r="I34" s="9">
        <f>IF(H42=0, "-", H34/H42)</f>
        <v>1.6009148084619784E-2</v>
      </c>
      <c r="J34" s="8">
        <f t="shared" si="2"/>
        <v>4</v>
      </c>
      <c r="K34" s="9">
        <f t="shared" si="3"/>
        <v>0.14285714285714285</v>
      </c>
    </row>
    <row r="35" spans="1:11" x14ac:dyDescent="0.25">
      <c r="A35" s="7" t="s">
        <v>500</v>
      </c>
      <c r="B35" s="65">
        <v>7</v>
      </c>
      <c r="C35" s="34">
        <f>IF(B42=0, "-", B35/B42)</f>
        <v>7.8651685393258425E-2</v>
      </c>
      <c r="D35" s="65">
        <v>1</v>
      </c>
      <c r="E35" s="9">
        <f>IF(D42=0, "-", D35/D42)</f>
        <v>8.0000000000000002E-3</v>
      </c>
      <c r="F35" s="81">
        <v>45</v>
      </c>
      <c r="G35" s="34">
        <f>IF(F42=0, "-", F35/F42)</f>
        <v>3.1141868512110725E-2</v>
      </c>
      <c r="H35" s="65">
        <v>58</v>
      </c>
      <c r="I35" s="9">
        <f>IF(H42=0, "-", H35/H42)</f>
        <v>3.3161806746712409E-2</v>
      </c>
      <c r="J35" s="8">
        <f t="shared" si="2"/>
        <v>6</v>
      </c>
      <c r="K35" s="9">
        <f t="shared" si="3"/>
        <v>-0.22413793103448276</v>
      </c>
    </row>
    <row r="36" spans="1:11" x14ac:dyDescent="0.25">
      <c r="A36" s="7" t="s">
        <v>501</v>
      </c>
      <c r="B36" s="65">
        <v>2</v>
      </c>
      <c r="C36" s="34">
        <f>IF(B42=0, "-", B36/B42)</f>
        <v>2.247191011235955E-2</v>
      </c>
      <c r="D36" s="65">
        <v>12</v>
      </c>
      <c r="E36" s="9">
        <f>IF(D42=0, "-", D36/D42)</f>
        <v>9.6000000000000002E-2</v>
      </c>
      <c r="F36" s="81">
        <v>88</v>
      </c>
      <c r="G36" s="34">
        <f>IF(F42=0, "-", F36/F42)</f>
        <v>6.0899653979238758E-2</v>
      </c>
      <c r="H36" s="65">
        <v>100</v>
      </c>
      <c r="I36" s="9">
        <f>IF(H42=0, "-", H36/H42)</f>
        <v>5.7175528873642079E-2</v>
      </c>
      <c r="J36" s="8">
        <f t="shared" si="2"/>
        <v>-0.83333333333333337</v>
      </c>
      <c r="K36" s="9">
        <f t="shared" si="3"/>
        <v>-0.12</v>
      </c>
    </row>
    <row r="37" spans="1:11" x14ac:dyDescent="0.25">
      <c r="A37" s="7" t="s">
        <v>502</v>
      </c>
      <c r="B37" s="65">
        <v>1</v>
      </c>
      <c r="C37" s="34">
        <f>IF(B42=0, "-", B37/B42)</f>
        <v>1.1235955056179775E-2</v>
      </c>
      <c r="D37" s="65">
        <v>0</v>
      </c>
      <c r="E37" s="9">
        <f>IF(D42=0, "-", D37/D42)</f>
        <v>0</v>
      </c>
      <c r="F37" s="81">
        <v>9</v>
      </c>
      <c r="G37" s="34">
        <f>IF(F42=0, "-", F37/F42)</f>
        <v>6.2283737024221453E-3</v>
      </c>
      <c r="H37" s="65">
        <v>9</v>
      </c>
      <c r="I37" s="9">
        <f>IF(H42=0, "-", H37/H42)</f>
        <v>5.1457975986277877E-3</v>
      </c>
      <c r="J37" s="8" t="str">
        <f t="shared" si="2"/>
        <v>-</v>
      </c>
      <c r="K37" s="9">
        <f t="shared" si="3"/>
        <v>0</v>
      </c>
    </row>
    <row r="38" spans="1:11" x14ac:dyDescent="0.25">
      <c r="A38" s="7" t="s">
        <v>503</v>
      </c>
      <c r="B38" s="65">
        <v>5</v>
      </c>
      <c r="C38" s="34">
        <f>IF(B42=0, "-", B38/B42)</f>
        <v>5.6179775280898875E-2</v>
      </c>
      <c r="D38" s="65">
        <v>17</v>
      </c>
      <c r="E38" s="9">
        <f>IF(D42=0, "-", D38/D42)</f>
        <v>0.13600000000000001</v>
      </c>
      <c r="F38" s="81">
        <v>87</v>
      </c>
      <c r="G38" s="34">
        <f>IF(F42=0, "-", F38/F42)</f>
        <v>6.0207612456747404E-2</v>
      </c>
      <c r="H38" s="65">
        <v>148</v>
      </c>
      <c r="I38" s="9">
        <f>IF(H42=0, "-", H38/H42)</f>
        <v>8.4619782732990284E-2</v>
      </c>
      <c r="J38" s="8">
        <f t="shared" si="2"/>
        <v>-0.70588235294117652</v>
      </c>
      <c r="K38" s="9">
        <f t="shared" si="3"/>
        <v>-0.41216216216216217</v>
      </c>
    </row>
    <row r="39" spans="1:11" x14ac:dyDescent="0.25">
      <c r="A39" s="7" t="s">
        <v>504</v>
      </c>
      <c r="B39" s="65">
        <v>31</v>
      </c>
      <c r="C39" s="34">
        <f>IF(B42=0, "-", B39/B42)</f>
        <v>0.34831460674157305</v>
      </c>
      <c r="D39" s="65">
        <v>75</v>
      </c>
      <c r="E39" s="9">
        <f>IF(D42=0, "-", D39/D42)</f>
        <v>0.6</v>
      </c>
      <c r="F39" s="81">
        <v>736</v>
      </c>
      <c r="G39" s="34">
        <f>IF(F42=0, "-", F39/F42)</f>
        <v>0.50934256055363325</v>
      </c>
      <c r="H39" s="65">
        <v>902</v>
      </c>
      <c r="I39" s="9">
        <f>IF(H42=0, "-", H39/H42)</f>
        <v>0.51572327044025157</v>
      </c>
      <c r="J39" s="8">
        <f t="shared" si="2"/>
        <v>-0.58666666666666667</v>
      </c>
      <c r="K39" s="9">
        <f t="shared" si="3"/>
        <v>-0.18403547671840353</v>
      </c>
    </row>
    <row r="40" spans="1:11" x14ac:dyDescent="0.25">
      <c r="A40" s="7" t="s">
        <v>505</v>
      </c>
      <c r="B40" s="65">
        <v>9</v>
      </c>
      <c r="C40" s="34">
        <f>IF(B42=0, "-", B40/B42)</f>
        <v>0.10112359550561797</v>
      </c>
      <c r="D40" s="65">
        <v>1</v>
      </c>
      <c r="E40" s="9">
        <f>IF(D42=0, "-", D40/D42)</f>
        <v>8.0000000000000002E-3</v>
      </c>
      <c r="F40" s="81">
        <v>56</v>
      </c>
      <c r="G40" s="34">
        <f>IF(F42=0, "-", F40/F42)</f>
        <v>3.8754325259515568E-2</v>
      </c>
      <c r="H40" s="65">
        <v>77</v>
      </c>
      <c r="I40" s="9">
        <f>IF(H42=0, "-", H40/H42)</f>
        <v>4.40251572327044E-2</v>
      </c>
      <c r="J40" s="8">
        <f t="shared" si="2"/>
        <v>8</v>
      </c>
      <c r="K40" s="9">
        <f t="shared" si="3"/>
        <v>-0.27272727272727271</v>
      </c>
    </row>
    <row r="41" spans="1:11" x14ac:dyDescent="0.25">
      <c r="A41" s="2"/>
      <c r="B41" s="68"/>
      <c r="C41" s="33"/>
      <c r="D41" s="68"/>
      <c r="E41" s="6"/>
      <c r="F41" s="82"/>
      <c r="G41" s="33"/>
      <c r="H41" s="68"/>
      <c r="I41" s="6"/>
      <c r="J41" s="5"/>
      <c r="K41" s="6"/>
    </row>
    <row r="42" spans="1:11" s="43" customFormat="1" x14ac:dyDescent="0.25">
      <c r="A42" s="162" t="s">
        <v>617</v>
      </c>
      <c r="B42" s="71">
        <f>SUM(B30:B41)</f>
        <v>89</v>
      </c>
      <c r="C42" s="40">
        <f>B42/5649</f>
        <v>1.5755000885112409E-2</v>
      </c>
      <c r="D42" s="71">
        <f>SUM(D30:D41)</f>
        <v>125</v>
      </c>
      <c r="E42" s="41">
        <f>D42/4889</f>
        <v>2.5567600736346899E-2</v>
      </c>
      <c r="F42" s="77">
        <f>SUM(F30:F41)</f>
        <v>1445</v>
      </c>
      <c r="G42" s="42">
        <f>F42/69373</f>
        <v>2.0829429316881209E-2</v>
      </c>
      <c r="H42" s="71">
        <f>SUM(H30:H41)</f>
        <v>1749</v>
      </c>
      <c r="I42" s="41">
        <f>H42/68605</f>
        <v>2.5493768675752496E-2</v>
      </c>
      <c r="J42" s="37">
        <f>IF(D42=0, "-", IF((B42-D42)/D42&lt;10, (B42-D42)/D42, "&gt;999%"))</f>
        <v>-0.28799999999999998</v>
      </c>
      <c r="K42" s="38">
        <f>IF(H42=0, "-", IF((F42-H42)/H42&lt;10, (F42-H42)/H42, "&gt;999%"))</f>
        <v>-0.17381360777587193</v>
      </c>
    </row>
    <row r="43" spans="1:11" x14ac:dyDescent="0.25">
      <c r="B43" s="83"/>
      <c r="D43" s="83"/>
      <c r="F43" s="83"/>
      <c r="H43" s="83"/>
    </row>
    <row r="44" spans="1:11" x14ac:dyDescent="0.25">
      <c r="A44" s="163" t="s">
        <v>131</v>
      </c>
      <c r="B44" s="61" t="s">
        <v>12</v>
      </c>
      <c r="C44" s="62" t="s">
        <v>13</v>
      </c>
      <c r="D44" s="61" t="s">
        <v>12</v>
      </c>
      <c r="E44" s="63" t="s">
        <v>13</v>
      </c>
      <c r="F44" s="62" t="s">
        <v>12</v>
      </c>
      <c r="G44" s="62" t="s">
        <v>13</v>
      </c>
      <c r="H44" s="61" t="s">
        <v>12</v>
      </c>
      <c r="I44" s="63" t="s">
        <v>13</v>
      </c>
      <c r="J44" s="61"/>
      <c r="K44" s="63"/>
    </row>
    <row r="45" spans="1:11" x14ac:dyDescent="0.25">
      <c r="A45" s="7" t="s">
        <v>506</v>
      </c>
      <c r="B45" s="65">
        <v>32</v>
      </c>
      <c r="C45" s="34">
        <f>IF(B54=0, "-", B45/B54)</f>
        <v>0.2807017543859649</v>
      </c>
      <c r="D45" s="65">
        <v>48</v>
      </c>
      <c r="E45" s="9">
        <f>IF(D54=0, "-", D45/D54)</f>
        <v>0.26815642458100558</v>
      </c>
      <c r="F45" s="81">
        <v>242</v>
      </c>
      <c r="G45" s="34">
        <f>IF(F54=0, "-", F45/F54)</f>
        <v>0.12435765673175746</v>
      </c>
      <c r="H45" s="65">
        <v>264</v>
      </c>
      <c r="I45" s="9">
        <f>IF(H54=0, "-", H45/H54)</f>
        <v>0.14163090128755365</v>
      </c>
      <c r="J45" s="8">
        <f t="shared" ref="J45:J52" si="4">IF(D45=0, "-", IF((B45-D45)/D45&lt;10, (B45-D45)/D45, "&gt;999%"))</f>
        <v>-0.33333333333333331</v>
      </c>
      <c r="K45" s="9">
        <f t="shared" ref="K45:K52" si="5">IF(H45=0, "-", IF((F45-H45)/H45&lt;10, (F45-H45)/H45, "&gt;999%"))</f>
        <v>-8.3333333333333329E-2</v>
      </c>
    </row>
    <row r="46" spans="1:11" x14ac:dyDescent="0.25">
      <c r="A46" s="7" t="s">
        <v>507</v>
      </c>
      <c r="B46" s="65">
        <v>0</v>
      </c>
      <c r="C46" s="34">
        <f>IF(B54=0, "-", B46/B54)</f>
        <v>0</v>
      </c>
      <c r="D46" s="65">
        <v>0</v>
      </c>
      <c r="E46" s="9">
        <f>IF(D54=0, "-", D46/D54)</f>
        <v>0</v>
      </c>
      <c r="F46" s="81">
        <v>1</v>
      </c>
      <c r="G46" s="34">
        <f>IF(F54=0, "-", F46/F54)</f>
        <v>5.1387461459403907E-4</v>
      </c>
      <c r="H46" s="65">
        <v>41</v>
      </c>
      <c r="I46" s="9">
        <f>IF(H54=0, "-", H46/H54)</f>
        <v>2.1995708154506438E-2</v>
      </c>
      <c r="J46" s="8" t="str">
        <f t="shared" si="4"/>
        <v>-</v>
      </c>
      <c r="K46" s="9">
        <f t="shared" si="5"/>
        <v>-0.97560975609756095</v>
      </c>
    </row>
    <row r="47" spans="1:11" x14ac:dyDescent="0.25">
      <c r="A47" s="7" t="s">
        <v>508</v>
      </c>
      <c r="B47" s="65">
        <v>1</v>
      </c>
      <c r="C47" s="34">
        <f>IF(B54=0, "-", B47/B54)</f>
        <v>8.771929824561403E-3</v>
      </c>
      <c r="D47" s="65">
        <v>3</v>
      </c>
      <c r="E47" s="9">
        <f>IF(D54=0, "-", D47/D54)</f>
        <v>1.6759776536312849E-2</v>
      </c>
      <c r="F47" s="81">
        <v>21</v>
      </c>
      <c r="G47" s="34">
        <f>IF(F54=0, "-", F47/F54)</f>
        <v>1.0791366906474821E-2</v>
      </c>
      <c r="H47" s="65">
        <v>11</v>
      </c>
      <c r="I47" s="9">
        <f>IF(H54=0, "-", H47/H54)</f>
        <v>5.9012875536480691E-3</v>
      </c>
      <c r="J47" s="8">
        <f t="shared" si="4"/>
        <v>-0.66666666666666663</v>
      </c>
      <c r="K47" s="9">
        <f t="shared" si="5"/>
        <v>0.90909090909090906</v>
      </c>
    </row>
    <row r="48" spans="1:11" x14ac:dyDescent="0.25">
      <c r="A48" s="7" t="s">
        <v>509</v>
      </c>
      <c r="B48" s="65">
        <v>8</v>
      </c>
      <c r="C48" s="34">
        <f>IF(B54=0, "-", B48/B54)</f>
        <v>7.0175438596491224E-2</v>
      </c>
      <c r="D48" s="65">
        <v>33</v>
      </c>
      <c r="E48" s="9">
        <f>IF(D54=0, "-", D48/D54)</f>
        <v>0.18435754189944134</v>
      </c>
      <c r="F48" s="81">
        <v>336</v>
      </c>
      <c r="G48" s="34">
        <f>IF(F54=0, "-", F48/F54)</f>
        <v>0.17266187050359713</v>
      </c>
      <c r="H48" s="65">
        <v>381</v>
      </c>
      <c r="I48" s="9">
        <f>IF(H54=0, "-", H48/H54)</f>
        <v>0.20439914163090128</v>
      </c>
      <c r="J48" s="8">
        <f t="shared" si="4"/>
        <v>-0.75757575757575757</v>
      </c>
      <c r="K48" s="9">
        <f t="shared" si="5"/>
        <v>-0.11811023622047244</v>
      </c>
    </row>
    <row r="49" spans="1:11" x14ac:dyDescent="0.25">
      <c r="A49" s="7" t="s">
        <v>510</v>
      </c>
      <c r="B49" s="65">
        <v>13</v>
      </c>
      <c r="C49" s="34">
        <f>IF(B54=0, "-", B49/B54)</f>
        <v>0.11403508771929824</v>
      </c>
      <c r="D49" s="65">
        <v>11</v>
      </c>
      <c r="E49" s="9">
        <f>IF(D54=0, "-", D49/D54)</f>
        <v>6.1452513966480445E-2</v>
      </c>
      <c r="F49" s="81">
        <v>108</v>
      </c>
      <c r="G49" s="34">
        <f>IF(F54=0, "-", F49/F54)</f>
        <v>5.5498458376156218E-2</v>
      </c>
      <c r="H49" s="65">
        <v>123</v>
      </c>
      <c r="I49" s="9">
        <f>IF(H54=0, "-", H49/H54)</f>
        <v>6.5987124463519314E-2</v>
      </c>
      <c r="J49" s="8">
        <f t="shared" si="4"/>
        <v>0.18181818181818182</v>
      </c>
      <c r="K49" s="9">
        <f t="shared" si="5"/>
        <v>-0.12195121951219512</v>
      </c>
    </row>
    <row r="50" spans="1:11" x14ac:dyDescent="0.25">
      <c r="A50" s="7" t="s">
        <v>511</v>
      </c>
      <c r="B50" s="65">
        <v>8</v>
      </c>
      <c r="C50" s="34">
        <f>IF(B54=0, "-", B50/B54)</f>
        <v>7.0175438596491224E-2</v>
      </c>
      <c r="D50" s="65">
        <v>22</v>
      </c>
      <c r="E50" s="9">
        <f>IF(D54=0, "-", D50/D54)</f>
        <v>0.12290502793296089</v>
      </c>
      <c r="F50" s="81">
        <v>273</v>
      </c>
      <c r="G50" s="34">
        <f>IF(F54=0, "-", F50/F54)</f>
        <v>0.14028776978417265</v>
      </c>
      <c r="H50" s="65">
        <v>233</v>
      </c>
      <c r="I50" s="9">
        <f>IF(H54=0, "-", H50/H54)</f>
        <v>0.125</v>
      </c>
      <c r="J50" s="8">
        <f t="shared" si="4"/>
        <v>-0.63636363636363635</v>
      </c>
      <c r="K50" s="9">
        <f t="shared" si="5"/>
        <v>0.17167381974248927</v>
      </c>
    </row>
    <row r="51" spans="1:11" x14ac:dyDescent="0.25">
      <c r="A51" s="7" t="s">
        <v>512</v>
      </c>
      <c r="B51" s="65">
        <v>5</v>
      </c>
      <c r="C51" s="34">
        <f>IF(B54=0, "-", B51/B54)</f>
        <v>4.3859649122807015E-2</v>
      </c>
      <c r="D51" s="65">
        <v>8</v>
      </c>
      <c r="E51" s="9">
        <f>IF(D54=0, "-", D51/D54)</f>
        <v>4.4692737430167599E-2</v>
      </c>
      <c r="F51" s="81">
        <v>88</v>
      </c>
      <c r="G51" s="34">
        <f>IF(F54=0, "-", F51/F54)</f>
        <v>4.5220966084275435E-2</v>
      </c>
      <c r="H51" s="65">
        <v>104</v>
      </c>
      <c r="I51" s="9">
        <f>IF(H54=0, "-", H51/H54)</f>
        <v>5.5793991416309016E-2</v>
      </c>
      <c r="J51" s="8">
        <f t="shared" si="4"/>
        <v>-0.375</v>
      </c>
      <c r="K51" s="9">
        <f t="shared" si="5"/>
        <v>-0.15384615384615385</v>
      </c>
    </row>
    <row r="52" spans="1:11" x14ac:dyDescent="0.25">
      <c r="A52" s="7" t="s">
        <v>513</v>
      </c>
      <c r="B52" s="65">
        <v>47</v>
      </c>
      <c r="C52" s="34">
        <f>IF(B54=0, "-", B52/B54)</f>
        <v>0.41228070175438597</v>
      </c>
      <c r="D52" s="65">
        <v>54</v>
      </c>
      <c r="E52" s="9">
        <f>IF(D54=0, "-", D52/D54)</f>
        <v>0.3016759776536313</v>
      </c>
      <c r="F52" s="81">
        <v>877</v>
      </c>
      <c r="G52" s="34">
        <f>IF(F54=0, "-", F52/F54)</f>
        <v>0.45066803699897223</v>
      </c>
      <c r="H52" s="65">
        <v>707</v>
      </c>
      <c r="I52" s="9">
        <f>IF(H54=0, "-", H52/H54)</f>
        <v>0.37929184549356221</v>
      </c>
      <c r="J52" s="8">
        <f t="shared" si="4"/>
        <v>-0.12962962962962962</v>
      </c>
      <c r="K52" s="9">
        <f t="shared" si="5"/>
        <v>0.24045261669024046</v>
      </c>
    </row>
    <row r="53" spans="1:11" x14ac:dyDescent="0.25">
      <c r="A53" s="2"/>
      <c r="B53" s="68"/>
      <c r="C53" s="33"/>
      <c r="D53" s="68"/>
      <c r="E53" s="6"/>
      <c r="F53" s="82"/>
      <c r="G53" s="33"/>
      <c r="H53" s="68"/>
      <c r="I53" s="6"/>
      <c r="J53" s="5"/>
      <c r="K53" s="6"/>
    </row>
    <row r="54" spans="1:11" s="43" customFormat="1" x14ac:dyDescent="0.25">
      <c r="A54" s="162" t="s">
        <v>616</v>
      </c>
      <c r="B54" s="71">
        <f>SUM(B45:B53)</f>
        <v>114</v>
      </c>
      <c r="C54" s="40">
        <f>B54/5649</f>
        <v>2.0180562931492299E-2</v>
      </c>
      <c r="D54" s="71">
        <f>SUM(D45:D53)</f>
        <v>179</v>
      </c>
      <c r="E54" s="41">
        <f>D54/4889</f>
        <v>3.6612804254448759E-2</v>
      </c>
      <c r="F54" s="77">
        <f>SUM(F45:F53)</f>
        <v>1946</v>
      </c>
      <c r="G54" s="42">
        <f>F54/69373</f>
        <v>2.8051259135398496E-2</v>
      </c>
      <c r="H54" s="71">
        <f>SUM(H45:H53)</f>
        <v>1864</v>
      </c>
      <c r="I54" s="41">
        <f>H54/68605</f>
        <v>2.7170031338823702E-2</v>
      </c>
      <c r="J54" s="37">
        <f>IF(D54=0, "-", IF((B54-D54)/D54&lt;10, (B54-D54)/D54, "&gt;999%"))</f>
        <v>-0.36312849162011174</v>
      </c>
      <c r="K54" s="38">
        <f>IF(H54=0, "-", IF((F54-H54)/H54&lt;10, (F54-H54)/H54, "&gt;999%"))</f>
        <v>4.3991416309012876E-2</v>
      </c>
    </row>
    <row r="55" spans="1:11" x14ac:dyDescent="0.25">
      <c r="B55" s="83"/>
      <c r="D55" s="83"/>
      <c r="F55" s="83"/>
      <c r="H55" s="83"/>
    </row>
    <row r="56" spans="1:11" x14ac:dyDescent="0.25">
      <c r="A56" s="163" t="s">
        <v>132</v>
      </c>
      <c r="B56" s="61" t="s">
        <v>12</v>
      </c>
      <c r="C56" s="62" t="s">
        <v>13</v>
      </c>
      <c r="D56" s="61" t="s">
        <v>12</v>
      </c>
      <c r="E56" s="63" t="s">
        <v>13</v>
      </c>
      <c r="F56" s="62" t="s">
        <v>12</v>
      </c>
      <c r="G56" s="62" t="s">
        <v>13</v>
      </c>
      <c r="H56" s="61" t="s">
        <v>12</v>
      </c>
      <c r="I56" s="63" t="s">
        <v>13</v>
      </c>
      <c r="J56" s="61"/>
      <c r="K56" s="63"/>
    </row>
    <row r="57" spans="1:11" x14ac:dyDescent="0.25">
      <c r="A57" s="7" t="s">
        <v>514</v>
      </c>
      <c r="B57" s="65">
        <v>8</v>
      </c>
      <c r="C57" s="34">
        <f>IF(B78=0, "-", B57/B78)</f>
        <v>9.0191657271702363E-3</v>
      </c>
      <c r="D57" s="65">
        <v>6</v>
      </c>
      <c r="E57" s="9">
        <f>IF(D78=0, "-", D57/D78)</f>
        <v>6.4655172413793103E-3</v>
      </c>
      <c r="F57" s="81">
        <v>80</v>
      </c>
      <c r="G57" s="34">
        <f>IF(F78=0, "-", F57/F78)</f>
        <v>6.268609935746748E-3</v>
      </c>
      <c r="H57" s="65">
        <v>69</v>
      </c>
      <c r="I57" s="9">
        <f>IF(H78=0, "-", H57/H78)</f>
        <v>5.6097560975609754E-3</v>
      </c>
      <c r="J57" s="8">
        <f t="shared" ref="J57:J76" si="6">IF(D57=0, "-", IF((B57-D57)/D57&lt;10, (B57-D57)/D57, "&gt;999%"))</f>
        <v>0.33333333333333331</v>
      </c>
      <c r="K57" s="9">
        <f t="shared" ref="K57:K76" si="7">IF(H57=0, "-", IF((F57-H57)/H57&lt;10, (F57-H57)/H57, "&gt;999%"))</f>
        <v>0.15942028985507245</v>
      </c>
    </row>
    <row r="58" spans="1:11" x14ac:dyDescent="0.25">
      <c r="A58" s="7" t="s">
        <v>515</v>
      </c>
      <c r="B58" s="65">
        <v>0</v>
      </c>
      <c r="C58" s="34">
        <f>IF(B78=0, "-", B58/B78)</f>
        <v>0</v>
      </c>
      <c r="D58" s="65">
        <v>0</v>
      </c>
      <c r="E58" s="9">
        <f>IF(D78=0, "-", D58/D78)</f>
        <v>0</v>
      </c>
      <c r="F58" s="81">
        <v>31</v>
      </c>
      <c r="G58" s="34">
        <f>IF(F78=0, "-", F58/F78)</f>
        <v>2.429086350101865E-3</v>
      </c>
      <c r="H58" s="65">
        <v>0</v>
      </c>
      <c r="I58" s="9">
        <f>IF(H78=0, "-", H58/H78)</f>
        <v>0</v>
      </c>
      <c r="J58" s="8" t="str">
        <f t="shared" si="6"/>
        <v>-</v>
      </c>
      <c r="K58" s="9" t="str">
        <f t="shared" si="7"/>
        <v>-</v>
      </c>
    </row>
    <row r="59" spans="1:11" x14ac:dyDescent="0.25">
      <c r="A59" s="7" t="s">
        <v>516</v>
      </c>
      <c r="B59" s="65">
        <v>239</v>
      </c>
      <c r="C59" s="34">
        <f>IF(B78=0, "-", B59/B78)</f>
        <v>0.26944757609921083</v>
      </c>
      <c r="D59" s="65">
        <v>204</v>
      </c>
      <c r="E59" s="9">
        <f>IF(D78=0, "-", D59/D78)</f>
        <v>0.21982758620689655</v>
      </c>
      <c r="F59" s="81">
        <v>2776</v>
      </c>
      <c r="G59" s="34">
        <f>IF(F78=0, "-", F59/F78)</f>
        <v>0.21752076477041216</v>
      </c>
      <c r="H59" s="65">
        <v>2897</v>
      </c>
      <c r="I59" s="9">
        <f>IF(H78=0, "-", H59/H78)</f>
        <v>0.23552845528455285</v>
      </c>
      <c r="J59" s="8">
        <f t="shared" si="6"/>
        <v>0.17156862745098039</v>
      </c>
      <c r="K59" s="9">
        <f t="shared" si="7"/>
        <v>-4.1767345529858474E-2</v>
      </c>
    </row>
    <row r="60" spans="1:11" x14ac:dyDescent="0.25">
      <c r="A60" s="7" t="s">
        <v>517</v>
      </c>
      <c r="B60" s="65">
        <v>0</v>
      </c>
      <c r="C60" s="34">
        <f>IF(B78=0, "-", B60/B78)</f>
        <v>0</v>
      </c>
      <c r="D60" s="65">
        <v>0</v>
      </c>
      <c r="E60" s="9">
        <f>IF(D78=0, "-", D60/D78)</f>
        <v>0</v>
      </c>
      <c r="F60" s="81">
        <v>0</v>
      </c>
      <c r="G60" s="34">
        <f>IF(F78=0, "-", F60/F78)</f>
        <v>0</v>
      </c>
      <c r="H60" s="65">
        <v>22</v>
      </c>
      <c r="I60" s="9">
        <f>IF(H78=0, "-", H60/H78)</f>
        <v>1.7886178861788618E-3</v>
      </c>
      <c r="J60" s="8" t="str">
        <f t="shared" si="6"/>
        <v>-</v>
      </c>
      <c r="K60" s="9">
        <f t="shared" si="7"/>
        <v>-1</v>
      </c>
    </row>
    <row r="61" spans="1:11" x14ac:dyDescent="0.25">
      <c r="A61" s="7" t="s">
        <v>518</v>
      </c>
      <c r="B61" s="65">
        <v>38</v>
      </c>
      <c r="C61" s="34">
        <f>IF(B78=0, "-", B61/B78)</f>
        <v>4.2841037204058623E-2</v>
      </c>
      <c r="D61" s="65">
        <v>29</v>
      </c>
      <c r="E61" s="9">
        <f>IF(D78=0, "-", D61/D78)</f>
        <v>3.125E-2</v>
      </c>
      <c r="F61" s="81">
        <v>384</v>
      </c>
      <c r="G61" s="34">
        <f>IF(F78=0, "-", F61/F78)</f>
        <v>3.0089327691584389E-2</v>
      </c>
      <c r="H61" s="65">
        <v>359</v>
      </c>
      <c r="I61" s="9">
        <f>IF(H78=0, "-", H61/H78)</f>
        <v>2.9186991869918699E-2</v>
      </c>
      <c r="J61" s="8">
        <f t="shared" si="6"/>
        <v>0.31034482758620691</v>
      </c>
      <c r="K61" s="9">
        <f t="shared" si="7"/>
        <v>6.9637883008356549E-2</v>
      </c>
    </row>
    <row r="62" spans="1:11" x14ac:dyDescent="0.25">
      <c r="A62" s="7" t="s">
        <v>519</v>
      </c>
      <c r="B62" s="65">
        <v>66</v>
      </c>
      <c r="C62" s="34">
        <f>IF(B78=0, "-", B62/B78)</f>
        <v>7.4408117249154457E-2</v>
      </c>
      <c r="D62" s="65">
        <v>85</v>
      </c>
      <c r="E62" s="9">
        <f>IF(D78=0, "-", D62/D78)</f>
        <v>9.1594827586206892E-2</v>
      </c>
      <c r="F62" s="81">
        <v>1584</v>
      </c>
      <c r="G62" s="34">
        <f>IF(F78=0, "-", F62/F78)</f>
        <v>0.12411847672778561</v>
      </c>
      <c r="H62" s="65">
        <v>1305</v>
      </c>
      <c r="I62" s="9">
        <f>IF(H78=0, "-", H62/H78)</f>
        <v>0.10609756097560975</v>
      </c>
      <c r="J62" s="8">
        <f t="shared" si="6"/>
        <v>-0.22352941176470589</v>
      </c>
      <c r="K62" s="9">
        <f t="shared" si="7"/>
        <v>0.21379310344827587</v>
      </c>
    </row>
    <row r="63" spans="1:11" x14ac:dyDescent="0.25">
      <c r="A63" s="7" t="s">
        <v>520</v>
      </c>
      <c r="B63" s="65">
        <v>8</v>
      </c>
      <c r="C63" s="34">
        <f>IF(B78=0, "-", B63/B78)</f>
        <v>9.0191657271702363E-3</v>
      </c>
      <c r="D63" s="65">
        <v>6</v>
      </c>
      <c r="E63" s="9">
        <f>IF(D78=0, "-", D63/D78)</f>
        <v>6.4655172413793103E-3</v>
      </c>
      <c r="F63" s="81">
        <v>64</v>
      </c>
      <c r="G63" s="34">
        <f>IF(F78=0, "-", F63/F78)</f>
        <v>5.0148879485973985E-3</v>
      </c>
      <c r="H63" s="65">
        <v>60</v>
      </c>
      <c r="I63" s="9">
        <f>IF(H78=0, "-", H63/H78)</f>
        <v>4.8780487804878049E-3</v>
      </c>
      <c r="J63" s="8">
        <f t="shared" si="6"/>
        <v>0.33333333333333331</v>
      </c>
      <c r="K63" s="9">
        <f t="shared" si="7"/>
        <v>6.6666666666666666E-2</v>
      </c>
    </row>
    <row r="64" spans="1:11" x14ac:dyDescent="0.25">
      <c r="A64" s="7" t="s">
        <v>521</v>
      </c>
      <c r="B64" s="65">
        <v>20</v>
      </c>
      <c r="C64" s="34">
        <f>IF(B78=0, "-", B64/B78)</f>
        <v>2.2547914317925591E-2</v>
      </c>
      <c r="D64" s="65">
        <v>12</v>
      </c>
      <c r="E64" s="9">
        <f>IF(D78=0, "-", D64/D78)</f>
        <v>1.2931034482758621E-2</v>
      </c>
      <c r="F64" s="81">
        <v>187</v>
      </c>
      <c r="G64" s="34">
        <f>IF(F78=0, "-", F64/F78)</f>
        <v>1.4652875724808024E-2</v>
      </c>
      <c r="H64" s="65">
        <v>212</v>
      </c>
      <c r="I64" s="9">
        <f>IF(H78=0, "-", H64/H78)</f>
        <v>1.7235772357723576E-2</v>
      </c>
      <c r="J64" s="8">
        <f t="shared" si="6"/>
        <v>0.66666666666666663</v>
      </c>
      <c r="K64" s="9">
        <f t="shared" si="7"/>
        <v>-0.11792452830188679</v>
      </c>
    </row>
    <row r="65" spans="1:11" x14ac:dyDescent="0.25">
      <c r="A65" s="7" t="s">
        <v>522</v>
      </c>
      <c r="B65" s="65">
        <v>53</v>
      </c>
      <c r="C65" s="34">
        <f>IF(B78=0, "-", B65/B78)</f>
        <v>5.9751972942502819E-2</v>
      </c>
      <c r="D65" s="65">
        <v>62</v>
      </c>
      <c r="E65" s="9">
        <f>IF(D78=0, "-", D65/D78)</f>
        <v>6.6810344827586202E-2</v>
      </c>
      <c r="F65" s="81">
        <v>625</v>
      </c>
      <c r="G65" s="34">
        <f>IF(F78=0, "-", F65/F78)</f>
        <v>4.897351512302147E-2</v>
      </c>
      <c r="H65" s="65">
        <v>868</v>
      </c>
      <c r="I65" s="9">
        <f>IF(H78=0, "-", H65/H78)</f>
        <v>7.0569105691056913E-2</v>
      </c>
      <c r="J65" s="8">
        <f t="shared" si="6"/>
        <v>-0.14516129032258066</v>
      </c>
      <c r="K65" s="9">
        <f t="shared" si="7"/>
        <v>-0.27995391705069123</v>
      </c>
    </row>
    <row r="66" spans="1:11" x14ac:dyDescent="0.25">
      <c r="A66" s="7" t="s">
        <v>523</v>
      </c>
      <c r="B66" s="65">
        <v>0</v>
      </c>
      <c r="C66" s="34">
        <f>IF(B78=0, "-", B66/B78)</f>
        <v>0</v>
      </c>
      <c r="D66" s="65">
        <v>0</v>
      </c>
      <c r="E66" s="9">
        <f>IF(D78=0, "-", D66/D78)</f>
        <v>0</v>
      </c>
      <c r="F66" s="81">
        <v>0</v>
      </c>
      <c r="G66" s="34">
        <f>IF(F78=0, "-", F66/F78)</f>
        <v>0</v>
      </c>
      <c r="H66" s="65">
        <v>2</v>
      </c>
      <c r="I66" s="9">
        <f>IF(H78=0, "-", H66/H78)</f>
        <v>1.6260162601626016E-4</v>
      </c>
      <c r="J66" s="8" t="str">
        <f t="shared" si="6"/>
        <v>-</v>
      </c>
      <c r="K66" s="9">
        <f t="shared" si="7"/>
        <v>-1</v>
      </c>
    </row>
    <row r="67" spans="1:11" x14ac:dyDescent="0.25">
      <c r="A67" s="7" t="s">
        <v>524</v>
      </c>
      <c r="B67" s="65">
        <v>0</v>
      </c>
      <c r="C67" s="34">
        <f>IF(B78=0, "-", B67/B78)</f>
        <v>0</v>
      </c>
      <c r="D67" s="65">
        <v>0</v>
      </c>
      <c r="E67" s="9">
        <f>IF(D78=0, "-", D67/D78)</f>
        <v>0</v>
      </c>
      <c r="F67" s="81">
        <v>0</v>
      </c>
      <c r="G67" s="34">
        <f>IF(F78=0, "-", F67/F78)</f>
        <v>0</v>
      </c>
      <c r="H67" s="65">
        <v>8</v>
      </c>
      <c r="I67" s="9">
        <f>IF(H78=0, "-", H67/H78)</f>
        <v>6.5040650406504065E-4</v>
      </c>
      <c r="J67" s="8" t="str">
        <f t="shared" si="6"/>
        <v>-</v>
      </c>
      <c r="K67" s="9">
        <f t="shared" si="7"/>
        <v>-1</v>
      </c>
    </row>
    <row r="68" spans="1:11" x14ac:dyDescent="0.25">
      <c r="A68" s="7" t="s">
        <v>525</v>
      </c>
      <c r="B68" s="65">
        <v>53</v>
      </c>
      <c r="C68" s="34">
        <f>IF(B78=0, "-", B68/B78)</f>
        <v>5.9751972942502819E-2</v>
      </c>
      <c r="D68" s="65">
        <v>104</v>
      </c>
      <c r="E68" s="9">
        <f>IF(D78=0, "-", D68/D78)</f>
        <v>0.11206896551724138</v>
      </c>
      <c r="F68" s="81">
        <v>1916</v>
      </c>
      <c r="G68" s="34">
        <f>IF(F78=0, "-", F68/F78)</f>
        <v>0.15013320796113461</v>
      </c>
      <c r="H68" s="65">
        <v>1536</v>
      </c>
      <c r="I68" s="9">
        <f>IF(H78=0, "-", H68/H78)</f>
        <v>0.1248780487804878</v>
      </c>
      <c r="J68" s="8">
        <f t="shared" si="6"/>
        <v>-0.49038461538461536</v>
      </c>
      <c r="K68" s="9">
        <f t="shared" si="7"/>
        <v>0.24739583333333334</v>
      </c>
    </row>
    <row r="69" spans="1:11" x14ac:dyDescent="0.25">
      <c r="A69" s="7" t="s">
        <v>526</v>
      </c>
      <c r="B69" s="65">
        <v>45</v>
      </c>
      <c r="C69" s="34">
        <f>IF(B78=0, "-", B69/B78)</f>
        <v>5.0732807215332583E-2</v>
      </c>
      <c r="D69" s="65">
        <v>76</v>
      </c>
      <c r="E69" s="9">
        <f>IF(D78=0, "-", D69/D78)</f>
        <v>8.1896551724137928E-2</v>
      </c>
      <c r="F69" s="81">
        <v>588</v>
      </c>
      <c r="G69" s="34">
        <f>IF(F78=0, "-", F69/F78)</f>
        <v>4.6074283027738597E-2</v>
      </c>
      <c r="H69" s="65">
        <v>699</v>
      </c>
      <c r="I69" s="9">
        <f>IF(H78=0, "-", H69/H78)</f>
        <v>5.6829268292682929E-2</v>
      </c>
      <c r="J69" s="8">
        <f t="shared" si="6"/>
        <v>-0.40789473684210525</v>
      </c>
      <c r="K69" s="9">
        <f t="shared" si="7"/>
        <v>-0.15879828326180256</v>
      </c>
    </row>
    <row r="70" spans="1:11" x14ac:dyDescent="0.25">
      <c r="A70" s="7" t="s">
        <v>527</v>
      </c>
      <c r="B70" s="65">
        <v>25</v>
      </c>
      <c r="C70" s="34">
        <f>IF(B78=0, "-", B70/B78)</f>
        <v>2.8184892897406989E-2</v>
      </c>
      <c r="D70" s="65">
        <v>15</v>
      </c>
      <c r="E70" s="9">
        <f>IF(D78=0, "-", D70/D78)</f>
        <v>1.6163793103448277E-2</v>
      </c>
      <c r="F70" s="81">
        <v>252</v>
      </c>
      <c r="G70" s="34">
        <f>IF(F78=0, "-", F70/F78)</f>
        <v>1.9746121297602257E-2</v>
      </c>
      <c r="H70" s="65">
        <v>185</v>
      </c>
      <c r="I70" s="9">
        <f>IF(H78=0, "-", H70/H78)</f>
        <v>1.5040650406504066E-2</v>
      </c>
      <c r="J70" s="8">
        <f t="shared" si="6"/>
        <v>0.66666666666666663</v>
      </c>
      <c r="K70" s="9">
        <f t="shared" si="7"/>
        <v>0.36216216216216218</v>
      </c>
    </row>
    <row r="71" spans="1:11" x14ac:dyDescent="0.25">
      <c r="A71" s="7" t="s">
        <v>528</v>
      </c>
      <c r="B71" s="65">
        <v>2</v>
      </c>
      <c r="C71" s="34">
        <f>IF(B78=0, "-", B71/B78)</f>
        <v>2.2547914317925591E-3</v>
      </c>
      <c r="D71" s="65">
        <v>5</v>
      </c>
      <c r="E71" s="9">
        <f>IF(D78=0, "-", D71/D78)</f>
        <v>5.387931034482759E-3</v>
      </c>
      <c r="F71" s="81">
        <v>26</v>
      </c>
      <c r="G71" s="34">
        <f>IF(F78=0, "-", F71/F78)</f>
        <v>2.037298229117693E-3</v>
      </c>
      <c r="H71" s="65">
        <v>11</v>
      </c>
      <c r="I71" s="9">
        <f>IF(H78=0, "-", H71/H78)</f>
        <v>8.9430894308943089E-4</v>
      </c>
      <c r="J71" s="8">
        <f t="shared" si="6"/>
        <v>-0.6</v>
      </c>
      <c r="K71" s="9">
        <f t="shared" si="7"/>
        <v>1.3636363636363635</v>
      </c>
    </row>
    <row r="72" spans="1:11" x14ac:dyDescent="0.25">
      <c r="A72" s="7" t="s">
        <v>529</v>
      </c>
      <c r="B72" s="65">
        <v>0</v>
      </c>
      <c r="C72" s="34">
        <f>IF(B78=0, "-", B72/B78)</f>
        <v>0</v>
      </c>
      <c r="D72" s="65">
        <v>1</v>
      </c>
      <c r="E72" s="9">
        <f>IF(D78=0, "-", D72/D78)</f>
        <v>1.0775862068965517E-3</v>
      </c>
      <c r="F72" s="81">
        <v>0</v>
      </c>
      <c r="G72" s="34">
        <f>IF(F78=0, "-", F72/F78)</f>
        <v>0</v>
      </c>
      <c r="H72" s="65">
        <v>1</v>
      </c>
      <c r="I72" s="9">
        <f>IF(H78=0, "-", H72/H78)</f>
        <v>8.1300813008130081E-5</v>
      </c>
      <c r="J72" s="8">
        <f t="shared" si="6"/>
        <v>-1</v>
      </c>
      <c r="K72" s="9">
        <f t="shared" si="7"/>
        <v>-1</v>
      </c>
    </row>
    <row r="73" spans="1:11" x14ac:dyDescent="0.25">
      <c r="A73" s="7" t="s">
        <v>530</v>
      </c>
      <c r="B73" s="65">
        <v>21</v>
      </c>
      <c r="C73" s="34">
        <f>IF(B78=0, "-", B73/B78)</f>
        <v>2.367531003382187E-2</v>
      </c>
      <c r="D73" s="65">
        <v>0</v>
      </c>
      <c r="E73" s="9">
        <f>IF(D78=0, "-", D73/D78)</f>
        <v>0</v>
      </c>
      <c r="F73" s="81">
        <v>78</v>
      </c>
      <c r="G73" s="34">
        <f>IF(F78=0, "-", F73/F78)</f>
        <v>6.1118946873530795E-3</v>
      </c>
      <c r="H73" s="65">
        <v>38</v>
      </c>
      <c r="I73" s="9">
        <f>IF(H78=0, "-", H73/H78)</f>
        <v>3.0894308943089431E-3</v>
      </c>
      <c r="J73" s="8" t="str">
        <f t="shared" si="6"/>
        <v>-</v>
      </c>
      <c r="K73" s="9">
        <f t="shared" si="7"/>
        <v>1.0526315789473684</v>
      </c>
    </row>
    <row r="74" spans="1:11" x14ac:dyDescent="0.25">
      <c r="A74" s="7" t="s">
        <v>531</v>
      </c>
      <c r="B74" s="65">
        <v>175</v>
      </c>
      <c r="C74" s="34">
        <f>IF(B78=0, "-", B74/B78)</f>
        <v>0.19729425028184894</v>
      </c>
      <c r="D74" s="65">
        <v>233</v>
      </c>
      <c r="E74" s="9">
        <f>IF(D78=0, "-", D74/D78)</f>
        <v>0.25107758620689657</v>
      </c>
      <c r="F74" s="81">
        <v>3205</v>
      </c>
      <c r="G74" s="34">
        <f>IF(F78=0, "-", F74/F78)</f>
        <v>0.2511361855508541</v>
      </c>
      <c r="H74" s="65">
        <v>2621</v>
      </c>
      <c r="I74" s="9">
        <f>IF(H78=0, "-", H74/H78)</f>
        <v>0.21308943089430896</v>
      </c>
      <c r="J74" s="8">
        <f t="shared" si="6"/>
        <v>-0.24892703862660945</v>
      </c>
      <c r="K74" s="9">
        <f t="shared" si="7"/>
        <v>0.22281571919114843</v>
      </c>
    </row>
    <row r="75" spans="1:11" x14ac:dyDescent="0.25">
      <c r="A75" s="7" t="s">
        <v>532</v>
      </c>
      <c r="B75" s="65">
        <v>67</v>
      </c>
      <c r="C75" s="34">
        <f>IF(B78=0, "-", B75/B78)</f>
        <v>7.5535512965050733E-2</v>
      </c>
      <c r="D75" s="65">
        <v>69</v>
      </c>
      <c r="E75" s="9">
        <f>IF(D78=0, "-", D75/D78)</f>
        <v>7.4353448275862072E-2</v>
      </c>
      <c r="F75" s="81">
        <v>651</v>
      </c>
      <c r="G75" s="34">
        <f>IF(F78=0, "-", F75/F78)</f>
        <v>5.101081335213916E-2</v>
      </c>
      <c r="H75" s="65">
        <v>811</v>
      </c>
      <c r="I75" s="9">
        <f>IF(H78=0, "-", H75/H78)</f>
        <v>6.5934959349593494E-2</v>
      </c>
      <c r="J75" s="8">
        <f t="shared" si="6"/>
        <v>-2.8985507246376812E-2</v>
      </c>
      <c r="K75" s="9">
        <f t="shared" si="7"/>
        <v>-0.19728729963008632</v>
      </c>
    </row>
    <row r="76" spans="1:11" x14ac:dyDescent="0.25">
      <c r="A76" s="7" t="s">
        <v>533</v>
      </c>
      <c r="B76" s="65">
        <v>67</v>
      </c>
      <c r="C76" s="34">
        <f>IF(B78=0, "-", B76/B78)</f>
        <v>7.5535512965050733E-2</v>
      </c>
      <c r="D76" s="65">
        <v>21</v>
      </c>
      <c r="E76" s="9">
        <f>IF(D78=0, "-", D76/D78)</f>
        <v>2.2629310344827586E-2</v>
      </c>
      <c r="F76" s="81">
        <v>315</v>
      </c>
      <c r="G76" s="34">
        <f>IF(F78=0, "-", F76/F78)</f>
        <v>2.4682651622002821E-2</v>
      </c>
      <c r="H76" s="65">
        <v>596</v>
      </c>
      <c r="I76" s="9">
        <f>IF(H78=0, "-", H76/H78)</f>
        <v>4.8455284552845528E-2</v>
      </c>
      <c r="J76" s="8">
        <f t="shared" si="6"/>
        <v>2.1904761904761907</v>
      </c>
      <c r="K76" s="9">
        <f t="shared" si="7"/>
        <v>-0.47147651006711411</v>
      </c>
    </row>
    <row r="77" spans="1:11" x14ac:dyDescent="0.25">
      <c r="A77" s="2"/>
      <c r="B77" s="68"/>
      <c r="C77" s="33"/>
      <c r="D77" s="68"/>
      <c r="E77" s="6"/>
      <c r="F77" s="82"/>
      <c r="G77" s="33"/>
      <c r="H77" s="68"/>
      <c r="I77" s="6"/>
      <c r="J77" s="5"/>
      <c r="K77" s="6"/>
    </row>
    <row r="78" spans="1:11" s="43" customFormat="1" x14ac:dyDescent="0.25">
      <c r="A78" s="162" t="s">
        <v>615</v>
      </c>
      <c r="B78" s="71">
        <f>SUM(B57:B77)</f>
        <v>887</v>
      </c>
      <c r="C78" s="40">
        <f>B78/5649</f>
        <v>0.1570189414055585</v>
      </c>
      <c r="D78" s="71">
        <f>SUM(D57:D77)</f>
        <v>928</v>
      </c>
      <c r="E78" s="41">
        <f>D78/4889</f>
        <v>0.1898138678666394</v>
      </c>
      <c r="F78" s="77">
        <f>SUM(F57:F77)</f>
        <v>12762</v>
      </c>
      <c r="G78" s="42">
        <f>F78/69373</f>
        <v>0.18396206016750033</v>
      </c>
      <c r="H78" s="71">
        <f>SUM(H57:H77)</f>
        <v>12300</v>
      </c>
      <c r="I78" s="41">
        <f>H78/68605</f>
        <v>0.17928722396326799</v>
      </c>
      <c r="J78" s="37">
        <f>IF(D78=0, "-", IF((B78-D78)/D78&lt;10, (B78-D78)/D78, "&gt;999%"))</f>
        <v>-4.4181034482758619E-2</v>
      </c>
      <c r="K78" s="38">
        <f>IF(H78=0, "-", IF((F78-H78)/H78&lt;10, (F78-H78)/H78, "&gt;999%"))</f>
        <v>3.7560975609756096E-2</v>
      </c>
    </row>
    <row r="79" spans="1:11" x14ac:dyDescent="0.25">
      <c r="B79" s="83"/>
      <c r="D79" s="83"/>
      <c r="F79" s="83"/>
      <c r="H79" s="83"/>
    </row>
    <row r="80" spans="1:11" x14ac:dyDescent="0.25">
      <c r="A80" s="27" t="s">
        <v>614</v>
      </c>
      <c r="B80" s="71">
        <v>1099</v>
      </c>
      <c r="C80" s="40">
        <f>B80/5649</f>
        <v>0.19454770755885997</v>
      </c>
      <c r="D80" s="71">
        <v>1260</v>
      </c>
      <c r="E80" s="41">
        <f>D80/4889</f>
        <v>0.25772141542237675</v>
      </c>
      <c r="F80" s="77">
        <v>16474</v>
      </c>
      <c r="G80" s="42">
        <f>F80/69373</f>
        <v>0.23746990904242285</v>
      </c>
      <c r="H80" s="71">
        <v>16200</v>
      </c>
      <c r="I80" s="41">
        <f>H80/68605</f>
        <v>0.23613439253698709</v>
      </c>
      <c r="J80" s="37">
        <f>IF(D80=0, "-", IF((B80-D80)/D80&lt;10, (B80-D80)/D80, "&gt;999%"))</f>
        <v>-0.12777777777777777</v>
      </c>
      <c r="K80" s="38">
        <f>IF(H80=0, "-", IF((F80-H80)/H80&lt;10, (F80-H80)/H80, "&gt;999%"))</f>
        <v>1.6913580246913581E-2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8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7"/>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627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37</v>
      </c>
      <c r="B7" s="65">
        <v>8</v>
      </c>
      <c r="C7" s="39">
        <f>IF(B27=0, "-", B7/B27)</f>
        <v>7.2793448589626936E-3</v>
      </c>
      <c r="D7" s="65">
        <v>6</v>
      </c>
      <c r="E7" s="21">
        <f>IF(D27=0, "-", D7/D27)</f>
        <v>4.7619047619047623E-3</v>
      </c>
      <c r="F7" s="81">
        <v>111</v>
      </c>
      <c r="G7" s="39">
        <f>IF(F27=0, "-", F7/F27)</f>
        <v>6.7378900084982393E-3</v>
      </c>
      <c r="H7" s="65">
        <v>69</v>
      </c>
      <c r="I7" s="21">
        <f>IF(H27=0, "-", H7/H27)</f>
        <v>4.2592592592592595E-3</v>
      </c>
      <c r="J7" s="20">
        <f t="shared" ref="J7:J25" si="0">IF(D7=0, "-", IF((B7-D7)/D7&lt;10, (B7-D7)/D7, "&gt;999%"))</f>
        <v>0.33333333333333331</v>
      </c>
      <c r="K7" s="21">
        <f t="shared" ref="K7:K25" si="1">IF(H7=0, "-", IF((F7-H7)/H7&lt;10, (F7-H7)/H7, "&gt;999%"))</f>
        <v>0.60869565217391308</v>
      </c>
    </row>
    <row r="8" spans="1:11" x14ac:dyDescent="0.25">
      <c r="A8" s="7" t="s">
        <v>46</v>
      </c>
      <c r="B8" s="65">
        <v>280</v>
      </c>
      <c r="C8" s="39">
        <f>IF(B27=0, "-", B8/B27)</f>
        <v>0.25477707006369427</v>
      </c>
      <c r="D8" s="65">
        <v>252</v>
      </c>
      <c r="E8" s="21">
        <f>IF(D27=0, "-", D8/D27)</f>
        <v>0.2</v>
      </c>
      <c r="F8" s="81">
        <v>3112</v>
      </c>
      <c r="G8" s="39">
        <f>IF(F27=0, "-", F8/F27)</f>
        <v>0.18890372708510381</v>
      </c>
      <c r="H8" s="65">
        <v>3332</v>
      </c>
      <c r="I8" s="21">
        <f>IF(H27=0, "-", H8/H27)</f>
        <v>0.20567901234567901</v>
      </c>
      <c r="J8" s="20">
        <f t="shared" si="0"/>
        <v>0.1111111111111111</v>
      </c>
      <c r="K8" s="21">
        <f t="shared" si="1"/>
        <v>-6.6026410564225688E-2</v>
      </c>
    </row>
    <row r="9" spans="1:11" x14ac:dyDescent="0.25">
      <c r="A9" s="7" t="s">
        <v>50</v>
      </c>
      <c r="B9" s="65">
        <v>39</v>
      </c>
      <c r="C9" s="39">
        <f>IF(B27=0, "-", B9/B27)</f>
        <v>3.5486806187443133E-2</v>
      </c>
      <c r="D9" s="65">
        <v>32</v>
      </c>
      <c r="E9" s="21">
        <f>IF(D27=0, "-", D9/D27)</f>
        <v>2.5396825396825397E-2</v>
      </c>
      <c r="F9" s="81">
        <v>406</v>
      </c>
      <c r="G9" s="39">
        <f>IF(F27=0, "-", F9/F27)</f>
        <v>2.4644894986038605E-2</v>
      </c>
      <c r="H9" s="65">
        <v>433</v>
      </c>
      <c r="I9" s="21">
        <f>IF(H27=0, "-", H9/H27)</f>
        <v>2.6728395061728395E-2</v>
      </c>
      <c r="J9" s="20">
        <f t="shared" si="0"/>
        <v>0.21875</v>
      </c>
      <c r="K9" s="21">
        <f t="shared" si="1"/>
        <v>-6.2355658198614321E-2</v>
      </c>
    </row>
    <row r="10" spans="1:11" x14ac:dyDescent="0.25">
      <c r="A10" s="7" t="s">
        <v>53</v>
      </c>
      <c r="B10" s="65">
        <v>15</v>
      </c>
      <c r="C10" s="39">
        <f>IF(B27=0, "-", B10/B27)</f>
        <v>1.364877161055505E-2</v>
      </c>
      <c r="D10" s="65">
        <v>4</v>
      </c>
      <c r="E10" s="21">
        <f>IF(D27=0, "-", D10/D27)</f>
        <v>3.1746031746031746E-3</v>
      </c>
      <c r="F10" s="81">
        <v>180</v>
      </c>
      <c r="G10" s="39">
        <f>IF(F27=0, "-", F10/F27)</f>
        <v>1.0926308121889038E-2</v>
      </c>
      <c r="H10" s="65">
        <v>98</v>
      </c>
      <c r="I10" s="21">
        <f>IF(H27=0, "-", H10/H27)</f>
        <v>6.0493827160493828E-3</v>
      </c>
      <c r="J10" s="20">
        <f t="shared" si="0"/>
        <v>2.75</v>
      </c>
      <c r="K10" s="21">
        <f t="shared" si="1"/>
        <v>0.83673469387755106</v>
      </c>
    </row>
    <row r="11" spans="1:11" x14ac:dyDescent="0.25">
      <c r="A11" s="7" t="s">
        <v>56</v>
      </c>
      <c r="B11" s="65">
        <v>74</v>
      </c>
      <c r="C11" s="39">
        <f>IF(B27=0, "-", B11/B27)</f>
        <v>6.7333939945404916E-2</v>
      </c>
      <c r="D11" s="65">
        <v>118</v>
      </c>
      <c r="E11" s="21">
        <f>IF(D27=0, "-", D11/D27)</f>
        <v>9.3650793650793651E-2</v>
      </c>
      <c r="F11" s="81">
        <v>1920</v>
      </c>
      <c r="G11" s="39">
        <f>IF(F27=0, "-", F11/F27)</f>
        <v>0.11654728663348306</v>
      </c>
      <c r="H11" s="65">
        <v>1686</v>
      </c>
      <c r="I11" s="21">
        <f>IF(H27=0, "-", H11/H27)</f>
        <v>0.10407407407407407</v>
      </c>
      <c r="J11" s="20">
        <f t="shared" si="0"/>
        <v>-0.3728813559322034</v>
      </c>
      <c r="K11" s="21">
        <f t="shared" si="1"/>
        <v>0.13879003558718861</v>
      </c>
    </row>
    <row r="12" spans="1:11" x14ac:dyDescent="0.25">
      <c r="A12" s="7" t="s">
        <v>57</v>
      </c>
      <c r="B12" s="65">
        <v>0</v>
      </c>
      <c r="C12" s="39">
        <f>IF(B27=0, "-", B12/B27)</f>
        <v>0</v>
      </c>
      <c r="D12" s="65">
        <v>0</v>
      </c>
      <c r="E12" s="21">
        <f>IF(D27=0, "-", D12/D27)</f>
        <v>0</v>
      </c>
      <c r="F12" s="81">
        <v>2</v>
      </c>
      <c r="G12" s="39">
        <f>IF(F27=0, "-", F12/F27)</f>
        <v>1.2140342357654485E-4</v>
      </c>
      <c r="H12" s="65">
        <v>0</v>
      </c>
      <c r="I12" s="21">
        <f>IF(H27=0, "-", H12/H27)</f>
        <v>0</v>
      </c>
      <c r="J12" s="20" t="str">
        <f t="shared" si="0"/>
        <v>-</v>
      </c>
      <c r="K12" s="21" t="str">
        <f t="shared" si="1"/>
        <v>-</v>
      </c>
    </row>
    <row r="13" spans="1:11" x14ac:dyDescent="0.25">
      <c r="A13" s="7" t="s">
        <v>60</v>
      </c>
      <c r="B13" s="65">
        <v>8</v>
      </c>
      <c r="C13" s="39">
        <f>IF(B27=0, "-", B13/B27)</f>
        <v>7.2793448589626936E-3</v>
      </c>
      <c r="D13" s="65">
        <v>6</v>
      </c>
      <c r="E13" s="21">
        <f>IF(D27=0, "-", D13/D27)</f>
        <v>4.7619047619047623E-3</v>
      </c>
      <c r="F13" s="81">
        <v>64</v>
      </c>
      <c r="G13" s="39">
        <f>IF(F27=0, "-", F13/F27)</f>
        <v>3.8849095544494353E-3</v>
      </c>
      <c r="H13" s="65">
        <v>60</v>
      </c>
      <c r="I13" s="21">
        <f>IF(H27=0, "-", H13/H27)</f>
        <v>3.7037037037037038E-3</v>
      </c>
      <c r="J13" s="20">
        <f t="shared" si="0"/>
        <v>0.33333333333333331</v>
      </c>
      <c r="K13" s="21">
        <f t="shared" si="1"/>
        <v>6.6666666666666666E-2</v>
      </c>
    </row>
    <row r="14" spans="1:11" x14ac:dyDescent="0.25">
      <c r="A14" s="7" t="s">
        <v>65</v>
      </c>
      <c r="B14" s="65">
        <v>30</v>
      </c>
      <c r="C14" s="39">
        <f>IF(B27=0, "-", B14/B27)</f>
        <v>2.7297543221110099E-2</v>
      </c>
      <c r="D14" s="65">
        <v>31</v>
      </c>
      <c r="E14" s="21">
        <f>IF(D27=0, "-", D14/D27)</f>
        <v>2.4603174603174603E-2</v>
      </c>
      <c r="F14" s="81">
        <v>342</v>
      </c>
      <c r="G14" s="39">
        <f>IF(F27=0, "-", F14/F27)</f>
        <v>2.0759985431589172E-2</v>
      </c>
      <c r="H14" s="65">
        <v>412</v>
      </c>
      <c r="I14" s="21">
        <f>IF(H27=0, "-", H14/H27)</f>
        <v>2.54320987654321E-2</v>
      </c>
      <c r="J14" s="20">
        <f t="shared" si="0"/>
        <v>-3.2258064516129031E-2</v>
      </c>
      <c r="K14" s="21">
        <f t="shared" si="1"/>
        <v>-0.16990291262135923</v>
      </c>
    </row>
    <row r="15" spans="1:11" x14ac:dyDescent="0.25">
      <c r="A15" s="7" t="s">
        <v>71</v>
      </c>
      <c r="B15" s="65">
        <v>66</v>
      </c>
      <c r="C15" s="39">
        <f>IF(B27=0, "-", B15/B27)</f>
        <v>6.0054595086442217E-2</v>
      </c>
      <c r="D15" s="65">
        <v>73</v>
      </c>
      <c r="E15" s="21">
        <f>IF(D27=0, "-", D15/D27)</f>
        <v>5.7936507936507939E-2</v>
      </c>
      <c r="F15" s="81">
        <v>733</v>
      </c>
      <c r="G15" s="39">
        <f>IF(F27=0, "-", F15/F27)</f>
        <v>4.4494354740803689E-2</v>
      </c>
      <c r="H15" s="65">
        <v>991</v>
      </c>
      <c r="I15" s="21">
        <f>IF(H27=0, "-", H15/H27)</f>
        <v>6.1172839506172839E-2</v>
      </c>
      <c r="J15" s="20">
        <f t="shared" si="0"/>
        <v>-9.5890410958904104E-2</v>
      </c>
      <c r="K15" s="21">
        <f t="shared" si="1"/>
        <v>-0.26034308779011101</v>
      </c>
    </row>
    <row r="16" spans="1:11" x14ac:dyDescent="0.25">
      <c r="A16" s="7" t="s">
        <v>73</v>
      </c>
      <c r="B16" s="65">
        <v>0</v>
      </c>
      <c r="C16" s="39">
        <f>IF(B27=0, "-", B16/B27)</f>
        <v>0</v>
      </c>
      <c r="D16" s="65">
        <v>0</v>
      </c>
      <c r="E16" s="21">
        <f>IF(D27=0, "-", D16/D27)</f>
        <v>0</v>
      </c>
      <c r="F16" s="81">
        <v>0</v>
      </c>
      <c r="G16" s="39">
        <f>IF(F27=0, "-", F16/F27)</f>
        <v>0</v>
      </c>
      <c r="H16" s="65">
        <v>2</v>
      </c>
      <c r="I16" s="21">
        <f>IF(H27=0, "-", H16/H27)</f>
        <v>1.2345679012345679E-4</v>
      </c>
      <c r="J16" s="20" t="str">
        <f t="shared" si="0"/>
        <v>-</v>
      </c>
      <c r="K16" s="21">
        <f t="shared" si="1"/>
        <v>-1</v>
      </c>
    </row>
    <row r="17" spans="1:11" x14ac:dyDescent="0.25">
      <c r="A17" s="7" t="s">
        <v>75</v>
      </c>
      <c r="B17" s="65">
        <v>7</v>
      </c>
      <c r="C17" s="39">
        <f>IF(B27=0, "-", B17/B27)</f>
        <v>6.369426751592357E-3</v>
      </c>
      <c r="D17" s="65">
        <v>1</v>
      </c>
      <c r="E17" s="21">
        <f>IF(D27=0, "-", D17/D27)</f>
        <v>7.9365079365079365E-4</v>
      </c>
      <c r="F17" s="81">
        <v>47</v>
      </c>
      <c r="G17" s="39">
        <f>IF(F27=0, "-", F17/F27)</f>
        <v>2.8529804540488044E-3</v>
      </c>
      <c r="H17" s="65">
        <v>70</v>
      </c>
      <c r="I17" s="21">
        <f>IF(H27=0, "-", H17/H27)</f>
        <v>4.3209876543209872E-3</v>
      </c>
      <c r="J17" s="20">
        <f t="shared" si="0"/>
        <v>6</v>
      </c>
      <c r="K17" s="21">
        <f t="shared" si="1"/>
        <v>-0.32857142857142857</v>
      </c>
    </row>
    <row r="18" spans="1:11" x14ac:dyDescent="0.25">
      <c r="A18" s="7" t="s">
        <v>78</v>
      </c>
      <c r="B18" s="65">
        <v>63</v>
      </c>
      <c r="C18" s="39">
        <f>IF(B27=0, "-", B18/B27)</f>
        <v>5.7324840764331211E-2</v>
      </c>
      <c r="D18" s="65">
        <v>138</v>
      </c>
      <c r="E18" s="21">
        <f>IF(D27=0, "-", D18/D27)</f>
        <v>0.10952380952380952</v>
      </c>
      <c r="F18" s="81">
        <v>2277</v>
      </c>
      <c r="G18" s="39">
        <f>IF(F27=0, "-", F18/F27)</f>
        <v>0.13821779774189633</v>
      </c>
      <c r="H18" s="65">
        <v>1869</v>
      </c>
      <c r="I18" s="21">
        <f>IF(H27=0, "-", H18/H27)</f>
        <v>0.11537037037037037</v>
      </c>
      <c r="J18" s="20">
        <f t="shared" si="0"/>
        <v>-0.54347826086956519</v>
      </c>
      <c r="K18" s="21">
        <f t="shared" si="1"/>
        <v>0.21829855537720708</v>
      </c>
    </row>
    <row r="19" spans="1:11" x14ac:dyDescent="0.25">
      <c r="A19" s="7" t="s">
        <v>79</v>
      </c>
      <c r="B19" s="65">
        <v>50</v>
      </c>
      <c r="C19" s="39">
        <f>IF(B27=0, "-", B19/B27)</f>
        <v>4.5495905368516831E-2</v>
      </c>
      <c r="D19" s="65">
        <v>84</v>
      </c>
      <c r="E19" s="21">
        <f>IF(D27=0, "-", D19/D27)</f>
        <v>6.6666666666666666E-2</v>
      </c>
      <c r="F19" s="81">
        <v>676</v>
      </c>
      <c r="G19" s="39">
        <f>IF(F27=0, "-", F19/F27)</f>
        <v>4.103435716887216E-2</v>
      </c>
      <c r="H19" s="65">
        <v>803</v>
      </c>
      <c r="I19" s="21">
        <f>IF(H27=0, "-", H19/H27)</f>
        <v>4.9567901234567904E-2</v>
      </c>
      <c r="J19" s="20">
        <f t="shared" si="0"/>
        <v>-0.40476190476190477</v>
      </c>
      <c r="K19" s="21">
        <f t="shared" si="1"/>
        <v>-0.15815691158156911</v>
      </c>
    </row>
    <row r="20" spans="1:11" x14ac:dyDescent="0.25">
      <c r="A20" s="7" t="s">
        <v>80</v>
      </c>
      <c r="B20" s="65">
        <v>1</v>
      </c>
      <c r="C20" s="39">
        <f>IF(B27=0, "-", B20/B27)</f>
        <v>9.099181073703367E-4</v>
      </c>
      <c r="D20" s="65">
        <v>0</v>
      </c>
      <c r="E20" s="21">
        <f>IF(D27=0, "-", D20/D27)</f>
        <v>0</v>
      </c>
      <c r="F20" s="81">
        <v>17</v>
      </c>
      <c r="G20" s="39">
        <f>IF(F27=0, "-", F20/F27)</f>
        <v>1.0319291004006314E-3</v>
      </c>
      <c r="H20" s="65">
        <v>20</v>
      </c>
      <c r="I20" s="21">
        <f>IF(H27=0, "-", H20/H27)</f>
        <v>1.2345679012345679E-3</v>
      </c>
      <c r="J20" s="20" t="str">
        <f t="shared" si="0"/>
        <v>-</v>
      </c>
      <c r="K20" s="21">
        <f t="shared" si="1"/>
        <v>-0.15</v>
      </c>
    </row>
    <row r="21" spans="1:11" x14ac:dyDescent="0.25">
      <c r="A21" s="7" t="s">
        <v>83</v>
      </c>
      <c r="B21" s="65">
        <v>27</v>
      </c>
      <c r="C21" s="39">
        <f>IF(B27=0, "-", B21/B27)</f>
        <v>2.4567788898999091E-2</v>
      </c>
      <c r="D21" s="65">
        <v>21</v>
      </c>
      <c r="E21" s="21">
        <f>IF(D27=0, "-", D21/D27)</f>
        <v>1.6666666666666666E-2</v>
      </c>
      <c r="F21" s="81">
        <v>278</v>
      </c>
      <c r="G21" s="39">
        <f>IF(F27=0, "-", F21/F27)</f>
        <v>1.6875075877139736E-2</v>
      </c>
      <c r="H21" s="65">
        <v>197</v>
      </c>
      <c r="I21" s="21">
        <f>IF(H27=0, "-", H21/H27)</f>
        <v>1.2160493827160494E-2</v>
      </c>
      <c r="J21" s="20">
        <f t="shared" si="0"/>
        <v>0.2857142857142857</v>
      </c>
      <c r="K21" s="21">
        <f t="shared" si="1"/>
        <v>0.41116751269035534</v>
      </c>
    </row>
    <row r="22" spans="1:11" x14ac:dyDescent="0.25">
      <c r="A22" s="7" t="s">
        <v>84</v>
      </c>
      <c r="B22" s="65">
        <v>5</v>
      </c>
      <c r="C22" s="39">
        <f>IF(B27=0, "-", B22/B27)</f>
        <v>4.549590536851683E-3</v>
      </c>
      <c r="D22" s="65">
        <v>17</v>
      </c>
      <c r="E22" s="21">
        <f>IF(D27=0, "-", D22/D27)</f>
        <v>1.3492063492063493E-2</v>
      </c>
      <c r="F22" s="81">
        <v>120</v>
      </c>
      <c r="G22" s="39">
        <f>IF(F27=0, "-", F22/F27)</f>
        <v>7.2842054145926911E-3</v>
      </c>
      <c r="H22" s="65">
        <v>190</v>
      </c>
      <c r="I22" s="21">
        <f>IF(H27=0, "-", H22/H27)</f>
        <v>1.1728395061728396E-2</v>
      </c>
      <c r="J22" s="20">
        <f t="shared" si="0"/>
        <v>-0.70588235294117652</v>
      </c>
      <c r="K22" s="21">
        <f t="shared" si="1"/>
        <v>-0.36842105263157893</v>
      </c>
    </row>
    <row r="23" spans="1:11" x14ac:dyDescent="0.25">
      <c r="A23" s="7" t="s">
        <v>89</v>
      </c>
      <c r="B23" s="65">
        <v>21</v>
      </c>
      <c r="C23" s="39">
        <f>IF(B27=0, "-", B23/B27)</f>
        <v>1.9108280254777069E-2</v>
      </c>
      <c r="D23" s="65">
        <v>0</v>
      </c>
      <c r="E23" s="21">
        <f>IF(D27=0, "-", D23/D27)</f>
        <v>0</v>
      </c>
      <c r="F23" s="81">
        <v>78</v>
      </c>
      <c r="G23" s="39">
        <f>IF(F27=0, "-", F23/F27)</f>
        <v>4.7347335194852496E-3</v>
      </c>
      <c r="H23" s="65">
        <v>38</v>
      </c>
      <c r="I23" s="21">
        <f>IF(H27=0, "-", H23/H27)</f>
        <v>2.345679012345679E-3</v>
      </c>
      <c r="J23" s="20" t="str">
        <f t="shared" si="0"/>
        <v>-</v>
      </c>
      <c r="K23" s="21">
        <f t="shared" si="1"/>
        <v>1.0526315789473684</v>
      </c>
    </row>
    <row r="24" spans="1:11" x14ac:dyDescent="0.25">
      <c r="A24" s="7" t="s">
        <v>93</v>
      </c>
      <c r="B24" s="65">
        <v>326</v>
      </c>
      <c r="C24" s="39">
        <f>IF(B27=0, "-", B24/B27)</f>
        <v>0.29663330300272978</v>
      </c>
      <c r="D24" s="65">
        <v>452</v>
      </c>
      <c r="E24" s="21">
        <f>IF(D27=0, "-", D24/D27)</f>
        <v>0.35873015873015873</v>
      </c>
      <c r="F24" s="81">
        <v>5719</v>
      </c>
      <c r="G24" s="39">
        <f>IF(F27=0, "-", F24/F27)</f>
        <v>0.34715308971713005</v>
      </c>
      <c r="H24" s="65">
        <v>5228</v>
      </c>
      <c r="I24" s="21">
        <f>IF(H27=0, "-", H24/H27)</f>
        <v>0.32271604938271603</v>
      </c>
      <c r="J24" s="20">
        <f t="shared" si="0"/>
        <v>-0.27876106194690264</v>
      </c>
      <c r="K24" s="21">
        <f t="shared" si="1"/>
        <v>9.391736801836266E-2</v>
      </c>
    </row>
    <row r="25" spans="1:11" x14ac:dyDescent="0.25">
      <c r="A25" s="7" t="s">
        <v>95</v>
      </c>
      <c r="B25" s="65">
        <v>79</v>
      </c>
      <c r="C25" s="39">
        <f>IF(B27=0, "-", B25/B27)</f>
        <v>7.1883530482256597E-2</v>
      </c>
      <c r="D25" s="65">
        <v>25</v>
      </c>
      <c r="E25" s="21">
        <f>IF(D27=0, "-", D25/D27)</f>
        <v>1.984126984126984E-2</v>
      </c>
      <c r="F25" s="81">
        <v>392</v>
      </c>
      <c r="G25" s="39">
        <f>IF(F27=0, "-", F25/F27)</f>
        <v>2.3795071021002791E-2</v>
      </c>
      <c r="H25" s="65">
        <v>702</v>
      </c>
      <c r="I25" s="21">
        <f>IF(H27=0, "-", H25/H27)</f>
        <v>4.3333333333333335E-2</v>
      </c>
      <c r="J25" s="20">
        <f t="shared" si="0"/>
        <v>2.16</v>
      </c>
      <c r="K25" s="21">
        <f t="shared" si="1"/>
        <v>-0.44159544159544162</v>
      </c>
    </row>
    <row r="26" spans="1:11" x14ac:dyDescent="0.25">
      <c r="A26" s="2"/>
      <c r="B26" s="68"/>
      <c r="C26" s="33"/>
      <c r="D26" s="68"/>
      <c r="E26" s="6"/>
      <c r="F26" s="82"/>
      <c r="G26" s="33"/>
      <c r="H26" s="68"/>
      <c r="I26" s="6"/>
      <c r="J26" s="5"/>
      <c r="K26" s="6"/>
    </row>
    <row r="27" spans="1:11" s="43" customFormat="1" x14ac:dyDescent="0.25">
      <c r="A27" s="162" t="s">
        <v>614</v>
      </c>
      <c r="B27" s="71">
        <f>SUM(B7:B26)</f>
        <v>1099</v>
      </c>
      <c r="C27" s="40">
        <v>1</v>
      </c>
      <c r="D27" s="71">
        <f>SUM(D7:D26)</f>
        <v>1260</v>
      </c>
      <c r="E27" s="41">
        <v>1</v>
      </c>
      <c r="F27" s="77">
        <f>SUM(F7:F26)</f>
        <v>16474</v>
      </c>
      <c r="G27" s="42">
        <v>1</v>
      </c>
      <c r="H27" s="71">
        <f>SUM(H7:H26)</f>
        <v>16200</v>
      </c>
      <c r="I27" s="41">
        <v>1</v>
      </c>
      <c r="J27" s="37">
        <f>IF(D27=0, "-", (B27-D27)/D27)</f>
        <v>-0.12777777777777777</v>
      </c>
      <c r="K27" s="38">
        <f>IF(H27=0, "-", (F27-H27)/H27)</f>
        <v>1.6913580246913581E-2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7"/>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126</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133</v>
      </c>
      <c r="B6" s="61" t="s">
        <v>12</v>
      </c>
      <c r="C6" s="62" t="s">
        <v>13</v>
      </c>
      <c r="D6" s="61" t="s">
        <v>12</v>
      </c>
      <c r="E6" s="63" t="s">
        <v>13</v>
      </c>
      <c r="F6" s="62" t="s">
        <v>12</v>
      </c>
      <c r="G6" s="62" t="s">
        <v>13</v>
      </c>
      <c r="H6" s="61" t="s">
        <v>12</v>
      </c>
      <c r="I6" s="63" t="s">
        <v>13</v>
      </c>
      <c r="J6" s="61"/>
      <c r="K6" s="63"/>
    </row>
    <row r="7" spans="1:11" x14ac:dyDescent="0.25">
      <c r="A7" s="7" t="s">
        <v>534</v>
      </c>
      <c r="B7" s="65">
        <v>7</v>
      </c>
      <c r="C7" s="34">
        <f>IF(B20=0, "-", B7/B20)</f>
        <v>6.0344827586206899E-2</v>
      </c>
      <c r="D7" s="65">
        <v>7</v>
      </c>
      <c r="E7" s="9">
        <f>IF(D20=0, "-", D7/D20)</f>
        <v>8.5365853658536592E-2</v>
      </c>
      <c r="F7" s="81">
        <v>58</v>
      </c>
      <c r="G7" s="34">
        <f>IF(F20=0, "-", F7/F20)</f>
        <v>4.6511627906976744E-2</v>
      </c>
      <c r="H7" s="65">
        <v>69</v>
      </c>
      <c r="I7" s="9">
        <f>IF(H20=0, "-", H7/H20)</f>
        <v>5.4117647058823527E-2</v>
      </c>
      <c r="J7" s="8">
        <f t="shared" ref="J7:J18" si="0">IF(D7=0, "-", IF((B7-D7)/D7&lt;10, (B7-D7)/D7, "&gt;999%"))</f>
        <v>0</v>
      </c>
      <c r="K7" s="9">
        <f t="shared" ref="K7:K18" si="1">IF(H7=0, "-", IF((F7-H7)/H7&lt;10, (F7-H7)/H7, "&gt;999%"))</f>
        <v>-0.15942028985507245</v>
      </c>
    </row>
    <row r="8" spans="1:11" x14ac:dyDescent="0.25">
      <c r="A8" s="7" t="s">
        <v>535</v>
      </c>
      <c r="B8" s="65">
        <v>0</v>
      </c>
      <c r="C8" s="34">
        <f>IF(B20=0, "-", B8/B20)</f>
        <v>0</v>
      </c>
      <c r="D8" s="65">
        <v>1</v>
      </c>
      <c r="E8" s="9">
        <f>IF(D20=0, "-", D8/D20)</f>
        <v>1.2195121951219513E-2</v>
      </c>
      <c r="F8" s="81">
        <v>33</v>
      </c>
      <c r="G8" s="34">
        <f>IF(F20=0, "-", F8/F20)</f>
        <v>2.6463512429831595E-2</v>
      </c>
      <c r="H8" s="65">
        <v>88</v>
      </c>
      <c r="I8" s="9">
        <f>IF(H20=0, "-", H8/H20)</f>
        <v>6.9019607843137251E-2</v>
      </c>
      <c r="J8" s="8">
        <f t="shared" si="0"/>
        <v>-1</v>
      </c>
      <c r="K8" s="9">
        <f t="shared" si="1"/>
        <v>-0.625</v>
      </c>
    </row>
    <row r="9" spans="1:11" x14ac:dyDescent="0.25">
      <c r="A9" s="7" t="s">
        <v>536</v>
      </c>
      <c r="B9" s="65">
        <v>27</v>
      </c>
      <c r="C9" s="34">
        <f>IF(B20=0, "-", B9/B20)</f>
        <v>0.23275862068965517</v>
      </c>
      <c r="D9" s="65">
        <v>14</v>
      </c>
      <c r="E9" s="9">
        <f>IF(D20=0, "-", D9/D20)</f>
        <v>0.17073170731707318</v>
      </c>
      <c r="F9" s="81">
        <v>150</v>
      </c>
      <c r="G9" s="34">
        <f>IF(F20=0, "-", F9/F20)</f>
        <v>0.12028869286287089</v>
      </c>
      <c r="H9" s="65">
        <v>155</v>
      </c>
      <c r="I9" s="9">
        <f>IF(H20=0, "-", H9/H20)</f>
        <v>0.12156862745098039</v>
      </c>
      <c r="J9" s="8">
        <f t="shared" si="0"/>
        <v>0.9285714285714286</v>
      </c>
      <c r="K9" s="9">
        <f t="shared" si="1"/>
        <v>-3.2258064516129031E-2</v>
      </c>
    </row>
    <row r="10" spans="1:11" x14ac:dyDescent="0.25">
      <c r="A10" s="7" t="s">
        <v>537</v>
      </c>
      <c r="B10" s="65">
        <v>8</v>
      </c>
      <c r="C10" s="34">
        <f>IF(B20=0, "-", B10/B20)</f>
        <v>6.8965517241379309E-2</v>
      </c>
      <c r="D10" s="65">
        <v>11</v>
      </c>
      <c r="E10" s="9">
        <f>IF(D20=0, "-", D10/D20)</f>
        <v>0.13414634146341464</v>
      </c>
      <c r="F10" s="81">
        <v>109</v>
      </c>
      <c r="G10" s="34">
        <f>IF(F20=0, "-", F10/F20)</f>
        <v>8.7409783480352846E-2</v>
      </c>
      <c r="H10" s="65">
        <v>139</v>
      </c>
      <c r="I10" s="9">
        <f>IF(H20=0, "-", H10/H20)</f>
        <v>0.10901960784313726</v>
      </c>
      <c r="J10" s="8">
        <f t="shared" si="0"/>
        <v>-0.27272727272727271</v>
      </c>
      <c r="K10" s="9">
        <f t="shared" si="1"/>
        <v>-0.21582733812949639</v>
      </c>
    </row>
    <row r="11" spans="1:11" x14ac:dyDescent="0.25">
      <c r="A11" s="7" t="s">
        <v>538</v>
      </c>
      <c r="B11" s="65">
        <v>0</v>
      </c>
      <c r="C11" s="34">
        <f>IF(B20=0, "-", B11/B20)</f>
        <v>0</v>
      </c>
      <c r="D11" s="65">
        <v>0</v>
      </c>
      <c r="E11" s="9">
        <f>IF(D20=0, "-", D11/D20)</f>
        <v>0</v>
      </c>
      <c r="F11" s="81">
        <v>21</v>
      </c>
      <c r="G11" s="34">
        <f>IF(F20=0, "-", F11/F20)</f>
        <v>1.6840417000801924E-2</v>
      </c>
      <c r="H11" s="65">
        <v>13</v>
      </c>
      <c r="I11" s="9">
        <f>IF(H20=0, "-", H11/H20)</f>
        <v>1.019607843137255E-2</v>
      </c>
      <c r="J11" s="8" t="str">
        <f t="shared" si="0"/>
        <v>-</v>
      </c>
      <c r="K11" s="9">
        <f t="shared" si="1"/>
        <v>0.61538461538461542</v>
      </c>
    </row>
    <row r="12" spans="1:11" x14ac:dyDescent="0.25">
      <c r="A12" s="7" t="s">
        <v>539</v>
      </c>
      <c r="B12" s="65">
        <v>20</v>
      </c>
      <c r="C12" s="34">
        <f>IF(B20=0, "-", B12/B20)</f>
        <v>0.17241379310344829</v>
      </c>
      <c r="D12" s="65">
        <v>26</v>
      </c>
      <c r="E12" s="9">
        <f>IF(D20=0, "-", D12/D20)</f>
        <v>0.31707317073170732</v>
      </c>
      <c r="F12" s="81">
        <v>434</v>
      </c>
      <c r="G12" s="34">
        <f>IF(F20=0, "-", F12/F20)</f>
        <v>0.3480352846832398</v>
      </c>
      <c r="H12" s="65">
        <v>392</v>
      </c>
      <c r="I12" s="9">
        <f>IF(H20=0, "-", H12/H20)</f>
        <v>0.30745098039215685</v>
      </c>
      <c r="J12" s="8">
        <f t="shared" si="0"/>
        <v>-0.23076923076923078</v>
      </c>
      <c r="K12" s="9">
        <f t="shared" si="1"/>
        <v>0.10714285714285714</v>
      </c>
    </row>
    <row r="13" spans="1:11" x14ac:dyDescent="0.25">
      <c r="A13" s="7" t="s">
        <v>540</v>
      </c>
      <c r="B13" s="65">
        <v>0</v>
      </c>
      <c r="C13" s="34">
        <f>IF(B20=0, "-", B13/B20)</f>
        <v>0</v>
      </c>
      <c r="D13" s="65">
        <v>1</v>
      </c>
      <c r="E13" s="9">
        <f>IF(D20=0, "-", D13/D20)</f>
        <v>1.2195121951219513E-2</v>
      </c>
      <c r="F13" s="81">
        <v>17</v>
      </c>
      <c r="G13" s="34">
        <f>IF(F20=0, "-", F13/F20)</f>
        <v>1.3632718524458701E-2</v>
      </c>
      <c r="H13" s="65">
        <v>22</v>
      </c>
      <c r="I13" s="9">
        <f>IF(H20=0, "-", H13/H20)</f>
        <v>1.7254901960784313E-2</v>
      </c>
      <c r="J13" s="8">
        <f t="shared" si="0"/>
        <v>-1</v>
      </c>
      <c r="K13" s="9">
        <f t="shared" si="1"/>
        <v>-0.22727272727272727</v>
      </c>
    </row>
    <row r="14" spans="1:11" x14ac:dyDescent="0.25">
      <c r="A14" s="7" t="s">
        <v>541</v>
      </c>
      <c r="B14" s="65">
        <v>2</v>
      </c>
      <c r="C14" s="34">
        <f>IF(B20=0, "-", B14/B20)</f>
        <v>1.7241379310344827E-2</v>
      </c>
      <c r="D14" s="65">
        <v>0</v>
      </c>
      <c r="E14" s="9">
        <f>IF(D20=0, "-", D14/D20)</f>
        <v>0</v>
      </c>
      <c r="F14" s="81">
        <v>10</v>
      </c>
      <c r="G14" s="34">
        <f>IF(F20=0, "-", F14/F20)</f>
        <v>8.0192461908580592E-3</v>
      </c>
      <c r="H14" s="65">
        <v>8</v>
      </c>
      <c r="I14" s="9">
        <f>IF(H20=0, "-", H14/H20)</f>
        <v>6.2745098039215684E-3</v>
      </c>
      <c r="J14" s="8" t="str">
        <f t="shared" si="0"/>
        <v>-</v>
      </c>
      <c r="K14" s="9">
        <f t="shared" si="1"/>
        <v>0.25</v>
      </c>
    </row>
    <row r="15" spans="1:11" x14ac:dyDescent="0.25">
      <c r="A15" s="7" t="s">
        <v>542</v>
      </c>
      <c r="B15" s="65">
        <v>6</v>
      </c>
      <c r="C15" s="34">
        <f>IF(B20=0, "-", B15/B20)</f>
        <v>5.1724137931034482E-2</v>
      </c>
      <c r="D15" s="65">
        <v>3</v>
      </c>
      <c r="E15" s="9">
        <f>IF(D20=0, "-", D15/D20)</f>
        <v>3.6585365853658534E-2</v>
      </c>
      <c r="F15" s="81">
        <v>97</v>
      </c>
      <c r="G15" s="34">
        <f>IF(F20=0, "-", F15/F20)</f>
        <v>7.7786688051323175E-2</v>
      </c>
      <c r="H15" s="65">
        <v>75</v>
      </c>
      <c r="I15" s="9">
        <f>IF(H20=0, "-", H15/H20)</f>
        <v>5.8823529411764705E-2</v>
      </c>
      <c r="J15" s="8">
        <f t="shared" si="0"/>
        <v>1</v>
      </c>
      <c r="K15" s="9">
        <f t="shared" si="1"/>
        <v>0.29333333333333333</v>
      </c>
    </row>
    <row r="16" spans="1:11" x14ac:dyDescent="0.25">
      <c r="A16" s="7" t="s">
        <v>543</v>
      </c>
      <c r="B16" s="65">
        <v>27</v>
      </c>
      <c r="C16" s="34">
        <f>IF(B20=0, "-", B16/B20)</f>
        <v>0.23275862068965517</v>
      </c>
      <c r="D16" s="65">
        <v>13</v>
      </c>
      <c r="E16" s="9">
        <f>IF(D20=0, "-", D16/D20)</f>
        <v>0.15853658536585366</v>
      </c>
      <c r="F16" s="81">
        <v>175</v>
      </c>
      <c r="G16" s="34">
        <f>IF(F20=0, "-", F16/F20)</f>
        <v>0.14033680834001605</v>
      </c>
      <c r="H16" s="65">
        <v>205</v>
      </c>
      <c r="I16" s="9">
        <f>IF(H20=0, "-", H16/H20)</f>
        <v>0.16078431372549021</v>
      </c>
      <c r="J16" s="8">
        <f t="shared" si="0"/>
        <v>1.0769230769230769</v>
      </c>
      <c r="K16" s="9">
        <f t="shared" si="1"/>
        <v>-0.14634146341463414</v>
      </c>
    </row>
    <row r="17" spans="1:11" x14ac:dyDescent="0.25">
      <c r="A17" s="7" t="s">
        <v>544</v>
      </c>
      <c r="B17" s="65">
        <v>10</v>
      </c>
      <c r="C17" s="34">
        <f>IF(B20=0, "-", B17/B20)</f>
        <v>8.6206896551724144E-2</v>
      </c>
      <c r="D17" s="65">
        <v>2</v>
      </c>
      <c r="E17" s="9">
        <f>IF(D20=0, "-", D17/D20)</f>
        <v>2.4390243902439025E-2</v>
      </c>
      <c r="F17" s="81">
        <v>97</v>
      </c>
      <c r="G17" s="34">
        <f>IF(F20=0, "-", F17/F20)</f>
        <v>7.7786688051323175E-2</v>
      </c>
      <c r="H17" s="65">
        <v>59</v>
      </c>
      <c r="I17" s="9">
        <f>IF(H20=0, "-", H17/H20)</f>
        <v>4.6274509803921567E-2</v>
      </c>
      <c r="J17" s="8">
        <f t="shared" si="0"/>
        <v>4</v>
      </c>
      <c r="K17" s="9">
        <f t="shared" si="1"/>
        <v>0.64406779661016944</v>
      </c>
    </row>
    <row r="18" spans="1:11" x14ac:dyDescent="0.25">
      <c r="A18" s="7" t="s">
        <v>545</v>
      </c>
      <c r="B18" s="65">
        <v>9</v>
      </c>
      <c r="C18" s="34">
        <f>IF(B20=0, "-", B18/B20)</f>
        <v>7.7586206896551727E-2</v>
      </c>
      <c r="D18" s="65">
        <v>4</v>
      </c>
      <c r="E18" s="9">
        <f>IF(D20=0, "-", D18/D20)</f>
        <v>4.878048780487805E-2</v>
      </c>
      <c r="F18" s="81">
        <v>46</v>
      </c>
      <c r="G18" s="34">
        <f>IF(F20=0, "-", F18/F20)</f>
        <v>3.6888532477947072E-2</v>
      </c>
      <c r="H18" s="65">
        <v>50</v>
      </c>
      <c r="I18" s="9">
        <f>IF(H20=0, "-", H18/H20)</f>
        <v>3.9215686274509803E-2</v>
      </c>
      <c r="J18" s="8">
        <f t="shared" si="0"/>
        <v>1.25</v>
      </c>
      <c r="K18" s="9">
        <f t="shared" si="1"/>
        <v>-0.08</v>
      </c>
    </row>
    <row r="19" spans="1:11" x14ac:dyDescent="0.25">
      <c r="A19" s="2"/>
      <c r="B19" s="68"/>
      <c r="C19" s="33"/>
      <c r="D19" s="68"/>
      <c r="E19" s="6"/>
      <c r="F19" s="82"/>
      <c r="G19" s="33"/>
      <c r="H19" s="68"/>
      <c r="I19" s="6"/>
      <c r="J19" s="5"/>
      <c r="K19" s="6"/>
    </row>
    <row r="20" spans="1:11" s="43" customFormat="1" x14ac:dyDescent="0.25">
      <c r="A20" s="162" t="s">
        <v>624</v>
      </c>
      <c r="B20" s="71">
        <f>SUM(B7:B19)</f>
        <v>116</v>
      </c>
      <c r="C20" s="40">
        <f>B20/5649</f>
        <v>2.053460789520269E-2</v>
      </c>
      <c r="D20" s="71">
        <f>SUM(D7:D19)</f>
        <v>82</v>
      </c>
      <c r="E20" s="41">
        <f>D20/4889</f>
        <v>1.6772346083043566E-2</v>
      </c>
      <c r="F20" s="77">
        <f>SUM(F7:F19)</f>
        <v>1247</v>
      </c>
      <c r="G20" s="42">
        <f>F20/69373</f>
        <v>1.7975292981419283E-2</v>
      </c>
      <c r="H20" s="71">
        <f>SUM(H7:H19)</f>
        <v>1275</v>
      </c>
      <c r="I20" s="41">
        <f>H20/68605</f>
        <v>1.8584651264485094E-2</v>
      </c>
      <c r="J20" s="37">
        <f>IF(D20=0, "-", IF((B20-D20)/D20&lt;10, (B20-D20)/D20, "&gt;999%"))</f>
        <v>0.41463414634146339</v>
      </c>
      <c r="K20" s="38">
        <f>IF(H20=0, "-", IF((F20-H20)/H20&lt;10, (F20-H20)/H20, "&gt;999%"))</f>
        <v>-2.1960784313725491E-2</v>
      </c>
    </row>
    <row r="21" spans="1:11" x14ac:dyDescent="0.25">
      <c r="B21" s="83"/>
      <c r="D21" s="83"/>
      <c r="F21" s="83"/>
      <c r="H21" s="83"/>
    </row>
    <row r="22" spans="1:11" x14ac:dyDescent="0.25">
      <c r="A22" s="163" t="s">
        <v>134</v>
      </c>
      <c r="B22" s="61" t="s">
        <v>12</v>
      </c>
      <c r="C22" s="62" t="s">
        <v>13</v>
      </c>
      <c r="D22" s="61" t="s">
        <v>12</v>
      </c>
      <c r="E22" s="63" t="s">
        <v>13</v>
      </c>
      <c r="F22" s="62" t="s">
        <v>12</v>
      </c>
      <c r="G22" s="62" t="s">
        <v>13</v>
      </c>
      <c r="H22" s="61" t="s">
        <v>12</v>
      </c>
      <c r="I22" s="63" t="s">
        <v>13</v>
      </c>
      <c r="J22" s="61"/>
      <c r="K22" s="63"/>
    </row>
    <row r="23" spans="1:11" x14ac:dyDescent="0.25">
      <c r="A23" s="7" t="s">
        <v>546</v>
      </c>
      <c r="B23" s="65">
        <v>1</v>
      </c>
      <c r="C23" s="34">
        <f>IF(B35=0, "-", B23/B35)</f>
        <v>1.8867924528301886E-2</v>
      </c>
      <c r="D23" s="65">
        <v>0</v>
      </c>
      <c r="E23" s="9">
        <f>IF(D35=0, "-", D23/D35)</f>
        <v>0</v>
      </c>
      <c r="F23" s="81">
        <v>1</v>
      </c>
      <c r="G23" s="34">
        <f>IF(F35=0, "-", F23/F35)</f>
        <v>1.6339869281045752E-3</v>
      </c>
      <c r="H23" s="65">
        <v>0</v>
      </c>
      <c r="I23" s="9">
        <f>IF(H35=0, "-", H23/H35)</f>
        <v>0</v>
      </c>
      <c r="J23" s="8" t="str">
        <f t="shared" ref="J23:J33" si="2">IF(D23=0, "-", IF((B23-D23)/D23&lt;10, (B23-D23)/D23, "&gt;999%"))</f>
        <v>-</v>
      </c>
      <c r="K23" s="9" t="str">
        <f t="shared" ref="K23:K33" si="3">IF(H23=0, "-", IF((F23-H23)/H23&lt;10, (F23-H23)/H23, "&gt;999%"))</f>
        <v>-</v>
      </c>
    </row>
    <row r="24" spans="1:11" x14ac:dyDescent="0.25">
      <c r="A24" s="7" t="s">
        <v>547</v>
      </c>
      <c r="B24" s="65">
        <v>4</v>
      </c>
      <c r="C24" s="34">
        <f>IF(B35=0, "-", B24/B35)</f>
        <v>7.5471698113207544E-2</v>
      </c>
      <c r="D24" s="65">
        <v>5</v>
      </c>
      <c r="E24" s="9">
        <f>IF(D35=0, "-", D24/D35)</f>
        <v>0.12820512820512819</v>
      </c>
      <c r="F24" s="81">
        <v>56</v>
      </c>
      <c r="G24" s="34">
        <f>IF(F35=0, "-", F24/F35)</f>
        <v>9.1503267973856203E-2</v>
      </c>
      <c r="H24" s="65">
        <v>51</v>
      </c>
      <c r="I24" s="9">
        <f>IF(H35=0, "-", H24/H35)</f>
        <v>8.8541666666666671E-2</v>
      </c>
      <c r="J24" s="8">
        <f t="shared" si="2"/>
        <v>-0.2</v>
      </c>
      <c r="K24" s="9">
        <f t="shared" si="3"/>
        <v>9.8039215686274508E-2</v>
      </c>
    </row>
    <row r="25" spans="1:11" x14ac:dyDescent="0.25">
      <c r="A25" s="7" t="s">
        <v>548</v>
      </c>
      <c r="B25" s="65">
        <v>15</v>
      </c>
      <c r="C25" s="34">
        <f>IF(B35=0, "-", B25/B35)</f>
        <v>0.28301886792452829</v>
      </c>
      <c r="D25" s="65">
        <v>12</v>
      </c>
      <c r="E25" s="9">
        <f>IF(D35=0, "-", D25/D35)</f>
        <v>0.30769230769230771</v>
      </c>
      <c r="F25" s="81">
        <v>216</v>
      </c>
      <c r="G25" s="34">
        <f>IF(F35=0, "-", F25/F35)</f>
        <v>0.35294117647058826</v>
      </c>
      <c r="H25" s="65">
        <v>188</v>
      </c>
      <c r="I25" s="9">
        <f>IF(H35=0, "-", H25/H35)</f>
        <v>0.3263888888888889</v>
      </c>
      <c r="J25" s="8">
        <f t="shared" si="2"/>
        <v>0.25</v>
      </c>
      <c r="K25" s="9">
        <f t="shared" si="3"/>
        <v>0.14893617021276595</v>
      </c>
    </row>
    <row r="26" spans="1:11" x14ac:dyDescent="0.25">
      <c r="A26" s="7" t="s">
        <v>549</v>
      </c>
      <c r="B26" s="65">
        <v>0</v>
      </c>
      <c r="C26" s="34">
        <f>IF(B35=0, "-", B26/B35)</f>
        <v>0</v>
      </c>
      <c r="D26" s="65">
        <v>0</v>
      </c>
      <c r="E26" s="9">
        <f>IF(D35=0, "-", D26/D35)</f>
        <v>0</v>
      </c>
      <c r="F26" s="81">
        <v>4</v>
      </c>
      <c r="G26" s="34">
        <f>IF(F35=0, "-", F26/F35)</f>
        <v>6.5359477124183009E-3</v>
      </c>
      <c r="H26" s="65">
        <v>0</v>
      </c>
      <c r="I26" s="9">
        <f>IF(H35=0, "-", H26/H35)</f>
        <v>0</v>
      </c>
      <c r="J26" s="8" t="str">
        <f t="shared" si="2"/>
        <v>-</v>
      </c>
      <c r="K26" s="9" t="str">
        <f t="shared" si="3"/>
        <v>-</v>
      </c>
    </row>
    <row r="27" spans="1:11" x14ac:dyDescent="0.25">
      <c r="A27" s="7" t="s">
        <v>550</v>
      </c>
      <c r="B27" s="65">
        <v>0</v>
      </c>
      <c r="C27" s="34">
        <f>IF(B35=0, "-", B27/B35)</f>
        <v>0</v>
      </c>
      <c r="D27" s="65">
        <v>0</v>
      </c>
      <c r="E27" s="9">
        <f>IF(D35=0, "-", D27/D35)</f>
        <v>0</v>
      </c>
      <c r="F27" s="81">
        <v>4</v>
      </c>
      <c r="G27" s="34">
        <f>IF(F35=0, "-", F27/F35)</f>
        <v>6.5359477124183009E-3</v>
      </c>
      <c r="H27" s="65">
        <v>9</v>
      </c>
      <c r="I27" s="9">
        <f>IF(H35=0, "-", H27/H35)</f>
        <v>1.5625E-2</v>
      </c>
      <c r="J27" s="8" t="str">
        <f t="shared" si="2"/>
        <v>-</v>
      </c>
      <c r="K27" s="9">
        <f t="shared" si="3"/>
        <v>-0.55555555555555558</v>
      </c>
    </row>
    <row r="28" spans="1:11" x14ac:dyDescent="0.25">
      <c r="A28" s="7" t="s">
        <v>551</v>
      </c>
      <c r="B28" s="65">
        <v>0</v>
      </c>
      <c r="C28" s="34">
        <f>IF(B35=0, "-", B28/B35)</f>
        <v>0</v>
      </c>
      <c r="D28" s="65">
        <v>0</v>
      </c>
      <c r="E28" s="9">
        <f>IF(D35=0, "-", D28/D35)</f>
        <v>0</v>
      </c>
      <c r="F28" s="81">
        <v>5</v>
      </c>
      <c r="G28" s="34">
        <f>IF(F35=0, "-", F28/F35)</f>
        <v>8.1699346405228763E-3</v>
      </c>
      <c r="H28" s="65">
        <v>5</v>
      </c>
      <c r="I28" s="9">
        <f>IF(H35=0, "-", H28/H35)</f>
        <v>8.6805555555555559E-3</v>
      </c>
      <c r="J28" s="8" t="str">
        <f t="shared" si="2"/>
        <v>-</v>
      </c>
      <c r="K28" s="9">
        <f t="shared" si="3"/>
        <v>0</v>
      </c>
    </row>
    <row r="29" spans="1:11" x14ac:dyDescent="0.25">
      <c r="A29" s="7" t="s">
        <v>552</v>
      </c>
      <c r="B29" s="65">
        <v>28</v>
      </c>
      <c r="C29" s="34">
        <f>IF(B35=0, "-", B29/B35)</f>
        <v>0.52830188679245282</v>
      </c>
      <c r="D29" s="65">
        <v>20</v>
      </c>
      <c r="E29" s="9">
        <f>IF(D35=0, "-", D29/D35)</f>
        <v>0.51282051282051277</v>
      </c>
      <c r="F29" s="81">
        <v>307</v>
      </c>
      <c r="G29" s="34">
        <f>IF(F35=0, "-", F29/F35)</f>
        <v>0.50163398692810457</v>
      </c>
      <c r="H29" s="65">
        <v>300</v>
      </c>
      <c r="I29" s="9">
        <f>IF(H35=0, "-", H29/H35)</f>
        <v>0.52083333333333337</v>
      </c>
      <c r="J29" s="8">
        <f t="shared" si="2"/>
        <v>0.4</v>
      </c>
      <c r="K29" s="9">
        <f t="shared" si="3"/>
        <v>2.3333333333333334E-2</v>
      </c>
    </row>
    <row r="30" spans="1:11" x14ac:dyDescent="0.25">
      <c r="A30" s="7" t="s">
        <v>553</v>
      </c>
      <c r="B30" s="65">
        <v>1</v>
      </c>
      <c r="C30" s="34">
        <f>IF(B35=0, "-", B30/B35)</f>
        <v>1.8867924528301886E-2</v>
      </c>
      <c r="D30" s="65">
        <v>0</v>
      </c>
      <c r="E30" s="9">
        <f>IF(D35=0, "-", D30/D35)</f>
        <v>0</v>
      </c>
      <c r="F30" s="81">
        <v>3</v>
      </c>
      <c r="G30" s="34">
        <f>IF(F35=0, "-", F30/F35)</f>
        <v>4.9019607843137254E-3</v>
      </c>
      <c r="H30" s="65">
        <v>3</v>
      </c>
      <c r="I30" s="9">
        <f>IF(H35=0, "-", H30/H35)</f>
        <v>5.208333333333333E-3</v>
      </c>
      <c r="J30" s="8" t="str">
        <f t="shared" si="2"/>
        <v>-</v>
      </c>
      <c r="K30" s="9">
        <f t="shared" si="3"/>
        <v>0</v>
      </c>
    </row>
    <row r="31" spans="1:11" x14ac:dyDescent="0.25">
      <c r="A31" s="7" t="s">
        <v>554</v>
      </c>
      <c r="B31" s="65">
        <v>0</v>
      </c>
      <c r="C31" s="34">
        <f>IF(B35=0, "-", B31/B35)</f>
        <v>0</v>
      </c>
      <c r="D31" s="65">
        <v>0</v>
      </c>
      <c r="E31" s="9">
        <f>IF(D35=0, "-", D31/D35)</f>
        <v>0</v>
      </c>
      <c r="F31" s="81">
        <v>3</v>
      </c>
      <c r="G31" s="34">
        <f>IF(F35=0, "-", F31/F35)</f>
        <v>4.9019607843137254E-3</v>
      </c>
      <c r="H31" s="65">
        <v>7</v>
      </c>
      <c r="I31" s="9">
        <f>IF(H35=0, "-", H31/H35)</f>
        <v>1.2152777777777778E-2</v>
      </c>
      <c r="J31" s="8" t="str">
        <f t="shared" si="2"/>
        <v>-</v>
      </c>
      <c r="K31" s="9">
        <f t="shared" si="3"/>
        <v>-0.5714285714285714</v>
      </c>
    </row>
    <row r="32" spans="1:11" x14ac:dyDescent="0.25">
      <c r="A32" s="7" t="s">
        <v>555</v>
      </c>
      <c r="B32" s="65">
        <v>0</v>
      </c>
      <c r="C32" s="34">
        <f>IF(B35=0, "-", B32/B35)</f>
        <v>0</v>
      </c>
      <c r="D32" s="65">
        <v>0</v>
      </c>
      <c r="E32" s="9">
        <f>IF(D35=0, "-", D32/D35)</f>
        <v>0</v>
      </c>
      <c r="F32" s="81">
        <v>1</v>
      </c>
      <c r="G32" s="34">
        <f>IF(F35=0, "-", F32/F35)</f>
        <v>1.6339869281045752E-3</v>
      </c>
      <c r="H32" s="65">
        <v>0</v>
      </c>
      <c r="I32" s="9">
        <f>IF(H35=0, "-", H32/H35)</f>
        <v>0</v>
      </c>
      <c r="J32" s="8" t="str">
        <f t="shared" si="2"/>
        <v>-</v>
      </c>
      <c r="K32" s="9" t="str">
        <f t="shared" si="3"/>
        <v>-</v>
      </c>
    </row>
    <row r="33" spans="1:11" x14ac:dyDescent="0.25">
      <c r="A33" s="7" t="s">
        <v>556</v>
      </c>
      <c r="B33" s="65">
        <v>4</v>
      </c>
      <c r="C33" s="34">
        <f>IF(B35=0, "-", B33/B35)</f>
        <v>7.5471698113207544E-2</v>
      </c>
      <c r="D33" s="65">
        <v>2</v>
      </c>
      <c r="E33" s="9">
        <f>IF(D35=0, "-", D33/D35)</f>
        <v>5.128205128205128E-2</v>
      </c>
      <c r="F33" s="81">
        <v>12</v>
      </c>
      <c r="G33" s="34">
        <f>IF(F35=0, "-", F33/F35)</f>
        <v>1.9607843137254902E-2</v>
      </c>
      <c r="H33" s="65">
        <v>13</v>
      </c>
      <c r="I33" s="9">
        <f>IF(H35=0, "-", H33/H35)</f>
        <v>2.2569444444444444E-2</v>
      </c>
      <c r="J33" s="8">
        <f t="shared" si="2"/>
        <v>1</v>
      </c>
      <c r="K33" s="9">
        <f t="shared" si="3"/>
        <v>-7.6923076923076927E-2</v>
      </c>
    </row>
    <row r="34" spans="1:11" x14ac:dyDescent="0.25">
      <c r="A34" s="2"/>
      <c r="B34" s="68"/>
      <c r="C34" s="33"/>
      <c r="D34" s="68"/>
      <c r="E34" s="6"/>
      <c r="F34" s="82"/>
      <c r="G34" s="33"/>
      <c r="H34" s="68"/>
      <c r="I34" s="6"/>
      <c r="J34" s="5"/>
      <c r="K34" s="6"/>
    </row>
    <row r="35" spans="1:11" s="43" customFormat="1" x14ac:dyDescent="0.25">
      <c r="A35" s="162" t="s">
        <v>623</v>
      </c>
      <c r="B35" s="71">
        <f>SUM(B23:B34)</f>
        <v>53</v>
      </c>
      <c r="C35" s="40">
        <f>B35/5649</f>
        <v>9.3821915383253667E-3</v>
      </c>
      <c r="D35" s="71">
        <f>SUM(D23:D34)</f>
        <v>39</v>
      </c>
      <c r="E35" s="41">
        <f>D35/4889</f>
        <v>7.9770914297402334E-3</v>
      </c>
      <c r="F35" s="77">
        <f>SUM(F23:F34)</f>
        <v>612</v>
      </c>
      <c r="G35" s="42">
        <f>F35/69373</f>
        <v>8.821875945973218E-3</v>
      </c>
      <c r="H35" s="71">
        <f>SUM(H23:H34)</f>
        <v>576</v>
      </c>
      <c r="I35" s="41">
        <f>H35/68605</f>
        <v>8.3958895124262075E-3</v>
      </c>
      <c r="J35" s="37">
        <f>IF(D35=0, "-", IF((B35-D35)/D35&lt;10, (B35-D35)/D35, "&gt;999%"))</f>
        <v>0.35897435897435898</v>
      </c>
      <c r="K35" s="38">
        <f>IF(H35=0, "-", IF((F35-H35)/H35&lt;10, (F35-H35)/H35, "&gt;999%"))</f>
        <v>6.25E-2</v>
      </c>
    </row>
    <row r="36" spans="1:11" x14ac:dyDescent="0.25">
      <c r="B36" s="83"/>
      <c r="D36" s="83"/>
      <c r="F36" s="83"/>
      <c r="H36" s="83"/>
    </row>
    <row r="37" spans="1:11" x14ac:dyDescent="0.25">
      <c r="A37" s="163" t="s">
        <v>135</v>
      </c>
      <c r="B37" s="61" t="s">
        <v>12</v>
      </c>
      <c r="C37" s="62" t="s">
        <v>13</v>
      </c>
      <c r="D37" s="61" t="s">
        <v>12</v>
      </c>
      <c r="E37" s="63" t="s">
        <v>13</v>
      </c>
      <c r="F37" s="62" t="s">
        <v>12</v>
      </c>
      <c r="G37" s="62" t="s">
        <v>13</v>
      </c>
      <c r="H37" s="61" t="s">
        <v>12</v>
      </c>
      <c r="I37" s="63" t="s">
        <v>13</v>
      </c>
      <c r="J37" s="61"/>
      <c r="K37" s="63"/>
    </row>
    <row r="38" spans="1:11" x14ac:dyDescent="0.25">
      <c r="A38" s="7" t="s">
        <v>557</v>
      </c>
      <c r="B38" s="65">
        <v>5</v>
      </c>
      <c r="C38" s="34">
        <f>IF(B55=0, "-", B38/B55)</f>
        <v>4.065040650406504E-2</v>
      </c>
      <c r="D38" s="65">
        <v>4</v>
      </c>
      <c r="E38" s="9">
        <f>IF(D55=0, "-", D38/D55)</f>
        <v>3.5714285714285712E-2</v>
      </c>
      <c r="F38" s="81">
        <v>58</v>
      </c>
      <c r="G38" s="34">
        <f>IF(F55=0, "-", F38/F55)</f>
        <v>5.6092843326885883E-2</v>
      </c>
      <c r="H38" s="65">
        <v>43</v>
      </c>
      <c r="I38" s="9">
        <f>IF(H55=0, "-", H38/H55)</f>
        <v>4.6637744034707156E-2</v>
      </c>
      <c r="J38" s="8">
        <f t="shared" ref="J38:J53" si="4">IF(D38=0, "-", IF((B38-D38)/D38&lt;10, (B38-D38)/D38, "&gt;999%"))</f>
        <v>0.25</v>
      </c>
      <c r="K38" s="9">
        <f t="shared" ref="K38:K53" si="5">IF(H38=0, "-", IF((F38-H38)/H38&lt;10, (F38-H38)/H38, "&gt;999%"))</f>
        <v>0.34883720930232559</v>
      </c>
    </row>
    <row r="39" spans="1:11" x14ac:dyDescent="0.25">
      <c r="A39" s="7" t="s">
        <v>558</v>
      </c>
      <c r="B39" s="65">
        <v>0</v>
      </c>
      <c r="C39" s="34">
        <f>IF(B55=0, "-", B39/B55)</f>
        <v>0</v>
      </c>
      <c r="D39" s="65">
        <v>0</v>
      </c>
      <c r="E39" s="9">
        <f>IF(D55=0, "-", D39/D55)</f>
        <v>0</v>
      </c>
      <c r="F39" s="81">
        <v>2</v>
      </c>
      <c r="G39" s="34">
        <f>IF(F55=0, "-", F39/F55)</f>
        <v>1.9342359767891683E-3</v>
      </c>
      <c r="H39" s="65">
        <v>0</v>
      </c>
      <c r="I39" s="9">
        <f>IF(H55=0, "-", H39/H55)</f>
        <v>0</v>
      </c>
      <c r="J39" s="8" t="str">
        <f t="shared" si="4"/>
        <v>-</v>
      </c>
      <c r="K39" s="9" t="str">
        <f t="shared" si="5"/>
        <v>-</v>
      </c>
    </row>
    <row r="40" spans="1:11" x14ac:dyDescent="0.25">
      <c r="A40" s="7" t="s">
        <v>559</v>
      </c>
      <c r="B40" s="65">
        <v>1</v>
      </c>
      <c r="C40" s="34">
        <f>IF(B55=0, "-", B40/B55)</f>
        <v>8.130081300813009E-3</v>
      </c>
      <c r="D40" s="65">
        <v>9</v>
      </c>
      <c r="E40" s="9">
        <f>IF(D55=0, "-", D40/D55)</f>
        <v>8.0357142857142863E-2</v>
      </c>
      <c r="F40" s="81">
        <v>37</v>
      </c>
      <c r="G40" s="34">
        <f>IF(F55=0, "-", F40/F55)</f>
        <v>3.5783365570599614E-2</v>
      </c>
      <c r="H40" s="65">
        <v>47</v>
      </c>
      <c r="I40" s="9">
        <f>IF(H55=0, "-", H40/H55)</f>
        <v>5.0976138828633402E-2</v>
      </c>
      <c r="J40" s="8">
        <f t="shared" si="4"/>
        <v>-0.88888888888888884</v>
      </c>
      <c r="K40" s="9">
        <f t="shared" si="5"/>
        <v>-0.21276595744680851</v>
      </c>
    </row>
    <row r="41" spans="1:11" x14ac:dyDescent="0.25">
      <c r="A41" s="7" t="s">
        <v>560</v>
      </c>
      <c r="B41" s="65">
        <v>3</v>
      </c>
      <c r="C41" s="34">
        <f>IF(B55=0, "-", B41/B55)</f>
        <v>2.4390243902439025E-2</v>
      </c>
      <c r="D41" s="65">
        <v>2</v>
      </c>
      <c r="E41" s="9">
        <f>IF(D55=0, "-", D41/D55)</f>
        <v>1.7857142857142856E-2</v>
      </c>
      <c r="F41" s="81">
        <v>17</v>
      </c>
      <c r="G41" s="34">
        <f>IF(F55=0, "-", F41/F55)</f>
        <v>1.6441005802707929E-2</v>
      </c>
      <c r="H41" s="65">
        <v>17</v>
      </c>
      <c r="I41" s="9">
        <f>IF(H55=0, "-", H41/H55)</f>
        <v>1.843817787418655E-2</v>
      </c>
      <c r="J41" s="8">
        <f t="shared" si="4"/>
        <v>0.5</v>
      </c>
      <c r="K41" s="9">
        <f t="shared" si="5"/>
        <v>0</v>
      </c>
    </row>
    <row r="42" spans="1:11" x14ac:dyDescent="0.25">
      <c r="A42" s="7" t="s">
        <v>561</v>
      </c>
      <c r="B42" s="65">
        <v>3</v>
      </c>
      <c r="C42" s="34">
        <f>IF(B55=0, "-", B42/B55)</f>
        <v>2.4390243902439025E-2</v>
      </c>
      <c r="D42" s="65">
        <v>5</v>
      </c>
      <c r="E42" s="9">
        <f>IF(D55=0, "-", D42/D55)</f>
        <v>4.4642857142857144E-2</v>
      </c>
      <c r="F42" s="81">
        <v>55</v>
      </c>
      <c r="G42" s="34">
        <f>IF(F55=0, "-", F42/F55)</f>
        <v>5.3191489361702128E-2</v>
      </c>
      <c r="H42" s="65">
        <v>33</v>
      </c>
      <c r="I42" s="9">
        <f>IF(H55=0, "-", H42/H55)</f>
        <v>3.5791757049891543E-2</v>
      </c>
      <c r="J42" s="8">
        <f t="shared" si="4"/>
        <v>-0.4</v>
      </c>
      <c r="K42" s="9">
        <f t="shared" si="5"/>
        <v>0.66666666666666663</v>
      </c>
    </row>
    <row r="43" spans="1:11" x14ac:dyDescent="0.25">
      <c r="A43" s="7" t="s">
        <v>562</v>
      </c>
      <c r="B43" s="65">
        <v>0</v>
      </c>
      <c r="C43" s="34">
        <f>IF(B55=0, "-", B43/B55)</f>
        <v>0</v>
      </c>
      <c r="D43" s="65">
        <v>0</v>
      </c>
      <c r="E43" s="9">
        <f>IF(D55=0, "-", D43/D55)</f>
        <v>0</v>
      </c>
      <c r="F43" s="81">
        <v>4</v>
      </c>
      <c r="G43" s="34">
        <f>IF(F55=0, "-", F43/F55)</f>
        <v>3.8684719535783366E-3</v>
      </c>
      <c r="H43" s="65">
        <v>6</v>
      </c>
      <c r="I43" s="9">
        <f>IF(H55=0, "-", H43/H55)</f>
        <v>6.5075921908893707E-3</v>
      </c>
      <c r="J43" s="8" t="str">
        <f t="shared" si="4"/>
        <v>-</v>
      </c>
      <c r="K43" s="9">
        <f t="shared" si="5"/>
        <v>-0.33333333333333331</v>
      </c>
    </row>
    <row r="44" spans="1:11" x14ac:dyDescent="0.25">
      <c r="A44" s="7" t="s">
        <v>563</v>
      </c>
      <c r="B44" s="65">
        <v>21</v>
      </c>
      <c r="C44" s="34">
        <f>IF(B55=0, "-", B44/B55)</f>
        <v>0.17073170731707318</v>
      </c>
      <c r="D44" s="65">
        <v>19</v>
      </c>
      <c r="E44" s="9">
        <f>IF(D55=0, "-", D44/D55)</f>
        <v>0.16964285714285715</v>
      </c>
      <c r="F44" s="81">
        <v>171</v>
      </c>
      <c r="G44" s="34">
        <f>IF(F55=0, "-", F44/F55)</f>
        <v>0.16537717601547389</v>
      </c>
      <c r="H44" s="65">
        <v>123</v>
      </c>
      <c r="I44" s="9">
        <f>IF(H55=0, "-", H44/H55)</f>
        <v>0.13340563991323209</v>
      </c>
      <c r="J44" s="8">
        <f t="shared" si="4"/>
        <v>0.10526315789473684</v>
      </c>
      <c r="K44" s="9">
        <f t="shared" si="5"/>
        <v>0.3902439024390244</v>
      </c>
    </row>
    <row r="45" spans="1:11" x14ac:dyDescent="0.25">
      <c r="A45" s="7" t="s">
        <v>564</v>
      </c>
      <c r="B45" s="65">
        <v>1</v>
      </c>
      <c r="C45" s="34">
        <f>IF(B55=0, "-", B45/B55)</f>
        <v>8.130081300813009E-3</v>
      </c>
      <c r="D45" s="65">
        <v>0</v>
      </c>
      <c r="E45" s="9">
        <f>IF(D55=0, "-", D45/D55)</f>
        <v>0</v>
      </c>
      <c r="F45" s="81">
        <v>32</v>
      </c>
      <c r="G45" s="34">
        <f>IF(F55=0, "-", F45/F55)</f>
        <v>3.0947775628626693E-2</v>
      </c>
      <c r="H45" s="65">
        <v>9</v>
      </c>
      <c r="I45" s="9">
        <f>IF(H55=0, "-", H45/H55)</f>
        <v>9.7613882863340565E-3</v>
      </c>
      <c r="J45" s="8" t="str">
        <f t="shared" si="4"/>
        <v>-</v>
      </c>
      <c r="K45" s="9">
        <f t="shared" si="5"/>
        <v>2.5555555555555554</v>
      </c>
    </row>
    <row r="46" spans="1:11" x14ac:dyDescent="0.25">
      <c r="A46" s="7" t="s">
        <v>61</v>
      </c>
      <c r="B46" s="65">
        <v>27</v>
      </c>
      <c r="C46" s="34">
        <f>IF(B55=0, "-", B46/B55)</f>
        <v>0.21951219512195122</v>
      </c>
      <c r="D46" s="65">
        <v>33</v>
      </c>
      <c r="E46" s="9">
        <f>IF(D55=0, "-", D46/D55)</f>
        <v>0.29464285714285715</v>
      </c>
      <c r="F46" s="81">
        <v>228</v>
      </c>
      <c r="G46" s="34">
        <f>IF(F55=0, "-", F46/F55)</f>
        <v>0.22050290135396519</v>
      </c>
      <c r="H46" s="65">
        <v>241</v>
      </c>
      <c r="I46" s="9">
        <f>IF(H55=0, "-", H46/H55)</f>
        <v>0.26138828633405642</v>
      </c>
      <c r="J46" s="8">
        <f t="shared" si="4"/>
        <v>-0.18181818181818182</v>
      </c>
      <c r="K46" s="9">
        <f t="shared" si="5"/>
        <v>-5.3941908713692949E-2</v>
      </c>
    </row>
    <row r="47" spans="1:11" x14ac:dyDescent="0.25">
      <c r="A47" s="7" t="s">
        <v>565</v>
      </c>
      <c r="B47" s="65">
        <v>0</v>
      </c>
      <c r="C47" s="34">
        <f>IF(B55=0, "-", B47/B55)</f>
        <v>0</v>
      </c>
      <c r="D47" s="65">
        <v>1</v>
      </c>
      <c r="E47" s="9">
        <f>IF(D55=0, "-", D47/D55)</f>
        <v>8.9285714285714281E-3</v>
      </c>
      <c r="F47" s="81">
        <v>30</v>
      </c>
      <c r="G47" s="34">
        <f>IF(F55=0, "-", F47/F55)</f>
        <v>2.9013539651837523E-2</v>
      </c>
      <c r="H47" s="65">
        <v>27</v>
      </c>
      <c r="I47" s="9">
        <f>IF(H55=0, "-", H47/H55)</f>
        <v>2.9284164859002169E-2</v>
      </c>
      <c r="J47" s="8">
        <f t="shared" si="4"/>
        <v>-1</v>
      </c>
      <c r="K47" s="9">
        <f t="shared" si="5"/>
        <v>0.1111111111111111</v>
      </c>
    </row>
    <row r="48" spans="1:11" x14ac:dyDescent="0.25">
      <c r="A48" s="7" t="s">
        <v>566</v>
      </c>
      <c r="B48" s="65">
        <v>9</v>
      </c>
      <c r="C48" s="34">
        <f>IF(B55=0, "-", B48/B55)</f>
        <v>7.3170731707317069E-2</v>
      </c>
      <c r="D48" s="65">
        <v>2</v>
      </c>
      <c r="E48" s="9">
        <f>IF(D55=0, "-", D48/D55)</f>
        <v>1.7857142857142856E-2</v>
      </c>
      <c r="F48" s="81">
        <v>15</v>
      </c>
      <c r="G48" s="34">
        <f>IF(F55=0, "-", F48/F55)</f>
        <v>1.4506769825918761E-2</v>
      </c>
      <c r="H48" s="65">
        <v>25</v>
      </c>
      <c r="I48" s="9">
        <f>IF(H55=0, "-", H48/H55)</f>
        <v>2.7114967462039046E-2</v>
      </c>
      <c r="J48" s="8">
        <f t="shared" si="4"/>
        <v>3.5</v>
      </c>
      <c r="K48" s="9">
        <f t="shared" si="5"/>
        <v>-0.4</v>
      </c>
    </row>
    <row r="49" spans="1:11" x14ac:dyDescent="0.25">
      <c r="A49" s="7" t="s">
        <v>567</v>
      </c>
      <c r="B49" s="65">
        <v>6</v>
      </c>
      <c r="C49" s="34">
        <f>IF(B55=0, "-", B49/B55)</f>
        <v>4.878048780487805E-2</v>
      </c>
      <c r="D49" s="65">
        <v>9</v>
      </c>
      <c r="E49" s="9">
        <f>IF(D55=0, "-", D49/D55)</f>
        <v>8.0357142857142863E-2</v>
      </c>
      <c r="F49" s="81">
        <v>52</v>
      </c>
      <c r="G49" s="34">
        <f>IF(F55=0, "-", F49/F55)</f>
        <v>5.0290135396518373E-2</v>
      </c>
      <c r="H49" s="65">
        <v>64</v>
      </c>
      <c r="I49" s="9">
        <f>IF(H55=0, "-", H49/H55)</f>
        <v>6.9414316702819959E-2</v>
      </c>
      <c r="J49" s="8">
        <f t="shared" si="4"/>
        <v>-0.33333333333333331</v>
      </c>
      <c r="K49" s="9">
        <f t="shared" si="5"/>
        <v>-0.1875</v>
      </c>
    </row>
    <row r="50" spans="1:11" x14ac:dyDescent="0.25">
      <c r="A50" s="7" t="s">
        <v>568</v>
      </c>
      <c r="B50" s="65">
        <v>13</v>
      </c>
      <c r="C50" s="34">
        <f>IF(B55=0, "-", B50/B55)</f>
        <v>0.10569105691056911</v>
      </c>
      <c r="D50" s="65">
        <v>2</v>
      </c>
      <c r="E50" s="9">
        <f>IF(D55=0, "-", D50/D55)</f>
        <v>1.7857142857142856E-2</v>
      </c>
      <c r="F50" s="81">
        <v>119</v>
      </c>
      <c r="G50" s="34">
        <f>IF(F55=0, "-", F50/F55)</f>
        <v>0.11508704061895551</v>
      </c>
      <c r="H50" s="65">
        <v>97</v>
      </c>
      <c r="I50" s="9">
        <f>IF(H55=0, "-", H50/H55)</f>
        <v>0.1052060737527115</v>
      </c>
      <c r="J50" s="8">
        <f t="shared" si="4"/>
        <v>5.5</v>
      </c>
      <c r="K50" s="9">
        <f t="shared" si="5"/>
        <v>0.22680412371134021</v>
      </c>
    </row>
    <row r="51" spans="1:11" x14ac:dyDescent="0.25">
      <c r="A51" s="7" t="s">
        <v>569</v>
      </c>
      <c r="B51" s="65">
        <v>12</v>
      </c>
      <c r="C51" s="34">
        <f>IF(B55=0, "-", B51/B55)</f>
        <v>9.7560975609756101E-2</v>
      </c>
      <c r="D51" s="65">
        <v>8</v>
      </c>
      <c r="E51" s="9">
        <f>IF(D55=0, "-", D51/D55)</f>
        <v>7.1428571428571425E-2</v>
      </c>
      <c r="F51" s="81">
        <v>63</v>
      </c>
      <c r="G51" s="34">
        <f>IF(F55=0, "-", F51/F55)</f>
        <v>6.09284332688588E-2</v>
      </c>
      <c r="H51" s="65">
        <v>42</v>
      </c>
      <c r="I51" s="9">
        <f>IF(H55=0, "-", H51/H55)</f>
        <v>4.5553145336225599E-2</v>
      </c>
      <c r="J51" s="8">
        <f t="shared" si="4"/>
        <v>0.5</v>
      </c>
      <c r="K51" s="9">
        <f t="shared" si="5"/>
        <v>0.5</v>
      </c>
    </row>
    <row r="52" spans="1:11" x14ac:dyDescent="0.25">
      <c r="A52" s="7" t="s">
        <v>570</v>
      </c>
      <c r="B52" s="65">
        <v>21</v>
      </c>
      <c r="C52" s="34">
        <f>IF(B55=0, "-", B52/B55)</f>
        <v>0.17073170731707318</v>
      </c>
      <c r="D52" s="65">
        <v>11</v>
      </c>
      <c r="E52" s="9">
        <f>IF(D55=0, "-", D52/D55)</f>
        <v>9.8214285714285712E-2</v>
      </c>
      <c r="F52" s="81">
        <v>116</v>
      </c>
      <c r="G52" s="34">
        <f>IF(F55=0, "-", F52/F55)</f>
        <v>0.11218568665377177</v>
      </c>
      <c r="H52" s="65">
        <v>90</v>
      </c>
      <c r="I52" s="9">
        <f>IF(H55=0, "-", H52/H55)</f>
        <v>9.7613882863340565E-2</v>
      </c>
      <c r="J52" s="8">
        <f t="shared" si="4"/>
        <v>0.90909090909090906</v>
      </c>
      <c r="K52" s="9">
        <f t="shared" si="5"/>
        <v>0.28888888888888886</v>
      </c>
    </row>
    <row r="53" spans="1:11" x14ac:dyDescent="0.25">
      <c r="A53" s="7" t="s">
        <v>571</v>
      </c>
      <c r="B53" s="65">
        <v>1</v>
      </c>
      <c r="C53" s="34">
        <f>IF(B55=0, "-", B53/B55)</f>
        <v>8.130081300813009E-3</v>
      </c>
      <c r="D53" s="65">
        <v>7</v>
      </c>
      <c r="E53" s="9">
        <f>IF(D55=0, "-", D53/D55)</f>
        <v>6.25E-2</v>
      </c>
      <c r="F53" s="81">
        <v>35</v>
      </c>
      <c r="G53" s="34">
        <f>IF(F55=0, "-", F53/F55)</f>
        <v>3.3849129593810444E-2</v>
      </c>
      <c r="H53" s="65">
        <v>58</v>
      </c>
      <c r="I53" s="9">
        <f>IF(H55=0, "-", H53/H55)</f>
        <v>6.2906724511930592E-2</v>
      </c>
      <c r="J53" s="8">
        <f t="shared" si="4"/>
        <v>-0.8571428571428571</v>
      </c>
      <c r="K53" s="9">
        <f t="shared" si="5"/>
        <v>-0.39655172413793105</v>
      </c>
    </row>
    <row r="54" spans="1:11" x14ac:dyDescent="0.25">
      <c r="A54" s="2"/>
      <c r="B54" s="68"/>
      <c r="C54" s="33"/>
      <c r="D54" s="68"/>
      <c r="E54" s="6"/>
      <c r="F54" s="82"/>
      <c r="G54" s="33"/>
      <c r="H54" s="68"/>
      <c r="I54" s="6"/>
      <c r="J54" s="5"/>
      <c r="K54" s="6"/>
    </row>
    <row r="55" spans="1:11" s="43" customFormat="1" x14ac:dyDescent="0.25">
      <c r="A55" s="162" t="s">
        <v>622</v>
      </c>
      <c r="B55" s="71">
        <f>SUM(B38:B54)</f>
        <v>123</v>
      </c>
      <c r="C55" s="40">
        <f>B55/5649</f>
        <v>2.1773765268189062E-2</v>
      </c>
      <c r="D55" s="71">
        <f>SUM(D38:D54)</f>
        <v>112</v>
      </c>
      <c r="E55" s="41">
        <f>D55/4889</f>
        <v>2.2908570259766822E-2</v>
      </c>
      <c r="F55" s="77">
        <f>SUM(F38:F54)</f>
        <v>1034</v>
      </c>
      <c r="G55" s="42">
        <f>F55/69373</f>
        <v>1.4904934196301154E-2</v>
      </c>
      <c r="H55" s="71">
        <f>SUM(H38:H54)</f>
        <v>922</v>
      </c>
      <c r="I55" s="41">
        <f>H55/68605</f>
        <v>1.3439253698710006E-2</v>
      </c>
      <c r="J55" s="37">
        <f>IF(D55=0, "-", IF((B55-D55)/D55&lt;10, (B55-D55)/D55, "&gt;999%"))</f>
        <v>9.8214285714285712E-2</v>
      </c>
      <c r="K55" s="38">
        <f>IF(H55=0, "-", IF((F55-H55)/H55&lt;10, (F55-H55)/H55, "&gt;999%"))</f>
        <v>0.12147505422993492</v>
      </c>
    </row>
    <row r="56" spans="1:11" x14ac:dyDescent="0.25">
      <c r="B56" s="83"/>
      <c r="D56" s="83"/>
      <c r="F56" s="83"/>
      <c r="H56" s="83"/>
    </row>
    <row r="57" spans="1:11" x14ac:dyDescent="0.25">
      <c r="A57" s="27" t="s">
        <v>621</v>
      </c>
      <c r="B57" s="71">
        <v>292</v>
      </c>
      <c r="C57" s="40">
        <f>B57/5649</f>
        <v>5.1690564701717116E-2</v>
      </c>
      <c r="D57" s="71">
        <v>233</v>
      </c>
      <c r="E57" s="41">
        <f>D57/4889</f>
        <v>4.7658007772550623E-2</v>
      </c>
      <c r="F57" s="77">
        <v>2893</v>
      </c>
      <c r="G57" s="42">
        <f>F57/69373</f>
        <v>4.1702103123693657E-2</v>
      </c>
      <c r="H57" s="71">
        <v>2773</v>
      </c>
      <c r="I57" s="41">
        <f>H57/68605</f>
        <v>4.0419794475621308E-2</v>
      </c>
      <c r="J57" s="37">
        <f>IF(D57=0, "-", IF((B57-D57)/D57&lt;10, (B57-D57)/D57, "&gt;999%"))</f>
        <v>0.25321888412017168</v>
      </c>
      <c r="K57" s="38">
        <f>IF(H57=0, "-", IF((F57-H57)/H57&lt;10, (F57-H57)/H57, "&gt;999%"))</f>
        <v>4.3274432023079699E-2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1"/>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628</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41</v>
      </c>
      <c r="B7" s="65">
        <v>6</v>
      </c>
      <c r="C7" s="39">
        <f>IF(B31=0, "-", B7/B31)</f>
        <v>2.0547945205479451E-2</v>
      </c>
      <c r="D7" s="65">
        <v>4</v>
      </c>
      <c r="E7" s="21">
        <f>IF(D31=0, "-", D7/D31)</f>
        <v>1.7167381974248927E-2</v>
      </c>
      <c r="F7" s="81">
        <v>59</v>
      </c>
      <c r="G7" s="39">
        <f>IF(F31=0, "-", F7/F31)</f>
        <v>2.0394054614586935E-2</v>
      </c>
      <c r="H7" s="65">
        <v>43</v>
      </c>
      <c r="I7" s="21">
        <f>IF(H31=0, "-", H7/H31)</f>
        <v>1.5506671474936892E-2</v>
      </c>
      <c r="J7" s="20">
        <f t="shared" ref="J7:J29" si="0">IF(D7=0, "-", IF((B7-D7)/D7&lt;10, (B7-D7)/D7, "&gt;999%"))</f>
        <v>0.5</v>
      </c>
      <c r="K7" s="21">
        <f t="shared" ref="K7:K29" si="1">IF(H7=0, "-", IF((F7-H7)/H7&lt;10, (F7-H7)/H7, "&gt;999%"))</f>
        <v>0.37209302325581395</v>
      </c>
    </row>
    <row r="8" spans="1:11" x14ac:dyDescent="0.25">
      <c r="A8" s="7" t="s">
        <v>42</v>
      </c>
      <c r="B8" s="65">
        <v>0</v>
      </c>
      <c r="C8" s="39">
        <f>IF(B31=0, "-", B8/B31)</f>
        <v>0</v>
      </c>
      <c r="D8" s="65">
        <v>0</v>
      </c>
      <c r="E8" s="21">
        <f>IF(D31=0, "-", D8/D31)</f>
        <v>0</v>
      </c>
      <c r="F8" s="81">
        <v>2</v>
      </c>
      <c r="G8" s="39">
        <f>IF(F31=0, "-", F8/F31)</f>
        <v>6.9132388524023505E-4</v>
      </c>
      <c r="H8" s="65">
        <v>0</v>
      </c>
      <c r="I8" s="21">
        <f>IF(H31=0, "-", H8/H31)</f>
        <v>0</v>
      </c>
      <c r="J8" s="20" t="str">
        <f t="shared" si="0"/>
        <v>-</v>
      </c>
      <c r="K8" s="21" t="str">
        <f t="shared" si="1"/>
        <v>-</v>
      </c>
    </row>
    <row r="9" spans="1:11" x14ac:dyDescent="0.25">
      <c r="A9" s="7" t="s">
        <v>45</v>
      </c>
      <c r="B9" s="65">
        <v>7</v>
      </c>
      <c r="C9" s="39">
        <f>IF(B31=0, "-", B9/B31)</f>
        <v>2.3972602739726026E-2</v>
      </c>
      <c r="D9" s="65">
        <v>7</v>
      </c>
      <c r="E9" s="21">
        <f>IF(D31=0, "-", D9/D31)</f>
        <v>3.0042918454935622E-2</v>
      </c>
      <c r="F9" s="81">
        <v>58</v>
      </c>
      <c r="G9" s="39">
        <f>IF(F31=0, "-", F9/F31)</f>
        <v>2.0048392671966817E-2</v>
      </c>
      <c r="H9" s="65">
        <v>69</v>
      </c>
      <c r="I9" s="21">
        <f>IF(H31=0, "-", H9/H31)</f>
        <v>2.4882798413270825E-2</v>
      </c>
      <c r="J9" s="20">
        <f t="shared" si="0"/>
        <v>0</v>
      </c>
      <c r="K9" s="21">
        <f t="shared" si="1"/>
        <v>-0.15942028985507245</v>
      </c>
    </row>
    <row r="10" spans="1:11" x14ac:dyDescent="0.25">
      <c r="A10" s="7" t="s">
        <v>46</v>
      </c>
      <c r="B10" s="65">
        <v>0</v>
      </c>
      <c r="C10" s="39">
        <f>IF(B31=0, "-", B10/B31)</f>
        <v>0</v>
      </c>
      <c r="D10" s="65">
        <v>1</v>
      </c>
      <c r="E10" s="21">
        <f>IF(D31=0, "-", D10/D31)</f>
        <v>4.2918454935622317E-3</v>
      </c>
      <c r="F10" s="81">
        <v>33</v>
      </c>
      <c r="G10" s="39">
        <f>IF(F31=0, "-", F10/F31)</f>
        <v>1.1406844106463879E-2</v>
      </c>
      <c r="H10" s="65">
        <v>88</v>
      </c>
      <c r="I10" s="21">
        <f>IF(H31=0, "-", H10/H31)</f>
        <v>3.1734583483591774E-2</v>
      </c>
      <c r="J10" s="20">
        <f t="shared" si="0"/>
        <v>-1</v>
      </c>
      <c r="K10" s="21">
        <f t="shared" si="1"/>
        <v>-0.625</v>
      </c>
    </row>
    <row r="11" spans="1:11" x14ac:dyDescent="0.25">
      <c r="A11" s="7" t="s">
        <v>47</v>
      </c>
      <c r="B11" s="65">
        <v>1</v>
      </c>
      <c r="C11" s="39">
        <f>IF(B31=0, "-", B11/B31)</f>
        <v>3.4246575342465752E-3</v>
      </c>
      <c r="D11" s="65">
        <v>9</v>
      </c>
      <c r="E11" s="21">
        <f>IF(D31=0, "-", D11/D31)</f>
        <v>3.8626609442060089E-2</v>
      </c>
      <c r="F11" s="81">
        <v>37</v>
      </c>
      <c r="G11" s="39">
        <f>IF(F31=0, "-", F11/F31)</f>
        <v>1.2789491876944349E-2</v>
      </c>
      <c r="H11" s="65">
        <v>47</v>
      </c>
      <c r="I11" s="21">
        <f>IF(H31=0, "-", H11/H31)</f>
        <v>1.6949152542372881E-2</v>
      </c>
      <c r="J11" s="20">
        <f t="shared" si="0"/>
        <v>-0.88888888888888884</v>
      </c>
      <c r="K11" s="21">
        <f t="shared" si="1"/>
        <v>-0.21276595744680851</v>
      </c>
    </row>
    <row r="12" spans="1:11" x14ac:dyDescent="0.25">
      <c r="A12" s="7" t="s">
        <v>48</v>
      </c>
      <c r="B12" s="65">
        <v>34</v>
      </c>
      <c r="C12" s="39">
        <f>IF(B31=0, "-", B12/B31)</f>
        <v>0.11643835616438356</v>
      </c>
      <c r="D12" s="65">
        <v>21</v>
      </c>
      <c r="E12" s="21">
        <f>IF(D31=0, "-", D12/D31)</f>
        <v>9.012875536480687E-2</v>
      </c>
      <c r="F12" s="81">
        <v>223</v>
      </c>
      <c r="G12" s="39">
        <f>IF(F31=0, "-", F12/F31)</f>
        <v>7.7082613204286207E-2</v>
      </c>
      <c r="H12" s="65">
        <v>223</v>
      </c>
      <c r="I12" s="21">
        <f>IF(H31=0, "-", H12/H31)</f>
        <v>8.0418319509556441E-2</v>
      </c>
      <c r="J12" s="20">
        <f t="shared" si="0"/>
        <v>0.61904761904761907</v>
      </c>
      <c r="K12" s="21">
        <f t="shared" si="1"/>
        <v>0</v>
      </c>
    </row>
    <row r="13" spans="1:11" x14ac:dyDescent="0.25">
      <c r="A13" s="7" t="s">
        <v>51</v>
      </c>
      <c r="B13" s="65">
        <v>26</v>
      </c>
      <c r="C13" s="39">
        <f>IF(B31=0, "-", B13/B31)</f>
        <v>8.9041095890410954E-2</v>
      </c>
      <c r="D13" s="65">
        <v>28</v>
      </c>
      <c r="E13" s="21">
        <f>IF(D31=0, "-", D13/D31)</f>
        <v>0.12017167381974249</v>
      </c>
      <c r="F13" s="81">
        <v>380</v>
      </c>
      <c r="G13" s="39">
        <f>IF(F31=0, "-", F13/F31)</f>
        <v>0.13135153819564466</v>
      </c>
      <c r="H13" s="65">
        <v>360</v>
      </c>
      <c r="I13" s="21">
        <f>IF(H31=0, "-", H13/H31)</f>
        <v>0.12982329606923909</v>
      </c>
      <c r="J13" s="20">
        <f t="shared" si="0"/>
        <v>-7.1428571428571425E-2</v>
      </c>
      <c r="K13" s="21">
        <f t="shared" si="1"/>
        <v>5.5555555555555552E-2</v>
      </c>
    </row>
    <row r="14" spans="1:11" x14ac:dyDescent="0.25">
      <c r="A14" s="7" t="s">
        <v>54</v>
      </c>
      <c r="B14" s="65">
        <v>0</v>
      </c>
      <c r="C14" s="39">
        <f>IF(B31=0, "-", B14/B31)</f>
        <v>0</v>
      </c>
      <c r="D14" s="65">
        <v>0</v>
      </c>
      <c r="E14" s="21">
        <f>IF(D31=0, "-", D14/D31)</f>
        <v>0</v>
      </c>
      <c r="F14" s="81">
        <v>38</v>
      </c>
      <c r="G14" s="39">
        <f>IF(F31=0, "-", F14/F31)</f>
        <v>1.3135153819564467E-2</v>
      </c>
      <c r="H14" s="65">
        <v>33</v>
      </c>
      <c r="I14" s="21">
        <f>IF(H31=0, "-", H14/H31)</f>
        <v>1.1900468806346917E-2</v>
      </c>
      <c r="J14" s="20" t="str">
        <f t="shared" si="0"/>
        <v>-</v>
      </c>
      <c r="K14" s="21">
        <f t="shared" si="1"/>
        <v>0.15151515151515152</v>
      </c>
    </row>
    <row r="15" spans="1:11" x14ac:dyDescent="0.25">
      <c r="A15" s="7" t="s">
        <v>55</v>
      </c>
      <c r="B15" s="65">
        <v>69</v>
      </c>
      <c r="C15" s="39">
        <f>IF(B31=0, "-", B15/B31)</f>
        <v>0.2363013698630137</v>
      </c>
      <c r="D15" s="65">
        <v>65</v>
      </c>
      <c r="E15" s="21">
        <f>IF(D31=0, "-", D15/D31)</f>
        <v>0.27896995708154504</v>
      </c>
      <c r="F15" s="81">
        <v>912</v>
      </c>
      <c r="G15" s="39">
        <f>IF(F31=0, "-", F15/F31)</f>
        <v>0.31524369166954719</v>
      </c>
      <c r="H15" s="65">
        <v>815</v>
      </c>
      <c r="I15" s="21">
        <f>IF(H31=0, "-", H15/H31)</f>
        <v>0.29390551749008292</v>
      </c>
      <c r="J15" s="20">
        <f t="shared" si="0"/>
        <v>6.1538461538461542E-2</v>
      </c>
      <c r="K15" s="21">
        <f t="shared" si="1"/>
        <v>0.11901840490797547</v>
      </c>
    </row>
    <row r="16" spans="1:11" x14ac:dyDescent="0.25">
      <c r="A16" s="7" t="s">
        <v>58</v>
      </c>
      <c r="B16" s="65">
        <v>4</v>
      </c>
      <c r="C16" s="39">
        <f>IF(B31=0, "-", B16/B31)</f>
        <v>1.3698630136986301E-2</v>
      </c>
      <c r="D16" s="65">
        <v>1</v>
      </c>
      <c r="E16" s="21">
        <f>IF(D31=0, "-", D16/D31)</f>
        <v>4.2918454935622317E-3</v>
      </c>
      <c r="F16" s="81">
        <v>62</v>
      </c>
      <c r="G16" s="39">
        <f>IF(F31=0, "-", F16/F31)</f>
        <v>2.1431040442447286E-2</v>
      </c>
      <c r="H16" s="65">
        <v>42</v>
      </c>
      <c r="I16" s="21">
        <f>IF(H31=0, "-", H16/H31)</f>
        <v>1.5146051208077894E-2</v>
      </c>
      <c r="J16" s="20">
        <f t="shared" si="0"/>
        <v>3</v>
      </c>
      <c r="K16" s="21">
        <f t="shared" si="1"/>
        <v>0.47619047619047616</v>
      </c>
    </row>
    <row r="17" spans="1:11" x14ac:dyDescent="0.25">
      <c r="A17" s="7" t="s">
        <v>61</v>
      </c>
      <c r="B17" s="65">
        <v>27</v>
      </c>
      <c r="C17" s="39">
        <f>IF(B31=0, "-", B17/B31)</f>
        <v>9.2465753424657529E-2</v>
      </c>
      <c r="D17" s="65">
        <v>33</v>
      </c>
      <c r="E17" s="21">
        <f>IF(D31=0, "-", D17/D31)</f>
        <v>0.14163090128755365</v>
      </c>
      <c r="F17" s="81">
        <v>228</v>
      </c>
      <c r="G17" s="39">
        <f>IF(F31=0, "-", F17/F31)</f>
        <v>7.8810922917386797E-2</v>
      </c>
      <c r="H17" s="65">
        <v>241</v>
      </c>
      <c r="I17" s="21">
        <f>IF(H31=0, "-", H17/H31)</f>
        <v>8.6909484313018398E-2</v>
      </c>
      <c r="J17" s="20">
        <f t="shared" si="0"/>
        <v>-0.18181818181818182</v>
      </c>
      <c r="K17" s="21">
        <f t="shared" si="1"/>
        <v>-5.3941908713692949E-2</v>
      </c>
    </row>
    <row r="18" spans="1:11" x14ac:dyDescent="0.25">
      <c r="A18" s="7" t="s">
        <v>65</v>
      </c>
      <c r="B18" s="65">
        <v>6</v>
      </c>
      <c r="C18" s="39">
        <f>IF(B31=0, "-", B18/B31)</f>
        <v>2.0547945205479451E-2</v>
      </c>
      <c r="D18" s="65">
        <v>3</v>
      </c>
      <c r="E18" s="21">
        <f>IF(D31=0, "-", D18/D31)</f>
        <v>1.2875536480686695E-2</v>
      </c>
      <c r="F18" s="81">
        <v>97</v>
      </c>
      <c r="G18" s="39">
        <f>IF(F31=0, "-", F18/F31)</f>
        <v>3.35292084341514E-2</v>
      </c>
      <c r="H18" s="65">
        <v>75</v>
      </c>
      <c r="I18" s="21">
        <f>IF(H31=0, "-", H18/H31)</f>
        <v>2.704652001442481E-2</v>
      </c>
      <c r="J18" s="20">
        <f t="shared" si="0"/>
        <v>1</v>
      </c>
      <c r="K18" s="21">
        <f t="shared" si="1"/>
        <v>0.29333333333333333</v>
      </c>
    </row>
    <row r="19" spans="1:11" x14ac:dyDescent="0.25">
      <c r="A19" s="7" t="s">
        <v>68</v>
      </c>
      <c r="B19" s="65">
        <v>0</v>
      </c>
      <c r="C19" s="39">
        <f>IF(B31=0, "-", B19/B31)</f>
        <v>0</v>
      </c>
      <c r="D19" s="65">
        <v>1</v>
      </c>
      <c r="E19" s="21">
        <f>IF(D31=0, "-", D19/D31)</f>
        <v>4.2918454935622317E-3</v>
      </c>
      <c r="F19" s="81">
        <v>30</v>
      </c>
      <c r="G19" s="39">
        <f>IF(F31=0, "-", F19/F31)</f>
        <v>1.0369858278603527E-2</v>
      </c>
      <c r="H19" s="65">
        <v>27</v>
      </c>
      <c r="I19" s="21">
        <f>IF(H31=0, "-", H19/H31)</f>
        <v>9.7367472051929325E-3</v>
      </c>
      <c r="J19" s="20">
        <f t="shared" si="0"/>
        <v>-1</v>
      </c>
      <c r="K19" s="21">
        <f t="shared" si="1"/>
        <v>0.1111111111111111</v>
      </c>
    </row>
    <row r="20" spans="1:11" x14ac:dyDescent="0.25">
      <c r="A20" s="7" t="s">
        <v>69</v>
      </c>
      <c r="B20" s="65">
        <v>9</v>
      </c>
      <c r="C20" s="39">
        <f>IF(B31=0, "-", B20/B31)</f>
        <v>3.0821917808219176E-2</v>
      </c>
      <c r="D20" s="65">
        <v>2</v>
      </c>
      <c r="E20" s="21">
        <f>IF(D31=0, "-", D20/D31)</f>
        <v>8.5836909871244635E-3</v>
      </c>
      <c r="F20" s="81">
        <v>18</v>
      </c>
      <c r="G20" s="39">
        <f>IF(F31=0, "-", F20/F31)</f>
        <v>6.2219149671621154E-3</v>
      </c>
      <c r="H20" s="65">
        <v>32</v>
      </c>
      <c r="I20" s="21">
        <f>IF(H31=0, "-", H20/H31)</f>
        <v>1.153984853948792E-2</v>
      </c>
      <c r="J20" s="20">
        <f t="shared" si="0"/>
        <v>3.5</v>
      </c>
      <c r="K20" s="21">
        <f t="shared" si="1"/>
        <v>-0.4375</v>
      </c>
    </row>
    <row r="21" spans="1:11" x14ac:dyDescent="0.25">
      <c r="A21" s="7" t="s">
        <v>74</v>
      </c>
      <c r="B21" s="65">
        <v>6</v>
      </c>
      <c r="C21" s="39">
        <f>IF(B31=0, "-", B21/B31)</f>
        <v>2.0547945205479451E-2</v>
      </c>
      <c r="D21" s="65">
        <v>9</v>
      </c>
      <c r="E21" s="21">
        <f>IF(D31=0, "-", D21/D31)</f>
        <v>3.8626609442060089E-2</v>
      </c>
      <c r="F21" s="81">
        <v>52</v>
      </c>
      <c r="G21" s="39">
        <f>IF(F31=0, "-", F21/F31)</f>
        <v>1.7974421016246113E-2</v>
      </c>
      <c r="H21" s="65">
        <v>64</v>
      </c>
      <c r="I21" s="21">
        <f>IF(H31=0, "-", H21/H31)</f>
        <v>2.3079697078975839E-2</v>
      </c>
      <c r="J21" s="20">
        <f t="shared" si="0"/>
        <v>-0.33333333333333331</v>
      </c>
      <c r="K21" s="21">
        <f t="shared" si="1"/>
        <v>-0.1875</v>
      </c>
    </row>
    <row r="22" spans="1:11" x14ac:dyDescent="0.25">
      <c r="A22" s="7" t="s">
        <v>75</v>
      </c>
      <c r="B22" s="65">
        <v>27</v>
      </c>
      <c r="C22" s="39">
        <f>IF(B31=0, "-", B22/B31)</f>
        <v>9.2465753424657529E-2</v>
      </c>
      <c r="D22" s="65">
        <v>13</v>
      </c>
      <c r="E22" s="21">
        <f>IF(D31=0, "-", D22/D31)</f>
        <v>5.5793991416309016E-2</v>
      </c>
      <c r="F22" s="81">
        <v>175</v>
      </c>
      <c r="G22" s="39">
        <f>IF(F31=0, "-", F22/F31)</f>
        <v>6.0490839958520566E-2</v>
      </c>
      <c r="H22" s="65">
        <v>205</v>
      </c>
      <c r="I22" s="21">
        <f>IF(H31=0, "-", H22/H31)</f>
        <v>7.3927154706094483E-2</v>
      </c>
      <c r="J22" s="20">
        <f t="shared" si="0"/>
        <v>1.0769230769230769</v>
      </c>
      <c r="K22" s="21">
        <f t="shared" si="1"/>
        <v>-0.14634146341463414</v>
      </c>
    </row>
    <row r="23" spans="1:11" x14ac:dyDescent="0.25">
      <c r="A23" s="7" t="s">
        <v>84</v>
      </c>
      <c r="B23" s="65">
        <v>10</v>
      </c>
      <c r="C23" s="39">
        <f>IF(B31=0, "-", B23/B31)</f>
        <v>3.4246575342465752E-2</v>
      </c>
      <c r="D23" s="65">
        <v>2</v>
      </c>
      <c r="E23" s="21">
        <f>IF(D31=0, "-", D23/D31)</f>
        <v>8.5836909871244635E-3</v>
      </c>
      <c r="F23" s="81">
        <v>97</v>
      </c>
      <c r="G23" s="39">
        <f>IF(F31=0, "-", F23/F31)</f>
        <v>3.35292084341514E-2</v>
      </c>
      <c r="H23" s="65">
        <v>59</v>
      </c>
      <c r="I23" s="21">
        <f>IF(H31=0, "-", H23/H31)</f>
        <v>2.1276595744680851E-2</v>
      </c>
      <c r="J23" s="20">
        <f t="shared" si="0"/>
        <v>4</v>
      </c>
      <c r="K23" s="21">
        <f t="shared" si="1"/>
        <v>0.64406779661016944</v>
      </c>
    </row>
    <row r="24" spans="1:11" x14ac:dyDescent="0.25">
      <c r="A24" s="7" t="s">
        <v>86</v>
      </c>
      <c r="B24" s="65">
        <v>13</v>
      </c>
      <c r="C24" s="39">
        <f>IF(B31=0, "-", B24/B31)</f>
        <v>4.4520547945205477E-2</v>
      </c>
      <c r="D24" s="65">
        <v>2</v>
      </c>
      <c r="E24" s="21">
        <f>IF(D31=0, "-", D24/D31)</f>
        <v>8.5836909871244635E-3</v>
      </c>
      <c r="F24" s="81">
        <v>119</v>
      </c>
      <c r="G24" s="39">
        <f>IF(F31=0, "-", F24/F31)</f>
        <v>4.1133771171793988E-2</v>
      </c>
      <c r="H24" s="65">
        <v>97</v>
      </c>
      <c r="I24" s="21">
        <f>IF(H31=0, "-", H24/H31)</f>
        <v>3.4980165885322753E-2</v>
      </c>
      <c r="J24" s="20">
        <f t="shared" si="0"/>
        <v>5.5</v>
      </c>
      <c r="K24" s="21">
        <f t="shared" si="1"/>
        <v>0.22680412371134021</v>
      </c>
    </row>
    <row r="25" spans="1:11" x14ac:dyDescent="0.25">
      <c r="A25" s="7" t="s">
        <v>87</v>
      </c>
      <c r="B25" s="65">
        <v>0</v>
      </c>
      <c r="C25" s="39">
        <f>IF(B31=0, "-", B25/B31)</f>
        <v>0</v>
      </c>
      <c r="D25" s="65">
        <v>0</v>
      </c>
      <c r="E25" s="21">
        <f>IF(D31=0, "-", D25/D31)</f>
        <v>0</v>
      </c>
      <c r="F25" s="81">
        <v>1</v>
      </c>
      <c r="G25" s="39">
        <f>IF(F31=0, "-", F25/F31)</f>
        <v>3.4566194262011752E-4</v>
      </c>
      <c r="H25" s="65">
        <v>0</v>
      </c>
      <c r="I25" s="21">
        <f>IF(H31=0, "-", H25/H31)</f>
        <v>0</v>
      </c>
      <c r="J25" s="20" t="str">
        <f t="shared" si="0"/>
        <v>-</v>
      </c>
      <c r="K25" s="21" t="str">
        <f t="shared" si="1"/>
        <v>-</v>
      </c>
    </row>
    <row r="26" spans="1:11" x14ac:dyDescent="0.25">
      <c r="A26" s="7" t="s">
        <v>94</v>
      </c>
      <c r="B26" s="65">
        <v>16</v>
      </c>
      <c r="C26" s="39">
        <f>IF(B31=0, "-", B26/B31)</f>
        <v>5.4794520547945202E-2</v>
      </c>
      <c r="D26" s="65">
        <v>10</v>
      </c>
      <c r="E26" s="21">
        <f>IF(D31=0, "-", D26/D31)</f>
        <v>4.2918454935622317E-2</v>
      </c>
      <c r="F26" s="81">
        <v>75</v>
      </c>
      <c r="G26" s="39">
        <f>IF(F31=0, "-", F26/F31)</f>
        <v>2.5924645696508816E-2</v>
      </c>
      <c r="H26" s="65">
        <v>55</v>
      </c>
      <c r="I26" s="21">
        <f>IF(H31=0, "-", H26/H31)</f>
        <v>1.9834114677244861E-2</v>
      </c>
      <c r="J26" s="20">
        <f t="shared" si="0"/>
        <v>0.6</v>
      </c>
      <c r="K26" s="21">
        <f t="shared" si="1"/>
        <v>0.36363636363636365</v>
      </c>
    </row>
    <row r="27" spans="1:11" x14ac:dyDescent="0.25">
      <c r="A27" s="7" t="s">
        <v>95</v>
      </c>
      <c r="B27" s="65">
        <v>9</v>
      </c>
      <c r="C27" s="39">
        <f>IF(B31=0, "-", B27/B31)</f>
        <v>3.0821917808219176E-2</v>
      </c>
      <c r="D27" s="65">
        <v>4</v>
      </c>
      <c r="E27" s="21">
        <f>IF(D31=0, "-", D27/D31)</f>
        <v>1.7167381974248927E-2</v>
      </c>
      <c r="F27" s="81">
        <v>46</v>
      </c>
      <c r="G27" s="39">
        <f>IF(F31=0, "-", F27/F31)</f>
        <v>1.5900449360525405E-2</v>
      </c>
      <c r="H27" s="65">
        <v>50</v>
      </c>
      <c r="I27" s="21">
        <f>IF(H31=0, "-", H27/H31)</f>
        <v>1.8031013342949875E-2</v>
      </c>
      <c r="J27" s="20">
        <f t="shared" si="0"/>
        <v>1.25</v>
      </c>
      <c r="K27" s="21">
        <f t="shared" si="1"/>
        <v>-0.08</v>
      </c>
    </row>
    <row r="28" spans="1:11" x14ac:dyDescent="0.25">
      <c r="A28" s="7" t="s">
        <v>97</v>
      </c>
      <c r="B28" s="65">
        <v>21</v>
      </c>
      <c r="C28" s="39">
        <f>IF(B31=0, "-", B28/B31)</f>
        <v>7.1917808219178078E-2</v>
      </c>
      <c r="D28" s="65">
        <v>11</v>
      </c>
      <c r="E28" s="21">
        <f>IF(D31=0, "-", D28/D31)</f>
        <v>4.7210300429184553E-2</v>
      </c>
      <c r="F28" s="81">
        <v>116</v>
      </c>
      <c r="G28" s="39">
        <f>IF(F31=0, "-", F28/F31)</f>
        <v>4.0096785343933634E-2</v>
      </c>
      <c r="H28" s="65">
        <v>90</v>
      </c>
      <c r="I28" s="21">
        <f>IF(H31=0, "-", H28/H31)</f>
        <v>3.2455824017309773E-2</v>
      </c>
      <c r="J28" s="20">
        <f t="shared" si="0"/>
        <v>0.90909090909090906</v>
      </c>
      <c r="K28" s="21">
        <f t="shared" si="1"/>
        <v>0.28888888888888886</v>
      </c>
    </row>
    <row r="29" spans="1:11" x14ac:dyDescent="0.25">
      <c r="A29" s="7" t="s">
        <v>98</v>
      </c>
      <c r="B29" s="65">
        <v>1</v>
      </c>
      <c r="C29" s="39">
        <f>IF(B31=0, "-", B29/B31)</f>
        <v>3.4246575342465752E-3</v>
      </c>
      <c r="D29" s="65">
        <v>7</v>
      </c>
      <c r="E29" s="21">
        <f>IF(D31=0, "-", D29/D31)</f>
        <v>3.0042918454935622E-2</v>
      </c>
      <c r="F29" s="81">
        <v>35</v>
      </c>
      <c r="G29" s="39">
        <f>IF(F31=0, "-", F29/F31)</f>
        <v>1.2098167991704113E-2</v>
      </c>
      <c r="H29" s="65">
        <v>58</v>
      </c>
      <c r="I29" s="21">
        <f>IF(H31=0, "-", H29/H31)</f>
        <v>2.0915975477821855E-2</v>
      </c>
      <c r="J29" s="20">
        <f t="shared" si="0"/>
        <v>-0.8571428571428571</v>
      </c>
      <c r="K29" s="21">
        <f t="shared" si="1"/>
        <v>-0.39655172413793105</v>
      </c>
    </row>
    <row r="30" spans="1:11" x14ac:dyDescent="0.25">
      <c r="A30" s="2"/>
      <c r="B30" s="68"/>
      <c r="C30" s="33"/>
      <c r="D30" s="68"/>
      <c r="E30" s="6"/>
      <c r="F30" s="82"/>
      <c r="G30" s="33"/>
      <c r="H30" s="68"/>
      <c r="I30" s="6"/>
      <c r="J30" s="5"/>
      <c r="K30" s="6"/>
    </row>
    <row r="31" spans="1:11" s="43" customFormat="1" x14ac:dyDescent="0.25">
      <c r="A31" s="162" t="s">
        <v>621</v>
      </c>
      <c r="B31" s="71">
        <f>SUM(B7:B30)</f>
        <v>292</v>
      </c>
      <c r="C31" s="40">
        <v>1</v>
      </c>
      <c r="D31" s="71">
        <f>SUM(D7:D30)</f>
        <v>233</v>
      </c>
      <c r="E31" s="41">
        <v>1</v>
      </c>
      <c r="F31" s="77">
        <f>SUM(F7:F30)</f>
        <v>2893</v>
      </c>
      <c r="G31" s="42">
        <v>1</v>
      </c>
      <c r="H31" s="71">
        <f>SUM(H7:H30)</f>
        <v>2773</v>
      </c>
      <c r="I31" s="41">
        <v>1</v>
      </c>
      <c r="J31" s="37">
        <f>IF(D31=0, "-", (B31-D31)/D31)</f>
        <v>0.25321888412017168</v>
      </c>
      <c r="K31" s="38">
        <f>IF(H31=0, "-", (F31-H31)/H31)</f>
        <v>4.3274432023079699E-2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86"/>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316</v>
      </c>
      <c r="B8" s="143">
        <v>0</v>
      </c>
      <c r="C8" s="144">
        <v>0</v>
      </c>
      <c r="D8" s="143">
        <v>0</v>
      </c>
      <c r="E8" s="144">
        <v>3</v>
      </c>
      <c r="F8" s="145"/>
      <c r="G8" s="143">
        <f>B8-C8</f>
        <v>0</v>
      </c>
      <c r="H8" s="144">
        <f>D8-E8</f>
        <v>-3</v>
      </c>
      <c r="I8" s="151" t="str">
        <f>IF(C8=0, "-", IF(G8/C8&lt;10, G8/C8, "&gt;999%"))</f>
        <v>-</v>
      </c>
      <c r="J8" s="152">
        <f>IF(E8=0, "-", IF(H8/E8&lt;10, H8/E8, "&gt;999%"))</f>
        <v>-1</v>
      </c>
    </row>
    <row r="9" spans="1:10" x14ac:dyDescent="0.25">
      <c r="A9" s="158" t="s">
        <v>249</v>
      </c>
      <c r="B9" s="65">
        <v>3</v>
      </c>
      <c r="C9" s="66">
        <v>3</v>
      </c>
      <c r="D9" s="65">
        <v>29</v>
      </c>
      <c r="E9" s="66">
        <v>31</v>
      </c>
      <c r="F9" s="67"/>
      <c r="G9" s="65">
        <f>B9-C9</f>
        <v>0</v>
      </c>
      <c r="H9" s="66">
        <f>D9-E9</f>
        <v>-2</v>
      </c>
      <c r="I9" s="20">
        <f>IF(C9=0, "-", IF(G9/C9&lt;10, G9/C9, "&gt;999%"))</f>
        <v>0</v>
      </c>
      <c r="J9" s="21">
        <f>IF(E9=0, "-", IF(H9/E9&lt;10, H9/E9, "&gt;999%"))</f>
        <v>-6.4516129032258063E-2</v>
      </c>
    </row>
    <row r="10" spans="1:10" x14ac:dyDescent="0.25">
      <c r="A10" s="158" t="s">
        <v>215</v>
      </c>
      <c r="B10" s="65">
        <v>0</v>
      </c>
      <c r="C10" s="66">
        <v>0</v>
      </c>
      <c r="D10" s="65">
        <v>0</v>
      </c>
      <c r="E10" s="66">
        <v>10</v>
      </c>
      <c r="F10" s="67"/>
      <c r="G10" s="65">
        <f>B10-C10</f>
        <v>0</v>
      </c>
      <c r="H10" s="66">
        <f>D10-E10</f>
        <v>-10</v>
      </c>
      <c r="I10" s="20" t="str">
        <f>IF(C10=0, "-", IF(G10/C10&lt;10, G10/C10, "&gt;999%"))</f>
        <v>-</v>
      </c>
      <c r="J10" s="21">
        <f>IF(E10=0, "-", IF(H10/E10&lt;10, H10/E10, "&gt;999%"))</f>
        <v>-1</v>
      </c>
    </row>
    <row r="11" spans="1:10" x14ac:dyDescent="0.25">
      <c r="A11" s="158" t="s">
        <v>410</v>
      </c>
      <c r="B11" s="65">
        <v>1</v>
      </c>
      <c r="C11" s="66">
        <v>3</v>
      </c>
      <c r="D11" s="65">
        <v>19</v>
      </c>
      <c r="E11" s="66">
        <v>26</v>
      </c>
      <c r="F11" s="67"/>
      <c r="G11" s="65">
        <f>B11-C11</f>
        <v>-2</v>
      </c>
      <c r="H11" s="66">
        <f>D11-E11</f>
        <v>-7</v>
      </c>
      <c r="I11" s="20">
        <f>IF(C11=0, "-", IF(G11/C11&lt;10, G11/C11, "&gt;999%"))</f>
        <v>-0.66666666666666663</v>
      </c>
      <c r="J11" s="21">
        <f>IF(E11=0, "-", IF(H11/E11&lt;10, H11/E11, "&gt;999%"))</f>
        <v>-0.26923076923076922</v>
      </c>
    </row>
    <row r="12" spans="1:10" s="160" customFormat="1" x14ac:dyDescent="0.25">
      <c r="A12" s="178" t="s">
        <v>629</v>
      </c>
      <c r="B12" s="71">
        <v>4</v>
      </c>
      <c r="C12" s="72">
        <v>6</v>
      </c>
      <c r="D12" s="71">
        <v>48</v>
      </c>
      <c r="E12" s="72">
        <v>70</v>
      </c>
      <c r="F12" s="73"/>
      <c r="G12" s="71">
        <f>B12-C12</f>
        <v>-2</v>
      </c>
      <c r="H12" s="72">
        <f>D12-E12</f>
        <v>-22</v>
      </c>
      <c r="I12" s="37">
        <f>IF(C12=0, "-", IF(G12/C12&lt;10, G12/C12, "&gt;999%"))</f>
        <v>-0.33333333333333331</v>
      </c>
      <c r="J12" s="38">
        <f>IF(E12=0, "-", IF(H12/E12&lt;10, H12/E12, "&gt;999%"))</f>
        <v>-0.31428571428571428</v>
      </c>
    </row>
    <row r="13" spans="1:10" x14ac:dyDescent="0.25">
      <c r="A13" s="177"/>
      <c r="B13" s="143"/>
      <c r="C13" s="144"/>
      <c r="D13" s="143"/>
      <c r="E13" s="144"/>
      <c r="F13" s="145"/>
      <c r="G13" s="143"/>
      <c r="H13" s="144"/>
      <c r="I13" s="151"/>
      <c r="J13" s="152"/>
    </row>
    <row r="14" spans="1:10" s="139" customFormat="1" x14ac:dyDescent="0.25">
      <c r="A14" s="159" t="s">
        <v>32</v>
      </c>
      <c r="B14" s="65"/>
      <c r="C14" s="66"/>
      <c r="D14" s="65"/>
      <c r="E14" s="66"/>
      <c r="F14" s="67"/>
      <c r="G14" s="65"/>
      <c r="H14" s="66"/>
      <c r="I14" s="20"/>
      <c r="J14" s="21"/>
    </row>
    <row r="15" spans="1:10" x14ac:dyDescent="0.25">
      <c r="A15" s="158" t="s">
        <v>332</v>
      </c>
      <c r="B15" s="65">
        <v>0</v>
      </c>
      <c r="C15" s="66">
        <v>0</v>
      </c>
      <c r="D15" s="65">
        <v>4</v>
      </c>
      <c r="E15" s="66">
        <v>4</v>
      </c>
      <c r="F15" s="67"/>
      <c r="G15" s="65">
        <f>B15-C15</f>
        <v>0</v>
      </c>
      <c r="H15" s="66">
        <f>D15-E15</f>
        <v>0</v>
      </c>
      <c r="I15" s="20" t="str">
        <f>IF(C15=0, "-", IF(G15/C15&lt;10, G15/C15, "&gt;999%"))</f>
        <v>-</v>
      </c>
      <c r="J15" s="21">
        <f>IF(E15=0, "-", IF(H15/E15&lt;10, H15/E15, "&gt;999%"))</f>
        <v>0</v>
      </c>
    </row>
    <row r="16" spans="1:10" x14ac:dyDescent="0.25">
      <c r="A16" s="158" t="s">
        <v>474</v>
      </c>
      <c r="B16" s="65">
        <v>1</v>
      </c>
      <c r="C16" s="66">
        <v>0</v>
      </c>
      <c r="D16" s="65">
        <v>3</v>
      </c>
      <c r="E16" s="66">
        <v>2</v>
      </c>
      <c r="F16" s="67"/>
      <c r="G16" s="65">
        <f>B16-C16</f>
        <v>1</v>
      </c>
      <c r="H16" s="66">
        <f>D16-E16</f>
        <v>1</v>
      </c>
      <c r="I16" s="20" t="str">
        <f>IF(C16=0, "-", IF(G16/C16&lt;10, G16/C16, "&gt;999%"))</f>
        <v>-</v>
      </c>
      <c r="J16" s="21">
        <f>IF(E16=0, "-", IF(H16/E16&lt;10, H16/E16, "&gt;999%"))</f>
        <v>0.5</v>
      </c>
    </row>
    <row r="17" spans="1:10" s="160" customFormat="1" x14ac:dyDescent="0.25">
      <c r="A17" s="178" t="s">
        <v>630</v>
      </c>
      <c r="B17" s="71">
        <v>1</v>
      </c>
      <c r="C17" s="72">
        <v>0</v>
      </c>
      <c r="D17" s="71">
        <v>7</v>
      </c>
      <c r="E17" s="72">
        <v>6</v>
      </c>
      <c r="F17" s="73"/>
      <c r="G17" s="71">
        <f>B17-C17</f>
        <v>1</v>
      </c>
      <c r="H17" s="72">
        <f>D17-E17</f>
        <v>1</v>
      </c>
      <c r="I17" s="37" t="str">
        <f>IF(C17=0, "-", IF(G17/C17&lt;10, G17/C17, "&gt;999%"))</f>
        <v>-</v>
      </c>
      <c r="J17" s="38">
        <f>IF(E17=0, "-", IF(H17/E17&lt;10, H17/E17, "&gt;999%"))</f>
        <v>0.16666666666666666</v>
      </c>
    </row>
    <row r="18" spans="1:10" x14ac:dyDescent="0.25">
      <c r="A18" s="177"/>
      <c r="B18" s="143"/>
      <c r="C18" s="144"/>
      <c r="D18" s="143"/>
      <c r="E18" s="144"/>
      <c r="F18" s="145"/>
      <c r="G18" s="143"/>
      <c r="H18" s="144"/>
      <c r="I18" s="151"/>
      <c r="J18" s="152"/>
    </row>
    <row r="19" spans="1:10" s="139" customFormat="1" x14ac:dyDescent="0.25">
      <c r="A19" s="159" t="s">
        <v>33</v>
      </c>
      <c r="B19" s="65"/>
      <c r="C19" s="66"/>
      <c r="D19" s="65"/>
      <c r="E19" s="66"/>
      <c r="F19" s="67"/>
      <c r="G19" s="65"/>
      <c r="H19" s="66"/>
      <c r="I19" s="20"/>
      <c r="J19" s="21"/>
    </row>
    <row r="20" spans="1:10" x14ac:dyDescent="0.25">
      <c r="A20" s="158" t="s">
        <v>212</v>
      </c>
      <c r="B20" s="65">
        <v>0</v>
      </c>
      <c r="C20" s="66">
        <v>1</v>
      </c>
      <c r="D20" s="65">
        <v>17</v>
      </c>
      <c r="E20" s="66">
        <v>28</v>
      </c>
      <c r="F20" s="67"/>
      <c r="G20" s="65">
        <f t="shared" ref="G20:G38" si="0">B20-C20</f>
        <v>-1</v>
      </c>
      <c r="H20" s="66">
        <f t="shared" ref="H20:H38" si="1">D20-E20</f>
        <v>-11</v>
      </c>
      <c r="I20" s="20">
        <f t="shared" ref="I20:I38" si="2">IF(C20=0, "-", IF(G20/C20&lt;10, G20/C20, "&gt;999%"))</f>
        <v>-1</v>
      </c>
      <c r="J20" s="21">
        <f t="shared" ref="J20:J38" si="3">IF(E20=0, "-", IF(H20/E20&lt;10, H20/E20, "&gt;999%"))</f>
        <v>-0.39285714285714285</v>
      </c>
    </row>
    <row r="21" spans="1:10" x14ac:dyDescent="0.25">
      <c r="A21" s="158" t="s">
        <v>232</v>
      </c>
      <c r="B21" s="65">
        <v>8</v>
      </c>
      <c r="C21" s="66">
        <v>0</v>
      </c>
      <c r="D21" s="65">
        <v>76</v>
      </c>
      <c r="E21" s="66">
        <v>5</v>
      </c>
      <c r="F21" s="67"/>
      <c r="G21" s="65">
        <f t="shared" si="0"/>
        <v>8</v>
      </c>
      <c r="H21" s="66">
        <f t="shared" si="1"/>
        <v>71</v>
      </c>
      <c r="I21" s="20" t="str">
        <f t="shared" si="2"/>
        <v>-</v>
      </c>
      <c r="J21" s="21" t="str">
        <f t="shared" si="3"/>
        <v>&gt;999%</v>
      </c>
    </row>
    <row r="22" spans="1:10" x14ac:dyDescent="0.25">
      <c r="A22" s="158" t="s">
        <v>306</v>
      </c>
      <c r="B22" s="65">
        <v>0</v>
      </c>
      <c r="C22" s="66">
        <v>0</v>
      </c>
      <c r="D22" s="65">
        <v>0</v>
      </c>
      <c r="E22" s="66">
        <v>1</v>
      </c>
      <c r="F22" s="67"/>
      <c r="G22" s="65">
        <f t="shared" si="0"/>
        <v>0</v>
      </c>
      <c r="H22" s="66">
        <f t="shared" si="1"/>
        <v>-1</v>
      </c>
      <c r="I22" s="20" t="str">
        <f t="shared" si="2"/>
        <v>-</v>
      </c>
      <c r="J22" s="21">
        <f t="shared" si="3"/>
        <v>-1</v>
      </c>
    </row>
    <row r="23" spans="1:10" x14ac:dyDescent="0.25">
      <c r="A23" s="158" t="s">
        <v>250</v>
      </c>
      <c r="B23" s="65">
        <v>5</v>
      </c>
      <c r="C23" s="66">
        <v>3</v>
      </c>
      <c r="D23" s="65">
        <v>21</v>
      </c>
      <c r="E23" s="66">
        <v>32</v>
      </c>
      <c r="F23" s="67"/>
      <c r="G23" s="65">
        <f t="shared" si="0"/>
        <v>2</v>
      </c>
      <c r="H23" s="66">
        <f t="shared" si="1"/>
        <v>-11</v>
      </c>
      <c r="I23" s="20">
        <f t="shared" si="2"/>
        <v>0.66666666666666663</v>
      </c>
      <c r="J23" s="21">
        <f t="shared" si="3"/>
        <v>-0.34375</v>
      </c>
    </row>
    <row r="24" spans="1:10" x14ac:dyDescent="0.25">
      <c r="A24" s="158" t="s">
        <v>317</v>
      </c>
      <c r="B24" s="65">
        <v>0</v>
      </c>
      <c r="C24" s="66">
        <v>1</v>
      </c>
      <c r="D24" s="65">
        <v>5</v>
      </c>
      <c r="E24" s="66">
        <v>6</v>
      </c>
      <c r="F24" s="67"/>
      <c r="G24" s="65">
        <f t="shared" si="0"/>
        <v>-1</v>
      </c>
      <c r="H24" s="66">
        <f t="shared" si="1"/>
        <v>-1</v>
      </c>
      <c r="I24" s="20">
        <f t="shared" si="2"/>
        <v>-1</v>
      </c>
      <c r="J24" s="21">
        <f t="shared" si="3"/>
        <v>-0.16666666666666666</v>
      </c>
    </row>
    <row r="25" spans="1:10" x14ac:dyDescent="0.25">
      <c r="A25" s="158" t="s">
        <v>251</v>
      </c>
      <c r="B25" s="65">
        <v>0</v>
      </c>
      <c r="C25" s="66">
        <v>3</v>
      </c>
      <c r="D25" s="65">
        <v>21</v>
      </c>
      <c r="E25" s="66">
        <v>28</v>
      </c>
      <c r="F25" s="67"/>
      <c r="G25" s="65">
        <f t="shared" si="0"/>
        <v>-3</v>
      </c>
      <c r="H25" s="66">
        <f t="shared" si="1"/>
        <v>-7</v>
      </c>
      <c r="I25" s="20">
        <f t="shared" si="2"/>
        <v>-1</v>
      </c>
      <c r="J25" s="21">
        <f t="shared" si="3"/>
        <v>-0.25</v>
      </c>
    </row>
    <row r="26" spans="1:10" x14ac:dyDescent="0.25">
      <c r="A26" s="158" t="s">
        <v>269</v>
      </c>
      <c r="B26" s="65">
        <v>1</v>
      </c>
      <c r="C26" s="66">
        <v>0</v>
      </c>
      <c r="D26" s="65">
        <v>17</v>
      </c>
      <c r="E26" s="66">
        <v>15</v>
      </c>
      <c r="F26" s="67"/>
      <c r="G26" s="65">
        <f t="shared" si="0"/>
        <v>1</v>
      </c>
      <c r="H26" s="66">
        <f t="shared" si="1"/>
        <v>2</v>
      </c>
      <c r="I26" s="20" t="str">
        <f t="shared" si="2"/>
        <v>-</v>
      </c>
      <c r="J26" s="21">
        <f t="shared" si="3"/>
        <v>0.13333333333333333</v>
      </c>
    </row>
    <row r="27" spans="1:10" x14ac:dyDescent="0.25">
      <c r="A27" s="158" t="s">
        <v>270</v>
      </c>
      <c r="B27" s="65">
        <v>1</v>
      </c>
      <c r="C27" s="66">
        <v>0</v>
      </c>
      <c r="D27" s="65">
        <v>6</v>
      </c>
      <c r="E27" s="66">
        <v>4</v>
      </c>
      <c r="F27" s="67"/>
      <c r="G27" s="65">
        <f t="shared" si="0"/>
        <v>1</v>
      </c>
      <c r="H27" s="66">
        <f t="shared" si="1"/>
        <v>2</v>
      </c>
      <c r="I27" s="20" t="str">
        <f t="shared" si="2"/>
        <v>-</v>
      </c>
      <c r="J27" s="21">
        <f t="shared" si="3"/>
        <v>0.5</v>
      </c>
    </row>
    <row r="28" spans="1:10" x14ac:dyDescent="0.25">
      <c r="A28" s="158" t="s">
        <v>280</v>
      </c>
      <c r="B28" s="65">
        <v>0</v>
      </c>
      <c r="C28" s="66">
        <v>0</v>
      </c>
      <c r="D28" s="65">
        <v>0</v>
      </c>
      <c r="E28" s="66">
        <v>2</v>
      </c>
      <c r="F28" s="67"/>
      <c r="G28" s="65">
        <f t="shared" si="0"/>
        <v>0</v>
      </c>
      <c r="H28" s="66">
        <f t="shared" si="1"/>
        <v>-2</v>
      </c>
      <c r="I28" s="20" t="str">
        <f t="shared" si="2"/>
        <v>-</v>
      </c>
      <c r="J28" s="21">
        <f t="shared" si="3"/>
        <v>-1</v>
      </c>
    </row>
    <row r="29" spans="1:10" x14ac:dyDescent="0.25">
      <c r="A29" s="158" t="s">
        <v>452</v>
      </c>
      <c r="B29" s="65">
        <v>0</v>
      </c>
      <c r="C29" s="66">
        <v>0</v>
      </c>
      <c r="D29" s="65">
        <v>5</v>
      </c>
      <c r="E29" s="66">
        <v>6</v>
      </c>
      <c r="F29" s="67"/>
      <c r="G29" s="65">
        <f t="shared" si="0"/>
        <v>0</v>
      </c>
      <c r="H29" s="66">
        <f t="shared" si="1"/>
        <v>-1</v>
      </c>
      <c r="I29" s="20" t="str">
        <f t="shared" si="2"/>
        <v>-</v>
      </c>
      <c r="J29" s="21">
        <f t="shared" si="3"/>
        <v>-0.16666666666666666</v>
      </c>
    </row>
    <row r="30" spans="1:10" x14ac:dyDescent="0.25">
      <c r="A30" s="158" t="s">
        <v>271</v>
      </c>
      <c r="B30" s="65">
        <v>2</v>
      </c>
      <c r="C30" s="66">
        <v>0</v>
      </c>
      <c r="D30" s="65">
        <v>2</v>
      </c>
      <c r="E30" s="66">
        <v>0</v>
      </c>
      <c r="F30" s="67"/>
      <c r="G30" s="65">
        <f t="shared" si="0"/>
        <v>2</v>
      </c>
      <c r="H30" s="66">
        <f t="shared" si="1"/>
        <v>2</v>
      </c>
      <c r="I30" s="20" t="str">
        <f t="shared" si="2"/>
        <v>-</v>
      </c>
      <c r="J30" s="21" t="str">
        <f t="shared" si="3"/>
        <v>-</v>
      </c>
    </row>
    <row r="31" spans="1:10" x14ac:dyDescent="0.25">
      <c r="A31" s="158" t="s">
        <v>377</v>
      </c>
      <c r="B31" s="65">
        <v>2</v>
      </c>
      <c r="C31" s="66">
        <v>0</v>
      </c>
      <c r="D31" s="65">
        <v>27</v>
      </c>
      <c r="E31" s="66">
        <v>55</v>
      </c>
      <c r="F31" s="67"/>
      <c r="G31" s="65">
        <f t="shared" si="0"/>
        <v>2</v>
      </c>
      <c r="H31" s="66">
        <f t="shared" si="1"/>
        <v>-28</v>
      </c>
      <c r="I31" s="20" t="str">
        <f t="shared" si="2"/>
        <v>-</v>
      </c>
      <c r="J31" s="21">
        <f t="shared" si="3"/>
        <v>-0.50909090909090904</v>
      </c>
    </row>
    <row r="32" spans="1:10" x14ac:dyDescent="0.25">
      <c r="A32" s="158" t="s">
        <v>378</v>
      </c>
      <c r="B32" s="65">
        <v>32</v>
      </c>
      <c r="C32" s="66">
        <v>17</v>
      </c>
      <c r="D32" s="65">
        <v>226</v>
      </c>
      <c r="E32" s="66">
        <v>223</v>
      </c>
      <c r="F32" s="67"/>
      <c r="G32" s="65">
        <f t="shared" si="0"/>
        <v>15</v>
      </c>
      <c r="H32" s="66">
        <f t="shared" si="1"/>
        <v>3</v>
      </c>
      <c r="I32" s="20">
        <f t="shared" si="2"/>
        <v>0.88235294117647056</v>
      </c>
      <c r="J32" s="21">
        <f t="shared" si="3"/>
        <v>1.3452914798206279E-2</v>
      </c>
    </row>
    <row r="33" spans="1:10" x14ac:dyDescent="0.25">
      <c r="A33" s="158" t="s">
        <v>411</v>
      </c>
      <c r="B33" s="65">
        <v>4</v>
      </c>
      <c r="C33" s="66">
        <v>2</v>
      </c>
      <c r="D33" s="65">
        <v>106</v>
      </c>
      <c r="E33" s="66">
        <v>127</v>
      </c>
      <c r="F33" s="67"/>
      <c r="G33" s="65">
        <f t="shared" si="0"/>
        <v>2</v>
      </c>
      <c r="H33" s="66">
        <f t="shared" si="1"/>
        <v>-21</v>
      </c>
      <c r="I33" s="20">
        <f t="shared" si="2"/>
        <v>1</v>
      </c>
      <c r="J33" s="21">
        <f t="shared" si="3"/>
        <v>-0.16535433070866143</v>
      </c>
    </row>
    <row r="34" spans="1:10" x14ac:dyDescent="0.25">
      <c r="A34" s="158" t="s">
        <v>453</v>
      </c>
      <c r="B34" s="65">
        <v>4</v>
      </c>
      <c r="C34" s="66">
        <v>2</v>
      </c>
      <c r="D34" s="65">
        <v>36</v>
      </c>
      <c r="E34" s="66">
        <v>51</v>
      </c>
      <c r="F34" s="67"/>
      <c r="G34" s="65">
        <f t="shared" si="0"/>
        <v>2</v>
      </c>
      <c r="H34" s="66">
        <f t="shared" si="1"/>
        <v>-15</v>
      </c>
      <c r="I34" s="20">
        <f t="shared" si="2"/>
        <v>1</v>
      </c>
      <c r="J34" s="21">
        <f t="shared" si="3"/>
        <v>-0.29411764705882354</v>
      </c>
    </row>
    <row r="35" spans="1:10" x14ac:dyDescent="0.25">
      <c r="A35" s="158" t="s">
        <v>475</v>
      </c>
      <c r="B35" s="65">
        <v>3</v>
      </c>
      <c r="C35" s="66">
        <v>3</v>
      </c>
      <c r="D35" s="65">
        <v>26</v>
      </c>
      <c r="E35" s="66">
        <v>14</v>
      </c>
      <c r="F35" s="67"/>
      <c r="G35" s="65">
        <f t="shared" si="0"/>
        <v>0</v>
      </c>
      <c r="H35" s="66">
        <f t="shared" si="1"/>
        <v>12</v>
      </c>
      <c r="I35" s="20">
        <f t="shared" si="2"/>
        <v>0</v>
      </c>
      <c r="J35" s="21">
        <f t="shared" si="3"/>
        <v>0.8571428571428571</v>
      </c>
    </row>
    <row r="36" spans="1:10" x14ac:dyDescent="0.25">
      <c r="A36" s="158" t="s">
        <v>333</v>
      </c>
      <c r="B36" s="65">
        <v>0</v>
      </c>
      <c r="C36" s="66">
        <v>0</v>
      </c>
      <c r="D36" s="65">
        <v>0</v>
      </c>
      <c r="E36" s="66">
        <v>2</v>
      </c>
      <c r="F36" s="67"/>
      <c r="G36" s="65">
        <f t="shared" si="0"/>
        <v>0</v>
      </c>
      <c r="H36" s="66">
        <f t="shared" si="1"/>
        <v>-2</v>
      </c>
      <c r="I36" s="20" t="str">
        <f t="shared" si="2"/>
        <v>-</v>
      </c>
      <c r="J36" s="21">
        <f t="shared" si="3"/>
        <v>-1</v>
      </c>
    </row>
    <row r="37" spans="1:10" x14ac:dyDescent="0.25">
      <c r="A37" s="158" t="s">
        <v>318</v>
      </c>
      <c r="B37" s="65">
        <v>0</v>
      </c>
      <c r="C37" s="66">
        <v>1</v>
      </c>
      <c r="D37" s="65">
        <v>0</v>
      </c>
      <c r="E37" s="66">
        <v>2</v>
      </c>
      <c r="F37" s="67"/>
      <c r="G37" s="65">
        <f t="shared" si="0"/>
        <v>-1</v>
      </c>
      <c r="H37" s="66">
        <f t="shared" si="1"/>
        <v>-2</v>
      </c>
      <c r="I37" s="20">
        <f t="shared" si="2"/>
        <v>-1</v>
      </c>
      <c r="J37" s="21">
        <f t="shared" si="3"/>
        <v>-1</v>
      </c>
    </row>
    <row r="38" spans="1:10" s="160" customFormat="1" x14ac:dyDescent="0.25">
      <c r="A38" s="178" t="s">
        <v>631</v>
      </c>
      <c r="B38" s="71">
        <v>62</v>
      </c>
      <c r="C38" s="72">
        <v>33</v>
      </c>
      <c r="D38" s="71">
        <v>591</v>
      </c>
      <c r="E38" s="72">
        <v>601</v>
      </c>
      <c r="F38" s="73"/>
      <c r="G38" s="71">
        <f t="shared" si="0"/>
        <v>29</v>
      </c>
      <c r="H38" s="72">
        <f t="shared" si="1"/>
        <v>-10</v>
      </c>
      <c r="I38" s="37">
        <f t="shared" si="2"/>
        <v>0.87878787878787878</v>
      </c>
      <c r="J38" s="38">
        <f t="shared" si="3"/>
        <v>-1.6638935108153077E-2</v>
      </c>
    </row>
    <row r="39" spans="1:10" x14ac:dyDescent="0.25">
      <c r="A39" s="177"/>
      <c r="B39" s="143"/>
      <c r="C39" s="144"/>
      <c r="D39" s="143"/>
      <c r="E39" s="144"/>
      <c r="F39" s="145"/>
      <c r="G39" s="143"/>
      <c r="H39" s="144"/>
      <c r="I39" s="151"/>
      <c r="J39" s="152"/>
    </row>
    <row r="40" spans="1:10" s="139" customFormat="1" x14ac:dyDescent="0.25">
      <c r="A40" s="159" t="s">
        <v>34</v>
      </c>
      <c r="B40" s="65"/>
      <c r="C40" s="66"/>
      <c r="D40" s="65"/>
      <c r="E40" s="66"/>
      <c r="F40" s="67"/>
      <c r="G40" s="65"/>
      <c r="H40" s="66"/>
      <c r="I40" s="20"/>
      <c r="J40" s="21"/>
    </row>
    <row r="41" spans="1:10" x14ac:dyDescent="0.25">
      <c r="A41" s="158" t="s">
        <v>476</v>
      </c>
      <c r="B41" s="65">
        <v>1</v>
      </c>
      <c r="C41" s="66">
        <v>0</v>
      </c>
      <c r="D41" s="65">
        <v>10</v>
      </c>
      <c r="E41" s="66">
        <v>6</v>
      </c>
      <c r="F41" s="67"/>
      <c r="G41" s="65">
        <f>B41-C41</f>
        <v>1</v>
      </c>
      <c r="H41" s="66">
        <f>D41-E41</f>
        <v>4</v>
      </c>
      <c r="I41" s="20" t="str">
        <f>IF(C41=0, "-", IF(G41/C41&lt;10, G41/C41, "&gt;999%"))</f>
        <v>-</v>
      </c>
      <c r="J41" s="21">
        <f>IF(E41=0, "-", IF(H41/E41&lt;10, H41/E41, "&gt;999%"))</f>
        <v>0.66666666666666663</v>
      </c>
    </row>
    <row r="42" spans="1:10" x14ac:dyDescent="0.25">
      <c r="A42" s="158" t="s">
        <v>334</v>
      </c>
      <c r="B42" s="65">
        <v>2</v>
      </c>
      <c r="C42" s="66">
        <v>0</v>
      </c>
      <c r="D42" s="65">
        <v>7</v>
      </c>
      <c r="E42" s="66">
        <v>6</v>
      </c>
      <c r="F42" s="67"/>
      <c r="G42" s="65">
        <f>B42-C42</f>
        <v>2</v>
      </c>
      <c r="H42" s="66">
        <f>D42-E42</f>
        <v>1</v>
      </c>
      <c r="I42" s="20" t="str">
        <f>IF(C42=0, "-", IF(G42/C42&lt;10, G42/C42, "&gt;999%"))</f>
        <v>-</v>
      </c>
      <c r="J42" s="21">
        <f>IF(E42=0, "-", IF(H42/E42&lt;10, H42/E42, "&gt;999%"))</f>
        <v>0.16666666666666666</v>
      </c>
    </row>
    <row r="43" spans="1:10" x14ac:dyDescent="0.25">
      <c r="A43" s="158" t="s">
        <v>281</v>
      </c>
      <c r="B43" s="65">
        <v>0</v>
      </c>
      <c r="C43" s="66">
        <v>0</v>
      </c>
      <c r="D43" s="65">
        <v>1</v>
      </c>
      <c r="E43" s="66">
        <v>1</v>
      </c>
      <c r="F43" s="67"/>
      <c r="G43" s="65">
        <f>B43-C43</f>
        <v>0</v>
      </c>
      <c r="H43" s="66">
        <f>D43-E43</f>
        <v>0</v>
      </c>
      <c r="I43" s="20" t="str">
        <f>IF(C43=0, "-", IF(G43/C43&lt;10, G43/C43, "&gt;999%"))</f>
        <v>-</v>
      </c>
      <c r="J43" s="21">
        <f>IF(E43=0, "-", IF(H43/E43&lt;10, H43/E43, "&gt;999%"))</f>
        <v>0</v>
      </c>
    </row>
    <row r="44" spans="1:10" s="160" customFormat="1" x14ac:dyDescent="0.25">
      <c r="A44" s="178" t="s">
        <v>632</v>
      </c>
      <c r="B44" s="71">
        <v>3</v>
      </c>
      <c r="C44" s="72">
        <v>0</v>
      </c>
      <c r="D44" s="71">
        <v>18</v>
      </c>
      <c r="E44" s="72">
        <v>13</v>
      </c>
      <c r="F44" s="73"/>
      <c r="G44" s="71">
        <f>B44-C44</f>
        <v>3</v>
      </c>
      <c r="H44" s="72">
        <f>D44-E44</f>
        <v>5</v>
      </c>
      <c r="I44" s="37" t="str">
        <f>IF(C44=0, "-", IF(G44/C44&lt;10, G44/C44, "&gt;999%"))</f>
        <v>-</v>
      </c>
      <c r="J44" s="38">
        <f>IF(E44=0, "-", IF(H44/E44&lt;10, H44/E44, "&gt;999%"))</f>
        <v>0.38461538461538464</v>
      </c>
    </row>
    <row r="45" spans="1:10" x14ac:dyDescent="0.25">
      <c r="A45" s="177"/>
      <c r="B45" s="143"/>
      <c r="C45" s="144"/>
      <c r="D45" s="143"/>
      <c r="E45" s="144"/>
      <c r="F45" s="145"/>
      <c r="G45" s="143"/>
      <c r="H45" s="144"/>
      <c r="I45" s="151"/>
      <c r="J45" s="152"/>
    </row>
    <row r="46" spans="1:10" s="139" customFormat="1" x14ac:dyDescent="0.25">
      <c r="A46" s="159" t="s">
        <v>35</v>
      </c>
      <c r="B46" s="65"/>
      <c r="C46" s="66"/>
      <c r="D46" s="65"/>
      <c r="E46" s="66"/>
      <c r="F46" s="67"/>
      <c r="G46" s="65"/>
      <c r="H46" s="66"/>
      <c r="I46" s="20"/>
      <c r="J46" s="21"/>
    </row>
    <row r="47" spans="1:10" x14ac:dyDescent="0.25">
      <c r="A47" s="158" t="s">
        <v>233</v>
      </c>
      <c r="B47" s="65">
        <v>1</v>
      </c>
      <c r="C47" s="66">
        <v>8</v>
      </c>
      <c r="D47" s="65">
        <v>61</v>
      </c>
      <c r="E47" s="66">
        <v>117</v>
      </c>
      <c r="F47" s="67"/>
      <c r="G47" s="65">
        <f t="shared" ref="G47:G70" si="4">B47-C47</f>
        <v>-7</v>
      </c>
      <c r="H47" s="66">
        <f t="shared" ref="H47:H70" si="5">D47-E47</f>
        <v>-56</v>
      </c>
      <c r="I47" s="20">
        <f t="shared" ref="I47:I70" si="6">IF(C47=0, "-", IF(G47/C47&lt;10, G47/C47, "&gt;999%"))</f>
        <v>-0.875</v>
      </c>
      <c r="J47" s="21">
        <f t="shared" ref="J47:J70" si="7">IF(E47=0, "-", IF(H47/E47&lt;10, H47/E47, "&gt;999%"))</f>
        <v>-0.47863247863247865</v>
      </c>
    </row>
    <row r="48" spans="1:10" x14ac:dyDescent="0.25">
      <c r="A48" s="158" t="s">
        <v>307</v>
      </c>
      <c r="B48" s="65">
        <v>7</v>
      </c>
      <c r="C48" s="66">
        <v>0</v>
      </c>
      <c r="D48" s="65">
        <v>33</v>
      </c>
      <c r="E48" s="66">
        <v>17</v>
      </c>
      <c r="F48" s="67"/>
      <c r="G48" s="65">
        <f t="shared" si="4"/>
        <v>7</v>
      </c>
      <c r="H48" s="66">
        <f t="shared" si="5"/>
        <v>16</v>
      </c>
      <c r="I48" s="20" t="str">
        <f t="shared" si="6"/>
        <v>-</v>
      </c>
      <c r="J48" s="21">
        <f t="shared" si="7"/>
        <v>0.94117647058823528</v>
      </c>
    </row>
    <row r="49" spans="1:10" x14ac:dyDescent="0.25">
      <c r="A49" s="158" t="s">
        <v>234</v>
      </c>
      <c r="B49" s="65">
        <v>0</v>
      </c>
      <c r="C49" s="66">
        <v>11</v>
      </c>
      <c r="D49" s="65">
        <v>47</v>
      </c>
      <c r="E49" s="66">
        <v>91</v>
      </c>
      <c r="F49" s="67"/>
      <c r="G49" s="65">
        <f t="shared" si="4"/>
        <v>-11</v>
      </c>
      <c r="H49" s="66">
        <f t="shared" si="5"/>
        <v>-44</v>
      </c>
      <c r="I49" s="20">
        <f t="shared" si="6"/>
        <v>-1</v>
      </c>
      <c r="J49" s="21">
        <f t="shared" si="7"/>
        <v>-0.48351648351648352</v>
      </c>
    </row>
    <row r="50" spans="1:10" x14ac:dyDescent="0.25">
      <c r="A50" s="158" t="s">
        <v>252</v>
      </c>
      <c r="B50" s="65">
        <v>5</v>
      </c>
      <c r="C50" s="66">
        <v>17</v>
      </c>
      <c r="D50" s="65">
        <v>109</v>
      </c>
      <c r="E50" s="66">
        <v>166</v>
      </c>
      <c r="F50" s="67"/>
      <c r="G50" s="65">
        <f t="shared" si="4"/>
        <v>-12</v>
      </c>
      <c r="H50" s="66">
        <f t="shared" si="5"/>
        <v>-57</v>
      </c>
      <c r="I50" s="20">
        <f t="shared" si="6"/>
        <v>-0.70588235294117652</v>
      </c>
      <c r="J50" s="21">
        <f t="shared" si="7"/>
        <v>-0.34337349397590361</v>
      </c>
    </row>
    <row r="51" spans="1:10" x14ac:dyDescent="0.25">
      <c r="A51" s="158" t="s">
        <v>319</v>
      </c>
      <c r="B51" s="65">
        <v>3</v>
      </c>
      <c r="C51" s="66">
        <v>1</v>
      </c>
      <c r="D51" s="65">
        <v>31</v>
      </c>
      <c r="E51" s="66">
        <v>43</v>
      </c>
      <c r="F51" s="67"/>
      <c r="G51" s="65">
        <f t="shared" si="4"/>
        <v>2</v>
      </c>
      <c r="H51" s="66">
        <f t="shared" si="5"/>
        <v>-12</v>
      </c>
      <c r="I51" s="20">
        <f t="shared" si="6"/>
        <v>2</v>
      </c>
      <c r="J51" s="21">
        <f t="shared" si="7"/>
        <v>-0.27906976744186046</v>
      </c>
    </row>
    <row r="52" spans="1:10" x14ac:dyDescent="0.25">
      <c r="A52" s="158" t="s">
        <v>253</v>
      </c>
      <c r="B52" s="65">
        <v>1</v>
      </c>
      <c r="C52" s="66">
        <v>1</v>
      </c>
      <c r="D52" s="65">
        <v>38</v>
      </c>
      <c r="E52" s="66">
        <v>5</v>
      </c>
      <c r="F52" s="67"/>
      <c r="G52" s="65">
        <f t="shared" si="4"/>
        <v>0</v>
      </c>
      <c r="H52" s="66">
        <f t="shared" si="5"/>
        <v>33</v>
      </c>
      <c r="I52" s="20">
        <f t="shared" si="6"/>
        <v>0</v>
      </c>
      <c r="J52" s="21">
        <f t="shared" si="7"/>
        <v>6.6</v>
      </c>
    </row>
    <row r="53" spans="1:10" x14ac:dyDescent="0.25">
      <c r="A53" s="158" t="s">
        <v>272</v>
      </c>
      <c r="B53" s="65">
        <v>0</v>
      </c>
      <c r="C53" s="66">
        <v>2</v>
      </c>
      <c r="D53" s="65">
        <v>13</v>
      </c>
      <c r="E53" s="66">
        <v>21</v>
      </c>
      <c r="F53" s="67"/>
      <c r="G53" s="65">
        <f t="shared" si="4"/>
        <v>-2</v>
      </c>
      <c r="H53" s="66">
        <f t="shared" si="5"/>
        <v>-8</v>
      </c>
      <c r="I53" s="20">
        <f t="shared" si="6"/>
        <v>-1</v>
      </c>
      <c r="J53" s="21">
        <f t="shared" si="7"/>
        <v>-0.38095238095238093</v>
      </c>
    </row>
    <row r="54" spans="1:10" x14ac:dyDescent="0.25">
      <c r="A54" s="158" t="s">
        <v>282</v>
      </c>
      <c r="B54" s="65">
        <v>0</v>
      </c>
      <c r="C54" s="66">
        <v>0</v>
      </c>
      <c r="D54" s="65">
        <v>0</v>
      </c>
      <c r="E54" s="66">
        <v>2</v>
      </c>
      <c r="F54" s="67"/>
      <c r="G54" s="65">
        <f t="shared" si="4"/>
        <v>0</v>
      </c>
      <c r="H54" s="66">
        <f t="shared" si="5"/>
        <v>-2</v>
      </c>
      <c r="I54" s="20" t="str">
        <f t="shared" si="6"/>
        <v>-</v>
      </c>
      <c r="J54" s="21">
        <f t="shared" si="7"/>
        <v>-1</v>
      </c>
    </row>
    <row r="55" spans="1:10" x14ac:dyDescent="0.25">
      <c r="A55" s="158" t="s">
        <v>283</v>
      </c>
      <c r="B55" s="65">
        <v>2</v>
      </c>
      <c r="C55" s="66">
        <v>0</v>
      </c>
      <c r="D55" s="65">
        <v>6</v>
      </c>
      <c r="E55" s="66">
        <v>3</v>
      </c>
      <c r="F55" s="67"/>
      <c r="G55" s="65">
        <f t="shared" si="4"/>
        <v>2</v>
      </c>
      <c r="H55" s="66">
        <f t="shared" si="5"/>
        <v>3</v>
      </c>
      <c r="I55" s="20" t="str">
        <f t="shared" si="6"/>
        <v>-</v>
      </c>
      <c r="J55" s="21">
        <f t="shared" si="7"/>
        <v>1</v>
      </c>
    </row>
    <row r="56" spans="1:10" x14ac:dyDescent="0.25">
      <c r="A56" s="158" t="s">
        <v>335</v>
      </c>
      <c r="B56" s="65">
        <v>0</v>
      </c>
      <c r="C56" s="66">
        <v>0</v>
      </c>
      <c r="D56" s="65">
        <v>2</v>
      </c>
      <c r="E56" s="66">
        <v>0</v>
      </c>
      <c r="F56" s="67"/>
      <c r="G56" s="65">
        <f t="shared" si="4"/>
        <v>0</v>
      </c>
      <c r="H56" s="66">
        <f t="shared" si="5"/>
        <v>2</v>
      </c>
      <c r="I56" s="20" t="str">
        <f t="shared" si="6"/>
        <v>-</v>
      </c>
      <c r="J56" s="21" t="str">
        <f t="shared" si="7"/>
        <v>-</v>
      </c>
    </row>
    <row r="57" spans="1:10" x14ac:dyDescent="0.25">
      <c r="A57" s="158" t="s">
        <v>284</v>
      </c>
      <c r="B57" s="65">
        <v>0</v>
      </c>
      <c r="C57" s="66">
        <v>0</v>
      </c>
      <c r="D57" s="65">
        <v>1</v>
      </c>
      <c r="E57" s="66">
        <v>1</v>
      </c>
      <c r="F57" s="67"/>
      <c r="G57" s="65">
        <f t="shared" si="4"/>
        <v>0</v>
      </c>
      <c r="H57" s="66">
        <f t="shared" si="5"/>
        <v>0</v>
      </c>
      <c r="I57" s="20" t="str">
        <f t="shared" si="6"/>
        <v>-</v>
      </c>
      <c r="J57" s="21">
        <f t="shared" si="7"/>
        <v>0</v>
      </c>
    </row>
    <row r="58" spans="1:10" x14ac:dyDescent="0.25">
      <c r="A58" s="158" t="s">
        <v>235</v>
      </c>
      <c r="B58" s="65">
        <v>0</v>
      </c>
      <c r="C58" s="66">
        <v>1</v>
      </c>
      <c r="D58" s="65">
        <v>0</v>
      </c>
      <c r="E58" s="66">
        <v>4</v>
      </c>
      <c r="F58" s="67"/>
      <c r="G58" s="65">
        <f t="shared" si="4"/>
        <v>-1</v>
      </c>
      <c r="H58" s="66">
        <f t="shared" si="5"/>
        <v>-4</v>
      </c>
      <c r="I58" s="20">
        <f t="shared" si="6"/>
        <v>-1</v>
      </c>
      <c r="J58" s="21">
        <f t="shared" si="7"/>
        <v>-1</v>
      </c>
    </row>
    <row r="59" spans="1:10" x14ac:dyDescent="0.25">
      <c r="A59" s="158" t="s">
        <v>254</v>
      </c>
      <c r="B59" s="65">
        <v>0</v>
      </c>
      <c r="C59" s="66">
        <v>0</v>
      </c>
      <c r="D59" s="65">
        <v>6</v>
      </c>
      <c r="E59" s="66">
        <v>0</v>
      </c>
      <c r="F59" s="67"/>
      <c r="G59" s="65">
        <f t="shared" si="4"/>
        <v>0</v>
      </c>
      <c r="H59" s="66">
        <f t="shared" si="5"/>
        <v>6</v>
      </c>
      <c r="I59" s="20" t="str">
        <f t="shared" si="6"/>
        <v>-</v>
      </c>
      <c r="J59" s="21" t="str">
        <f t="shared" si="7"/>
        <v>-</v>
      </c>
    </row>
    <row r="60" spans="1:10" x14ac:dyDescent="0.25">
      <c r="A60" s="158" t="s">
        <v>285</v>
      </c>
      <c r="B60" s="65">
        <v>1</v>
      </c>
      <c r="C60" s="66">
        <v>0</v>
      </c>
      <c r="D60" s="65">
        <v>1</v>
      </c>
      <c r="E60" s="66">
        <v>0</v>
      </c>
      <c r="F60" s="67"/>
      <c r="G60" s="65">
        <f t="shared" si="4"/>
        <v>1</v>
      </c>
      <c r="H60" s="66">
        <f t="shared" si="5"/>
        <v>1</v>
      </c>
      <c r="I60" s="20" t="str">
        <f t="shared" si="6"/>
        <v>-</v>
      </c>
      <c r="J60" s="21" t="str">
        <f t="shared" si="7"/>
        <v>-</v>
      </c>
    </row>
    <row r="61" spans="1:10" x14ac:dyDescent="0.25">
      <c r="A61" s="158" t="s">
        <v>454</v>
      </c>
      <c r="B61" s="65">
        <v>4</v>
      </c>
      <c r="C61" s="66">
        <v>0</v>
      </c>
      <c r="D61" s="65">
        <v>28</v>
      </c>
      <c r="E61" s="66">
        <v>0</v>
      </c>
      <c r="F61" s="67"/>
      <c r="G61" s="65">
        <f t="shared" si="4"/>
        <v>4</v>
      </c>
      <c r="H61" s="66">
        <f t="shared" si="5"/>
        <v>28</v>
      </c>
      <c r="I61" s="20" t="str">
        <f t="shared" si="6"/>
        <v>-</v>
      </c>
      <c r="J61" s="21" t="str">
        <f t="shared" si="7"/>
        <v>-</v>
      </c>
    </row>
    <row r="62" spans="1:10" x14ac:dyDescent="0.25">
      <c r="A62" s="158" t="s">
        <v>379</v>
      </c>
      <c r="B62" s="65">
        <v>1</v>
      </c>
      <c r="C62" s="66">
        <v>10</v>
      </c>
      <c r="D62" s="65">
        <v>90</v>
      </c>
      <c r="E62" s="66">
        <v>108</v>
      </c>
      <c r="F62" s="67"/>
      <c r="G62" s="65">
        <f t="shared" si="4"/>
        <v>-9</v>
      </c>
      <c r="H62" s="66">
        <f t="shared" si="5"/>
        <v>-18</v>
      </c>
      <c r="I62" s="20">
        <f t="shared" si="6"/>
        <v>-0.9</v>
      </c>
      <c r="J62" s="21">
        <f t="shared" si="7"/>
        <v>-0.16666666666666666</v>
      </c>
    </row>
    <row r="63" spans="1:10" x14ac:dyDescent="0.25">
      <c r="A63" s="158" t="s">
        <v>380</v>
      </c>
      <c r="B63" s="65">
        <v>2</v>
      </c>
      <c r="C63" s="66">
        <v>2</v>
      </c>
      <c r="D63" s="65">
        <v>45</v>
      </c>
      <c r="E63" s="66">
        <v>37</v>
      </c>
      <c r="F63" s="67"/>
      <c r="G63" s="65">
        <f t="shared" si="4"/>
        <v>0</v>
      </c>
      <c r="H63" s="66">
        <f t="shared" si="5"/>
        <v>8</v>
      </c>
      <c r="I63" s="20">
        <f t="shared" si="6"/>
        <v>0</v>
      </c>
      <c r="J63" s="21">
        <f t="shared" si="7"/>
        <v>0.21621621621621623</v>
      </c>
    </row>
    <row r="64" spans="1:10" x14ac:dyDescent="0.25">
      <c r="A64" s="158" t="s">
        <v>412</v>
      </c>
      <c r="B64" s="65">
        <v>6</v>
      </c>
      <c r="C64" s="66">
        <v>25</v>
      </c>
      <c r="D64" s="65">
        <v>155</v>
      </c>
      <c r="E64" s="66">
        <v>153</v>
      </c>
      <c r="F64" s="67"/>
      <c r="G64" s="65">
        <f t="shared" si="4"/>
        <v>-19</v>
      </c>
      <c r="H64" s="66">
        <f t="shared" si="5"/>
        <v>2</v>
      </c>
      <c r="I64" s="20">
        <f t="shared" si="6"/>
        <v>-0.76</v>
      </c>
      <c r="J64" s="21">
        <f t="shared" si="7"/>
        <v>1.3071895424836602E-2</v>
      </c>
    </row>
    <row r="65" spans="1:10" x14ac:dyDescent="0.25">
      <c r="A65" s="158" t="s">
        <v>413</v>
      </c>
      <c r="B65" s="65">
        <v>4</v>
      </c>
      <c r="C65" s="66">
        <v>4</v>
      </c>
      <c r="D65" s="65">
        <v>33</v>
      </c>
      <c r="E65" s="66">
        <v>31</v>
      </c>
      <c r="F65" s="67"/>
      <c r="G65" s="65">
        <f t="shared" si="4"/>
        <v>0</v>
      </c>
      <c r="H65" s="66">
        <f t="shared" si="5"/>
        <v>2</v>
      </c>
      <c r="I65" s="20">
        <f t="shared" si="6"/>
        <v>0</v>
      </c>
      <c r="J65" s="21">
        <f t="shared" si="7"/>
        <v>6.4516129032258063E-2</v>
      </c>
    </row>
    <row r="66" spans="1:10" x14ac:dyDescent="0.25">
      <c r="A66" s="158" t="s">
        <v>455</v>
      </c>
      <c r="B66" s="65">
        <v>6</v>
      </c>
      <c r="C66" s="66">
        <v>9</v>
      </c>
      <c r="D66" s="65">
        <v>124</v>
      </c>
      <c r="E66" s="66">
        <v>102</v>
      </c>
      <c r="F66" s="67"/>
      <c r="G66" s="65">
        <f t="shared" si="4"/>
        <v>-3</v>
      </c>
      <c r="H66" s="66">
        <f t="shared" si="5"/>
        <v>22</v>
      </c>
      <c r="I66" s="20">
        <f t="shared" si="6"/>
        <v>-0.33333333333333331</v>
      </c>
      <c r="J66" s="21">
        <f t="shared" si="7"/>
        <v>0.21568627450980393</v>
      </c>
    </row>
    <row r="67" spans="1:10" x14ac:dyDescent="0.25">
      <c r="A67" s="158" t="s">
        <v>456</v>
      </c>
      <c r="B67" s="65">
        <v>2</v>
      </c>
      <c r="C67" s="66">
        <v>1</v>
      </c>
      <c r="D67" s="65">
        <v>29</v>
      </c>
      <c r="E67" s="66">
        <v>24</v>
      </c>
      <c r="F67" s="67"/>
      <c r="G67" s="65">
        <f t="shared" si="4"/>
        <v>1</v>
      </c>
      <c r="H67" s="66">
        <f t="shared" si="5"/>
        <v>5</v>
      </c>
      <c r="I67" s="20">
        <f t="shared" si="6"/>
        <v>1</v>
      </c>
      <c r="J67" s="21">
        <f t="shared" si="7"/>
        <v>0.20833333333333334</v>
      </c>
    </row>
    <row r="68" spans="1:10" x14ac:dyDescent="0.25">
      <c r="A68" s="158" t="s">
        <v>477</v>
      </c>
      <c r="B68" s="65">
        <v>4</v>
      </c>
      <c r="C68" s="66">
        <v>6</v>
      </c>
      <c r="D68" s="65">
        <v>37</v>
      </c>
      <c r="E68" s="66">
        <v>27</v>
      </c>
      <c r="F68" s="67"/>
      <c r="G68" s="65">
        <f t="shared" si="4"/>
        <v>-2</v>
      </c>
      <c r="H68" s="66">
        <f t="shared" si="5"/>
        <v>10</v>
      </c>
      <c r="I68" s="20">
        <f t="shared" si="6"/>
        <v>-0.33333333333333331</v>
      </c>
      <c r="J68" s="21">
        <f t="shared" si="7"/>
        <v>0.37037037037037035</v>
      </c>
    </row>
    <row r="69" spans="1:10" x14ac:dyDescent="0.25">
      <c r="A69" s="158" t="s">
        <v>320</v>
      </c>
      <c r="B69" s="65">
        <v>0</v>
      </c>
      <c r="C69" s="66">
        <v>4</v>
      </c>
      <c r="D69" s="65">
        <v>8</v>
      </c>
      <c r="E69" s="66">
        <v>5</v>
      </c>
      <c r="F69" s="67"/>
      <c r="G69" s="65">
        <f t="shared" si="4"/>
        <v>-4</v>
      </c>
      <c r="H69" s="66">
        <f t="shared" si="5"/>
        <v>3</v>
      </c>
      <c r="I69" s="20">
        <f t="shared" si="6"/>
        <v>-1</v>
      </c>
      <c r="J69" s="21">
        <f t="shared" si="7"/>
        <v>0.6</v>
      </c>
    </row>
    <row r="70" spans="1:10" s="160" customFormat="1" x14ac:dyDescent="0.25">
      <c r="A70" s="178" t="s">
        <v>633</v>
      </c>
      <c r="B70" s="71">
        <v>49</v>
      </c>
      <c r="C70" s="72">
        <v>102</v>
      </c>
      <c r="D70" s="71">
        <v>897</v>
      </c>
      <c r="E70" s="72">
        <v>957</v>
      </c>
      <c r="F70" s="73"/>
      <c r="G70" s="71">
        <f t="shared" si="4"/>
        <v>-53</v>
      </c>
      <c r="H70" s="72">
        <f t="shared" si="5"/>
        <v>-60</v>
      </c>
      <c r="I70" s="37">
        <f t="shared" si="6"/>
        <v>-0.51960784313725494</v>
      </c>
      <c r="J70" s="38">
        <f t="shared" si="7"/>
        <v>-6.2695924764890276E-2</v>
      </c>
    </row>
    <row r="71" spans="1:10" x14ac:dyDescent="0.25">
      <c r="A71" s="177"/>
      <c r="B71" s="143"/>
      <c r="C71" s="144"/>
      <c r="D71" s="143"/>
      <c r="E71" s="144"/>
      <c r="F71" s="145"/>
      <c r="G71" s="143"/>
      <c r="H71" s="144"/>
      <c r="I71" s="151"/>
      <c r="J71" s="152"/>
    </row>
    <row r="72" spans="1:10" s="139" customFormat="1" x14ac:dyDescent="0.25">
      <c r="A72" s="159" t="s">
        <v>36</v>
      </c>
      <c r="B72" s="65"/>
      <c r="C72" s="66"/>
      <c r="D72" s="65"/>
      <c r="E72" s="66"/>
      <c r="F72" s="67"/>
      <c r="G72" s="65"/>
      <c r="H72" s="66"/>
      <c r="I72" s="20"/>
      <c r="J72" s="21"/>
    </row>
    <row r="73" spans="1:10" x14ac:dyDescent="0.25">
      <c r="A73" s="158" t="s">
        <v>388</v>
      </c>
      <c r="B73" s="65">
        <v>69</v>
      </c>
      <c r="C73" s="66">
        <v>0</v>
      </c>
      <c r="D73" s="65">
        <v>134</v>
      </c>
      <c r="E73" s="66">
        <v>0</v>
      </c>
      <c r="F73" s="67"/>
      <c r="G73" s="65">
        <f>B73-C73</f>
        <v>69</v>
      </c>
      <c r="H73" s="66">
        <f>D73-E73</f>
        <v>134</v>
      </c>
      <c r="I73" s="20" t="str">
        <f>IF(C73=0, "-", IF(G73/C73&lt;10, G73/C73, "&gt;999%"))</f>
        <v>-</v>
      </c>
      <c r="J73" s="21" t="str">
        <f>IF(E73=0, "-", IF(H73/E73&lt;10, H73/E73, "&gt;999%"))</f>
        <v>-</v>
      </c>
    </row>
    <row r="74" spans="1:10" s="160" customFormat="1" x14ac:dyDescent="0.25">
      <c r="A74" s="178" t="s">
        <v>634</v>
      </c>
      <c r="B74" s="71">
        <v>69</v>
      </c>
      <c r="C74" s="72">
        <v>0</v>
      </c>
      <c r="D74" s="71">
        <v>134</v>
      </c>
      <c r="E74" s="72">
        <v>0</v>
      </c>
      <c r="F74" s="73"/>
      <c r="G74" s="71">
        <f>B74-C74</f>
        <v>69</v>
      </c>
      <c r="H74" s="72">
        <f>D74-E74</f>
        <v>134</v>
      </c>
      <c r="I74" s="37" t="str">
        <f>IF(C74=0, "-", IF(G74/C74&lt;10, G74/C74, "&gt;999%"))</f>
        <v>-</v>
      </c>
      <c r="J74" s="38" t="str">
        <f>IF(E74=0, "-", IF(H74/E74&lt;10, H74/E74, "&gt;999%"))</f>
        <v>-</v>
      </c>
    </row>
    <row r="75" spans="1:10" x14ac:dyDescent="0.25">
      <c r="A75" s="177"/>
      <c r="B75" s="143"/>
      <c r="C75" s="144"/>
      <c r="D75" s="143"/>
      <c r="E75" s="144"/>
      <c r="F75" s="145"/>
      <c r="G75" s="143"/>
      <c r="H75" s="144"/>
      <c r="I75" s="151"/>
      <c r="J75" s="152"/>
    </row>
    <row r="76" spans="1:10" s="139" customFormat="1" x14ac:dyDescent="0.25">
      <c r="A76" s="159" t="s">
        <v>37</v>
      </c>
      <c r="B76" s="65"/>
      <c r="C76" s="66"/>
      <c r="D76" s="65"/>
      <c r="E76" s="66"/>
      <c r="F76" s="67"/>
      <c r="G76" s="65"/>
      <c r="H76" s="66"/>
      <c r="I76" s="20"/>
      <c r="J76" s="21"/>
    </row>
    <row r="77" spans="1:10" x14ac:dyDescent="0.25">
      <c r="A77" s="158" t="s">
        <v>321</v>
      </c>
      <c r="B77" s="65">
        <v>1</v>
      </c>
      <c r="C77" s="66">
        <v>0</v>
      </c>
      <c r="D77" s="65">
        <v>11</v>
      </c>
      <c r="E77" s="66">
        <v>0</v>
      </c>
      <c r="F77" s="67"/>
      <c r="G77" s="65">
        <f>B77-C77</f>
        <v>1</v>
      </c>
      <c r="H77" s="66">
        <f>D77-E77</f>
        <v>11</v>
      </c>
      <c r="I77" s="20" t="str">
        <f>IF(C77=0, "-", IF(G77/C77&lt;10, G77/C77, "&gt;999%"))</f>
        <v>-</v>
      </c>
      <c r="J77" s="21" t="str">
        <f>IF(E77=0, "-", IF(H77/E77&lt;10, H77/E77, "&gt;999%"))</f>
        <v>-</v>
      </c>
    </row>
    <row r="78" spans="1:10" x14ac:dyDescent="0.25">
      <c r="A78" s="158" t="s">
        <v>514</v>
      </c>
      <c r="B78" s="65">
        <v>8</v>
      </c>
      <c r="C78" s="66">
        <v>6</v>
      </c>
      <c r="D78" s="65">
        <v>80</v>
      </c>
      <c r="E78" s="66">
        <v>69</v>
      </c>
      <c r="F78" s="67"/>
      <c r="G78" s="65">
        <f>B78-C78</f>
        <v>2</v>
      </c>
      <c r="H78" s="66">
        <f>D78-E78</f>
        <v>11</v>
      </c>
      <c r="I78" s="20">
        <f>IF(C78=0, "-", IF(G78/C78&lt;10, G78/C78, "&gt;999%"))</f>
        <v>0.33333333333333331</v>
      </c>
      <c r="J78" s="21">
        <f>IF(E78=0, "-", IF(H78/E78&lt;10, H78/E78, "&gt;999%"))</f>
        <v>0.15942028985507245</v>
      </c>
    </row>
    <row r="79" spans="1:10" x14ac:dyDescent="0.25">
      <c r="A79" s="158" t="s">
        <v>515</v>
      </c>
      <c r="B79" s="65">
        <v>0</v>
      </c>
      <c r="C79" s="66">
        <v>0</v>
      </c>
      <c r="D79" s="65">
        <v>31</v>
      </c>
      <c r="E79" s="66">
        <v>0</v>
      </c>
      <c r="F79" s="67"/>
      <c r="G79" s="65">
        <f>B79-C79</f>
        <v>0</v>
      </c>
      <c r="H79" s="66">
        <f>D79-E79</f>
        <v>31</v>
      </c>
      <c r="I79" s="20" t="str">
        <f>IF(C79=0, "-", IF(G79/C79&lt;10, G79/C79, "&gt;999%"))</f>
        <v>-</v>
      </c>
      <c r="J79" s="21" t="str">
        <f>IF(E79=0, "-", IF(H79/E79&lt;10, H79/E79, "&gt;999%"))</f>
        <v>-</v>
      </c>
    </row>
    <row r="80" spans="1:10" s="160" customFormat="1" x14ac:dyDescent="0.25">
      <c r="A80" s="178" t="s">
        <v>635</v>
      </c>
      <c r="B80" s="71">
        <v>9</v>
      </c>
      <c r="C80" s="72">
        <v>6</v>
      </c>
      <c r="D80" s="71">
        <v>122</v>
      </c>
      <c r="E80" s="72">
        <v>69</v>
      </c>
      <c r="F80" s="73"/>
      <c r="G80" s="71">
        <f>B80-C80</f>
        <v>3</v>
      </c>
      <c r="H80" s="72">
        <f>D80-E80</f>
        <v>53</v>
      </c>
      <c r="I80" s="37">
        <f>IF(C80=0, "-", IF(G80/C80&lt;10, G80/C80, "&gt;999%"))</f>
        <v>0.5</v>
      </c>
      <c r="J80" s="38">
        <f>IF(E80=0, "-", IF(H80/E80&lt;10, H80/E80, "&gt;999%"))</f>
        <v>0.76811594202898548</v>
      </c>
    </row>
    <row r="81" spans="1:10" x14ac:dyDescent="0.25">
      <c r="A81" s="177"/>
      <c r="B81" s="143"/>
      <c r="C81" s="144"/>
      <c r="D81" s="143"/>
      <c r="E81" s="144"/>
      <c r="F81" s="145"/>
      <c r="G81" s="143"/>
      <c r="H81" s="144"/>
      <c r="I81" s="151"/>
      <c r="J81" s="152"/>
    </row>
    <row r="82" spans="1:10" s="139" customFormat="1" x14ac:dyDescent="0.25">
      <c r="A82" s="159" t="s">
        <v>38</v>
      </c>
      <c r="B82" s="65"/>
      <c r="C82" s="66"/>
      <c r="D82" s="65"/>
      <c r="E82" s="66"/>
      <c r="F82" s="67"/>
      <c r="G82" s="65"/>
      <c r="H82" s="66"/>
      <c r="I82" s="20"/>
      <c r="J82" s="21"/>
    </row>
    <row r="83" spans="1:10" x14ac:dyDescent="0.25">
      <c r="A83" s="158" t="s">
        <v>279</v>
      </c>
      <c r="B83" s="65">
        <v>0</v>
      </c>
      <c r="C83" s="66">
        <v>0</v>
      </c>
      <c r="D83" s="65">
        <v>6</v>
      </c>
      <c r="E83" s="66">
        <v>11</v>
      </c>
      <c r="F83" s="67"/>
      <c r="G83" s="65">
        <f>B83-C83</f>
        <v>0</v>
      </c>
      <c r="H83" s="66">
        <f>D83-E83</f>
        <v>-5</v>
      </c>
      <c r="I83" s="20" t="str">
        <f>IF(C83=0, "-", IF(G83/C83&lt;10, G83/C83, "&gt;999%"))</f>
        <v>-</v>
      </c>
      <c r="J83" s="21">
        <f>IF(E83=0, "-", IF(H83/E83&lt;10, H83/E83, "&gt;999%"))</f>
        <v>-0.45454545454545453</v>
      </c>
    </row>
    <row r="84" spans="1:10" s="160" customFormat="1" x14ac:dyDescent="0.25">
      <c r="A84" s="178" t="s">
        <v>636</v>
      </c>
      <c r="B84" s="71">
        <v>0</v>
      </c>
      <c r="C84" s="72">
        <v>0</v>
      </c>
      <c r="D84" s="71">
        <v>6</v>
      </c>
      <c r="E84" s="72">
        <v>11</v>
      </c>
      <c r="F84" s="73"/>
      <c r="G84" s="71">
        <f>B84-C84</f>
        <v>0</v>
      </c>
      <c r="H84" s="72">
        <f>D84-E84</f>
        <v>-5</v>
      </c>
      <c r="I84" s="37" t="str">
        <f>IF(C84=0, "-", IF(G84/C84&lt;10, G84/C84, "&gt;999%"))</f>
        <v>-</v>
      </c>
      <c r="J84" s="38">
        <f>IF(E84=0, "-", IF(H84/E84&lt;10, H84/E84, "&gt;999%"))</f>
        <v>-0.45454545454545453</v>
      </c>
    </row>
    <row r="85" spans="1:10" x14ac:dyDescent="0.25">
      <c r="A85" s="177"/>
      <c r="B85" s="143"/>
      <c r="C85" s="144"/>
      <c r="D85" s="143"/>
      <c r="E85" s="144"/>
      <c r="F85" s="145"/>
      <c r="G85" s="143"/>
      <c r="H85" s="144"/>
      <c r="I85" s="151"/>
      <c r="J85" s="152"/>
    </row>
    <row r="86" spans="1:10" s="139" customFormat="1" x14ac:dyDescent="0.25">
      <c r="A86" s="159" t="s">
        <v>39</v>
      </c>
      <c r="B86" s="65"/>
      <c r="C86" s="66"/>
      <c r="D86" s="65"/>
      <c r="E86" s="66"/>
      <c r="F86" s="67"/>
      <c r="G86" s="65"/>
      <c r="H86" s="66"/>
      <c r="I86" s="20"/>
      <c r="J86" s="21"/>
    </row>
    <row r="87" spans="1:10" x14ac:dyDescent="0.25">
      <c r="A87" s="158" t="s">
        <v>213</v>
      </c>
      <c r="B87" s="65">
        <v>0</v>
      </c>
      <c r="C87" s="66">
        <v>2</v>
      </c>
      <c r="D87" s="65">
        <v>10</v>
      </c>
      <c r="E87" s="66">
        <v>8</v>
      </c>
      <c r="F87" s="67"/>
      <c r="G87" s="65">
        <f>B87-C87</f>
        <v>-2</v>
      </c>
      <c r="H87" s="66">
        <f>D87-E87</f>
        <v>2</v>
      </c>
      <c r="I87" s="20">
        <f>IF(C87=0, "-", IF(G87/C87&lt;10, G87/C87, "&gt;999%"))</f>
        <v>-1</v>
      </c>
      <c r="J87" s="21">
        <f>IF(E87=0, "-", IF(H87/E87&lt;10, H87/E87, "&gt;999%"))</f>
        <v>0.25</v>
      </c>
    </row>
    <row r="88" spans="1:10" x14ac:dyDescent="0.25">
      <c r="A88" s="158" t="s">
        <v>354</v>
      </c>
      <c r="B88" s="65">
        <v>0</v>
      </c>
      <c r="C88" s="66">
        <v>1</v>
      </c>
      <c r="D88" s="65">
        <v>4</v>
      </c>
      <c r="E88" s="66">
        <v>2</v>
      </c>
      <c r="F88" s="67"/>
      <c r="G88" s="65">
        <f>B88-C88</f>
        <v>-1</v>
      </c>
      <c r="H88" s="66">
        <f>D88-E88</f>
        <v>2</v>
      </c>
      <c r="I88" s="20">
        <f>IF(C88=0, "-", IF(G88/C88&lt;10, G88/C88, "&gt;999%"))</f>
        <v>-1</v>
      </c>
      <c r="J88" s="21">
        <f>IF(E88=0, "-", IF(H88/E88&lt;10, H88/E88, "&gt;999%"))</f>
        <v>1</v>
      </c>
    </row>
    <row r="89" spans="1:10" x14ac:dyDescent="0.25">
      <c r="A89" s="158" t="s">
        <v>389</v>
      </c>
      <c r="B89" s="65">
        <v>0</v>
      </c>
      <c r="C89" s="66">
        <v>1</v>
      </c>
      <c r="D89" s="65">
        <v>0</v>
      </c>
      <c r="E89" s="66">
        <v>4</v>
      </c>
      <c r="F89" s="67"/>
      <c r="G89" s="65">
        <f>B89-C89</f>
        <v>-1</v>
      </c>
      <c r="H89" s="66">
        <f>D89-E89</f>
        <v>-4</v>
      </c>
      <c r="I89" s="20">
        <f>IF(C89=0, "-", IF(G89/C89&lt;10, G89/C89, "&gt;999%"))</f>
        <v>-1</v>
      </c>
      <c r="J89" s="21">
        <f>IF(E89=0, "-", IF(H89/E89&lt;10, H89/E89, "&gt;999%"))</f>
        <v>-1</v>
      </c>
    </row>
    <row r="90" spans="1:10" x14ac:dyDescent="0.25">
      <c r="A90" s="158" t="s">
        <v>266</v>
      </c>
      <c r="B90" s="65">
        <v>0</v>
      </c>
      <c r="C90" s="66">
        <v>0</v>
      </c>
      <c r="D90" s="65">
        <v>3</v>
      </c>
      <c r="E90" s="66">
        <v>0</v>
      </c>
      <c r="F90" s="67"/>
      <c r="G90" s="65">
        <f>B90-C90</f>
        <v>0</v>
      </c>
      <c r="H90" s="66">
        <f>D90-E90</f>
        <v>3</v>
      </c>
      <c r="I90" s="20" t="str">
        <f>IF(C90=0, "-", IF(G90/C90&lt;10, G90/C90, "&gt;999%"))</f>
        <v>-</v>
      </c>
      <c r="J90" s="21" t="str">
        <f>IF(E90=0, "-", IF(H90/E90&lt;10, H90/E90, "&gt;999%"))</f>
        <v>-</v>
      </c>
    </row>
    <row r="91" spans="1:10" s="160" customFormat="1" x14ac:dyDescent="0.25">
      <c r="A91" s="178" t="s">
        <v>637</v>
      </c>
      <c r="B91" s="71">
        <v>0</v>
      </c>
      <c r="C91" s="72">
        <v>4</v>
      </c>
      <c r="D91" s="71">
        <v>17</v>
      </c>
      <c r="E91" s="72">
        <v>14</v>
      </c>
      <c r="F91" s="73"/>
      <c r="G91" s="71">
        <f>B91-C91</f>
        <v>-4</v>
      </c>
      <c r="H91" s="72">
        <f>D91-E91</f>
        <v>3</v>
      </c>
      <c r="I91" s="37">
        <f>IF(C91=0, "-", IF(G91/C91&lt;10, G91/C91, "&gt;999%"))</f>
        <v>-1</v>
      </c>
      <c r="J91" s="38">
        <f>IF(E91=0, "-", IF(H91/E91&lt;10, H91/E91, "&gt;999%"))</f>
        <v>0.21428571428571427</v>
      </c>
    </row>
    <row r="92" spans="1:10" x14ac:dyDescent="0.25">
      <c r="A92" s="177"/>
      <c r="B92" s="143"/>
      <c r="C92" s="144"/>
      <c r="D92" s="143"/>
      <c r="E92" s="144"/>
      <c r="F92" s="145"/>
      <c r="G92" s="143"/>
      <c r="H92" s="144"/>
      <c r="I92" s="151"/>
      <c r="J92" s="152"/>
    </row>
    <row r="93" spans="1:10" s="139" customFormat="1" x14ac:dyDescent="0.25">
      <c r="A93" s="159" t="s">
        <v>40</v>
      </c>
      <c r="B93" s="65"/>
      <c r="C93" s="66"/>
      <c r="D93" s="65"/>
      <c r="E93" s="66"/>
      <c r="F93" s="67"/>
      <c r="G93" s="65"/>
      <c r="H93" s="66"/>
      <c r="I93" s="20"/>
      <c r="J93" s="21"/>
    </row>
    <row r="94" spans="1:10" x14ac:dyDescent="0.25">
      <c r="A94" s="158" t="s">
        <v>414</v>
      </c>
      <c r="B94" s="65">
        <v>0</v>
      </c>
      <c r="C94" s="66">
        <v>0</v>
      </c>
      <c r="D94" s="65">
        <v>11</v>
      </c>
      <c r="E94" s="66">
        <v>0</v>
      </c>
      <c r="F94" s="67"/>
      <c r="G94" s="65">
        <f>B94-C94</f>
        <v>0</v>
      </c>
      <c r="H94" s="66">
        <f>D94-E94</f>
        <v>11</v>
      </c>
      <c r="I94" s="20" t="str">
        <f>IF(C94=0, "-", IF(G94/C94&lt;10, G94/C94, "&gt;999%"))</f>
        <v>-</v>
      </c>
      <c r="J94" s="21" t="str">
        <f>IF(E94=0, "-", IF(H94/E94&lt;10, H94/E94, "&gt;999%"))</f>
        <v>-</v>
      </c>
    </row>
    <row r="95" spans="1:10" x14ac:dyDescent="0.25">
      <c r="A95" s="158" t="s">
        <v>390</v>
      </c>
      <c r="B95" s="65">
        <v>5</v>
      </c>
      <c r="C95" s="66">
        <v>0</v>
      </c>
      <c r="D95" s="65">
        <v>37</v>
      </c>
      <c r="E95" s="66">
        <v>0</v>
      </c>
      <c r="F95" s="67"/>
      <c r="G95" s="65">
        <f>B95-C95</f>
        <v>5</v>
      </c>
      <c r="H95" s="66">
        <f>D95-E95</f>
        <v>37</v>
      </c>
      <c r="I95" s="20" t="str">
        <f>IF(C95=0, "-", IF(G95/C95&lt;10, G95/C95, "&gt;999%"))</f>
        <v>-</v>
      </c>
      <c r="J95" s="21" t="str">
        <f>IF(E95=0, "-", IF(H95/E95&lt;10, H95/E95, "&gt;999%"))</f>
        <v>-</v>
      </c>
    </row>
    <row r="96" spans="1:10" x14ac:dyDescent="0.25">
      <c r="A96" s="158" t="s">
        <v>236</v>
      </c>
      <c r="B96" s="65">
        <v>0</v>
      </c>
      <c r="C96" s="66">
        <v>0</v>
      </c>
      <c r="D96" s="65">
        <v>5</v>
      </c>
      <c r="E96" s="66">
        <v>0</v>
      </c>
      <c r="F96" s="67"/>
      <c r="G96" s="65">
        <f>B96-C96</f>
        <v>0</v>
      </c>
      <c r="H96" s="66">
        <f>D96-E96</f>
        <v>5</v>
      </c>
      <c r="I96" s="20" t="str">
        <f>IF(C96=0, "-", IF(G96/C96&lt;10, G96/C96, "&gt;999%"))</f>
        <v>-</v>
      </c>
      <c r="J96" s="21" t="str">
        <f>IF(E96=0, "-", IF(H96/E96&lt;10, H96/E96, "&gt;999%"))</f>
        <v>-</v>
      </c>
    </row>
    <row r="97" spans="1:10" s="160" customFormat="1" x14ac:dyDescent="0.25">
      <c r="A97" s="178" t="s">
        <v>638</v>
      </c>
      <c r="B97" s="71">
        <v>5</v>
      </c>
      <c r="C97" s="72">
        <v>0</v>
      </c>
      <c r="D97" s="71">
        <v>53</v>
      </c>
      <c r="E97" s="72">
        <v>0</v>
      </c>
      <c r="F97" s="73"/>
      <c r="G97" s="71">
        <f>B97-C97</f>
        <v>5</v>
      </c>
      <c r="H97" s="72">
        <f>D97-E97</f>
        <v>53</v>
      </c>
      <c r="I97" s="37" t="str">
        <f>IF(C97=0, "-", IF(G97/C97&lt;10, G97/C97, "&gt;999%"))</f>
        <v>-</v>
      </c>
      <c r="J97" s="38" t="str">
        <f>IF(E97=0, "-", IF(H97/E97&lt;10, H97/E97, "&gt;999%"))</f>
        <v>-</v>
      </c>
    </row>
    <row r="98" spans="1:10" x14ac:dyDescent="0.25">
      <c r="A98" s="177"/>
      <c r="B98" s="143"/>
      <c r="C98" s="144"/>
      <c r="D98" s="143"/>
      <c r="E98" s="144"/>
      <c r="F98" s="145"/>
      <c r="G98" s="143"/>
      <c r="H98" s="144"/>
      <c r="I98" s="151"/>
      <c r="J98" s="152"/>
    </row>
    <row r="99" spans="1:10" s="139" customFormat="1" x14ac:dyDescent="0.25">
      <c r="A99" s="159" t="s">
        <v>41</v>
      </c>
      <c r="B99" s="65"/>
      <c r="C99" s="66"/>
      <c r="D99" s="65"/>
      <c r="E99" s="66"/>
      <c r="F99" s="67"/>
      <c r="G99" s="65"/>
      <c r="H99" s="66"/>
      <c r="I99" s="20"/>
      <c r="J99" s="21"/>
    </row>
    <row r="100" spans="1:10" x14ac:dyDescent="0.25">
      <c r="A100" s="158" t="s">
        <v>557</v>
      </c>
      <c r="B100" s="65">
        <v>5</v>
      </c>
      <c r="C100" s="66">
        <v>4</v>
      </c>
      <c r="D100" s="65">
        <v>58</v>
      </c>
      <c r="E100" s="66">
        <v>43</v>
      </c>
      <c r="F100" s="67"/>
      <c r="G100" s="65">
        <f>B100-C100</f>
        <v>1</v>
      </c>
      <c r="H100" s="66">
        <f>D100-E100</f>
        <v>15</v>
      </c>
      <c r="I100" s="20">
        <f>IF(C100=0, "-", IF(G100/C100&lt;10, G100/C100, "&gt;999%"))</f>
        <v>0.25</v>
      </c>
      <c r="J100" s="21">
        <f>IF(E100=0, "-", IF(H100/E100&lt;10, H100/E100, "&gt;999%"))</f>
        <v>0.34883720930232559</v>
      </c>
    </row>
    <row r="101" spans="1:10" x14ac:dyDescent="0.25">
      <c r="A101" s="158" t="s">
        <v>546</v>
      </c>
      <c r="B101" s="65">
        <v>1</v>
      </c>
      <c r="C101" s="66">
        <v>0</v>
      </c>
      <c r="D101" s="65">
        <v>1</v>
      </c>
      <c r="E101" s="66">
        <v>0</v>
      </c>
      <c r="F101" s="67"/>
      <c r="G101" s="65">
        <f>B101-C101</f>
        <v>1</v>
      </c>
      <c r="H101" s="66">
        <f>D101-E101</f>
        <v>1</v>
      </c>
      <c r="I101" s="20" t="str">
        <f>IF(C101=0, "-", IF(G101/C101&lt;10, G101/C101, "&gt;999%"))</f>
        <v>-</v>
      </c>
      <c r="J101" s="21" t="str">
        <f>IF(E101=0, "-", IF(H101/E101&lt;10, H101/E101, "&gt;999%"))</f>
        <v>-</v>
      </c>
    </row>
    <row r="102" spans="1:10" s="160" customFormat="1" x14ac:dyDescent="0.25">
      <c r="A102" s="178" t="s">
        <v>639</v>
      </c>
      <c r="B102" s="71">
        <v>6</v>
      </c>
      <c r="C102" s="72">
        <v>4</v>
      </c>
      <c r="D102" s="71">
        <v>59</v>
      </c>
      <c r="E102" s="72">
        <v>43</v>
      </c>
      <c r="F102" s="73"/>
      <c r="G102" s="71">
        <f>B102-C102</f>
        <v>2</v>
      </c>
      <c r="H102" s="72">
        <f>D102-E102</f>
        <v>16</v>
      </c>
      <c r="I102" s="37">
        <f>IF(C102=0, "-", IF(G102/C102&lt;10, G102/C102, "&gt;999%"))</f>
        <v>0.5</v>
      </c>
      <c r="J102" s="38">
        <f>IF(E102=0, "-", IF(H102/E102&lt;10, H102/E102, "&gt;999%"))</f>
        <v>0.37209302325581395</v>
      </c>
    </row>
    <row r="103" spans="1:10" x14ac:dyDescent="0.25">
      <c r="A103" s="177"/>
      <c r="B103" s="143"/>
      <c r="C103" s="144"/>
      <c r="D103" s="143"/>
      <c r="E103" s="144"/>
      <c r="F103" s="145"/>
      <c r="G103" s="143"/>
      <c r="H103" s="144"/>
      <c r="I103" s="151"/>
      <c r="J103" s="152"/>
    </row>
    <row r="104" spans="1:10" s="139" customFormat="1" x14ac:dyDescent="0.25">
      <c r="A104" s="159" t="s">
        <v>42</v>
      </c>
      <c r="B104" s="65"/>
      <c r="C104" s="66"/>
      <c r="D104" s="65"/>
      <c r="E104" s="66"/>
      <c r="F104" s="67"/>
      <c r="G104" s="65"/>
      <c r="H104" s="66"/>
      <c r="I104" s="20"/>
      <c r="J104" s="21"/>
    </row>
    <row r="105" spans="1:10" x14ac:dyDescent="0.25">
      <c r="A105" s="158" t="s">
        <v>558</v>
      </c>
      <c r="B105" s="65">
        <v>0</v>
      </c>
      <c r="C105" s="66">
        <v>0</v>
      </c>
      <c r="D105" s="65">
        <v>2</v>
      </c>
      <c r="E105" s="66">
        <v>0</v>
      </c>
      <c r="F105" s="67"/>
      <c r="G105" s="65">
        <f>B105-C105</f>
        <v>0</v>
      </c>
      <c r="H105" s="66">
        <f>D105-E105</f>
        <v>2</v>
      </c>
      <c r="I105" s="20" t="str">
        <f>IF(C105=0, "-", IF(G105/C105&lt;10, G105/C105, "&gt;999%"))</f>
        <v>-</v>
      </c>
      <c r="J105" s="21" t="str">
        <f>IF(E105=0, "-", IF(H105/E105&lt;10, H105/E105, "&gt;999%"))</f>
        <v>-</v>
      </c>
    </row>
    <row r="106" spans="1:10" s="160" customFormat="1" x14ac:dyDescent="0.25">
      <c r="A106" s="178" t="s">
        <v>640</v>
      </c>
      <c r="B106" s="71">
        <v>0</v>
      </c>
      <c r="C106" s="72">
        <v>0</v>
      </c>
      <c r="D106" s="71">
        <v>2</v>
      </c>
      <c r="E106" s="72">
        <v>0</v>
      </c>
      <c r="F106" s="73"/>
      <c r="G106" s="71">
        <f>B106-C106</f>
        <v>0</v>
      </c>
      <c r="H106" s="72">
        <f>D106-E106</f>
        <v>2</v>
      </c>
      <c r="I106" s="37" t="str">
        <f>IF(C106=0, "-", IF(G106/C106&lt;10, G106/C106, "&gt;999%"))</f>
        <v>-</v>
      </c>
      <c r="J106" s="38" t="str">
        <f>IF(E106=0, "-", IF(H106/E106&lt;10, H106/E106, "&gt;999%"))</f>
        <v>-</v>
      </c>
    </row>
    <row r="107" spans="1:10" x14ac:dyDescent="0.25">
      <c r="A107" s="177"/>
      <c r="B107" s="143"/>
      <c r="C107" s="144"/>
      <c r="D107" s="143"/>
      <c r="E107" s="144"/>
      <c r="F107" s="145"/>
      <c r="G107" s="143"/>
      <c r="H107" s="144"/>
      <c r="I107" s="151"/>
      <c r="J107" s="152"/>
    </row>
    <row r="108" spans="1:10" s="139" customFormat="1" x14ac:dyDescent="0.25">
      <c r="A108" s="159" t="s">
        <v>43</v>
      </c>
      <c r="B108" s="65"/>
      <c r="C108" s="66"/>
      <c r="D108" s="65"/>
      <c r="E108" s="66"/>
      <c r="F108" s="67"/>
      <c r="G108" s="65"/>
      <c r="H108" s="66"/>
      <c r="I108" s="20"/>
      <c r="J108" s="21"/>
    </row>
    <row r="109" spans="1:10" x14ac:dyDescent="0.25">
      <c r="A109" s="158" t="s">
        <v>336</v>
      </c>
      <c r="B109" s="65">
        <v>2</v>
      </c>
      <c r="C109" s="66">
        <v>2</v>
      </c>
      <c r="D109" s="65">
        <v>19</v>
      </c>
      <c r="E109" s="66">
        <v>13</v>
      </c>
      <c r="F109" s="67"/>
      <c r="G109" s="65">
        <f>B109-C109</f>
        <v>0</v>
      </c>
      <c r="H109" s="66">
        <f>D109-E109</f>
        <v>6</v>
      </c>
      <c r="I109" s="20">
        <f>IF(C109=0, "-", IF(G109/C109&lt;10, G109/C109, "&gt;999%"))</f>
        <v>0</v>
      </c>
      <c r="J109" s="21">
        <f>IF(E109=0, "-", IF(H109/E109&lt;10, H109/E109, "&gt;999%"))</f>
        <v>0.46153846153846156</v>
      </c>
    </row>
    <row r="110" spans="1:10" s="160" customFormat="1" x14ac:dyDescent="0.25">
      <c r="A110" s="178" t="s">
        <v>641</v>
      </c>
      <c r="B110" s="71">
        <v>2</v>
      </c>
      <c r="C110" s="72">
        <v>2</v>
      </c>
      <c r="D110" s="71">
        <v>19</v>
      </c>
      <c r="E110" s="72">
        <v>13</v>
      </c>
      <c r="F110" s="73"/>
      <c r="G110" s="71">
        <f>B110-C110</f>
        <v>0</v>
      </c>
      <c r="H110" s="72">
        <f>D110-E110</f>
        <v>6</v>
      </c>
      <c r="I110" s="37">
        <f>IF(C110=0, "-", IF(G110/C110&lt;10, G110/C110, "&gt;999%"))</f>
        <v>0</v>
      </c>
      <c r="J110" s="38">
        <f>IF(E110=0, "-", IF(H110/E110&lt;10, H110/E110, "&gt;999%"))</f>
        <v>0.46153846153846156</v>
      </c>
    </row>
    <row r="111" spans="1:10" x14ac:dyDescent="0.25">
      <c r="A111" s="177"/>
      <c r="B111" s="143"/>
      <c r="C111" s="144"/>
      <c r="D111" s="143"/>
      <c r="E111" s="144"/>
      <c r="F111" s="145"/>
      <c r="G111" s="143"/>
      <c r="H111" s="144"/>
      <c r="I111" s="151"/>
      <c r="J111" s="152"/>
    </row>
    <row r="112" spans="1:10" s="139" customFormat="1" x14ac:dyDescent="0.25">
      <c r="A112" s="159" t="s">
        <v>44</v>
      </c>
      <c r="B112" s="65"/>
      <c r="C112" s="66"/>
      <c r="D112" s="65"/>
      <c r="E112" s="66"/>
      <c r="F112" s="67"/>
      <c r="G112" s="65"/>
      <c r="H112" s="66"/>
      <c r="I112" s="20"/>
      <c r="J112" s="21"/>
    </row>
    <row r="113" spans="1:10" x14ac:dyDescent="0.25">
      <c r="A113" s="158" t="s">
        <v>198</v>
      </c>
      <c r="B113" s="65">
        <v>0</v>
      </c>
      <c r="C113" s="66">
        <v>9</v>
      </c>
      <c r="D113" s="65">
        <v>35</v>
      </c>
      <c r="E113" s="66">
        <v>63</v>
      </c>
      <c r="F113" s="67"/>
      <c r="G113" s="65">
        <f>B113-C113</f>
        <v>-9</v>
      </c>
      <c r="H113" s="66">
        <f>D113-E113</f>
        <v>-28</v>
      </c>
      <c r="I113" s="20">
        <f>IF(C113=0, "-", IF(G113/C113&lt;10, G113/C113, "&gt;999%"))</f>
        <v>-1</v>
      </c>
      <c r="J113" s="21">
        <f>IF(E113=0, "-", IF(H113/E113&lt;10, H113/E113, "&gt;999%"))</f>
        <v>-0.44444444444444442</v>
      </c>
    </row>
    <row r="114" spans="1:10" s="160" customFormat="1" x14ac:dyDescent="0.25">
      <c r="A114" s="178" t="s">
        <v>642</v>
      </c>
      <c r="B114" s="71">
        <v>0</v>
      </c>
      <c r="C114" s="72">
        <v>9</v>
      </c>
      <c r="D114" s="71">
        <v>35</v>
      </c>
      <c r="E114" s="72">
        <v>63</v>
      </c>
      <c r="F114" s="73"/>
      <c r="G114" s="71">
        <f>B114-C114</f>
        <v>-9</v>
      </c>
      <c r="H114" s="72">
        <f>D114-E114</f>
        <v>-28</v>
      </c>
      <c r="I114" s="37">
        <f>IF(C114=0, "-", IF(G114/C114&lt;10, G114/C114, "&gt;999%"))</f>
        <v>-1</v>
      </c>
      <c r="J114" s="38">
        <f>IF(E114=0, "-", IF(H114/E114&lt;10, H114/E114, "&gt;999%"))</f>
        <v>-0.44444444444444442</v>
      </c>
    </row>
    <row r="115" spans="1:10" x14ac:dyDescent="0.25">
      <c r="A115" s="177"/>
      <c r="B115" s="143"/>
      <c r="C115" s="144"/>
      <c r="D115" s="143"/>
      <c r="E115" s="144"/>
      <c r="F115" s="145"/>
      <c r="G115" s="143"/>
      <c r="H115" s="144"/>
      <c r="I115" s="151"/>
      <c r="J115" s="152"/>
    </row>
    <row r="116" spans="1:10" s="139" customFormat="1" x14ac:dyDescent="0.25">
      <c r="A116" s="159" t="s">
        <v>45</v>
      </c>
      <c r="B116" s="65"/>
      <c r="C116" s="66"/>
      <c r="D116" s="65"/>
      <c r="E116" s="66"/>
      <c r="F116" s="67"/>
      <c r="G116" s="65"/>
      <c r="H116" s="66"/>
      <c r="I116" s="20"/>
      <c r="J116" s="21"/>
    </row>
    <row r="117" spans="1:10" x14ac:dyDescent="0.25">
      <c r="A117" s="158" t="s">
        <v>534</v>
      </c>
      <c r="B117" s="65">
        <v>7</v>
      </c>
      <c r="C117" s="66">
        <v>7</v>
      </c>
      <c r="D117" s="65">
        <v>58</v>
      </c>
      <c r="E117" s="66">
        <v>69</v>
      </c>
      <c r="F117" s="67"/>
      <c r="G117" s="65">
        <f>B117-C117</f>
        <v>0</v>
      </c>
      <c r="H117" s="66">
        <f>D117-E117</f>
        <v>-11</v>
      </c>
      <c r="I117" s="20">
        <f>IF(C117=0, "-", IF(G117/C117&lt;10, G117/C117, "&gt;999%"))</f>
        <v>0</v>
      </c>
      <c r="J117" s="21">
        <f>IF(E117=0, "-", IF(H117/E117&lt;10, H117/E117, "&gt;999%"))</f>
        <v>-0.15942028985507245</v>
      </c>
    </row>
    <row r="118" spans="1:10" s="160" customFormat="1" x14ac:dyDescent="0.25">
      <c r="A118" s="178" t="s">
        <v>643</v>
      </c>
      <c r="B118" s="71">
        <v>7</v>
      </c>
      <c r="C118" s="72">
        <v>7</v>
      </c>
      <c r="D118" s="71">
        <v>58</v>
      </c>
      <c r="E118" s="72">
        <v>69</v>
      </c>
      <c r="F118" s="73"/>
      <c r="G118" s="71">
        <f>B118-C118</f>
        <v>0</v>
      </c>
      <c r="H118" s="72">
        <f>D118-E118</f>
        <v>-11</v>
      </c>
      <c r="I118" s="37">
        <f>IF(C118=0, "-", IF(G118/C118&lt;10, G118/C118, "&gt;999%"))</f>
        <v>0</v>
      </c>
      <c r="J118" s="38">
        <f>IF(E118=0, "-", IF(H118/E118&lt;10, H118/E118, "&gt;999%"))</f>
        <v>-0.15942028985507245</v>
      </c>
    </row>
    <row r="119" spans="1:10" x14ac:dyDescent="0.25">
      <c r="A119" s="177"/>
      <c r="B119" s="143"/>
      <c r="C119" s="144"/>
      <c r="D119" s="143"/>
      <c r="E119" s="144"/>
      <c r="F119" s="145"/>
      <c r="G119" s="143"/>
      <c r="H119" s="144"/>
      <c r="I119" s="151"/>
      <c r="J119" s="152"/>
    </row>
    <row r="120" spans="1:10" s="139" customFormat="1" x14ac:dyDescent="0.25">
      <c r="A120" s="159" t="s">
        <v>46</v>
      </c>
      <c r="B120" s="65"/>
      <c r="C120" s="66"/>
      <c r="D120" s="65"/>
      <c r="E120" s="66"/>
      <c r="F120" s="67"/>
      <c r="G120" s="65"/>
      <c r="H120" s="66"/>
      <c r="I120" s="20"/>
      <c r="J120" s="21"/>
    </row>
    <row r="121" spans="1:10" x14ac:dyDescent="0.25">
      <c r="A121" s="158" t="s">
        <v>429</v>
      </c>
      <c r="B121" s="65">
        <v>0</v>
      </c>
      <c r="C121" s="66">
        <v>0</v>
      </c>
      <c r="D121" s="65">
        <v>0</v>
      </c>
      <c r="E121" s="66">
        <v>1</v>
      </c>
      <c r="F121" s="67"/>
      <c r="G121" s="65">
        <f t="shared" ref="G121:G133" si="8">B121-C121</f>
        <v>0</v>
      </c>
      <c r="H121" s="66">
        <f t="shared" ref="H121:H133" si="9">D121-E121</f>
        <v>-1</v>
      </c>
      <c r="I121" s="20" t="str">
        <f t="shared" ref="I121:I133" si="10">IF(C121=0, "-", IF(G121/C121&lt;10, G121/C121, "&gt;999%"))</f>
        <v>-</v>
      </c>
      <c r="J121" s="21">
        <f t="shared" ref="J121:J133" si="11">IF(E121=0, "-", IF(H121/E121&lt;10, H121/E121, "&gt;999%"))</f>
        <v>-1</v>
      </c>
    </row>
    <row r="122" spans="1:10" x14ac:dyDescent="0.25">
      <c r="A122" s="158" t="s">
        <v>391</v>
      </c>
      <c r="B122" s="65">
        <v>8</v>
      </c>
      <c r="C122" s="66">
        <v>26</v>
      </c>
      <c r="D122" s="65">
        <v>197</v>
      </c>
      <c r="E122" s="66">
        <v>132</v>
      </c>
      <c r="F122" s="67"/>
      <c r="G122" s="65">
        <f t="shared" si="8"/>
        <v>-18</v>
      </c>
      <c r="H122" s="66">
        <f t="shared" si="9"/>
        <v>65</v>
      </c>
      <c r="I122" s="20">
        <f t="shared" si="10"/>
        <v>-0.69230769230769229</v>
      </c>
      <c r="J122" s="21">
        <f t="shared" si="11"/>
        <v>0.49242424242424243</v>
      </c>
    </row>
    <row r="123" spans="1:10" x14ac:dyDescent="0.25">
      <c r="A123" s="158" t="s">
        <v>430</v>
      </c>
      <c r="B123" s="65">
        <v>53</v>
      </c>
      <c r="C123" s="66">
        <v>48</v>
      </c>
      <c r="D123" s="65">
        <v>678</v>
      </c>
      <c r="E123" s="66">
        <v>523</v>
      </c>
      <c r="F123" s="67"/>
      <c r="G123" s="65">
        <f t="shared" si="8"/>
        <v>5</v>
      </c>
      <c r="H123" s="66">
        <f t="shared" si="9"/>
        <v>155</v>
      </c>
      <c r="I123" s="20">
        <f t="shared" si="10"/>
        <v>0.10416666666666667</v>
      </c>
      <c r="J123" s="21">
        <f t="shared" si="11"/>
        <v>0.29636711281070743</v>
      </c>
    </row>
    <row r="124" spans="1:10" x14ac:dyDescent="0.25">
      <c r="A124" s="158" t="s">
        <v>201</v>
      </c>
      <c r="B124" s="65">
        <v>0</v>
      </c>
      <c r="C124" s="66">
        <v>0</v>
      </c>
      <c r="D124" s="65">
        <v>7</v>
      </c>
      <c r="E124" s="66">
        <v>28</v>
      </c>
      <c r="F124" s="67"/>
      <c r="G124" s="65">
        <f t="shared" si="8"/>
        <v>0</v>
      </c>
      <c r="H124" s="66">
        <f t="shared" si="9"/>
        <v>-21</v>
      </c>
      <c r="I124" s="20" t="str">
        <f t="shared" si="10"/>
        <v>-</v>
      </c>
      <c r="J124" s="21">
        <f t="shared" si="11"/>
        <v>-0.75</v>
      </c>
    </row>
    <row r="125" spans="1:10" x14ac:dyDescent="0.25">
      <c r="A125" s="158" t="s">
        <v>216</v>
      </c>
      <c r="B125" s="65">
        <v>0</v>
      </c>
      <c r="C125" s="66">
        <v>4</v>
      </c>
      <c r="D125" s="65">
        <v>9</v>
      </c>
      <c r="E125" s="66">
        <v>49</v>
      </c>
      <c r="F125" s="67"/>
      <c r="G125" s="65">
        <f t="shared" si="8"/>
        <v>-4</v>
      </c>
      <c r="H125" s="66">
        <f t="shared" si="9"/>
        <v>-40</v>
      </c>
      <c r="I125" s="20">
        <f t="shared" si="10"/>
        <v>-1</v>
      </c>
      <c r="J125" s="21">
        <f t="shared" si="11"/>
        <v>-0.81632653061224492</v>
      </c>
    </row>
    <row r="126" spans="1:10" x14ac:dyDescent="0.25">
      <c r="A126" s="158" t="s">
        <v>308</v>
      </c>
      <c r="B126" s="65">
        <v>8</v>
      </c>
      <c r="C126" s="66">
        <v>6</v>
      </c>
      <c r="D126" s="65">
        <v>125</v>
      </c>
      <c r="E126" s="66">
        <v>171</v>
      </c>
      <c r="F126" s="67"/>
      <c r="G126" s="65">
        <f t="shared" si="8"/>
        <v>2</v>
      </c>
      <c r="H126" s="66">
        <f t="shared" si="9"/>
        <v>-46</v>
      </c>
      <c r="I126" s="20">
        <f t="shared" si="10"/>
        <v>0.33333333333333331</v>
      </c>
      <c r="J126" s="21">
        <f t="shared" si="11"/>
        <v>-0.26900584795321636</v>
      </c>
    </row>
    <row r="127" spans="1:10" x14ac:dyDescent="0.25">
      <c r="A127" s="158" t="s">
        <v>344</v>
      </c>
      <c r="B127" s="65">
        <v>13</v>
      </c>
      <c r="C127" s="66">
        <v>14</v>
      </c>
      <c r="D127" s="65">
        <v>177</v>
      </c>
      <c r="E127" s="66">
        <v>192</v>
      </c>
      <c r="F127" s="67"/>
      <c r="G127" s="65">
        <f t="shared" si="8"/>
        <v>-1</v>
      </c>
      <c r="H127" s="66">
        <f t="shared" si="9"/>
        <v>-15</v>
      </c>
      <c r="I127" s="20">
        <f t="shared" si="10"/>
        <v>-7.1428571428571425E-2</v>
      </c>
      <c r="J127" s="21">
        <f t="shared" si="11"/>
        <v>-7.8125E-2</v>
      </c>
    </row>
    <row r="128" spans="1:10" x14ac:dyDescent="0.25">
      <c r="A128" s="158" t="s">
        <v>506</v>
      </c>
      <c r="B128" s="65">
        <v>32</v>
      </c>
      <c r="C128" s="66">
        <v>48</v>
      </c>
      <c r="D128" s="65">
        <v>242</v>
      </c>
      <c r="E128" s="66">
        <v>264</v>
      </c>
      <c r="F128" s="67"/>
      <c r="G128" s="65">
        <f t="shared" si="8"/>
        <v>-16</v>
      </c>
      <c r="H128" s="66">
        <f t="shared" si="9"/>
        <v>-22</v>
      </c>
      <c r="I128" s="20">
        <f t="shared" si="10"/>
        <v>-0.33333333333333331</v>
      </c>
      <c r="J128" s="21">
        <f t="shared" si="11"/>
        <v>-8.3333333333333329E-2</v>
      </c>
    </row>
    <row r="129" spans="1:10" x14ac:dyDescent="0.25">
      <c r="A129" s="158" t="s">
        <v>516</v>
      </c>
      <c r="B129" s="65">
        <v>239</v>
      </c>
      <c r="C129" s="66">
        <v>204</v>
      </c>
      <c r="D129" s="65">
        <v>2776</v>
      </c>
      <c r="E129" s="66">
        <v>2897</v>
      </c>
      <c r="F129" s="67"/>
      <c r="G129" s="65">
        <f t="shared" si="8"/>
        <v>35</v>
      </c>
      <c r="H129" s="66">
        <f t="shared" si="9"/>
        <v>-121</v>
      </c>
      <c r="I129" s="20">
        <f t="shared" si="10"/>
        <v>0.17156862745098039</v>
      </c>
      <c r="J129" s="21">
        <f t="shared" si="11"/>
        <v>-4.1767345529858474E-2</v>
      </c>
    </row>
    <row r="130" spans="1:10" x14ac:dyDescent="0.25">
      <c r="A130" s="158" t="s">
        <v>484</v>
      </c>
      <c r="B130" s="65">
        <v>0</v>
      </c>
      <c r="C130" s="66">
        <v>0</v>
      </c>
      <c r="D130" s="65">
        <v>0</v>
      </c>
      <c r="E130" s="66">
        <v>5</v>
      </c>
      <c r="F130" s="67"/>
      <c r="G130" s="65">
        <f t="shared" si="8"/>
        <v>0</v>
      </c>
      <c r="H130" s="66">
        <f t="shared" si="9"/>
        <v>-5</v>
      </c>
      <c r="I130" s="20" t="str">
        <f t="shared" si="10"/>
        <v>-</v>
      </c>
      <c r="J130" s="21">
        <f t="shared" si="11"/>
        <v>-1</v>
      </c>
    </row>
    <row r="131" spans="1:10" x14ac:dyDescent="0.25">
      <c r="A131" s="158" t="s">
        <v>495</v>
      </c>
      <c r="B131" s="65">
        <v>9</v>
      </c>
      <c r="C131" s="66">
        <v>0</v>
      </c>
      <c r="D131" s="65">
        <v>94</v>
      </c>
      <c r="E131" s="66">
        <v>166</v>
      </c>
      <c r="F131" s="67"/>
      <c r="G131" s="65">
        <f t="shared" si="8"/>
        <v>9</v>
      </c>
      <c r="H131" s="66">
        <f t="shared" si="9"/>
        <v>-72</v>
      </c>
      <c r="I131" s="20" t="str">
        <f t="shared" si="10"/>
        <v>-</v>
      </c>
      <c r="J131" s="21">
        <f t="shared" si="11"/>
        <v>-0.43373493975903615</v>
      </c>
    </row>
    <row r="132" spans="1:10" x14ac:dyDescent="0.25">
      <c r="A132" s="158" t="s">
        <v>535</v>
      </c>
      <c r="B132" s="65">
        <v>0</v>
      </c>
      <c r="C132" s="66">
        <v>1</v>
      </c>
      <c r="D132" s="65">
        <v>33</v>
      </c>
      <c r="E132" s="66">
        <v>88</v>
      </c>
      <c r="F132" s="67"/>
      <c r="G132" s="65">
        <f t="shared" si="8"/>
        <v>-1</v>
      </c>
      <c r="H132" s="66">
        <f t="shared" si="9"/>
        <v>-55</v>
      </c>
      <c r="I132" s="20">
        <f t="shared" si="10"/>
        <v>-1</v>
      </c>
      <c r="J132" s="21">
        <f t="shared" si="11"/>
        <v>-0.625</v>
      </c>
    </row>
    <row r="133" spans="1:10" s="160" customFormat="1" x14ac:dyDescent="0.25">
      <c r="A133" s="178" t="s">
        <v>644</v>
      </c>
      <c r="B133" s="71">
        <v>362</v>
      </c>
      <c r="C133" s="72">
        <v>351</v>
      </c>
      <c r="D133" s="71">
        <v>4338</v>
      </c>
      <c r="E133" s="72">
        <v>4516</v>
      </c>
      <c r="F133" s="73"/>
      <c r="G133" s="71">
        <f t="shared" si="8"/>
        <v>11</v>
      </c>
      <c r="H133" s="72">
        <f t="shared" si="9"/>
        <v>-178</v>
      </c>
      <c r="I133" s="37">
        <f t="shared" si="10"/>
        <v>3.1339031339031341E-2</v>
      </c>
      <c r="J133" s="38">
        <f t="shared" si="11"/>
        <v>-3.9415411868910538E-2</v>
      </c>
    </row>
    <row r="134" spans="1:10" x14ac:dyDescent="0.25">
      <c r="A134" s="177"/>
      <c r="B134" s="143"/>
      <c r="C134" s="144"/>
      <c r="D134" s="143"/>
      <c r="E134" s="144"/>
      <c r="F134" s="145"/>
      <c r="G134" s="143"/>
      <c r="H134" s="144"/>
      <c r="I134" s="151"/>
      <c r="J134" s="152"/>
    </row>
    <row r="135" spans="1:10" s="139" customFormat="1" x14ac:dyDescent="0.25">
      <c r="A135" s="159" t="s">
        <v>47</v>
      </c>
      <c r="B135" s="65"/>
      <c r="C135" s="66"/>
      <c r="D135" s="65"/>
      <c r="E135" s="66"/>
      <c r="F135" s="67"/>
      <c r="G135" s="65"/>
      <c r="H135" s="66"/>
      <c r="I135" s="20"/>
      <c r="J135" s="21"/>
    </row>
    <row r="136" spans="1:10" x14ac:dyDescent="0.25">
      <c r="A136" s="158" t="s">
        <v>559</v>
      </c>
      <c r="B136" s="65">
        <v>1</v>
      </c>
      <c r="C136" s="66">
        <v>9</v>
      </c>
      <c r="D136" s="65">
        <v>37</v>
      </c>
      <c r="E136" s="66">
        <v>47</v>
      </c>
      <c r="F136" s="67"/>
      <c r="G136" s="65">
        <f>B136-C136</f>
        <v>-8</v>
      </c>
      <c r="H136" s="66">
        <f>D136-E136</f>
        <v>-10</v>
      </c>
      <c r="I136" s="20">
        <f>IF(C136=0, "-", IF(G136/C136&lt;10, G136/C136, "&gt;999%"))</f>
        <v>-0.88888888888888884</v>
      </c>
      <c r="J136" s="21">
        <f>IF(E136=0, "-", IF(H136/E136&lt;10, H136/E136, "&gt;999%"))</f>
        <v>-0.21276595744680851</v>
      </c>
    </row>
    <row r="137" spans="1:10" s="160" customFormat="1" x14ac:dyDescent="0.25">
      <c r="A137" s="178" t="s">
        <v>645</v>
      </c>
      <c r="B137" s="71">
        <v>1</v>
      </c>
      <c r="C137" s="72">
        <v>9</v>
      </c>
      <c r="D137" s="71">
        <v>37</v>
      </c>
      <c r="E137" s="72">
        <v>47</v>
      </c>
      <c r="F137" s="73"/>
      <c r="G137" s="71">
        <f>B137-C137</f>
        <v>-8</v>
      </c>
      <c r="H137" s="72">
        <f>D137-E137</f>
        <v>-10</v>
      </c>
      <c r="I137" s="37">
        <f>IF(C137=0, "-", IF(G137/C137&lt;10, G137/C137, "&gt;999%"))</f>
        <v>-0.88888888888888884</v>
      </c>
      <c r="J137" s="38">
        <f>IF(E137=0, "-", IF(H137/E137&lt;10, H137/E137, "&gt;999%"))</f>
        <v>-0.21276595744680851</v>
      </c>
    </row>
    <row r="138" spans="1:10" x14ac:dyDescent="0.25">
      <c r="A138" s="177"/>
      <c r="B138" s="143"/>
      <c r="C138" s="144"/>
      <c r="D138" s="143"/>
      <c r="E138" s="144"/>
      <c r="F138" s="145"/>
      <c r="G138" s="143"/>
      <c r="H138" s="144"/>
      <c r="I138" s="151"/>
      <c r="J138" s="152"/>
    </row>
    <row r="139" spans="1:10" s="139" customFormat="1" x14ac:dyDescent="0.25">
      <c r="A139" s="159" t="s">
        <v>48</v>
      </c>
      <c r="B139" s="65"/>
      <c r="C139" s="66"/>
      <c r="D139" s="65"/>
      <c r="E139" s="66"/>
      <c r="F139" s="67"/>
      <c r="G139" s="65"/>
      <c r="H139" s="66"/>
      <c r="I139" s="20"/>
      <c r="J139" s="21"/>
    </row>
    <row r="140" spans="1:10" x14ac:dyDescent="0.25">
      <c r="A140" s="158" t="s">
        <v>536</v>
      </c>
      <c r="B140" s="65">
        <v>27</v>
      </c>
      <c r="C140" s="66">
        <v>14</v>
      </c>
      <c r="D140" s="65">
        <v>150</v>
      </c>
      <c r="E140" s="66">
        <v>155</v>
      </c>
      <c r="F140" s="67"/>
      <c r="G140" s="65">
        <f>B140-C140</f>
        <v>13</v>
      </c>
      <c r="H140" s="66">
        <f>D140-E140</f>
        <v>-5</v>
      </c>
      <c r="I140" s="20">
        <f>IF(C140=0, "-", IF(G140/C140&lt;10, G140/C140, "&gt;999%"))</f>
        <v>0.9285714285714286</v>
      </c>
      <c r="J140" s="21">
        <f>IF(E140=0, "-", IF(H140/E140&lt;10, H140/E140, "&gt;999%"))</f>
        <v>-3.2258064516129031E-2</v>
      </c>
    </row>
    <row r="141" spans="1:10" x14ac:dyDescent="0.25">
      <c r="A141" s="158" t="s">
        <v>547</v>
      </c>
      <c r="B141" s="65">
        <v>4</v>
      </c>
      <c r="C141" s="66">
        <v>5</v>
      </c>
      <c r="D141" s="65">
        <v>56</v>
      </c>
      <c r="E141" s="66">
        <v>51</v>
      </c>
      <c r="F141" s="67"/>
      <c r="G141" s="65">
        <f>B141-C141</f>
        <v>-1</v>
      </c>
      <c r="H141" s="66">
        <f>D141-E141</f>
        <v>5</v>
      </c>
      <c r="I141" s="20">
        <f>IF(C141=0, "-", IF(G141/C141&lt;10, G141/C141, "&gt;999%"))</f>
        <v>-0.2</v>
      </c>
      <c r="J141" s="21">
        <f>IF(E141=0, "-", IF(H141/E141&lt;10, H141/E141, "&gt;999%"))</f>
        <v>9.8039215686274508E-2</v>
      </c>
    </row>
    <row r="142" spans="1:10" x14ac:dyDescent="0.25">
      <c r="A142" s="158" t="s">
        <v>560</v>
      </c>
      <c r="B142" s="65">
        <v>3</v>
      </c>
      <c r="C142" s="66">
        <v>2</v>
      </c>
      <c r="D142" s="65">
        <v>17</v>
      </c>
      <c r="E142" s="66">
        <v>17</v>
      </c>
      <c r="F142" s="67"/>
      <c r="G142" s="65">
        <f>B142-C142</f>
        <v>1</v>
      </c>
      <c r="H142" s="66">
        <f>D142-E142</f>
        <v>0</v>
      </c>
      <c r="I142" s="20">
        <f>IF(C142=0, "-", IF(G142/C142&lt;10, G142/C142, "&gt;999%"))</f>
        <v>0.5</v>
      </c>
      <c r="J142" s="21">
        <f>IF(E142=0, "-", IF(H142/E142&lt;10, H142/E142, "&gt;999%"))</f>
        <v>0</v>
      </c>
    </row>
    <row r="143" spans="1:10" s="160" customFormat="1" x14ac:dyDescent="0.25">
      <c r="A143" s="178" t="s">
        <v>646</v>
      </c>
      <c r="B143" s="71">
        <v>34</v>
      </c>
      <c r="C143" s="72">
        <v>21</v>
      </c>
      <c r="D143" s="71">
        <v>223</v>
      </c>
      <c r="E143" s="72">
        <v>223</v>
      </c>
      <c r="F143" s="73"/>
      <c r="G143" s="71">
        <f>B143-C143</f>
        <v>13</v>
      </c>
      <c r="H143" s="72">
        <f>D143-E143</f>
        <v>0</v>
      </c>
      <c r="I143" s="37">
        <f>IF(C143=0, "-", IF(G143/C143&lt;10, G143/C143, "&gt;999%"))</f>
        <v>0.61904761904761907</v>
      </c>
      <c r="J143" s="38">
        <f>IF(E143=0, "-", IF(H143/E143&lt;10, H143/E143, "&gt;999%"))</f>
        <v>0</v>
      </c>
    </row>
    <row r="144" spans="1:10" x14ac:dyDescent="0.25">
      <c r="A144" s="177"/>
      <c r="B144" s="143"/>
      <c r="C144" s="144"/>
      <c r="D144" s="143"/>
      <c r="E144" s="144"/>
      <c r="F144" s="145"/>
      <c r="G144" s="143"/>
      <c r="H144" s="144"/>
      <c r="I144" s="151"/>
      <c r="J144" s="152"/>
    </row>
    <row r="145" spans="1:10" s="139" customFormat="1" x14ac:dyDescent="0.25">
      <c r="A145" s="159" t="s">
        <v>49</v>
      </c>
      <c r="B145" s="65"/>
      <c r="C145" s="66"/>
      <c r="D145" s="65"/>
      <c r="E145" s="66"/>
      <c r="F145" s="67"/>
      <c r="G145" s="65"/>
      <c r="H145" s="66"/>
      <c r="I145" s="20"/>
      <c r="J145" s="21"/>
    </row>
    <row r="146" spans="1:10" x14ac:dyDescent="0.25">
      <c r="A146" s="158" t="s">
        <v>255</v>
      </c>
      <c r="B146" s="65">
        <v>0</v>
      </c>
      <c r="C146" s="66">
        <v>1</v>
      </c>
      <c r="D146" s="65">
        <v>0</v>
      </c>
      <c r="E146" s="66">
        <v>1</v>
      </c>
      <c r="F146" s="67"/>
      <c r="G146" s="65">
        <f t="shared" ref="G146:G151" si="12">B146-C146</f>
        <v>-1</v>
      </c>
      <c r="H146" s="66">
        <f t="shared" ref="H146:H151" si="13">D146-E146</f>
        <v>-1</v>
      </c>
      <c r="I146" s="20">
        <f t="shared" ref="I146:I151" si="14">IF(C146=0, "-", IF(G146/C146&lt;10, G146/C146, "&gt;999%"))</f>
        <v>-1</v>
      </c>
      <c r="J146" s="21">
        <f t="shared" ref="J146:J151" si="15">IF(E146=0, "-", IF(H146/E146&lt;10, H146/E146, "&gt;999%"))</f>
        <v>-1</v>
      </c>
    </row>
    <row r="147" spans="1:10" x14ac:dyDescent="0.25">
      <c r="A147" s="158" t="s">
        <v>273</v>
      </c>
      <c r="B147" s="65">
        <v>0</v>
      </c>
      <c r="C147" s="66">
        <v>0</v>
      </c>
      <c r="D147" s="65">
        <v>7</v>
      </c>
      <c r="E147" s="66">
        <v>2</v>
      </c>
      <c r="F147" s="67"/>
      <c r="G147" s="65">
        <f t="shared" si="12"/>
        <v>0</v>
      </c>
      <c r="H147" s="66">
        <f t="shared" si="13"/>
        <v>5</v>
      </c>
      <c r="I147" s="20" t="str">
        <f t="shared" si="14"/>
        <v>-</v>
      </c>
      <c r="J147" s="21">
        <f t="shared" si="15"/>
        <v>2.5</v>
      </c>
    </row>
    <row r="148" spans="1:10" x14ac:dyDescent="0.25">
      <c r="A148" s="158" t="s">
        <v>415</v>
      </c>
      <c r="B148" s="65">
        <v>0</v>
      </c>
      <c r="C148" s="66">
        <v>0</v>
      </c>
      <c r="D148" s="65">
        <v>4</v>
      </c>
      <c r="E148" s="66">
        <v>0</v>
      </c>
      <c r="F148" s="67"/>
      <c r="G148" s="65">
        <f t="shared" si="12"/>
        <v>0</v>
      </c>
      <c r="H148" s="66">
        <f t="shared" si="13"/>
        <v>4</v>
      </c>
      <c r="I148" s="20" t="str">
        <f t="shared" si="14"/>
        <v>-</v>
      </c>
      <c r="J148" s="21" t="str">
        <f t="shared" si="15"/>
        <v>-</v>
      </c>
    </row>
    <row r="149" spans="1:10" x14ac:dyDescent="0.25">
      <c r="A149" s="158" t="s">
        <v>416</v>
      </c>
      <c r="B149" s="65">
        <v>1</v>
      </c>
      <c r="C149" s="66">
        <v>1</v>
      </c>
      <c r="D149" s="65">
        <v>11</v>
      </c>
      <c r="E149" s="66">
        <v>6</v>
      </c>
      <c r="F149" s="67"/>
      <c r="G149" s="65">
        <f t="shared" si="12"/>
        <v>0</v>
      </c>
      <c r="H149" s="66">
        <f t="shared" si="13"/>
        <v>5</v>
      </c>
      <c r="I149" s="20">
        <f t="shared" si="14"/>
        <v>0</v>
      </c>
      <c r="J149" s="21">
        <f t="shared" si="15"/>
        <v>0.83333333333333337</v>
      </c>
    </row>
    <row r="150" spans="1:10" x14ac:dyDescent="0.25">
      <c r="A150" s="158" t="s">
        <v>457</v>
      </c>
      <c r="B150" s="65">
        <v>0</v>
      </c>
      <c r="C150" s="66">
        <v>1</v>
      </c>
      <c r="D150" s="65">
        <v>6</v>
      </c>
      <c r="E150" s="66">
        <v>4</v>
      </c>
      <c r="F150" s="67"/>
      <c r="G150" s="65">
        <f t="shared" si="12"/>
        <v>-1</v>
      </c>
      <c r="H150" s="66">
        <f t="shared" si="13"/>
        <v>2</v>
      </c>
      <c r="I150" s="20">
        <f t="shared" si="14"/>
        <v>-1</v>
      </c>
      <c r="J150" s="21">
        <f t="shared" si="15"/>
        <v>0.5</v>
      </c>
    </row>
    <row r="151" spans="1:10" s="160" customFormat="1" x14ac:dyDescent="0.25">
      <c r="A151" s="178" t="s">
        <v>647</v>
      </c>
      <c r="B151" s="71">
        <v>1</v>
      </c>
      <c r="C151" s="72">
        <v>3</v>
      </c>
      <c r="D151" s="71">
        <v>28</v>
      </c>
      <c r="E151" s="72">
        <v>13</v>
      </c>
      <c r="F151" s="73"/>
      <c r="G151" s="71">
        <f t="shared" si="12"/>
        <v>-2</v>
      </c>
      <c r="H151" s="72">
        <f t="shared" si="13"/>
        <v>15</v>
      </c>
      <c r="I151" s="37">
        <f t="shared" si="14"/>
        <v>-0.66666666666666663</v>
      </c>
      <c r="J151" s="38">
        <f t="shared" si="15"/>
        <v>1.1538461538461537</v>
      </c>
    </row>
    <row r="152" spans="1:10" x14ac:dyDescent="0.25">
      <c r="A152" s="177"/>
      <c r="B152" s="143"/>
      <c r="C152" s="144"/>
      <c r="D152" s="143"/>
      <c r="E152" s="144"/>
      <c r="F152" s="145"/>
      <c r="G152" s="143"/>
      <c r="H152" s="144"/>
      <c r="I152" s="151"/>
      <c r="J152" s="152"/>
    </row>
    <row r="153" spans="1:10" s="139" customFormat="1" x14ac:dyDescent="0.25">
      <c r="A153" s="159" t="s">
        <v>50</v>
      </c>
      <c r="B153" s="65"/>
      <c r="C153" s="66"/>
      <c r="D153" s="65"/>
      <c r="E153" s="66"/>
      <c r="F153" s="67"/>
      <c r="G153" s="65"/>
      <c r="H153" s="66"/>
      <c r="I153" s="20"/>
      <c r="J153" s="21"/>
    </row>
    <row r="154" spans="1:10" x14ac:dyDescent="0.25">
      <c r="A154" s="158" t="s">
        <v>355</v>
      </c>
      <c r="B154" s="65">
        <v>0</v>
      </c>
      <c r="C154" s="66">
        <v>0</v>
      </c>
      <c r="D154" s="65">
        <v>0</v>
      </c>
      <c r="E154" s="66">
        <v>86</v>
      </c>
      <c r="F154" s="67"/>
      <c r="G154" s="65">
        <f t="shared" ref="G154:G163" si="16">B154-C154</f>
        <v>0</v>
      </c>
      <c r="H154" s="66">
        <f t="shared" ref="H154:H163" si="17">D154-E154</f>
        <v>-86</v>
      </c>
      <c r="I154" s="20" t="str">
        <f t="shared" ref="I154:I163" si="18">IF(C154=0, "-", IF(G154/C154&lt;10, G154/C154, "&gt;999%"))</f>
        <v>-</v>
      </c>
      <c r="J154" s="21">
        <f t="shared" ref="J154:J163" si="19">IF(E154=0, "-", IF(H154/E154&lt;10, H154/E154, "&gt;999%"))</f>
        <v>-1</v>
      </c>
    </row>
    <row r="155" spans="1:10" x14ac:dyDescent="0.25">
      <c r="A155" s="158" t="s">
        <v>392</v>
      </c>
      <c r="B155" s="65">
        <v>46</v>
      </c>
      <c r="C155" s="66">
        <v>29</v>
      </c>
      <c r="D155" s="65">
        <v>368</v>
      </c>
      <c r="E155" s="66">
        <v>202</v>
      </c>
      <c r="F155" s="67"/>
      <c r="G155" s="65">
        <f t="shared" si="16"/>
        <v>17</v>
      </c>
      <c r="H155" s="66">
        <f t="shared" si="17"/>
        <v>166</v>
      </c>
      <c r="I155" s="20">
        <f t="shared" si="18"/>
        <v>0.58620689655172409</v>
      </c>
      <c r="J155" s="21">
        <f t="shared" si="19"/>
        <v>0.82178217821782173</v>
      </c>
    </row>
    <row r="156" spans="1:10" x14ac:dyDescent="0.25">
      <c r="A156" s="158" t="s">
        <v>393</v>
      </c>
      <c r="B156" s="65">
        <v>11</v>
      </c>
      <c r="C156" s="66">
        <v>0</v>
      </c>
      <c r="D156" s="65">
        <v>76</v>
      </c>
      <c r="E156" s="66">
        <v>0</v>
      </c>
      <c r="F156" s="67"/>
      <c r="G156" s="65">
        <f t="shared" si="16"/>
        <v>11</v>
      </c>
      <c r="H156" s="66">
        <f t="shared" si="17"/>
        <v>76</v>
      </c>
      <c r="I156" s="20" t="str">
        <f t="shared" si="18"/>
        <v>-</v>
      </c>
      <c r="J156" s="21" t="str">
        <f t="shared" si="19"/>
        <v>-</v>
      </c>
    </row>
    <row r="157" spans="1:10" x14ac:dyDescent="0.25">
      <c r="A157" s="158" t="s">
        <v>431</v>
      </c>
      <c r="B157" s="65">
        <v>0</v>
      </c>
      <c r="C157" s="66">
        <v>0</v>
      </c>
      <c r="D157" s="65">
        <v>0</v>
      </c>
      <c r="E157" s="66">
        <v>18</v>
      </c>
      <c r="F157" s="67"/>
      <c r="G157" s="65">
        <f t="shared" si="16"/>
        <v>0</v>
      </c>
      <c r="H157" s="66">
        <f t="shared" si="17"/>
        <v>-18</v>
      </c>
      <c r="I157" s="20" t="str">
        <f t="shared" si="18"/>
        <v>-</v>
      </c>
      <c r="J157" s="21">
        <f t="shared" si="19"/>
        <v>-1</v>
      </c>
    </row>
    <row r="158" spans="1:10" x14ac:dyDescent="0.25">
      <c r="A158" s="158" t="s">
        <v>356</v>
      </c>
      <c r="B158" s="65">
        <v>60</v>
      </c>
      <c r="C158" s="66">
        <v>16</v>
      </c>
      <c r="D158" s="65">
        <v>401</v>
      </c>
      <c r="E158" s="66">
        <v>205</v>
      </c>
      <c r="F158" s="67"/>
      <c r="G158" s="65">
        <f t="shared" si="16"/>
        <v>44</v>
      </c>
      <c r="H158" s="66">
        <f t="shared" si="17"/>
        <v>196</v>
      </c>
      <c r="I158" s="20">
        <f t="shared" si="18"/>
        <v>2.75</v>
      </c>
      <c r="J158" s="21">
        <f t="shared" si="19"/>
        <v>0.95609756097560972</v>
      </c>
    </row>
    <row r="159" spans="1:10" x14ac:dyDescent="0.25">
      <c r="A159" s="158" t="s">
        <v>507</v>
      </c>
      <c r="B159" s="65">
        <v>0</v>
      </c>
      <c r="C159" s="66">
        <v>0</v>
      </c>
      <c r="D159" s="65">
        <v>1</v>
      </c>
      <c r="E159" s="66">
        <v>41</v>
      </c>
      <c r="F159" s="67"/>
      <c r="G159" s="65">
        <f t="shared" si="16"/>
        <v>0</v>
      </c>
      <c r="H159" s="66">
        <f t="shared" si="17"/>
        <v>-40</v>
      </c>
      <c r="I159" s="20" t="str">
        <f t="shared" si="18"/>
        <v>-</v>
      </c>
      <c r="J159" s="21">
        <f t="shared" si="19"/>
        <v>-0.97560975609756095</v>
      </c>
    </row>
    <row r="160" spans="1:10" x14ac:dyDescent="0.25">
      <c r="A160" s="158" t="s">
        <v>517</v>
      </c>
      <c r="B160" s="65">
        <v>0</v>
      </c>
      <c r="C160" s="66">
        <v>0</v>
      </c>
      <c r="D160" s="65">
        <v>0</v>
      </c>
      <c r="E160" s="66">
        <v>22</v>
      </c>
      <c r="F160" s="67"/>
      <c r="G160" s="65">
        <f t="shared" si="16"/>
        <v>0</v>
      </c>
      <c r="H160" s="66">
        <f t="shared" si="17"/>
        <v>-22</v>
      </c>
      <c r="I160" s="20" t="str">
        <f t="shared" si="18"/>
        <v>-</v>
      </c>
      <c r="J160" s="21">
        <f t="shared" si="19"/>
        <v>-1</v>
      </c>
    </row>
    <row r="161" spans="1:10" x14ac:dyDescent="0.25">
      <c r="A161" s="158" t="s">
        <v>508</v>
      </c>
      <c r="B161" s="65">
        <v>1</v>
      </c>
      <c r="C161" s="66">
        <v>3</v>
      </c>
      <c r="D161" s="65">
        <v>21</v>
      </c>
      <c r="E161" s="66">
        <v>11</v>
      </c>
      <c r="F161" s="67"/>
      <c r="G161" s="65">
        <f t="shared" si="16"/>
        <v>-2</v>
      </c>
      <c r="H161" s="66">
        <f t="shared" si="17"/>
        <v>10</v>
      </c>
      <c r="I161" s="20">
        <f t="shared" si="18"/>
        <v>-0.66666666666666663</v>
      </c>
      <c r="J161" s="21">
        <f t="shared" si="19"/>
        <v>0.90909090909090906</v>
      </c>
    </row>
    <row r="162" spans="1:10" x14ac:dyDescent="0.25">
      <c r="A162" s="158" t="s">
        <v>518</v>
      </c>
      <c r="B162" s="65">
        <v>38</v>
      </c>
      <c r="C162" s="66">
        <v>29</v>
      </c>
      <c r="D162" s="65">
        <v>384</v>
      </c>
      <c r="E162" s="66">
        <v>359</v>
      </c>
      <c r="F162" s="67"/>
      <c r="G162" s="65">
        <f t="shared" si="16"/>
        <v>9</v>
      </c>
      <c r="H162" s="66">
        <f t="shared" si="17"/>
        <v>25</v>
      </c>
      <c r="I162" s="20">
        <f t="shared" si="18"/>
        <v>0.31034482758620691</v>
      </c>
      <c r="J162" s="21">
        <f t="shared" si="19"/>
        <v>6.9637883008356549E-2</v>
      </c>
    </row>
    <row r="163" spans="1:10" s="160" customFormat="1" x14ac:dyDescent="0.25">
      <c r="A163" s="178" t="s">
        <v>648</v>
      </c>
      <c r="B163" s="71">
        <v>156</v>
      </c>
      <c r="C163" s="72">
        <v>77</v>
      </c>
      <c r="D163" s="71">
        <v>1251</v>
      </c>
      <c r="E163" s="72">
        <v>944</v>
      </c>
      <c r="F163" s="73"/>
      <c r="G163" s="71">
        <f t="shared" si="16"/>
        <v>79</v>
      </c>
      <c r="H163" s="72">
        <f t="shared" si="17"/>
        <v>307</v>
      </c>
      <c r="I163" s="37">
        <f t="shared" si="18"/>
        <v>1.025974025974026</v>
      </c>
      <c r="J163" s="38">
        <f t="shared" si="19"/>
        <v>0.32521186440677968</v>
      </c>
    </row>
    <row r="164" spans="1:10" x14ac:dyDescent="0.25">
      <c r="A164" s="177"/>
      <c r="B164" s="143"/>
      <c r="C164" s="144"/>
      <c r="D164" s="143"/>
      <c r="E164" s="144"/>
      <c r="F164" s="145"/>
      <c r="G164" s="143"/>
      <c r="H164" s="144"/>
      <c r="I164" s="151"/>
      <c r="J164" s="152"/>
    </row>
    <row r="165" spans="1:10" s="139" customFormat="1" x14ac:dyDescent="0.25">
      <c r="A165" s="159" t="s">
        <v>51</v>
      </c>
      <c r="B165" s="65"/>
      <c r="C165" s="66"/>
      <c r="D165" s="65"/>
      <c r="E165" s="66"/>
      <c r="F165" s="67"/>
      <c r="G165" s="65"/>
      <c r="H165" s="66"/>
      <c r="I165" s="20"/>
      <c r="J165" s="21"/>
    </row>
    <row r="166" spans="1:10" x14ac:dyDescent="0.25">
      <c r="A166" s="158" t="s">
        <v>561</v>
      </c>
      <c r="B166" s="65">
        <v>3</v>
      </c>
      <c r="C166" s="66">
        <v>5</v>
      </c>
      <c r="D166" s="65">
        <v>55</v>
      </c>
      <c r="E166" s="66">
        <v>33</v>
      </c>
      <c r="F166" s="67"/>
      <c r="G166" s="65">
        <f>B166-C166</f>
        <v>-2</v>
      </c>
      <c r="H166" s="66">
        <f>D166-E166</f>
        <v>22</v>
      </c>
      <c r="I166" s="20">
        <f>IF(C166=0, "-", IF(G166/C166&lt;10, G166/C166, "&gt;999%"))</f>
        <v>-0.4</v>
      </c>
      <c r="J166" s="21">
        <f>IF(E166=0, "-", IF(H166/E166&lt;10, H166/E166, "&gt;999%"))</f>
        <v>0.66666666666666663</v>
      </c>
    </row>
    <row r="167" spans="1:10" x14ac:dyDescent="0.25">
      <c r="A167" s="158" t="s">
        <v>537</v>
      </c>
      <c r="B167" s="65">
        <v>8</v>
      </c>
      <c r="C167" s="66">
        <v>11</v>
      </c>
      <c r="D167" s="65">
        <v>109</v>
      </c>
      <c r="E167" s="66">
        <v>139</v>
      </c>
      <c r="F167" s="67"/>
      <c r="G167" s="65">
        <f>B167-C167</f>
        <v>-3</v>
      </c>
      <c r="H167" s="66">
        <f>D167-E167</f>
        <v>-30</v>
      </c>
      <c r="I167" s="20">
        <f>IF(C167=0, "-", IF(G167/C167&lt;10, G167/C167, "&gt;999%"))</f>
        <v>-0.27272727272727271</v>
      </c>
      <c r="J167" s="21">
        <f>IF(E167=0, "-", IF(H167/E167&lt;10, H167/E167, "&gt;999%"))</f>
        <v>-0.21582733812949639</v>
      </c>
    </row>
    <row r="168" spans="1:10" x14ac:dyDescent="0.25">
      <c r="A168" s="158" t="s">
        <v>548</v>
      </c>
      <c r="B168" s="65">
        <v>15</v>
      </c>
      <c r="C168" s="66">
        <v>12</v>
      </c>
      <c r="D168" s="65">
        <v>216</v>
      </c>
      <c r="E168" s="66">
        <v>188</v>
      </c>
      <c r="F168" s="67"/>
      <c r="G168" s="65">
        <f>B168-C168</f>
        <v>3</v>
      </c>
      <c r="H168" s="66">
        <f>D168-E168</f>
        <v>28</v>
      </c>
      <c r="I168" s="20">
        <f>IF(C168=0, "-", IF(G168/C168&lt;10, G168/C168, "&gt;999%"))</f>
        <v>0.25</v>
      </c>
      <c r="J168" s="21">
        <f>IF(E168=0, "-", IF(H168/E168&lt;10, H168/E168, "&gt;999%"))</f>
        <v>0.14893617021276595</v>
      </c>
    </row>
    <row r="169" spans="1:10" s="160" customFormat="1" x14ac:dyDescent="0.25">
      <c r="A169" s="178" t="s">
        <v>649</v>
      </c>
      <c r="B169" s="71">
        <v>26</v>
      </c>
      <c r="C169" s="72">
        <v>28</v>
      </c>
      <c r="D169" s="71">
        <v>380</v>
      </c>
      <c r="E169" s="72">
        <v>360</v>
      </c>
      <c r="F169" s="73"/>
      <c r="G169" s="71">
        <f>B169-C169</f>
        <v>-2</v>
      </c>
      <c r="H169" s="72">
        <f>D169-E169</f>
        <v>20</v>
      </c>
      <c r="I169" s="37">
        <f>IF(C169=0, "-", IF(G169/C169&lt;10, G169/C169, "&gt;999%"))</f>
        <v>-7.1428571428571425E-2</v>
      </c>
      <c r="J169" s="38">
        <f>IF(E169=0, "-", IF(H169/E169&lt;10, H169/E169, "&gt;999%"))</f>
        <v>5.5555555555555552E-2</v>
      </c>
    </row>
    <row r="170" spans="1:10" x14ac:dyDescent="0.25">
      <c r="A170" s="177"/>
      <c r="B170" s="143"/>
      <c r="C170" s="144"/>
      <c r="D170" s="143"/>
      <c r="E170" s="144"/>
      <c r="F170" s="145"/>
      <c r="G170" s="143"/>
      <c r="H170" s="144"/>
      <c r="I170" s="151"/>
      <c r="J170" s="152"/>
    </row>
    <row r="171" spans="1:10" s="139" customFormat="1" x14ac:dyDescent="0.25">
      <c r="A171" s="159" t="s">
        <v>52</v>
      </c>
      <c r="B171" s="65"/>
      <c r="C171" s="66"/>
      <c r="D171" s="65"/>
      <c r="E171" s="66"/>
      <c r="F171" s="67"/>
      <c r="G171" s="65"/>
      <c r="H171" s="66"/>
      <c r="I171" s="20"/>
      <c r="J171" s="21"/>
    </row>
    <row r="172" spans="1:10" x14ac:dyDescent="0.25">
      <c r="A172" s="158" t="s">
        <v>241</v>
      </c>
      <c r="B172" s="65">
        <v>0</v>
      </c>
      <c r="C172" s="66">
        <v>1</v>
      </c>
      <c r="D172" s="65">
        <v>5</v>
      </c>
      <c r="E172" s="66">
        <v>8</v>
      </c>
      <c r="F172" s="67"/>
      <c r="G172" s="65">
        <f t="shared" ref="G172:G178" si="20">B172-C172</f>
        <v>-1</v>
      </c>
      <c r="H172" s="66">
        <f t="shared" ref="H172:H178" si="21">D172-E172</f>
        <v>-3</v>
      </c>
      <c r="I172" s="20">
        <f t="shared" ref="I172:I178" si="22">IF(C172=0, "-", IF(G172/C172&lt;10, G172/C172, "&gt;999%"))</f>
        <v>-1</v>
      </c>
      <c r="J172" s="21">
        <f t="shared" ref="J172:J178" si="23">IF(E172=0, "-", IF(H172/E172&lt;10, H172/E172, "&gt;999%"))</f>
        <v>-0.375</v>
      </c>
    </row>
    <row r="173" spans="1:10" x14ac:dyDescent="0.25">
      <c r="A173" s="158" t="s">
        <v>217</v>
      </c>
      <c r="B173" s="65">
        <v>1</v>
      </c>
      <c r="C173" s="66">
        <v>0</v>
      </c>
      <c r="D173" s="65">
        <v>39</v>
      </c>
      <c r="E173" s="66">
        <v>144</v>
      </c>
      <c r="F173" s="67"/>
      <c r="G173" s="65">
        <f t="shared" si="20"/>
        <v>1</v>
      </c>
      <c r="H173" s="66">
        <f t="shared" si="21"/>
        <v>-105</v>
      </c>
      <c r="I173" s="20" t="str">
        <f t="shared" si="22"/>
        <v>-</v>
      </c>
      <c r="J173" s="21">
        <f t="shared" si="23"/>
        <v>-0.72916666666666663</v>
      </c>
    </row>
    <row r="174" spans="1:10" x14ac:dyDescent="0.25">
      <c r="A174" s="158" t="s">
        <v>394</v>
      </c>
      <c r="B174" s="65">
        <v>21</v>
      </c>
      <c r="C174" s="66">
        <v>29</v>
      </c>
      <c r="D174" s="65">
        <v>342</v>
      </c>
      <c r="E174" s="66">
        <v>384</v>
      </c>
      <c r="F174" s="67"/>
      <c r="G174" s="65">
        <f t="shared" si="20"/>
        <v>-8</v>
      </c>
      <c r="H174" s="66">
        <f t="shared" si="21"/>
        <v>-42</v>
      </c>
      <c r="I174" s="20">
        <f t="shared" si="22"/>
        <v>-0.27586206896551724</v>
      </c>
      <c r="J174" s="21">
        <f t="shared" si="23"/>
        <v>-0.109375</v>
      </c>
    </row>
    <row r="175" spans="1:10" x14ac:dyDescent="0.25">
      <c r="A175" s="158" t="s">
        <v>357</v>
      </c>
      <c r="B175" s="65">
        <v>12</v>
      </c>
      <c r="C175" s="66">
        <v>34</v>
      </c>
      <c r="D175" s="65">
        <v>199</v>
      </c>
      <c r="E175" s="66">
        <v>336</v>
      </c>
      <c r="F175" s="67"/>
      <c r="G175" s="65">
        <f t="shared" si="20"/>
        <v>-22</v>
      </c>
      <c r="H175" s="66">
        <f t="shared" si="21"/>
        <v>-137</v>
      </c>
      <c r="I175" s="20">
        <f t="shared" si="22"/>
        <v>-0.6470588235294118</v>
      </c>
      <c r="J175" s="21">
        <f t="shared" si="23"/>
        <v>-0.40773809523809523</v>
      </c>
    </row>
    <row r="176" spans="1:10" x14ac:dyDescent="0.25">
      <c r="A176" s="158" t="s">
        <v>202</v>
      </c>
      <c r="B176" s="65">
        <v>0</v>
      </c>
      <c r="C176" s="66">
        <v>0</v>
      </c>
      <c r="D176" s="65">
        <v>0</v>
      </c>
      <c r="E176" s="66">
        <v>27</v>
      </c>
      <c r="F176" s="67"/>
      <c r="G176" s="65">
        <f t="shared" si="20"/>
        <v>0</v>
      </c>
      <c r="H176" s="66">
        <f t="shared" si="21"/>
        <v>-27</v>
      </c>
      <c r="I176" s="20" t="str">
        <f t="shared" si="22"/>
        <v>-</v>
      </c>
      <c r="J176" s="21">
        <f t="shared" si="23"/>
        <v>-1</v>
      </c>
    </row>
    <row r="177" spans="1:10" x14ac:dyDescent="0.25">
      <c r="A177" s="158" t="s">
        <v>291</v>
      </c>
      <c r="B177" s="65">
        <v>0</v>
      </c>
      <c r="C177" s="66">
        <v>4</v>
      </c>
      <c r="D177" s="65">
        <v>11</v>
      </c>
      <c r="E177" s="66">
        <v>36</v>
      </c>
      <c r="F177" s="67"/>
      <c r="G177" s="65">
        <f t="shared" si="20"/>
        <v>-4</v>
      </c>
      <c r="H177" s="66">
        <f t="shared" si="21"/>
        <v>-25</v>
      </c>
      <c r="I177" s="20">
        <f t="shared" si="22"/>
        <v>-1</v>
      </c>
      <c r="J177" s="21">
        <f t="shared" si="23"/>
        <v>-0.69444444444444442</v>
      </c>
    </row>
    <row r="178" spans="1:10" s="160" customFormat="1" x14ac:dyDescent="0.25">
      <c r="A178" s="178" t="s">
        <v>650</v>
      </c>
      <c r="B178" s="71">
        <v>34</v>
      </c>
      <c r="C178" s="72">
        <v>68</v>
      </c>
      <c r="D178" s="71">
        <v>596</v>
      </c>
      <c r="E178" s="72">
        <v>935</v>
      </c>
      <c r="F178" s="73"/>
      <c r="G178" s="71">
        <f t="shared" si="20"/>
        <v>-34</v>
      </c>
      <c r="H178" s="72">
        <f t="shared" si="21"/>
        <v>-339</v>
      </c>
      <c r="I178" s="37">
        <f t="shared" si="22"/>
        <v>-0.5</v>
      </c>
      <c r="J178" s="38">
        <f t="shared" si="23"/>
        <v>-0.36256684491978608</v>
      </c>
    </row>
    <row r="179" spans="1:10" x14ac:dyDescent="0.25">
      <c r="A179" s="177"/>
      <c r="B179" s="143"/>
      <c r="C179" s="144"/>
      <c r="D179" s="143"/>
      <c r="E179" s="144"/>
      <c r="F179" s="145"/>
      <c r="G179" s="143"/>
      <c r="H179" s="144"/>
      <c r="I179" s="151"/>
      <c r="J179" s="152"/>
    </row>
    <row r="180" spans="1:10" s="139" customFormat="1" x14ac:dyDescent="0.25">
      <c r="A180" s="159" t="s">
        <v>53</v>
      </c>
      <c r="B180" s="65"/>
      <c r="C180" s="66"/>
      <c r="D180" s="65"/>
      <c r="E180" s="66"/>
      <c r="F180" s="67"/>
      <c r="G180" s="65"/>
      <c r="H180" s="66"/>
      <c r="I180" s="20"/>
      <c r="J180" s="21"/>
    </row>
    <row r="181" spans="1:10" x14ac:dyDescent="0.25">
      <c r="A181" s="158" t="s">
        <v>218</v>
      </c>
      <c r="B181" s="65">
        <v>0</v>
      </c>
      <c r="C181" s="66">
        <v>0</v>
      </c>
      <c r="D181" s="65">
        <v>0</v>
      </c>
      <c r="E181" s="66">
        <v>1</v>
      </c>
      <c r="F181" s="67"/>
      <c r="G181" s="65">
        <f t="shared" ref="G181:G197" si="24">B181-C181</f>
        <v>0</v>
      </c>
      <c r="H181" s="66">
        <f t="shared" ref="H181:H197" si="25">D181-E181</f>
        <v>-1</v>
      </c>
      <c r="I181" s="20" t="str">
        <f t="shared" ref="I181:I197" si="26">IF(C181=0, "-", IF(G181/C181&lt;10, G181/C181, "&gt;999%"))</f>
        <v>-</v>
      </c>
      <c r="J181" s="21">
        <f t="shared" ref="J181:J197" si="27">IF(E181=0, "-", IF(H181/E181&lt;10, H181/E181, "&gt;999%"))</f>
        <v>-1</v>
      </c>
    </row>
    <row r="182" spans="1:10" x14ac:dyDescent="0.25">
      <c r="A182" s="158" t="s">
        <v>203</v>
      </c>
      <c r="B182" s="65">
        <v>0</v>
      </c>
      <c r="C182" s="66">
        <v>7</v>
      </c>
      <c r="D182" s="65">
        <v>60</v>
      </c>
      <c r="E182" s="66">
        <v>17</v>
      </c>
      <c r="F182" s="67"/>
      <c r="G182" s="65">
        <f t="shared" si="24"/>
        <v>-7</v>
      </c>
      <c r="H182" s="66">
        <f t="shared" si="25"/>
        <v>43</v>
      </c>
      <c r="I182" s="20">
        <f t="shared" si="26"/>
        <v>-1</v>
      </c>
      <c r="J182" s="21">
        <f t="shared" si="27"/>
        <v>2.5294117647058822</v>
      </c>
    </row>
    <row r="183" spans="1:10" x14ac:dyDescent="0.25">
      <c r="A183" s="158" t="s">
        <v>219</v>
      </c>
      <c r="B183" s="65">
        <v>92</v>
      </c>
      <c r="C183" s="66">
        <v>87</v>
      </c>
      <c r="D183" s="65">
        <v>1239</v>
      </c>
      <c r="E183" s="66">
        <v>1261</v>
      </c>
      <c r="F183" s="67"/>
      <c r="G183" s="65">
        <f t="shared" si="24"/>
        <v>5</v>
      </c>
      <c r="H183" s="66">
        <f t="shared" si="25"/>
        <v>-22</v>
      </c>
      <c r="I183" s="20">
        <f t="shared" si="26"/>
        <v>5.7471264367816091E-2</v>
      </c>
      <c r="J183" s="21">
        <f t="shared" si="27"/>
        <v>-1.7446471054718478E-2</v>
      </c>
    </row>
    <row r="184" spans="1:10" x14ac:dyDescent="0.25">
      <c r="A184" s="158" t="s">
        <v>496</v>
      </c>
      <c r="B184" s="65">
        <v>0</v>
      </c>
      <c r="C184" s="66">
        <v>0</v>
      </c>
      <c r="D184" s="65">
        <v>0</v>
      </c>
      <c r="E184" s="66">
        <v>70</v>
      </c>
      <c r="F184" s="67"/>
      <c r="G184" s="65">
        <f t="shared" si="24"/>
        <v>0</v>
      </c>
      <c r="H184" s="66">
        <f t="shared" si="25"/>
        <v>-70</v>
      </c>
      <c r="I184" s="20" t="str">
        <f t="shared" si="26"/>
        <v>-</v>
      </c>
      <c r="J184" s="21">
        <f t="shared" si="27"/>
        <v>-1</v>
      </c>
    </row>
    <row r="185" spans="1:10" x14ac:dyDescent="0.25">
      <c r="A185" s="158" t="s">
        <v>292</v>
      </c>
      <c r="B185" s="65">
        <v>0</v>
      </c>
      <c r="C185" s="66">
        <v>0</v>
      </c>
      <c r="D185" s="65">
        <v>0</v>
      </c>
      <c r="E185" s="66">
        <v>22</v>
      </c>
      <c r="F185" s="67"/>
      <c r="G185" s="65">
        <f t="shared" si="24"/>
        <v>0</v>
      </c>
      <c r="H185" s="66">
        <f t="shared" si="25"/>
        <v>-22</v>
      </c>
      <c r="I185" s="20" t="str">
        <f t="shared" si="26"/>
        <v>-</v>
      </c>
      <c r="J185" s="21">
        <f t="shared" si="27"/>
        <v>-1</v>
      </c>
    </row>
    <row r="186" spans="1:10" x14ac:dyDescent="0.25">
      <c r="A186" s="158" t="s">
        <v>220</v>
      </c>
      <c r="B186" s="65">
        <v>1</v>
      </c>
      <c r="C186" s="66">
        <v>10</v>
      </c>
      <c r="D186" s="65">
        <v>44</v>
      </c>
      <c r="E186" s="66">
        <v>49</v>
      </c>
      <c r="F186" s="67"/>
      <c r="G186" s="65">
        <f t="shared" si="24"/>
        <v>-9</v>
      </c>
      <c r="H186" s="66">
        <f t="shared" si="25"/>
        <v>-5</v>
      </c>
      <c r="I186" s="20">
        <f t="shared" si="26"/>
        <v>-0.9</v>
      </c>
      <c r="J186" s="21">
        <f t="shared" si="27"/>
        <v>-0.10204081632653061</v>
      </c>
    </row>
    <row r="187" spans="1:10" x14ac:dyDescent="0.25">
      <c r="A187" s="158" t="s">
        <v>417</v>
      </c>
      <c r="B187" s="65">
        <v>11</v>
      </c>
      <c r="C187" s="66">
        <v>4</v>
      </c>
      <c r="D187" s="65">
        <v>52</v>
      </c>
      <c r="E187" s="66">
        <v>7</v>
      </c>
      <c r="F187" s="67"/>
      <c r="G187" s="65">
        <f t="shared" si="24"/>
        <v>7</v>
      </c>
      <c r="H187" s="66">
        <f t="shared" si="25"/>
        <v>45</v>
      </c>
      <c r="I187" s="20">
        <f t="shared" si="26"/>
        <v>1.75</v>
      </c>
      <c r="J187" s="21">
        <f t="shared" si="27"/>
        <v>6.4285714285714288</v>
      </c>
    </row>
    <row r="188" spans="1:10" x14ac:dyDescent="0.25">
      <c r="A188" s="158" t="s">
        <v>358</v>
      </c>
      <c r="B188" s="65">
        <v>27</v>
      </c>
      <c r="C188" s="66">
        <v>22</v>
      </c>
      <c r="D188" s="65">
        <v>686</v>
      </c>
      <c r="E188" s="66">
        <v>770</v>
      </c>
      <c r="F188" s="67"/>
      <c r="G188" s="65">
        <f t="shared" si="24"/>
        <v>5</v>
      </c>
      <c r="H188" s="66">
        <f t="shared" si="25"/>
        <v>-84</v>
      </c>
      <c r="I188" s="20">
        <f t="shared" si="26"/>
        <v>0.22727272727272727</v>
      </c>
      <c r="J188" s="21">
        <f t="shared" si="27"/>
        <v>-0.10909090909090909</v>
      </c>
    </row>
    <row r="189" spans="1:10" x14ac:dyDescent="0.25">
      <c r="A189" s="158" t="s">
        <v>432</v>
      </c>
      <c r="B189" s="65">
        <v>11</v>
      </c>
      <c r="C189" s="66">
        <v>11</v>
      </c>
      <c r="D189" s="65">
        <v>204</v>
      </c>
      <c r="E189" s="66">
        <v>191</v>
      </c>
      <c r="F189" s="67"/>
      <c r="G189" s="65">
        <f t="shared" si="24"/>
        <v>0</v>
      </c>
      <c r="H189" s="66">
        <f t="shared" si="25"/>
        <v>13</v>
      </c>
      <c r="I189" s="20">
        <f t="shared" si="26"/>
        <v>0</v>
      </c>
      <c r="J189" s="21">
        <f t="shared" si="27"/>
        <v>6.8062827225130892E-2</v>
      </c>
    </row>
    <row r="190" spans="1:10" x14ac:dyDescent="0.25">
      <c r="A190" s="158" t="s">
        <v>433</v>
      </c>
      <c r="B190" s="65">
        <v>23</v>
      </c>
      <c r="C190" s="66">
        <v>12</v>
      </c>
      <c r="D190" s="65">
        <v>251</v>
      </c>
      <c r="E190" s="66">
        <v>238</v>
      </c>
      <c r="F190" s="67"/>
      <c r="G190" s="65">
        <f t="shared" si="24"/>
        <v>11</v>
      </c>
      <c r="H190" s="66">
        <f t="shared" si="25"/>
        <v>13</v>
      </c>
      <c r="I190" s="20">
        <f t="shared" si="26"/>
        <v>0.91666666666666663</v>
      </c>
      <c r="J190" s="21">
        <f t="shared" si="27"/>
        <v>5.4621848739495799E-2</v>
      </c>
    </row>
    <row r="191" spans="1:10" x14ac:dyDescent="0.25">
      <c r="A191" s="158" t="s">
        <v>242</v>
      </c>
      <c r="B191" s="65">
        <v>2</v>
      </c>
      <c r="C191" s="66">
        <v>9</v>
      </c>
      <c r="D191" s="65">
        <v>27</v>
      </c>
      <c r="E191" s="66">
        <v>54</v>
      </c>
      <c r="F191" s="67"/>
      <c r="G191" s="65">
        <f t="shared" si="24"/>
        <v>-7</v>
      </c>
      <c r="H191" s="66">
        <f t="shared" si="25"/>
        <v>-27</v>
      </c>
      <c r="I191" s="20">
        <f t="shared" si="26"/>
        <v>-0.77777777777777779</v>
      </c>
      <c r="J191" s="21">
        <f t="shared" si="27"/>
        <v>-0.5</v>
      </c>
    </row>
    <row r="192" spans="1:10" x14ac:dyDescent="0.25">
      <c r="A192" s="158" t="s">
        <v>293</v>
      </c>
      <c r="B192" s="65">
        <v>6</v>
      </c>
      <c r="C192" s="66">
        <v>6</v>
      </c>
      <c r="D192" s="65">
        <v>137</v>
      </c>
      <c r="E192" s="66">
        <v>35</v>
      </c>
      <c r="F192" s="67"/>
      <c r="G192" s="65">
        <f t="shared" si="24"/>
        <v>0</v>
      </c>
      <c r="H192" s="66">
        <f t="shared" si="25"/>
        <v>102</v>
      </c>
      <c r="I192" s="20">
        <f t="shared" si="26"/>
        <v>0</v>
      </c>
      <c r="J192" s="21">
        <f t="shared" si="27"/>
        <v>2.9142857142857141</v>
      </c>
    </row>
    <row r="193" spans="1:10" x14ac:dyDescent="0.25">
      <c r="A193" s="158" t="s">
        <v>497</v>
      </c>
      <c r="B193" s="65">
        <v>15</v>
      </c>
      <c r="C193" s="66">
        <v>4</v>
      </c>
      <c r="D193" s="65">
        <v>180</v>
      </c>
      <c r="E193" s="66">
        <v>28</v>
      </c>
      <c r="F193" s="67"/>
      <c r="G193" s="65">
        <f t="shared" si="24"/>
        <v>11</v>
      </c>
      <c r="H193" s="66">
        <f t="shared" si="25"/>
        <v>152</v>
      </c>
      <c r="I193" s="20">
        <f t="shared" si="26"/>
        <v>2.75</v>
      </c>
      <c r="J193" s="21">
        <f t="shared" si="27"/>
        <v>5.4285714285714288</v>
      </c>
    </row>
    <row r="194" spans="1:10" x14ac:dyDescent="0.25">
      <c r="A194" s="158" t="s">
        <v>395</v>
      </c>
      <c r="B194" s="65">
        <v>103</v>
      </c>
      <c r="C194" s="66">
        <v>73</v>
      </c>
      <c r="D194" s="65">
        <v>1018</v>
      </c>
      <c r="E194" s="66">
        <v>901</v>
      </c>
      <c r="F194" s="67"/>
      <c r="G194" s="65">
        <f t="shared" si="24"/>
        <v>30</v>
      </c>
      <c r="H194" s="66">
        <f t="shared" si="25"/>
        <v>117</v>
      </c>
      <c r="I194" s="20">
        <f t="shared" si="26"/>
        <v>0.41095890410958902</v>
      </c>
      <c r="J194" s="21">
        <f t="shared" si="27"/>
        <v>0.12985571587125416</v>
      </c>
    </row>
    <row r="195" spans="1:10" x14ac:dyDescent="0.25">
      <c r="A195" s="158" t="s">
        <v>309</v>
      </c>
      <c r="B195" s="65">
        <v>0</v>
      </c>
      <c r="C195" s="66">
        <v>0</v>
      </c>
      <c r="D195" s="65">
        <v>0</v>
      </c>
      <c r="E195" s="66">
        <v>13</v>
      </c>
      <c r="F195" s="67"/>
      <c r="G195" s="65">
        <f t="shared" si="24"/>
        <v>0</v>
      </c>
      <c r="H195" s="66">
        <f t="shared" si="25"/>
        <v>-13</v>
      </c>
      <c r="I195" s="20" t="str">
        <f t="shared" si="26"/>
        <v>-</v>
      </c>
      <c r="J195" s="21">
        <f t="shared" si="27"/>
        <v>-1</v>
      </c>
    </row>
    <row r="196" spans="1:10" x14ac:dyDescent="0.25">
      <c r="A196" s="158" t="s">
        <v>345</v>
      </c>
      <c r="B196" s="65">
        <v>16</v>
      </c>
      <c r="C196" s="66">
        <v>30</v>
      </c>
      <c r="D196" s="65">
        <v>414</v>
      </c>
      <c r="E196" s="66">
        <v>431</v>
      </c>
      <c r="F196" s="67"/>
      <c r="G196" s="65">
        <f t="shared" si="24"/>
        <v>-14</v>
      </c>
      <c r="H196" s="66">
        <f t="shared" si="25"/>
        <v>-17</v>
      </c>
      <c r="I196" s="20">
        <f t="shared" si="26"/>
        <v>-0.46666666666666667</v>
      </c>
      <c r="J196" s="21">
        <f t="shared" si="27"/>
        <v>-3.9443155452436193E-2</v>
      </c>
    </row>
    <row r="197" spans="1:10" s="160" customFormat="1" x14ac:dyDescent="0.25">
      <c r="A197" s="178" t="s">
        <v>651</v>
      </c>
      <c r="B197" s="71">
        <v>307</v>
      </c>
      <c r="C197" s="72">
        <v>275</v>
      </c>
      <c r="D197" s="71">
        <v>4312</v>
      </c>
      <c r="E197" s="72">
        <v>4088</v>
      </c>
      <c r="F197" s="73"/>
      <c r="G197" s="71">
        <f t="shared" si="24"/>
        <v>32</v>
      </c>
      <c r="H197" s="72">
        <f t="shared" si="25"/>
        <v>224</v>
      </c>
      <c r="I197" s="37">
        <f t="shared" si="26"/>
        <v>0.11636363636363636</v>
      </c>
      <c r="J197" s="38">
        <f t="shared" si="27"/>
        <v>5.4794520547945202E-2</v>
      </c>
    </row>
    <row r="198" spans="1:10" x14ac:dyDescent="0.25">
      <c r="A198" s="177"/>
      <c r="B198" s="143"/>
      <c r="C198" s="144"/>
      <c r="D198" s="143"/>
      <c r="E198" s="144"/>
      <c r="F198" s="145"/>
      <c r="G198" s="143"/>
      <c r="H198" s="144"/>
      <c r="I198" s="151"/>
      <c r="J198" s="152"/>
    </row>
    <row r="199" spans="1:10" s="139" customFormat="1" x14ac:dyDescent="0.25">
      <c r="A199" s="159" t="s">
        <v>54</v>
      </c>
      <c r="B199" s="65"/>
      <c r="C199" s="66"/>
      <c r="D199" s="65"/>
      <c r="E199" s="66"/>
      <c r="F199" s="67"/>
      <c r="G199" s="65"/>
      <c r="H199" s="66"/>
      <c r="I199" s="20"/>
      <c r="J199" s="21"/>
    </row>
    <row r="200" spans="1:10" x14ac:dyDescent="0.25">
      <c r="A200" s="158" t="s">
        <v>549</v>
      </c>
      <c r="B200" s="65">
        <v>0</v>
      </c>
      <c r="C200" s="66">
        <v>0</v>
      </c>
      <c r="D200" s="65">
        <v>4</v>
      </c>
      <c r="E200" s="66">
        <v>0</v>
      </c>
      <c r="F200" s="67"/>
      <c r="G200" s="65">
        <f t="shared" ref="G200:G205" si="28">B200-C200</f>
        <v>0</v>
      </c>
      <c r="H200" s="66">
        <f t="shared" ref="H200:H205" si="29">D200-E200</f>
        <v>4</v>
      </c>
      <c r="I200" s="20" t="str">
        <f t="shared" ref="I200:I205" si="30">IF(C200=0, "-", IF(G200/C200&lt;10, G200/C200, "&gt;999%"))</f>
        <v>-</v>
      </c>
      <c r="J200" s="21" t="str">
        <f t="shared" ref="J200:J205" si="31">IF(E200=0, "-", IF(H200/E200&lt;10, H200/E200, "&gt;999%"))</f>
        <v>-</v>
      </c>
    </row>
    <row r="201" spans="1:10" x14ac:dyDescent="0.25">
      <c r="A201" s="158" t="s">
        <v>538</v>
      </c>
      <c r="B201" s="65">
        <v>0</v>
      </c>
      <c r="C201" s="66">
        <v>0</v>
      </c>
      <c r="D201" s="65">
        <v>21</v>
      </c>
      <c r="E201" s="66">
        <v>13</v>
      </c>
      <c r="F201" s="67"/>
      <c r="G201" s="65">
        <f t="shared" si="28"/>
        <v>0</v>
      </c>
      <c r="H201" s="66">
        <f t="shared" si="29"/>
        <v>8</v>
      </c>
      <c r="I201" s="20" t="str">
        <f t="shared" si="30"/>
        <v>-</v>
      </c>
      <c r="J201" s="21">
        <f t="shared" si="31"/>
        <v>0.61538461538461542</v>
      </c>
    </row>
    <row r="202" spans="1:10" x14ac:dyDescent="0.25">
      <c r="A202" s="158" t="s">
        <v>550</v>
      </c>
      <c r="B202" s="65">
        <v>0</v>
      </c>
      <c r="C202" s="66">
        <v>0</v>
      </c>
      <c r="D202" s="65">
        <v>4</v>
      </c>
      <c r="E202" s="66">
        <v>9</v>
      </c>
      <c r="F202" s="67"/>
      <c r="G202" s="65">
        <f t="shared" si="28"/>
        <v>0</v>
      </c>
      <c r="H202" s="66">
        <f t="shared" si="29"/>
        <v>-5</v>
      </c>
      <c r="I202" s="20" t="str">
        <f t="shared" si="30"/>
        <v>-</v>
      </c>
      <c r="J202" s="21">
        <f t="shared" si="31"/>
        <v>-0.55555555555555558</v>
      </c>
    </row>
    <row r="203" spans="1:10" x14ac:dyDescent="0.25">
      <c r="A203" s="158" t="s">
        <v>551</v>
      </c>
      <c r="B203" s="65">
        <v>0</v>
      </c>
      <c r="C203" s="66">
        <v>0</v>
      </c>
      <c r="D203" s="65">
        <v>5</v>
      </c>
      <c r="E203" s="66">
        <v>5</v>
      </c>
      <c r="F203" s="67"/>
      <c r="G203" s="65">
        <f t="shared" si="28"/>
        <v>0</v>
      </c>
      <c r="H203" s="66">
        <f t="shared" si="29"/>
        <v>0</v>
      </c>
      <c r="I203" s="20" t="str">
        <f t="shared" si="30"/>
        <v>-</v>
      </c>
      <c r="J203" s="21">
        <f t="shared" si="31"/>
        <v>0</v>
      </c>
    </row>
    <row r="204" spans="1:10" x14ac:dyDescent="0.25">
      <c r="A204" s="158" t="s">
        <v>562</v>
      </c>
      <c r="B204" s="65">
        <v>0</v>
      </c>
      <c r="C204" s="66">
        <v>0</v>
      </c>
      <c r="D204" s="65">
        <v>4</v>
      </c>
      <c r="E204" s="66">
        <v>6</v>
      </c>
      <c r="F204" s="67"/>
      <c r="G204" s="65">
        <f t="shared" si="28"/>
        <v>0</v>
      </c>
      <c r="H204" s="66">
        <f t="shared" si="29"/>
        <v>-2</v>
      </c>
      <c r="I204" s="20" t="str">
        <f t="shared" si="30"/>
        <v>-</v>
      </c>
      <c r="J204" s="21">
        <f t="shared" si="31"/>
        <v>-0.33333333333333331</v>
      </c>
    </row>
    <row r="205" spans="1:10" s="160" customFormat="1" x14ac:dyDescent="0.25">
      <c r="A205" s="178" t="s">
        <v>652</v>
      </c>
      <c r="B205" s="71">
        <v>0</v>
      </c>
      <c r="C205" s="72">
        <v>0</v>
      </c>
      <c r="D205" s="71">
        <v>38</v>
      </c>
      <c r="E205" s="72">
        <v>33</v>
      </c>
      <c r="F205" s="73"/>
      <c r="G205" s="71">
        <f t="shared" si="28"/>
        <v>0</v>
      </c>
      <c r="H205" s="72">
        <f t="shared" si="29"/>
        <v>5</v>
      </c>
      <c r="I205" s="37" t="str">
        <f t="shared" si="30"/>
        <v>-</v>
      </c>
      <c r="J205" s="38">
        <f t="shared" si="31"/>
        <v>0.15151515151515152</v>
      </c>
    </row>
    <row r="206" spans="1:10" x14ac:dyDescent="0.25">
      <c r="A206" s="177"/>
      <c r="B206" s="143"/>
      <c r="C206" s="144"/>
      <c r="D206" s="143"/>
      <c r="E206" s="144"/>
      <c r="F206" s="145"/>
      <c r="G206" s="143"/>
      <c r="H206" s="144"/>
      <c r="I206" s="151"/>
      <c r="J206" s="152"/>
    </row>
    <row r="207" spans="1:10" s="139" customFormat="1" x14ac:dyDescent="0.25">
      <c r="A207" s="159" t="s">
        <v>55</v>
      </c>
      <c r="B207" s="65"/>
      <c r="C207" s="66"/>
      <c r="D207" s="65"/>
      <c r="E207" s="66"/>
      <c r="F207" s="67"/>
      <c r="G207" s="65"/>
      <c r="H207" s="66"/>
      <c r="I207" s="20"/>
      <c r="J207" s="21"/>
    </row>
    <row r="208" spans="1:10" x14ac:dyDescent="0.25">
      <c r="A208" s="158" t="s">
        <v>563</v>
      </c>
      <c r="B208" s="65">
        <v>21</v>
      </c>
      <c r="C208" s="66">
        <v>19</v>
      </c>
      <c r="D208" s="65">
        <v>171</v>
      </c>
      <c r="E208" s="66">
        <v>123</v>
      </c>
      <c r="F208" s="67"/>
      <c r="G208" s="65">
        <f>B208-C208</f>
        <v>2</v>
      </c>
      <c r="H208" s="66">
        <f>D208-E208</f>
        <v>48</v>
      </c>
      <c r="I208" s="20">
        <f>IF(C208=0, "-", IF(G208/C208&lt;10, G208/C208, "&gt;999%"))</f>
        <v>0.10526315789473684</v>
      </c>
      <c r="J208" s="21">
        <f>IF(E208=0, "-", IF(H208/E208&lt;10, H208/E208, "&gt;999%"))</f>
        <v>0.3902439024390244</v>
      </c>
    </row>
    <row r="209" spans="1:10" x14ac:dyDescent="0.25">
      <c r="A209" s="158" t="s">
        <v>539</v>
      </c>
      <c r="B209" s="65">
        <v>20</v>
      </c>
      <c r="C209" s="66">
        <v>26</v>
      </c>
      <c r="D209" s="65">
        <v>434</v>
      </c>
      <c r="E209" s="66">
        <v>392</v>
      </c>
      <c r="F209" s="67"/>
      <c r="G209" s="65">
        <f>B209-C209</f>
        <v>-6</v>
      </c>
      <c r="H209" s="66">
        <f>D209-E209</f>
        <v>42</v>
      </c>
      <c r="I209" s="20">
        <f>IF(C209=0, "-", IF(G209/C209&lt;10, G209/C209, "&gt;999%"))</f>
        <v>-0.23076923076923078</v>
      </c>
      <c r="J209" s="21">
        <f>IF(E209=0, "-", IF(H209/E209&lt;10, H209/E209, "&gt;999%"))</f>
        <v>0.10714285714285714</v>
      </c>
    </row>
    <row r="210" spans="1:10" x14ac:dyDescent="0.25">
      <c r="A210" s="158" t="s">
        <v>552</v>
      </c>
      <c r="B210" s="65">
        <v>28</v>
      </c>
      <c r="C210" s="66">
        <v>20</v>
      </c>
      <c r="D210" s="65">
        <v>307</v>
      </c>
      <c r="E210" s="66">
        <v>300</v>
      </c>
      <c r="F210" s="67"/>
      <c r="G210" s="65">
        <f>B210-C210</f>
        <v>8</v>
      </c>
      <c r="H210" s="66">
        <f>D210-E210</f>
        <v>7</v>
      </c>
      <c r="I210" s="20">
        <f>IF(C210=0, "-", IF(G210/C210&lt;10, G210/C210, "&gt;999%"))</f>
        <v>0.4</v>
      </c>
      <c r="J210" s="21">
        <f>IF(E210=0, "-", IF(H210/E210&lt;10, H210/E210, "&gt;999%"))</f>
        <v>2.3333333333333334E-2</v>
      </c>
    </row>
    <row r="211" spans="1:10" s="160" customFormat="1" x14ac:dyDescent="0.25">
      <c r="A211" s="178" t="s">
        <v>653</v>
      </c>
      <c r="B211" s="71">
        <v>69</v>
      </c>
      <c r="C211" s="72">
        <v>65</v>
      </c>
      <c r="D211" s="71">
        <v>912</v>
      </c>
      <c r="E211" s="72">
        <v>815</v>
      </c>
      <c r="F211" s="73"/>
      <c r="G211" s="71">
        <f>B211-C211</f>
        <v>4</v>
      </c>
      <c r="H211" s="72">
        <f>D211-E211</f>
        <v>97</v>
      </c>
      <c r="I211" s="37">
        <f>IF(C211=0, "-", IF(G211/C211&lt;10, G211/C211, "&gt;999%"))</f>
        <v>6.1538461538461542E-2</v>
      </c>
      <c r="J211" s="38">
        <f>IF(E211=0, "-", IF(H211/E211&lt;10, H211/E211, "&gt;999%"))</f>
        <v>0.11901840490797547</v>
      </c>
    </row>
    <row r="212" spans="1:10" x14ac:dyDescent="0.25">
      <c r="A212" s="177"/>
      <c r="B212" s="143"/>
      <c r="C212" s="144"/>
      <c r="D212" s="143"/>
      <c r="E212" s="144"/>
      <c r="F212" s="145"/>
      <c r="G212" s="143"/>
      <c r="H212" s="144"/>
      <c r="I212" s="151"/>
      <c r="J212" s="152"/>
    </row>
    <row r="213" spans="1:10" s="139" customFormat="1" x14ac:dyDescent="0.25">
      <c r="A213" s="159" t="s">
        <v>56</v>
      </c>
      <c r="B213" s="65"/>
      <c r="C213" s="66"/>
      <c r="D213" s="65"/>
      <c r="E213" s="66"/>
      <c r="F213" s="67"/>
      <c r="G213" s="65"/>
      <c r="H213" s="66"/>
      <c r="I213" s="20"/>
      <c r="J213" s="21"/>
    </row>
    <row r="214" spans="1:10" x14ac:dyDescent="0.25">
      <c r="A214" s="158" t="s">
        <v>509</v>
      </c>
      <c r="B214" s="65">
        <v>8</v>
      </c>
      <c r="C214" s="66">
        <v>33</v>
      </c>
      <c r="D214" s="65">
        <v>336</v>
      </c>
      <c r="E214" s="66">
        <v>381</v>
      </c>
      <c r="F214" s="67"/>
      <c r="G214" s="65">
        <f>B214-C214</f>
        <v>-25</v>
      </c>
      <c r="H214" s="66">
        <f>D214-E214</f>
        <v>-45</v>
      </c>
      <c r="I214" s="20">
        <f>IF(C214=0, "-", IF(G214/C214&lt;10, G214/C214, "&gt;999%"))</f>
        <v>-0.75757575757575757</v>
      </c>
      <c r="J214" s="21">
        <f>IF(E214=0, "-", IF(H214/E214&lt;10, H214/E214, "&gt;999%"))</f>
        <v>-0.11811023622047244</v>
      </c>
    </row>
    <row r="215" spans="1:10" x14ac:dyDescent="0.25">
      <c r="A215" s="158" t="s">
        <v>519</v>
      </c>
      <c r="B215" s="65">
        <v>66</v>
      </c>
      <c r="C215" s="66">
        <v>85</v>
      </c>
      <c r="D215" s="65">
        <v>1584</v>
      </c>
      <c r="E215" s="66">
        <v>1305</v>
      </c>
      <c r="F215" s="67"/>
      <c r="G215" s="65">
        <f>B215-C215</f>
        <v>-19</v>
      </c>
      <c r="H215" s="66">
        <f>D215-E215</f>
        <v>279</v>
      </c>
      <c r="I215" s="20">
        <f>IF(C215=0, "-", IF(G215/C215&lt;10, G215/C215, "&gt;999%"))</f>
        <v>-0.22352941176470589</v>
      </c>
      <c r="J215" s="21">
        <f>IF(E215=0, "-", IF(H215/E215&lt;10, H215/E215, "&gt;999%"))</f>
        <v>0.21379310344827587</v>
      </c>
    </row>
    <row r="216" spans="1:10" x14ac:dyDescent="0.25">
      <c r="A216" s="158" t="s">
        <v>434</v>
      </c>
      <c r="B216" s="65">
        <v>50</v>
      </c>
      <c r="C216" s="66">
        <v>51</v>
      </c>
      <c r="D216" s="65">
        <v>987</v>
      </c>
      <c r="E216" s="66">
        <v>765</v>
      </c>
      <c r="F216" s="67"/>
      <c r="G216" s="65">
        <f>B216-C216</f>
        <v>-1</v>
      </c>
      <c r="H216" s="66">
        <f>D216-E216</f>
        <v>222</v>
      </c>
      <c r="I216" s="20">
        <f>IF(C216=0, "-", IF(G216/C216&lt;10, G216/C216, "&gt;999%"))</f>
        <v>-1.9607843137254902E-2</v>
      </c>
      <c r="J216" s="21">
        <f>IF(E216=0, "-", IF(H216/E216&lt;10, H216/E216, "&gt;999%"))</f>
        <v>0.29019607843137257</v>
      </c>
    </row>
    <row r="217" spans="1:10" s="160" customFormat="1" x14ac:dyDescent="0.25">
      <c r="A217" s="178" t="s">
        <v>654</v>
      </c>
      <c r="B217" s="71">
        <v>124</v>
      </c>
      <c r="C217" s="72">
        <v>169</v>
      </c>
      <c r="D217" s="71">
        <v>2907</v>
      </c>
      <c r="E217" s="72">
        <v>2451</v>
      </c>
      <c r="F217" s="73"/>
      <c r="G217" s="71">
        <f>B217-C217</f>
        <v>-45</v>
      </c>
      <c r="H217" s="72">
        <f>D217-E217</f>
        <v>456</v>
      </c>
      <c r="I217" s="37">
        <f>IF(C217=0, "-", IF(G217/C217&lt;10, G217/C217, "&gt;999%"))</f>
        <v>-0.26627218934911245</v>
      </c>
      <c r="J217" s="38">
        <f>IF(E217=0, "-", IF(H217/E217&lt;10, H217/E217, "&gt;999%"))</f>
        <v>0.18604651162790697</v>
      </c>
    </row>
    <row r="218" spans="1:10" x14ac:dyDescent="0.25">
      <c r="A218" s="177"/>
      <c r="B218" s="143"/>
      <c r="C218" s="144"/>
      <c r="D218" s="143"/>
      <c r="E218" s="144"/>
      <c r="F218" s="145"/>
      <c r="G218" s="143"/>
      <c r="H218" s="144"/>
      <c r="I218" s="151"/>
      <c r="J218" s="152"/>
    </row>
    <row r="219" spans="1:10" s="139" customFormat="1" x14ac:dyDescent="0.25">
      <c r="A219" s="159" t="s">
        <v>57</v>
      </c>
      <c r="B219" s="65"/>
      <c r="C219" s="66"/>
      <c r="D219" s="65"/>
      <c r="E219" s="66"/>
      <c r="F219" s="67"/>
      <c r="G219" s="65"/>
      <c r="H219" s="66"/>
      <c r="I219" s="20"/>
      <c r="J219" s="21"/>
    </row>
    <row r="220" spans="1:10" x14ac:dyDescent="0.25">
      <c r="A220" s="158" t="s">
        <v>485</v>
      </c>
      <c r="B220" s="65">
        <v>0</v>
      </c>
      <c r="C220" s="66">
        <v>0</v>
      </c>
      <c r="D220" s="65">
        <v>2</v>
      </c>
      <c r="E220" s="66">
        <v>0</v>
      </c>
      <c r="F220" s="67"/>
      <c r="G220" s="65">
        <f>B220-C220</f>
        <v>0</v>
      </c>
      <c r="H220" s="66">
        <f>D220-E220</f>
        <v>2</v>
      </c>
      <c r="I220" s="20" t="str">
        <f>IF(C220=0, "-", IF(G220/C220&lt;10, G220/C220, "&gt;999%"))</f>
        <v>-</v>
      </c>
      <c r="J220" s="21" t="str">
        <f>IF(E220=0, "-", IF(H220/E220&lt;10, H220/E220, "&gt;999%"))</f>
        <v>-</v>
      </c>
    </row>
    <row r="221" spans="1:10" s="160" customFormat="1" x14ac:dyDescent="0.25">
      <c r="A221" s="178" t="s">
        <v>655</v>
      </c>
      <c r="B221" s="71">
        <v>0</v>
      </c>
      <c r="C221" s="72">
        <v>0</v>
      </c>
      <c r="D221" s="71">
        <v>2</v>
      </c>
      <c r="E221" s="72">
        <v>0</v>
      </c>
      <c r="F221" s="73"/>
      <c r="G221" s="71">
        <f>B221-C221</f>
        <v>0</v>
      </c>
      <c r="H221" s="72">
        <f>D221-E221</f>
        <v>2</v>
      </c>
      <c r="I221" s="37" t="str">
        <f>IF(C221=0, "-", IF(G221/C221&lt;10, G221/C221, "&gt;999%"))</f>
        <v>-</v>
      </c>
      <c r="J221" s="38" t="str">
        <f>IF(E221=0, "-", IF(H221/E221&lt;10, H221/E221, "&gt;999%"))</f>
        <v>-</v>
      </c>
    </row>
    <row r="222" spans="1:10" x14ac:dyDescent="0.25">
      <c r="A222" s="177"/>
      <c r="B222" s="143"/>
      <c r="C222" s="144"/>
      <c r="D222" s="143"/>
      <c r="E222" s="144"/>
      <c r="F222" s="145"/>
      <c r="G222" s="143"/>
      <c r="H222" s="144"/>
      <c r="I222" s="151"/>
      <c r="J222" s="152"/>
    </row>
    <row r="223" spans="1:10" s="139" customFormat="1" x14ac:dyDescent="0.25">
      <c r="A223" s="159" t="s">
        <v>58</v>
      </c>
      <c r="B223" s="65"/>
      <c r="C223" s="66"/>
      <c r="D223" s="65"/>
      <c r="E223" s="66"/>
      <c r="F223" s="67"/>
      <c r="G223" s="65"/>
      <c r="H223" s="66"/>
      <c r="I223" s="20"/>
      <c r="J223" s="21"/>
    </row>
    <row r="224" spans="1:10" x14ac:dyDescent="0.25">
      <c r="A224" s="158" t="s">
        <v>564</v>
      </c>
      <c r="B224" s="65">
        <v>1</v>
      </c>
      <c r="C224" s="66">
        <v>0</v>
      </c>
      <c r="D224" s="65">
        <v>32</v>
      </c>
      <c r="E224" s="66">
        <v>9</v>
      </c>
      <c r="F224" s="67"/>
      <c r="G224" s="65">
        <f>B224-C224</f>
        <v>1</v>
      </c>
      <c r="H224" s="66">
        <f>D224-E224</f>
        <v>23</v>
      </c>
      <c r="I224" s="20" t="str">
        <f>IF(C224=0, "-", IF(G224/C224&lt;10, G224/C224, "&gt;999%"))</f>
        <v>-</v>
      </c>
      <c r="J224" s="21">
        <f>IF(E224=0, "-", IF(H224/E224&lt;10, H224/E224, "&gt;999%"))</f>
        <v>2.5555555555555554</v>
      </c>
    </row>
    <row r="225" spans="1:10" x14ac:dyDescent="0.25">
      <c r="A225" s="158" t="s">
        <v>553</v>
      </c>
      <c r="B225" s="65">
        <v>1</v>
      </c>
      <c r="C225" s="66">
        <v>0</v>
      </c>
      <c r="D225" s="65">
        <v>3</v>
      </c>
      <c r="E225" s="66">
        <v>3</v>
      </c>
      <c r="F225" s="67"/>
      <c r="G225" s="65">
        <f>B225-C225</f>
        <v>1</v>
      </c>
      <c r="H225" s="66">
        <f>D225-E225</f>
        <v>0</v>
      </c>
      <c r="I225" s="20" t="str">
        <f>IF(C225=0, "-", IF(G225/C225&lt;10, G225/C225, "&gt;999%"))</f>
        <v>-</v>
      </c>
      <c r="J225" s="21">
        <f>IF(E225=0, "-", IF(H225/E225&lt;10, H225/E225, "&gt;999%"))</f>
        <v>0</v>
      </c>
    </row>
    <row r="226" spans="1:10" x14ac:dyDescent="0.25">
      <c r="A226" s="158" t="s">
        <v>540</v>
      </c>
      <c r="B226" s="65">
        <v>0</v>
      </c>
      <c r="C226" s="66">
        <v>1</v>
      </c>
      <c r="D226" s="65">
        <v>17</v>
      </c>
      <c r="E226" s="66">
        <v>22</v>
      </c>
      <c r="F226" s="67"/>
      <c r="G226" s="65">
        <f>B226-C226</f>
        <v>-1</v>
      </c>
      <c r="H226" s="66">
        <f>D226-E226</f>
        <v>-5</v>
      </c>
      <c r="I226" s="20">
        <f>IF(C226=0, "-", IF(G226/C226&lt;10, G226/C226, "&gt;999%"))</f>
        <v>-1</v>
      </c>
      <c r="J226" s="21">
        <f>IF(E226=0, "-", IF(H226/E226&lt;10, H226/E226, "&gt;999%"))</f>
        <v>-0.22727272727272727</v>
      </c>
    </row>
    <row r="227" spans="1:10" x14ac:dyDescent="0.25">
      <c r="A227" s="158" t="s">
        <v>541</v>
      </c>
      <c r="B227" s="65">
        <v>2</v>
      </c>
      <c r="C227" s="66">
        <v>0</v>
      </c>
      <c r="D227" s="65">
        <v>10</v>
      </c>
      <c r="E227" s="66">
        <v>8</v>
      </c>
      <c r="F227" s="67"/>
      <c r="G227" s="65">
        <f>B227-C227</f>
        <v>2</v>
      </c>
      <c r="H227" s="66">
        <f>D227-E227</f>
        <v>2</v>
      </c>
      <c r="I227" s="20" t="str">
        <f>IF(C227=0, "-", IF(G227/C227&lt;10, G227/C227, "&gt;999%"))</f>
        <v>-</v>
      </c>
      <c r="J227" s="21">
        <f>IF(E227=0, "-", IF(H227/E227&lt;10, H227/E227, "&gt;999%"))</f>
        <v>0.25</v>
      </c>
    </row>
    <row r="228" spans="1:10" s="160" customFormat="1" x14ac:dyDescent="0.25">
      <c r="A228" s="178" t="s">
        <v>656</v>
      </c>
      <c r="B228" s="71">
        <v>4</v>
      </c>
      <c r="C228" s="72">
        <v>1</v>
      </c>
      <c r="D228" s="71">
        <v>62</v>
      </c>
      <c r="E228" s="72">
        <v>42</v>
      </c>
      <c r="F228" s="73"/>
      <c r="G228" s="71">
        <f>B228-C228</f>
        <v>3</v>
      </c>
      <c r="H228" s="72">
        <f>D228-E228</f>
        <v>20</v>
      </c>
      <c r="I228" s="37">
        <f>IF(C228=0, "-", IF(G228/C228&lt;10, G228/C228, "&gt;999%"))</f>
        <v>3</v>
      </c>
      <c r="J228" s="38">
        <f>IF(E228=0, "-", IF(H228/E228&lt;10, H228/E228, "&gt;999%"))</f>
        <v>0.47619047619047616</v>
      </c>
    </row>
    <row r="229" spans="1:10" x14ac:dyDescent="0.25">
      <c r="A229" s="177"/>
      <c r="B229" s="143"/>
      <c r="C229" s="144"/>
      <c r="D229" s="143"/>
      <c r="E229" s="144"/>
      <c r="F229" s="145"/>
      <c r="G229" s="143"/>
      <c r="H229" s="144"/>
      <c r="I229" s="151"/>
      <c r="J229" s="152"/>
    </row>
    <row r="230" spans="1:10" s="139" customFormat="1" x14ac:dyDescent="0.25">
      <c r="A230" s="159" t="s">
        <v>59</v>
      </c>
      <c r="B230" s="65"/>
      <c r="C230" s="66"/>
      <c r="D230" s="65"/>
      <c r="E230" s="66"/>
      <c r="F230" s="67"/>
      <c r="G230" s="65"/>
      <c r="H230" s="66"/>
      <c r="I230" s="20"/>
      <c r="J230" s="21"/>
    </row>
    <row r="231" spans="1:10" x14ac:dyDescent="0.25">
      <c r="A231" s="158" t="s">
        <v>381</v>
      </c>
      <c r="B231" s="65">
        <v>1</v>
      </c>
      <c r="C231" s="66">
        <v>0</v>
      </c>
      <c r="D231" s="65">
        <v>21</v>
      </c>
      <c r="E231" s="66">
        <v>21</v>
      </c>
      <c r="F231" s="67"/>
      <c r="G231" s="65">
        <f t="shared" ref="G231:G237" si="32">B231-C231</f>
        <v>1</v>
      </c>
      <c r="H231" s="66">
        <f t="shared" ref="H231:H237" si="33">D231-E231</f>
        <v>0</v>
      </c>
      <c r="I231" s="20" t="str">
        <f t="shared" ref="I231:I237" si="34">IF(C231=0, "-", IF(G231/C231&lt;10, G231/C231, "&gt;999%"))</f>
        <v>-</v>
      </c>
      <c r="J231" s="21">
        <f t="shared" ref="J231:J237" si="35">IF(E231=0, "-", IF(H231/E231&lt;10, H231/E231, "&gt;999%"))</f>
        <v>0</v>
      </c>
    </row>
    <row r="232" spans="1:10" x14ac:dyDescent="0.25">
      <c r="A232" s="158" t="s">
        <v>458</v>
      </c>
      <c r="B232" s="65">
        <v>0</v>
      </c>
      <c r="C232" s="66">
        <v>1</v>
      </c>
      <c r="D232" s="65">
        <v>22</v>
      </c>
      <c r="E232" s="66">
        <v>12</v>
      </c>
      <c r="F232" s="67"/>
      <c r="G232" s="65">
        <f t="shared" si="32"/>
        <v>-1</v>
      </c>
      <c r="H232" s="66">
        <f t="shared" si="33"/>
        <v>10</v>
      </c>
      <c r="I232" s="20">
        <f t="shared" si="34"/>
        <v>-1</v>
      </c>
      <c r="J232" s="21">
        <f t="shared" si="35"/>
        <v>0.83333333333333337</v>
      </c>
    </row>
    <row r="233" spans="1:10" x14ac:dyDescent="0.25">
      <c r="A233" s="158" t="s">
        <v>322</v>
      </c>
      <c r="B233" s="65">
        <v>0</v>
      </c>
      <c r="C233" s="66">
        <v>0</v>
      </c>
      <c r="D233" s="65">
        <v>3</v>
      </c>
      <c r="E233" s="66">
        <v>2</v>
      </c>
      <c r="F233" s="67"/>
      <c r="G233" s="65">
        <f t="shared" si="32"/>
        <v>0</v>
      </c>
      <c r="H233" s="66">
        <f t="shared" si="33"/>
        <v>1</v>
      </c>
      <c r="I233" s="20" t="str">
        <f t="shared" si="34"/>
        <v>-</v>
      </c>
      <c r="J233" s="21">
        <f t="shared" si="35"/>
        <v>0.5</v>
      </c>
    </row>
    <row r="234" spans="1:10" x14ac:dyDescent="0.25">
      <c r="A234" s="158" t="s">
        <v>459</v>
      </c>
      <c r="B234" s="65">
        <v>1</v>
      </c>
      <c r="C234" s="66">
        <v>0</v>
      </c>
      <c r="D234" s="65">
        <v>4</v>
      </c>
      <c r="E234" s="66">
        <v>2</v>
      </c>
      <c r="F234" s="67"/>
      <c r="G234" s="65">
        <f t="shared" si="32"/>
        <v>1</v>
      </c>
      <c r="H234" s="66">
        <f t="shared" si="33"/>
        <v>2</v>
      </c>
      <c r="I234" s="20" t="str">
        <f t="shared" si="34"/>
        <v>-</v>
      </c>
      <c r="J234" s="21">
        <f t="shared" si="35"/>
        <v>1</v>
      </c>
    </row>
    <row r="235" spans="1:10" x14ac:dyDescent="0.25">
      <c r="A235" s="158" t="s">
        <v>256</v>
      </c>
      <c r="B235" s="65">
        <v>0</v>
      </c>
      <c r="C235" s="66">
        <v>0</v>
      </c>
      <c r="D235" s="65">
        <v>6</v>
      </c>
      <c r="E235" s="66">
        <v>8</v>
      </c>
      <c r="F235" s="67"/>
      <c r="G235" s="65">
        <f t="shared" si="32"/>
        <v>0</v>
      </c>
      <c r="H235" s="66">
        <f t="shared" si="33"/>
        <v>-2</v>
      </c>
      <c r="I235" s="20" t="str">
        <f t="shared" si="34"/>
        <v>-</v>
      </c>
      <c r="J235" s="21">
        <f t="shared" si="35"/>
        <v>-0.25</v>
      </c>
    </row>
    <row r="236" spans="1:10" x14ac:dyDescent="0.25">
      <c r="A236" s="158" t="s">
        <v>274</v>
      </c>
      <c r="B236" s="65">
        <v>0</v>
      </c>
      <c r="C236" s="66">
        <v>0</v>
      </c>
      <c r="D236" s="65">
        <v>2</v>
      </c>
      <c r="E236" s="66">
        <v>2</v>
      </c>
      <c r="F236" s="67"/>
      <c r="G236" s="65">
        <f t="shared" si="32"/>
        <v>0</v>
      </c>
      <c r="H236" s="66">
        <f t="shared" si="33"/>
        <v>0</v>
      </c>
      <c r="I236" s="20" t="str">
        <f t="shared" si="34"/>
        <v>-</v>
      </c>
      <c r="J236" s="21">
        <f t="shared" si="35"/>
        <v>0</v>
      </c>
    </row>
    <row r="237" spans="1:10" s="160" customFormat="1" x14ac:dyDescent="0.25">
      <c r="A237" s="178" t="s">
        <v>657</v>
      </c>
      <c r="B237" s="71">
        <v>2</v>
      </c>
      <c r="C237" s="72">
        <v>1</v>
      </c>
      <c r="D237" s="71">
        <v>58</v>
      </c>
      <c r="E237" s="72">
        <v>47</v>
      </c>
      <c r="F237" s="73"/>
      <c r="G237" s="71">
        <f t="shared" si="32"/>
        <v>1</v>
      </c>
      <c r="H237" s="72">
        <f t="shared" si="33"/>
        <v>11</v>
      </c>
      <c r="I237" s="37">
        <f t="shared" si="34"/>
        <v>1</v>
      </c>
      <c r="J237" s="38">
        <f t="shared" si="35"/>
        <v>0.23404255319148937</v>
      </c>
    </row>
    <row r="238" spans="1:10" x14ac:dyDescent="0.25">
      <c r="A238" s="177"/>
      <c r="B238" s="143"/>
      <c r="C238" s="144"/>
      <c r="D238" s="143"/>
      <c r="E238" s="144"/>
      <c r="F238" s="145"/>
      <c r="G238" s="143"/>
      <c r="H238" s="144"/>
      <c r="I238" s="151"/>
      <c r="J238" s="152"/>
    </row>
    <row r="239" spans="1:10" s="139" customFormat="1" x14ac:dyDescent="0.25">
      <c r="A239" s="159" t="s">
        <v>60</v>
      </c>
      <c r="B239" s="65"/>
      <c r="C239" s="66"/>
      <c r="D239" s="65"/>
      <c r="E239" s="66"/>
      <c r="F239" s="67"/>
      <c r="G239" s="65"/>
      <c r="H239" s="66"/>
      <c r="I239" s="20"/>
      <c r="J239" s="21"/>
    </row>
    <row r="240" spans="1:10" x14ac:dyDescent="0.25">
      <c r="A240" s="158" t="s">
        <v>396</v>
      </c>
      <c r="B240" s="65">
        <v>0</v>
      </c>
      <c r="C240" s="66">
        <v>1</v>
      </c>
      <c r="D240" s="65">
        <v>19</v>
      </c>
      <c r="E240" s="66">
        <v>24</v>
      </c>
      <c r="F240" s="67"/>
      <c r="G240" s="65">
        <f t="shared" ref="G240:G245" si="36">B240-C240</f>
        <v>-1</v>
      </c>
      <c r="H240" s="66">
        <f t="shared" ref="H240:H245" si="37">D240-E240</f>
        <v>-5</v>
      </c>
      <c r="I240" s="20">
        <f t="shared" ref="I240:I245" si="38">IF(C240=0, "-", IF(G240/C240&lt;10, G240/C240, "&gt;999%"))</f>
        <v>-1</v>
      </c>
      <c r="J240" s="21">
        <f t="shared" ref="J240:J245" si="39">IF(E240=0, "-", IF(H240/E240&lt;10, H240/E240, "&gt;999%"))</f>
        <v>-0.20833333333333334</v>
      </c>
    </row>
    <row r="241" spans="1:10" x14ac:dyDescent="0.25">
      <c r="A241" s="158" t="s">
        <v>359</v>
      </c>
      <c r="B241" s="65">
        <v>12</v>
      </c>
      <c r="C241" s="66">
        <v>11</v>
      </c>
      <c r="D241" s="65">
        <v>118</v>
      </c>
      <c r="E241" s="66">
        <v>87</v>
      </c>
      <c r="F241" s="67"/>
      <c r="G241" s="65">
        <f t="shared" si="36"/>
        <v>1</v>
      </c>
      <c r="H241" s="66">
        <f t="shared" si="37"/>
        <v>31</v>
      </c>
      <c r="I241" s="20">
        <f t="shared" si="38"/>
        <v>9.0909090909090912E-2</v>
      </c>
      <c r="J241" s="21">
        <f t="shared" si="39"/>
        <v>0.35632183908045978</v>
      </c>
    </row>
    <row r="242" spans="1:10" x14ac:dyDescent="0.25">
      <c r="A242" s="158" t="s">
        <v>520</v>
      </c>
      <c r="B242" s="65">
        <v>8</v>
      </c>
      <c r="C242" s="66">
        <v>6</v>
      </c>
      <c r="D242" s="65">
        <v>64</v>
      </c>
      <c r="E242" s="66">
        <v>60</v>
      </c>
      <c r="F242" s="67"/>
      <c r="G242" s="65">
        <f t="shared" si="36"/>
        <v>2</v>
      </c>
      <c r="H242" s="66">
        <f t="shared" si="37"/>
        <v>4</v>
      </c>
      <c r="I242" s="20">
        <f t="shared" si="38"/>
        <v>0.33333333333333331</v>
      </c>
      <c r="J242" s="21">
        <f t="shared" si="39"/>
        <v>6.6666666666666666E-2</v>
      </c>
    </row>
    <row r="243" spans="1:10" x14ac:dyDescent="0.25">
      <c r="A243" s="158" t="s">
        <v>435</v>
      </c>
      <c r="B243" s="65">
        <v>8</v>
      </c>
      <c r="C243" s="66">
        <v>10</v>
      </c>
      <c r="D243" s="65">
        <v>86</v>
      </c>
      <c r="E243" s="66">
        <v>137</v>
      </c>
      <c r="F243" s="67"/>
      <c r="G243" s="65">
        <f t="shared" si="36"/>
        <v>-2</v>
      </c>
      <c r="H243" s="66">
        <f t="shared" si="37"/>
        <v>-51</v>
      </c>
      <c r="I243" s="20">
        <f t="shared" si="38"/>
        <v>-0.2</v>
      </c>
      <c r="J243" s="21">
        <f t="shared" si="39"/>
        <v>-0.37226277372262773</v>
      </c>
    </row>
    <row r="244" spans="1:10" x14ac:dyDescent="0.25">
      <c r="A244" s="158" t="s">
        <v>436</v>
      </c>
      <c r="B244" s="65">
        <v>7</v>
      </c>
      <c r="C244" s="66">
        <v>5</v>
      </c>
      <c r="D244" s="65">
        <v>70</v>
      </c>
      <c r="E244" s="66">
        <v>85</v>
      </c>
      <c r="F244" s="67"/>
      <c r="G244" s="65">
        <f t="shared" si="36"/>
        <v>2</v>
      </c>
      <c r="H244" s="66">
        <f t="shared" si="37"/>
        <v>-15</v>
      </c>
      <c r="I244" s="20">
        <f t="shared" si="38"/>
        <v>0.4</v>
      </c>
      <c r="J244" s="21">
        <f t="shared" si="39"/>
        <v>-0.17647058823529413</v>
      </c>
    </row>
    <row r="245" spans="1:10" s="160" customFormat="1" x14ac:dyDescent="0.25">
      <c r="A245" s="178" t="s">
        <v>658</v>
      </c>
      <c r="B245" s="71">
        <v>35</v>
      </c>
      <c r="C245" s="72">
        <v>33</v>
      </c>
      <c r="D245" s="71">
        <v>357</v>
      </c>
      <c r="E245" s="72">
        <v>393</v>
      </c>
      <c r="F245" s="73"/>
      <c r="G245" s="71">
        <f t="shared" si="36"/>
        <v>2</v>
      </c>
      <c r="H245" s="72">
        <f t="shared" si="37"/>
        <v>-36</v>
      </c>
      <c r="I245" s="37">
        <f t="shared" si="38"/>
        <v>6.0606060606060608E-2</v>
      </c>
      <c r="J245" s="38">
        <f t="shared" si="39"/>
        <v>-9.1603053435114504E-2</v>
      </c>
    </row>
    <row r="246" spans="1:10" x14ac:dyDescent="0.25">
      <c r="A246" s="177"/>
      <c r="B246" s="143"/>
      <c r="C246" s="144"/>
      <c r="D246" s="143"/>
      <c r="E246" s="144"/>
      <c r="F246" s="145"/>
      <c r="G246" s="143"/>
      <c r="H246" s="144"/>
      <c r="I246" s="151"/>
      <c r="J246" s="152"/>
    </row>
    <row r="247" spans="1:10" s="139" customFormat="1" x14ac:dyDescent="0.25">
      <c r="A247" s="159" t="s">
        <v>61</v>
      </c>
      <c r="B247" s="65"/>
      <c r="C247" s="66"/>
      <c r="D247" s="65"/>
      <c r="E247" s="66"/>
      <c r="F247" s="67"/>
      <c r="G247" s="65"/>
      <c r="H247" s="66"/>
      <c r="I247" s="20"/>
      <c r="J247" s="21"/>
    </row>
    <row r="248" spans="1:10" x14ac:dyDescent="0.25">
      <c r="A248" s="158" t="s">
        <v>61</v>
      </c>
      <c r="B248" s="65">
        <v>27</v>
      </c>
      <c r="C248" s="66">
        <v>33</v>
      </c>
      <c r="D248" s="65">
        <v>228</v>
      </c>
      <c r="E248" s="66">
        <v>241</v>
      </c>
      <c r="F248" s="67"/>
      <c r="G248" s="65">
        <f>B248-C248</f>
        <v>-6</v>
      </c>
      <c r="H248" s="66">
        <f>D248-E248</f>
        <v>-13</v>
      </c>
      <c r="I248" s="20">
        <f>IF(C248=0, "-", IF(G248/C248&lt;10, G248/C248, "&gt;999%"))</f>
        <v>-0.18181818181818182</v>
      </c>
      <c r="J248" s="21">
        <f>IF(E248=0, "-", IF(H248/E248&lt;10, H248/E248, "&gt;999%"))</f>
        <v>-5.3941908713692949E-2</v>
      </c>
    </row>
    <row r="249" spans="1:10" s="160" customFormat="1" x14ac:dyDescent="0.25">
      <c r="A249" s="178" t="s">
        <v>659</v>
      </c>
      <c r="B249" s="71">
        <v>27</v>
      </c>
      <c r="C249" s="72">
        <v>33</v>
      </c>
      <c r="D249" s="71">
        <v>228</v>
      </c>
      <c r="E249" s="72">
        <v>241</v>
      </c>
      <c r="F249" s="73"/>
      <c r="G249" s="71">
        <f>B249-C249</f>
        <v>-6</v>
      </c>
      <c r="H249" s="72">
        <f>D249-E249</f>
        <v>-13</v>
      </c>
      <c r="I249" s="37">
        <f>IF(C249=0, "-", IF(G249/C249&lt;10, G249/C249, "&gt;999%"))</f>
        <v>-0.18181818181818182</v>
      </c>
      <c r="J249" s="38">
        <f>IF(E249=0, "-", IF(H249/E249&lt;10, H249/E249, "&gt;999%"))</f>
        <v>-5.3941908713692949E-2</v>
      </c>
    </row>
    <row r="250" spans="1:10" x14ac:dyDescent="0.25">
      <c r="A250" s="177"/>
      <c r="B250" s="143"/>
      <c r="C250" s="144"/>
      <c r="D250" s="143"/>
      <c r="E250" s="144"/>
      <c r="F250" s="145"/>
      <c r="G250" s="143"/>
      <c r="H250" s="144"/>
      <c r="I250" s="151"/>
      <c r="J250" s="152"/>
    </row>
    <row r="251" spans="1:10" s="139" customFormat="1" x14ac:dyDescent="0.25">
      <c r="A251" s="159" t="s">
        <v>62</v>
      </c>
      <c r="B251" s="65"/>
      <c r="C251" s="66"/>
      <c r="D251" s="65"/>
      <c r="E251" s="66"/>
      <c r="F251" s="67"/>
      <c r="G251" s="65"/>
      <c r="H251" s="66"/>
      <c r="I251" s="20"/>
      <c r="J251" s="21"/>
    </row>
    <row r="252" spans="1:10" x14ac:dyDescent="0.25">
      <c r="A252" s="158" t="s">
        <v>294</v>
      </c>
      <c r="B252" s="65">
        <v>40</v>
      </c>
      <c r="C252" s="66">
        <v>26</v>
      </c>
      <c r="D252" s="65">
        <v>449</v>
      </c>
      <c r="E252" s="66">
        <v>354</v>
      </c>
      <c r="F252" s="67"/>
      <c r="G252" s="65">
        <f t="shared" ref="G252:G263" si="40">B252-C252</f>
        <v>14</v>
      </c>
      <c r="H252" s="66">
        <f t="shared" ref="H252:H263" si="41">D252-E252</f>
        <v>95</v>
      </c>
      <c r="I252" s="20">
        <f t="shared" ref="I252:I263" si="42">IF(C252=0, "-", IF(G252/C252&lt;10, G252/C252, "&gt;999%"))</f>
        <v>0.53846153846153844</v>
      </c>
      <c r="J252" s="21">
        <f t="shared" ref="J252:J263" si="43">IF(E252=0, "-", IF(H252/E252&lt;10, H252/E252, "&gt;999%"))</f>
        <v>0.26836158192090398</v>
      </c>
    </row>
    <row r="253" spans="1:10" x14ac:dyDescent="0.25">
      <c r="A253" s="158" t="s">
        <v>221</v>
      </c>
      <c r="B253" s="65">
        <v>16</v>
      </c>
      <c r="C253" s="66">
        <v>75</v>
      </c>
      <c r="D253" s="65">
        <v>751</v>
      </c>
      <c r="E253" s="66">
        <v>1058</v>
      </c>
      <c r="F253" s="67"/>
      <c r="G253" s="65">
        <f t="shared" si="40"/>
        <v>-59</v>
      </c>
      <c r="H253" s="66">
        <f t="shared" si="41"/>
        <v>-307</v>
      </c>
      <c r="I253" s="20">
        <f t="shared" si="42"/>
        <v>-0.78666666666666663</v>
      </c>
      <c r="J253" s="21">
        <f t="shared" si="43"/>
        <v>-0.29017013232514177</v>
      </c>
    </row>
    <row r="254" spans="1:10" x14ac:dyDescent="0.25">
      <c r="A254" s="158" t="s">
        <v>460</v>
      </c>
      <c r="B254" s="65">
        <v>1</v>
      </c>
      <c r="C254" s="66">
        <v>0</v>
      </c>
      <c r="D254" s="65">
        <v>39</v>
      </c>
      <c r="E254" s="66">
        <v>0</v>
      </c>
      <c r="F254" s="67"/>
      <c r="G254" s="65">
        <f t="shared" si="40"/>
        <v>1</v>
      </c>
      <c r="H254" s="66">
        <f t="shared" si="41"/>
        <v>39</v>
      </c>
      <c r="I254" s="20" t="str">
        <f t="shared" si="42"/>
        <v>-</v>
      </c>
      <c r="J254" s="21" t="str">
        <f t="shared" si="43"/>
        <v>-</v>
      </c>
    </row>
    <row r="255" spans="1:10" x14ac:dyDescent="0.25">
      <c r="A255" s="158" t="s">
        <v>360</v>
      </c>
      <c r="B255" s="65">
        <v>10</v>
      </c>
      <c r="C255" s="66">
        <v>12</v>
      </c>
      <c r="D255" s="65">
        <v>81</v>
      </c>
      <c r="E255" s="66">
        <v>36</v>
      </c>
      <c r="F255" s="67"/>
      <c r="G255" s="65">
        <f t="shared" si="40"/>
        <v>-2</v>
      </c>
      <c r="H255" s="66">
        <f t="shared" si="41"/>
        <v>45</v>
      </c>
      <c r="I255" s="20">
        <f t="shared" si="42"/>
        <v>-0.16666666666666666</v>
      </c>
      <c r="J255" s="21">
        <f t="shared" si="43"/>
        <v>1.25</v>
      </c>
    </row>
    <row r="256" spans="1:10" x14ac:dyDescent="0.25">
      <c r="A256" s="158" t="s">
        <v>199</v>
      </c>
      <c r="B256" s="65">
        <v>18</v>
      </c>
      <c r="C256" s="66">
        <v>36</v>
      </c>
      <c r="D256" s="65">
        <v>315</v>
      </c>
      <c r="E256" s="66">
        <v>440</v>
      </c>
      <c r="F256" s="67"/>
      <c r="G256" s="65">
        <f t="shared" si="40"/>
        <v>-18</v>
      </c>
      <c r="H256" s="66">
        <f t="shared" si="41"/>
        <v>-125</v>
      </c>
      <c r="I256" s="20">
        <f t="shared" si="42"/>
        <v>-0.5</v>
      </c>
      <c r="J256" s="21">
        <f t="shared" si="43"/>
        <v>-0.28409090909090912</v>
      </c>
    </row>
    <row r="257" spans="1:10" x14ac:dyDescent="0.25">
      <c r="A257" s="158" t="s">
        <v>204</v>
      </c>
      <c r="B257" s="65">
        <v>18</v>
      </c>
      <c r="C257" s="66">
        <v>24</v>
      </c>
      <c r="D257" s="65">
        <v>228</v>
      </c>
      <c r="E257" s="66">
        <v>388</v>
      </c>
      <c r="F257" s="67"/>
      <c r="G257" s="65">
        <f t="shared" si="40"/>
        <v>-6</v>
      </c>
      <c r="H257" s="66">
        <f t="shared" si="41"/>
        <v>-160</v>
      </c>
      <c r="I257" s="20">
        <f t="shared" si="42"/>
        <v>-0.25</v>
      </c>
      <c r="J257" s="21">
        <f t="shared" si="43"/>
        <v>-0.41237113402061853</v>
      </c>
    </row>
    <row r="258" spans="1:10" x14ac:dyDescent="0.25">
      <c r="A258" s="158" t="s">
        <v>361</v>
      </c>
      <c r="B258" s="65">
        <v>14</v>
      </c>
      <c r="C258" s="66">
        <v>42</v>
      </c>
      <c r="D258" s="65">
        <v>575</v>
      </c>
      <c r="E258" s="66">
        <v>579</v>
      </c>
      <c r="F258" s="67"/>
      <c r="G258" s="65">
        <f t="shared" si="40"/>
        <v>-28</v>
      </c>
      <c r="H258" s="66">
        <f t="shared" si="41"/>
        <v>-4</v>
      </c>
      <c r="I258" s="20">
        <f t="shared" si="42"/>
        <v>-0.66666666666666663</v>
      </c>
      <c r="J258" s="21">
        <f t="shared" si="43"/>
        <v>-6.9084628670120895E-3</v>
      </c>
    </row>
    <row r="259" spans="1:10" x14ac:dyDescent="0.25">
      <c r="A259" s="158" t="s">
        <v>437</v>
      </c>
      <c r="B259" s="65">
        <v>73</v>
      </c>
      <c r="C259" s="66">
        <v>6</v>
      </c>
      <c r="D259" s="65">
        <v>537</v>
      </c>
      <c r="E259" s="66">
        <v>298</v>
      </c>
      <c r="F259" s="67"/>
      <c r="G259" s="65">
        <f t="shared" si="40"/>
        <v>67</v>
      </c>
      <c r="H259" s="66">
        <f t="shared" si="41"/>
        <v>239</v>
      </c>
      <c r="I259" s="20" t="str">
        <f t="shared" si="42"/>
        <v>&gt;999%</v>
      </c>
      <c r="J259" s="21">
        <f t="shared" si="43"/>
        <v>0.80201342281879195</v>
      </c>
    </row>
    <row r="260" spans="1:10" x14ac:dyDescent="0.25">
      <c r="A260" s="158" t="s">
        <v>397</v>
      </c>
      <c r="B260" s="65">
        <v>69</v>
      </c>
      <c r="C260" s="66">
        <v>34</v>
      </c>
      <c r="D260" s="65">
        <v>1099</v>
      </c>
      <c r="E260" s="66">
        <v>439</v>
      </c>
      <c r="F260" s="67"/>
      <c r="G260" s="65">
        <f t="shared" si="40"/>
        <v>35</v>
      </c>
      <c r="H260" s="66">
        <f t="shared" si="41"/>
        <v>660</v>
      </c>
      <c r="I260" s="20">
        <f t="shared" si="42"/>
        <v>1.0294117647058822</v>
      </c>
      <c r="J260" s="21">
        <f t="shared" si="43"/>
        <v>1.5034168564920274</v>
      </c>
    </row>
    <row r="261" spans="1:10" x14ac:dyDescent="0.25">
      <c r="A261" s="158" t="s">
        <v>267</v>
      </c>
      <c r="B261" s="65">
        <v>6</v>
      </c>
      <c r="C261" s="66">
        <v>1</v>
      </c>
      <c r="D261" s="65">
        <v>122</v>
      </c>
      <c r="E261" s="66">
        <v>93</v>
      </c>
      <c r="F261" s="67"/>
      <c r="G261" s="65">
        <f t="shared" si="40"/>
        <v>5</v>
      </c>
      <c r="H261" s="66">
        <f t="shared" si="41"/>
        <v>29</v>
      </c>
      <c r="I261" s="20">
        <f t="shared" si="42"/>
        <v>5</v>
      </c>
      <c r="J261" s="21">
        <f t="shared" si="43"/>
        <v>0.31182795698924731</v>
      </c>
    </row>
    <row r="262" spans="1:10" x14ac:dyDescent="0.25">
      <c r="A262" s="158" t="s">
        <v>346</v>
      </c>
      <c r="B262" s="65">
        <v>58</v>
      </c>
      <c r="C262" s="66">
        <v>48</v>
      </c>
      <c r="D262" s="65">
        <v>407</v>
      </c>
      <c r="E262" s="66">
        <v>481</v>
      </c>
      <c r="F262" s="67"/>
      <c r="G262" s="65">
        <f t="shared" si="40"/>
        <v>10</v>
      </c>
      <c r="H262" s="66">
        <f t="shared" si="41"/>
        <v>-74</v>
      </c>
      <c r="I262" s="20">
        <f t="shared" si="42"/>
        <v>0.20833333333333334</v>
      </c>
      <c r="J262" s="21">
        <f t="shared" si="43"/>
        <v>-0.15384615384615385</v>
      </c>
    </row>
    <row r="263" spans="1:10" s="160" customFormat="1" x14ac:dyDescent="0.25">
      <c r="A263" s="178" t="s">
        <v>660</v>
      </c>
      <c r="B263" s="71">
        <v>323</v>
      </c>
      <c r="C263" s="72">
        <v>304</v>
      </c>
      <c r="D263" s="71">
        <v>4603</v>
      </c>
      <c r="E263" s="72">
        <v>4166</v>
      </c>
      <c r="F263" s="73"/>
      <c r="G263" s="71">
        <f t="shared" si="40"/>
        <v>19</v>
      </c>
      <c r="H263" s="72">
        <f t="shared" si="41"/>
        <v>437</v>
      </c>
      <c r="I263" s="37">
        <f t="shared" si="42"/>
        <v>6.25E-2</v>
      </c>
      <c r="J263" s="38">
        <f t="shared" si="43"/>
        <v>0.10489678348535765</v>
      </c>
    </row>
    <row r="264" spans="1:10" x14ac:dyDescent="0.25">
      <c r="A264" s="177"/>
      <c r="B264" s="143"/>
      <c r="C264" s="144"/>
      <c r="D264" s="143"/>
      <c r="E264" s="144"/>
      <c r="F264" s="145"/>
      <c r="G264" s="143"/>
      <c r="H264" s="144"/>
      <c r="I264" s="151"/>
      <c r="J264" s="152"/>
    </row>
    <row r="265" spans="1:10" s="139" customFormat="1" x14ac:dyDescent="0.25">
      <c r="A265" s="159" t="s">
        <v>63</v>
      </c>
      <c r="B265" s="65"/>
      <c r="C265" s="66"/>
      <c r="D265" s="65"/>
      <c r="E265" s="66"/>
      <c r="F265" s="67"/>
      <c r="G265" s="65"/>
      <c r="H265" s="66"/>
      <c r="I265" s="20"/>
      <c r="J265" s="21"/>
    </row>
    <row r="266" spans="1:10" x14ac:dyDescent="0.25">
      <c r="A266" s="158" t="s">
        <v>337</v>
      </c>
      <c r="B266" s="65">
        <v>0</v>
      </c>
      <c r="C266" s="66">
        <v>0</v>
      </c>
      <c r="D266" s="65">
        <v>5</v>
      </c>
      <c r="E266" s="66">
        <v>7</v>
      </c>
      <c r="F266" s="67"/>
      <c r="G266" s="65">
        <f>B266-C266</f>
        <v>0</v>
      </c>
      <c r="H266" s="66">
        <f>D266-E266</f>
        <v>-2</v>
      </c>
      <c r="I266" s="20" t="str">
        <f>IF(C266=0, "-", IF(G266/C266&lt;10, G266/C266, "&gt;999%"))</f>
        <v>-</v>
      </c>
      <c r="J266" s="21">
        <f>IF(E266=0, "-", IF(H266/E266&lt;10, H266/E266, "&gt;999%"))</f>
        <v>-0.2857142857142857</v>
      </c>
    </row>
    <row r="267" spans="1:10" x14ac:dyDescent="0.25">
      <c r="A267" s="158" t="s">
        <v>478</v>
      </c>
      <c r="B267" s="65">
        <v>0</v>
      </c>
      <c r="C267" s="66">
        <v>0</v>
      </c>
      <c r="D267" s="65">
        <v>5</v>
      </c>
      <c r="E267" s="66">
        <v>6</v>
      </c>
      <c r="F267" s="67"/>
      <c r="G267" s="65">
        <f>B267-C267</f>
        <v>0</v>
      </c>
      <c r="H267" s="66">
        <f>D267-E267</f>
        <v>-1</v>
      </c>
      <c r="I267" s="20" t="str">
        <f>IF(C267=0, "-", IF(G267/C267&lt;10, G267/C267, "&gt;999%"))</f>
        <v>-</v>
      </c>
      <c r="J267" s="21">
        <f>IF(E267=0, "-", IF(H267/E267&lt;10, H267/E267, "&gt;999%"))</f>
        <v>-0.16666666666666666</v>
      </c>
    </row>
    <row r="268" spans="1:10" s="160" customFormat="1" x14ac:dyDescent="0.25">
      <c r="A268" s="178" t="s">
        <v>661</v>
      </c>
      <c r="B268" s="71">
        <v>0</v>
      </c>
      <c r="C268" s="72">
        <v>0</v>
      </c>
      <c r="D268" s="71">
        <v>10</v>
      </c>
      <c r="E268" s="72">
        <v>13</v>
      </c>
      <c r="F268" s="73"/>
      <c r="G268" s="71">
        <f>B268-C268</f>
        <v>0</v>
      </c>
      <c r="H268" s="72">
        <f>D268-E268</f>
        <v>-3</v>
      </c>
      <c r="I268" s="37" t="str">
        <f>IF(C268=0, "-", IF(G268/C268&lt;10, G268/C268, "&gt;999%"))</f>
        <v>-</v>
      </c>
      <c r="J268" s="38">
        <f>IF(E268=0, "-", IF(H268/E268&lt;10, H268/E268, "&gt;999%"))</f>
        <v>-0.23076923076923078</v>
      </c>
    </row>
    <row r="269" spans="1:10" x14ac:dyDescent="0.25">
      <c r="A269" s="177"/>
      <c r="B269" s="143"/>
      <c r="C269" s="144"/>
      <c r="D269" s="143"/>
      <c r="E269" s="144"/>
      <c r="F269" s="145"/>
      <c r="G269" s="143"/>
      <c r="H269" s="144"/>
      <c r="I269" s="151"/>
      <c r="J269" s="152"/>
    </row>
    <row r="270" spans="1:10" s="139" customFormat="1" x14ac:dyDescent="0.25">
      <c r="A270" s="159" t="s">
        <v>64</v>
      </c>
      <c r="B270" s="65"/>
      <c r="C270" s="66"/>
      <c r="D270" s="65"/>
      <c r="E270" s="66"/>
      <c r="F270" s="67"/>
      <c r="G270" s="65"/>
      <c r="H270" s="66"/>
      <c r="I270" s="20"/>
      <c r="J270" s="21"/>
    </row>
    <row r="271" spans="1:10" x14ac:dyDescent="0.25">
      <c r="A271" s="158" t="s">
        <v>461</v>
      </c>
      <c r="B271" s="65">
        <v>5</v>
      </c>
      <c r="C271" s="66">
        <v>6</v>
      </c>
      <c r="D271" s="65">
        <v>82</v>
      </c>
      <c r="E271" s="66">
        <v>83</v>
      </c>
      <c r="F271" s="67"/>
      <c r="G271" s="65">
        <f t="shared" ref="G271:G278" si="44">B271-C271</f>
        <v>-1</v>
      </c>
      <c r="H271" s="66">
        <f t="shared" ref="H271:H278" si="45">D271-E271</f>
        <v>-1</v>
      </c>
      <c r="I271" s="20">
        <f t="shared" ref="I271:I278" si="46">IF(C271=0, "-", IF(G271/C271&lt;10, G271/C271, "&gt;999%"))</f>
        <v>-0.16666666666666666</v>
      </c>
      <c r="J271" s="21">
        <f t="shared" ref="J271:J278" si="47">IF(E271=0, "-", IF(H271/E271&lt;10, H271/E271, "&gt;999%"))</f>
        <v>-1.2048192771084338E-2</v>
      </c>
    </row>
    <row r="272" spans="1:10" x14ac:dyDescent="0.25">
      <c r="A272" s="158" t="s">
        <v>479</v>
      </c>
      <c r="B272" s="65">
        <v>0</v>
      </c>
      <c r="C272" s="66">
        <v>1</v>
      </c>
      <c r="D272" s="65">
        <v>10</v>
      </c>
      <c r="E272" s="66">
        <v>23</v>
      </c>
      <c r="F272" s="67"/>
      <c r="G272" s="65">
        <f t="shared" si="44"/>
        <v>-1</v>
      </c>
      <c r="H272" s="66">
        <f t="shared" si="45"/>
        <v>-13</v>
      </c>
      <c r="I272" s="20">
        <f t="shared" si="46"/>
        <v>-1</v>
      </c>
      <c r="J272" s="21">
        <f t="shared" si="47"/>
        <v>-0.56521739130434778</v>
      </c>
    </row>
    <row r="273" spans="1:10" x14ac:dyDescent="0.25">
      <c r="A273" s="158" t="s">
        <v>418</v>
      </c>
      <c r="B273" s="65">
        <v>0</v>
      </c>
      <c r="C273" s="66">
        <v>3</v>
      </c>
      <c r="D273" s="65">
        <v>22</v>
      </c>
      <c r="E273" s="66">
        <v>43</v>
      </c>
      <c r="F273" s="67"/>
      <c r="G273" s="65">
        <f t="shared" si="44"/>
        <v>-3</v>
      </c>
      <c r="H273" s="66">
        <f t="shared" si="45"/>
        <v>-21</v>
      </c>
      <c r="I273" s="20">
        <f t="shared" si="46"/>
        <v>-1</v>
      </c>
      <c r="J273" s="21">
        <f t="shared" si="47"/>
        <v>-0.48837209302325579</v>
      </c>
    </row>
    <row r="274" spans="1:10" x14ac:dyDescent="0.25">
      <c r="A274" s="158" t="s">
        <v>480</v>
      </c>
      <c r="B274" s="65">
        <v>0</v>
      </c>
      <c r="C274" s="66">
        <v>0</v>
      </c>
      <c r="D274" s="65">
        <v>2</v>
      </c>
      <c r="E274" s="66">
        <v>4</v>
      </c>
      <c r="F274" s="67"/>
      <c r="G274" s="65">
        <f t="shared" si="44"/>
        <v>0</v>
      </c>
      <c r="H274" s="66">
        <f t="shared" si="45"/>
        <v>-2</v>
      </c>
      <c r="I274" s="20" t="str">
        <f t="shared" si="46"/>
        <v>-</v>
      </c>
      <c r="J274" s="21">
        <f t="shared" si="47"/>
        <v>-0.5</v>
      </c>
    </row>
    <row r="275" spans="1:10" x14ac:dyDescent="0.25">
      <c r="A275" s="158" t="s">
        <v>419</v>
      </c>
      <c r="B275" s="65">
        <v>1</v>
      </c>
      <c r="C275" s="66">
        <v>2</v>
      </c>
      <c r="D275" s="65">
        <v>42</v>
      </c>
      <c r="E275" s="66">
        <v>53</v>
      </c>
      <c r="F275" s="67"/>
      <c r="G275" s="65">
        <f t="shared" si="44"/>
        <v>-1</v>
      </c>
      <c r="H275" s="66">
        <f t="shared" si="45"/>
        <v>-11</v>
      </c>
      <c r="I275" s="20">
        <f t="shared" si="46"/>
        <v>-0.5</v>
      </c>
      <c r="J275" s="21">
        <f t="shared" si="47"/>
        <v>-0.20754716981132076</v>
      </c>
    </row>
    <row r="276" spans="1:10" x14ac:dyDescent="0.25">
      <c r="A276" s="158" t="s">
        <v>462</v>
      </c>
      <c r="B276" s="65">
        <v>4</v>
      </c>
      <c r="C276" s="66">
        <v>1</v>
      </c>
      <c r="D276" s="65">
        <v>54</v>
      </c>
      <c r="E276" s="66">
        <v>58</v>
      </c>
      <c r="F276" s="67"/>
      <c r="G276" s="65">
        <f t="shared" si="44"/>
        <v>3</v>
      </c>
      <c r="H276" s="66">
        <f t="shared" si="45"/>
        <v>-4</v>
      </c>
      <c r="I276" s="20">
        <f t="shared" si="46"/>
        <v>3</v>
      </c>
      <c r="J276" s="21">
        <f t="shared" si="47"/>
        <v>-6.8965517241379309E-2</v>
      </c>
    </row>
    <row r="277" spans="1:10" x14ac:dyDescent="0.25">
      <c r="A277" s="158" t="s">
        <v>463</v>
      </c>
      <c r="B277" s="65">
        <v>0</v>
      </c>
      <c r="C277" s="66">
        <v>0</v>
      </c>
      <c r="D277" s="65">
        <v>18</v>
      </c>
      <c r="E277" s="66">
        <v>28</v>
      </c>
      <c r="F277" s="67"/>
      <c r="G277" s="65">
        <f t="shared" si="44"/>
        <v>0</v>
      </c>
      <c r="H277" s="66">
        <f t="shared" si="45"/>
        <v>-10</v>
      </c>
      <c r="I277" s="20" t="str">
        <f t="shared" si="46"/>
        <v>-</v>
      </c>
      <c r="J277" s="21">
        <f t="shared" si="47"/>
        <v>-0.35714285714285715</v>
      </c>
    </row>
    <row r="278" spans="1:10" s="160" customFormat="1" x14ac:dyDescent="0.25">
      <c r="A278" s="178" t="s">
        <v>662</v>
      </c>
      <c r="B278" s="71">
        <v>10</v>
      </c>
      <c r="C278" s="72">
        <v>13</v>
      </c>
      <c r="D278" s="71">
        <v>230</v>
      </c>
      <c r="E278" s="72">
        <v>292</v>
      </c>
      <c r="F278" s="73"/>
      <c r="G278" s="71">
        <f t="shared" si="44"/>
        <v>-3</v>
      </c>
      <c r="H278" s="72">
        <f t="shared" si="45"/>
        <v>-62</v>
      </c>
      <c r="I278" s="37">
        <f t="shared" si="46"/>
        <v>-0.23076923076923078</v>
      </c>
      <c r="J278" s="38">
        <f t="shared" si="47"/>
        <v>-0.21232876712328766</v>
      </c>
    </row>
    <row r="279" spans="1:10" x14ac:dyDescent="0.25">
      <c r="A279" s="177"/>
      <c r="B279" s="143"/>
      <c r="C279" s="144"/>
      <c r="D279" s="143"/>
      <c r="E279" s="144"/>
      <c r="F279" s="145"/>
      <c r="G279" s="143"/>
      <c r="H279" s="144"/>
      <c r="I279" s="151"/>
      <c r="J279" s="152"/>
    </row>
    <row r="280" spans="1:10" s="139" customFormat="1" x14ac:dyDescent="0.25">
      <c r="A280" s="159" t="s">
        <v>65</v>
      </c>
      <c r="B280" s="65"/>
      <c r="C280" s="66"/>
      <c r="D280" s="65"/>
      <c r="E280" s="66"/>
      <c r="F280" s="67"/>
      <c r="G280" s="65"/>
      <c r="H280" s="66"/>
      <c r="I280" s="20"/>
      <c r="J280" s="21"/>
    </row>
    <row r="281" spans="1:10" x14ac:dyDescent="0.25">
      <c r="A281" s="158" t="s">
        <v>438</v>
      </c>
      <c r="B281" s="65">
        <v>5</v>
      </c>
      <c r="C281" s="66">
        <v>3</v>
      </c>
      <c r="D281" s="65">
        <v>61</v>
      </c>
      <c r="E281" s="66">
        <v>27</v>
      </c>
      <c r="F281" s="67"/>
      <c r="G281" s="65">
        <f t="shared" ref="G281:G288" si="48">B281-C281</f>
        <v>2</v>
      </c>
      <c r="H281" s="66">
        <f t="shared" ref="H281:H288" si="49">D281-E281</f>
        <v>34</v>
      </c>
      <c r="I281" s="20">
        <f t="shared" ref="I281:I288" si="50">IF(C281=0, "-", IF(G281/C281&lt;10, G281/C281, "&gt;999%"))</f>
        <v>0.66666666666666663</v>
      </c>
      <c r="J281" s="21">
        <f t="shared" ref="J281:J288" si="51">IF(E281=0, "-", IF(H281/E281&lt;10, H281/E281, "&gt;999%"))</f>
        <v>1.2592592592592593</v>
      </c>
    </row>
    <row r="282" spans="1:10" x14ac:dyDescent="0.25">
      <c r="A282" s="158" t="s">
        <v>542</v>
      </c>
      <c r="B282" s="65">
        <v>6</v>
      </c>
      <c r="C282" s="66">
        <v>3</v>
      </c>
      <c r="D282" s="65">
        <v>97</v>
      </c>
      <c r="E282" s="66">
        <v>75</v>
      </c>
      <c r="F282" s="67"/>
      <c r="G282" s="65">
        <f t="shared" si="48"/>
        <v>3</v>
      </c>
      <c r="H282" s="66">
        <f t="shared" si="49"/>
        <v>22</v>
      </c>
      <c r="I282" s="20">
        <f t="shared" si="50"/>
        <v>1</v>
      </c>
      <c r="J282" s="21">
        <f t="shared" si="51"/>
        <v>0.29333333333333333</v>
      </c>
    </row>
    <row r="283" spans="1:10" x14ac:dyDescent="0.25">
      <c r="A283" s="158" t="s">
        <v>486</v>
      </c>
      <c r="B283" s="65">
        <v>0</v>
      </c>
      <c r="C283" s="66">
        <v>4</v>
      </c>
      <c r="D283" s="65">
        <v>5</v>
      </c>
      <c r="E283" s="66">
        <v>9</v>
      </c>
      <c r="F283" s="67"/>
      <c r="G283" s="65">
        <f t="shared" si="48"/>
        <v>-4</v>
      </c>
      <c r="H283" s="66">
        <f t="shared" si="49"/>
        <v>-4</v>
      </c>
      <c r="I283" s="20">
        <f t="shared" si="50"/>
        <v>-1</v>
      </c>
      <c r="J283" s="21">
        <f t="shared" si="51"/>
        <v>-0.44444444444444442</v>
      </c>
    </row>
    <row r="284" spans="1:10" x14ac:dyDescent="0.25">
      <c r="A284" s="158" t="s">
        <v>295</v>
      </c>
      <c r="B284" s="65">
        <v>0</v>
      </c>
      <c r="C284" s="66">
        <v>0</v>
      </c>
      <c r="D284" s="65">
        <v>4</v>
      </c>
      <c r="E284" s="66">
        <v>25</v>
      </c>
      <c r="F284" s="67"/>
      <c r="G284" s="65">
        <f t="shared" si="48"/>
        <v>0</v>
      </c>
      <c r="H284" s="66">
        <f t="shared" si="49"/>
        <v>-21</v>
      </c>
      <c r="I284" s="20" t="str">
        <f t="shared" si="50"/>
        <v>-</v>
      </c>
      <c r="J284" s="21">
        <f t="shared" si="51"/>
        <v>-0.84</v>
      </c>
    </row>
    <row r="285" spans="1:10" x14ac:dyDescent="0.25">
      <c r="A285" s="158" t="s">
        <v>498</v>
      </c>
      <c r="B285" s="65">
        <v>5</v>
      </c>
      <c r="C285" s="66">
        <v>14</v>
      </c>
      <c r="D285" s="65">
        <v>118</v>
      </c>
      <c r="E285" s="66">
        <v>163</v>
      </c>
      <c r="F285" s="67"/>
      <c r="G285" s="65">
        <f t="shared" si="48"/>
        <v>-9</v>
      </c>
      <c r="H285" s="66">
        <f t="shared" si="49"/>
        <v>-45</v>
      </c>
      <c r="I285" s="20">
        <f t="shared" si="50"/>
        <v>-0.6428571428571429</v>
      </c>
      <c r="J285" s="21">
        <f t="shared" si="51"/>
        <v>-0.27607361963190186</v>
      </c>
    </row>
    <row r="286" spans="1:10" x14ac:dyDescent="0.25">
      <c r="A286" s="158" t="s">
        <v>521</v>
      </c>
      <c r="B286" s="65">
        <v>20</v>
      </c>
      <c r="C286" s="66">
        <v>12</v>
      </c>
      <c r="D286" s="65">
        <v>187</v>
      </c>
      <c r="E286" s="66">
        <v>212</v>
      </c>
      <c r="F286" s="67"/>
      <c r="G286" s="65">
        <f t="shared" si="48"/>
        <v>8</v>
      </c>
      <c r="H286" s="66">
        <f t="shared" si="49"/>
        <v>-25</v>
      </c>
      <c r="I286" s="20">
        <f t="shared" si="50"/>
        <v>0.66666666666666663</v>
      </c>
      <c r="J286" s="21">
        <f t="shared" si="51"/>
        <v>-0.11792452830188679</v>
      </c>
    </row>
    <row r="287" spans="1:10" x14ac:dyDescent="0.25">
      <c r="A287" s="158" t="s">
        <v>499</v>
      </c>
      <c r="B287" s="65">
        <v>5</v>
      </c>
      <c r="C287" s="66">
        <v>1</v>
      </c>
      <c r="D287" s="65">
        <v>32</v>
      </c>
      <c r="E287" s="66">
        <v>28</v>
      </c>
      <c r="F287" s="67"/>
      <c r="G287" s="65">
        <f t="shared" si="48"/>
        <v>4</v>
      </c>
      <c r="H287" s="66">
        <f t="shared" si="49"/>
        <v>4</v>
      </c>
      <c r="I287" s="20">
        <f t="shared" si="50"/>
        <v>4</v>
      </c>
      <c r="J287" s="21">
        <f t="shared" si="51"/>
        <v>0.14285714285714285</v>
      </c>
    </row>
    <row r="288" spans="1:10" s="160" customFormat="1" x14ac:dyDescent="0.25">
      <c r="A288" s="178" t="s">
        <v>663</v>
      </c>
      <c r="B288" s="71">
        <v>41</v>
      </c>
      <c r="C288" s="72">
        <v>37</v>
      </c>
      <c r="D288" s="71">
        <v>504</v>
      </c>
      <c r="E288" s="72">
        <v>539</v>
      </c>
      <c r="F288" s="73"/>
      <c r="G288" s="71">
        <f t="shared" si="48"/>
        <v>4</v>
      </c>
      <c r="H288" s="72">
        <f t="shared" si="49"/>
        <v>-35</v>
      </c>
      <c r="I288" s="37">
        <f t="shared" si="50"/>
        <v>0.10810810810810811</v>
      </c>
      <c r="J288" s="38">
        <f t="shared" si="51"/>
        <v>-6.4935064935064929E-2</v>
      </c>
    </row>
    <row r="289" spans="1:10" x14ac:dyDescent="0.25">
      <c r="A289" s="177"/>
      <c r="B289" s="143"/>
      <c r="C289" s="144"/>
      <c r="D289" s="143"/>
      <c r="E289" s="144"/>
      <c r="F289" s="145"/>
      <c r="G289" s="143"/>
      <c r="H289" s="144"/>
      <c r="I289" s="151"/>
      <c r="J289" s="152"/>
    </row>
    <row r="290" spans="1:10" s="139" customFormat="1" x14ac:dyDescent="0.25">
      <c r="A290" s="159" t="s">
        <v>66</v>
      </c>
      <c r="B290" s="65"/>
      <c r="C290" s="66"/>
      <c r="D290" s="65"/>
      <c r="E290" s="66"/>
      <c r="F290" s="67"/>
      <c r="G290" s="65"/>
      <c r="H290" s="66"/>
      <c r="I290" s="20"/>
      <c r="J290" s="21"/>
    </row>
    <row r="291" spans="1:10" x14ac:dyDescent="0.25">
      <c r="A291" s="158" t="s">
        <v>257</v>
      </c>
      <c r="B291" s="65">
        <v>0</v>
      </c>
      <c r="C291" s="66">
        <v>4</v>
      </c>
      <c r="D291" s="65">
        <v>36</v>
      </c>
      <c r="E291" s="66">
        <v>26</v>
      </c>
      <c r="F291" s="67"/>
      <c r="G291" s="65">
        <f t="shared" ref="G291:G300" si="52">B291-C291</f>
        <v>-4</v>
      </c>
      <c r="H291" s="66">
        <f t="shared" ref="H291:H300" si="53">D291-E291</f>
        <v>10</v>
      </c>
      <c r="I291" s="20">
        <f t="shared" ref="I291:I300" si="54">IF(C291=0, "-", IF(G291/C291&lt;10, G291/C291, "&gt;999%"))</f>
        <v>-1</v>
      </c>
      <c r="J291" s="21">
        <f t="shared" ref="J291:J300" si="55">IF(E291=0, "-", IF(H291/E291&lt;10, H291/E291, "&gt;999%"))</f>
        <v>0.38461538461538464</v>
      </c>
    </row>
    <row r="292" spans="1:10" x14ac:dyDescent="0.25">
      <c r="A292" s="158" t="s">
        <v>258</v>
      </c>
      <c r="B292" s="65">
        <v>0</v>
      </c>
      <c r="C292" s="66">
        <v>0</v>
      </c>
      <c r="D292" s="65">
        <v>0</v>
      </c>
      <c r="E292" s="66">
        <v>66</v>
      </c>
      <c r="F292" s="67"/>
      <c r="G292" s="65">
        <f t="shared" si="52"/>
        <v>0</v>
      </c>
      <c r="H292" s="66">
        <f t="shared" si="53"/>
        <v>-66</v>
      </c>
      <c r="I292" s="20" t="str">
        <f t="shared" si="54"/>
        <v>-</v>
      </c>
      <c r="J292" s="21">
        <f t="shared" si="55"/>
        <v>-1</v>
      </c>
    </row>
    <row r="293" spans="1:10" x14ac:dyDescent="0.25">
      <c r="A293" s="158" t="s">
        <v>323</v>
      </c>
      <c r="B293" s="65">
        <v>0</v>
      </c>
      <c r="C293" s="66">
        <v>0</v>
      </c>
      <c r="D293" s="65">
        <v>1</v>
      </c>
      <c r="E293" s="66">
        <v>1</v>
      </c>
      <c r="F293" s="67"/>
      <c r="G293" s="65">
        <f t="shared" si="52"/>
        <v>0</v>
      </c>
      <c r="H293" s="66">
        <f t="shared" si="53"/>
        <v>0</v>
      </c>
      <c r="I293" s="20" t="str">
        <f t="shared" si="54"/>
        <v>-</v>
      </c>
      <c r="J293" s="21">
        <f t="shared" si="55"/>
        <v>0</v>
      </c>
    </row>
    <row r="294" spans="1:10" x14ac:dyDescent="0.25">
      <c r="A294" s="158" t="s">
        <v>286</v>
      </c>
      <c r="B294" s="65">
        <v>0</v>
      </c>
      <c r="C294" s="66">
        <v>1</v>
      </c>
      <c r="D294" s="65">
        <v>2</v>
      </c>
      <c r="E294" s="66">
        <v>2</v>
      </c>
      <c r="F294" s="67"/>
      <c r="G294" s="65">
        <f t="shared" si="52"/>
        <v>-1</v>
      </c>
      <c r="H294" s="66">
        <f t="shared" si="53"/>
        <v>0</v>
      </c>
      <c r="I294" s="20">
        <f t="shared" si="54"/>
        <v>-1</v>
      </c>
      <c r="J294" s="21">
        <f t="shared" si="55"/>
        <v>0</v>
      </c>
    </row>
    <row r="295" spans="1:10" x14ac:dyDescent="0.25">
      <c r="A295" s="158" t="s">
        <v>481</v>
      </c>
      <c r="B295" s="65">
        <v>2</v>
      </c>
      <c r="C295" s="66">
        <v>0</v>
      </c>
      <c r="D295" s="65">
        <v>11</v>
      </c>
      <c r="E295" s="66">
        <v>8</v>
      </c>
      <c r="F295" s="67"/>
      <c r="G295" s="65">
        <f t="shared" si="52"/>
        <v>2</v>
      </c>
      <c r="H295" s="66">
        <f t="shared" si="53"/>
        <v>3</v>
      </c>
      <c r="I295" s="20" t="str">
        <f t="shared" si="54"/>
        <v>-</v>
      </c>
      <c r="J295" s="21">
        <f t="shared" si="55"/>
        <v>0.375</v>
      </c>
    </row>
    <row r="296" spans="1:10" x14ac:dyDescent="0.25">
      <c r="A296" s="158" t="s">
        <v>420</v>
      </c>
      <c r="B296" s="65">
        <v>18</v>
      </c>
      <c r="C296" s="66">
        <v>2</v>
      </c>
      <c r="D296" s="65">
        <v>124</v>
      </c>
      <c r="E296" s="66">
        <v>122</v>
      </c>
      <c r="F296" s="67"/>
      <c r="G296" s="65">
        <f t="shared" si="52"/>
        <v>16</v>
      </c>
      <c r="H296" s="66">
        <f t="shared" si="53"/>
        <v>2</v>
      </c>
      <c r="I296" s="20">
        <f t="shared" si="54"/>
        <v>8</v>
      </c>
      <c r="J296" s="21">
        <f t="shared" si="55"/>
        <v>1.6393442622950821E-2</v>
      </c>
    </row>
    <row r="297" spans="1:10" x14ac:dyDescent="0.25">
      <c r="A297" s="158" t="s">
        <v>324</v>
      </c>
      <c r="B297" s="65">
        <v>0</v>
      </c>
      <c r="C297" s="66">
        <v>0</v>
      </c>
      <c r="D297" s="65">
        <v>0</v>
      </c>
      <c r="E297" s="66">
        <v>7</v>
      </c>
      <c r="F297" s="67"/>
      <c r="G297" s="65">
        <f t="shared" si="52"/>
        <v>0</v>
      </c>
      <c r="H297" s="66">
        <f t="shared" si="53"/>
        <v>-7</v>
      </c>
      <c r="I297" s="20" t="str">
        <f t="shared" si="54"/>
        <v>-</v>
      </c>
      <c r="J297" s="21">
        <f t="shared" si="55"/>
        <v>-1</v>
      </c>
    </row>
    <row r="298" spans="1:10" x14ac:dyDescent="0.25">
      <c r="A298" s="158" t="s">
        <v>464</v>
      </c>
      <c r="B298" s="65">
        <v>0</v>
      </c>
      <c r="C298" s="66">
        <v>6</v>
      </c>
      <c r="D298" s="65">
        <v>47</v>
      </c>
      <c r="E298" s="66">
        <v>70</v>
      </c>
      <c r="F298" s="67"/>
      <c r="G298" s="65">
        <f t="shared" si="52"/>
        <v>-6</v>
      </c>
      <c r="H298" s="66">
        <f t="shared" si="53"/>
        <v>-23</v>
      </c>
      <c r="I298" s="20">
        <f t="shared" si="54"/>
        <v>-1</v>
      </c>
      <c r="J298" s="21">
        <f t="shared" si="55"/>
        <v>-0.32857142857142857</v>
      </c>
    </row>
    <row r="299" spans="1:10" x14ac:dyDescent="0.25">
      <c r="A299" s="158" t="s">
        <v>382</v>
      </c>
      <c r="B299" s="65">
        <v>2</v>
      </c>
      <c r="C299" s="66">
        <v>4</v>
      </c>
      <c r="D299" s="65">
        <v>44</v>
      </c>
      <c r="E299" s="66">
        <v>69</v>
      </c>
      <c r="F299" s="67"/>
      <c r="G299" s="65">
        <f t="shared" si="52"/>
        <v>-2</v>
      </c>
      <c r="H299" s="66">
        <f t="shared" si="53"/>
        <v>-25</v>
      </c>
      <c r="I299" s="20">
        <f t="shared" si="54"/>
        <v>-0.5</v>
      </c>
      <c r="J299" s="21">
        <f t="shared" si="55"/>
        <v>-0.36231884057971014</v>
      </c>
    </row>
    <row r="300" spans="1:10" s="160" customFormat="1" x14ac:dyDescent="0.25">
      <c r="A300" s="178" t="s">
        <v>664</v>
      </c>
      <c r="B300" s="71">
        <v>22</v>
      </c>
      <c r="C300" s="72">
        <v>17</v>
      </c>
      <c r="D300" s="71">
        <v>265</v>
      </c>
      <c r="E300" s="72">
        <v>371</v>
      </c>
      <c r="F300" s="73"/>
      <c r="G300" s="71">
        <f t="shared" si="52"/>
        <v>5</v>
      </c>
      <c r="H300" s="72">
        <f t="shared" si="53"/>
        <v>-106</v>
      </c>
      <c r="I300" s="37">
        <f t="shared" si="54"/>
        <v>0.29411764705882354</v>
      </c>
      <c r="J300" s="38">
        <f t="shared" si="55"/>
        <v>-0.2857142857142857</v>
      </c>
    </row>
    <row r="301" spans="1:10" x14ac:dyDescent="0.25">
      <c r="A301" s="177"/>
      <c r="B301" s="143"/>
      <c r="C301" s="144"/>
      <c r="D301" s="143"/>
      <c r="E301" s="144"/>
      <c r="F301" s="145"/>
      <c r="G301" s="143"/>
      <c r="H301" s="144"/>
      <c r="I301" s="151"/>
      <c r="J301" s="152"/>
    </row>
    <row r="302" spans="1:10" s="139" customFormat="1" x14ac:dyDescent="0.25">
      <c r="A302" s="159" t="s">
        <v>67</v>
      </c>
      <c r="B302" s="65"/>
      <c r="C302" s="66"/>
      <c r="D302" s="65"/>
      <c r="E302" s="66"/>
      <c r="F302" s="67"/>
      <c r="G302" s="65"/>
      <c r="H302" s="66"/>
      <c r="I302" s="20"/>
      <c r="J302" s="21"/>
    </row>
    <row r="303" spans="1:10" x14ac:dyDescent="0.25">
      <c r="A303" s="158" t="s">
        <v>325</v>
      </c>
      <c r="B303" s="65">
        <v>0</v>
      </c>
      <c r="C303" s="66">
        <v>0</v>
      </c>
      <c r="D303" s="65">
        <v>1</v>
      </c>
      <c r="E303" s="66">
        <v>2</v>
      </c>
      <c r="F303" s="67"/>
      <c r="G303" s="65">
        <f>B303-C303</f>
        <v>0</v>
      </c>
      <c r="H303" s="66">
        <f>D303-E303</f>
        <v>-1</v>
      </c>
      <c r="I303" s="20" t="str">
        <f>IF(C303=0, "-", IF(G303/C303&lt;10, G303/C303, "&gt;999%"))</f>
        <v>-</v>
      </c>
      <c r="J303" s="21">
        <f>IF(E303=0, "-", IF(H303/E303&lt;10, H303/E303, "&gt;999%"))</f>
        <v>-0.5</v>
      </c>
    </row>
    <row r="304" spans="1:10" x14ac:dyDescent="0.25">
      <c r="A304" s="158" t="s">
        <v>326</v>
      </c>
      <c r="B304" s="65">
        <v>0</v>
      </c>
      <c r="C304" s="66">
        <v>0</v>
      </c>
      <c r="D304" s="65">
        <v>2</v>
      </c>
      <c r="E304" s="66">
        <v>2</v>
      </c>
      <c r="F304" s="67"/>
      <c r="G304" s="65">
        <f>B304-C304</f>
        <v>0</v>
      </c>
      <c r="H304" s="66">
        <f>D304-E304</f>
        <v>0</v>
      </c>
      <c r="I304" s="20" t="str">
        <f>IF(C304=0, "-", IF(G304/C304&lt;10, G304/C304, "&gt;999%"))</f>
        <v>-</v>
      </c>
      <c r="J304" s="21">
        <f>IF(E304=0, "-", IF(H304/E304&lt;10, H304/E304, "&gt;999%"))</f>
        <v>0</v>
      </c>
    </row>
    <row r="305" spans="1:10" s="160" customFormat="1" x14ac:dyDescent="0.25">
      <c r="A305" s="178" t="s">
        <v>665</v>
      </c>
      <c r="B305" s="71">
        <v>0</v>
      </c>
      <c r="C305" s="72">
        <v>0</v>
      </c>
      <c r="D305" s="71">
        <v>3</v>
      </c>
      <c r="E305" s="72">
        <v>4</v>
      </c>
      <c r="F305" s="73"/>
      <c r="G305" s="71">
        <f>B305-C305</f>
        <v>0</v>
      </c>
      <c r="H305" s="72">
        <f>D305-E305</f>
        <v>-1</v>
      </c>
      <c r="I305" s="37" t="str">
        <f>IF(C305=0, "-", IF(G305/C305&lt;10, G305/C305, "&gt;999%"))</f>
        <v>-</v>
      </c>
      <c r="J305" s="38">
        <f>IF(E305=0, "-", IF(H305/E305&lt;10, H305/E305, "&gt;999%"))</f>
        <v>-0.25</v>
      </c>
    </row>
    <row r="306" spans="1:10" x14ac:dyDescent="0.25">
      <c r="A306" s="177"/>
      <c r="B306" s="143"/>
      <c r="C306" s="144"/>
      <c r="D306" s="143"/>
      <c r="E306" s="144"/>
      <c r="F306" s="145"/>
      <c r="G306" s="143"/>
      <c r="H306" s="144"/>
      <c r="I306" s="151"/>
      <c r="J306" s="152"/>
    </row>
    <row r="307" spans="1:10" s="139" customFormat="1" x14ac:dyDescent="0.25">
      <c r="A307" s="159" t="s">
        <v>68</v>
      </c>
      <c r="B307" s="65"/>
      <c r="C307" s="66"/>
      <c r="D307" s="65"/>
      <c r="E307" s="66"/>
      <c r="F307" s="67"/>
      <c r="G307" s="65"/>
      <c r="H307" s="66"/>
      <c r="I307" s="20"/>
      <c r="J307" s="21"/>
    </row>
    <row r="308" spans="1:10" x14ac:dyDescent="0.25">
      <c r="A308" s="158" t="s">
        <v>565</v>
      </c>
      <c r="B308" s="65">
        <v>0</v>
      </c>
      <c r="C308" s="66">
        <v>1</v>
      </c>
      <c r="D308" s="65">
        <v>30</v>
      </c>
      <c r="E308" s="66">
        <v>27</v>
      </c>
      <c r="F308" s="67"/>
      <c r="G308" s="65">
        <f>B308-C308</f>
        <v>-1</v>
      </c>
      <c r="H308" s="66">
        <f>D308-E308</f>
        <v>3</v>
      </c>
      <c r="I308" s="20">
        <f>IF(C308=0, "-", IF(G308/C308&lt;10, G308/C308, "&gt;999%"))</f>
        <v>-1</v>
      </c>
      <c r="J308" s="21">
        <f>IF(E308=0, "-", IF(H308/E308&lt;10, H308/E308, "&gt;999%"))</f>
        <v>0.1111111111111111</v>
      </c>
    </row>
    <row r="309" spans="1:10" s="160" customFormat="1" x14ac:dyDescent="0.25">
      <c r="A309" s="178" t="s">
        <v>666</v>
      </c>
      <c r="B309" s="71">
        <v>0</v>
      </c>
      <c r="C309" s="72">
        <v>1</v>
      </c>
      <c r="D309" s="71">
        <v>30</v>
      </c>
      <c r="E309" s="72">
        <v>27</v>
      </c>
      <c r="F309" s="73"/>
      <c r="G309" s="71">
        <f>B309-C309</f>
        <v>-1</v>
      </c>
      <c r="H309" s="72">
        <f>D309-E309</f>
        <v>3</v>
      </c>
      <c r="I309" s="37">
        <f>IF(C309=0, "-", IF(G309/C309&lt;10, G309/C309, "&gt;999%"))</f>
        <v>-1</v>
      </c>
      <c r="J309" s="38">
        <f>IF(E309=0, "-", IF(H309/E309&lt;10, H309/E309, "&gt;999%"))</f>
        <v>0.1111111111111111</v>
      </c>
    </row>
    <row r="310" spans="1:10" x14ac:dyDescent="0.25">
      <c r="A310" s="177"/>
      <c r="B310" s="143"/>
      <c r="C310" s="144"/>
      <c r="D310" s="143"/>
      <c r="E310" s="144"/>
      <c r="F310" s="145"/>
      <c r="G310" s="143"/>
      <c r="H310" s="144"/>
      <c r="I310" s="151"/>
      <c r="J310" s="152"/>
    </row>
    <row r="311" spans="1:10" s="139" customFormat="1" x14ac:dyDescent="0.25">
      <c r="A311" s="159" t="s">
        <v>69</v>
      </c>
      <c r="B311" s="65"/>
      <c r="C311" s="66"/>
      <c r="D311" s="65"/>
      <c r="E311" s="66"/>
      <c r="F311" s="67"/>
      <c r="G311" s="65"/>
      <c r="H311" s="66"/>
      <c r="I311" s="20"/>
      <c r="J311" s="21"/>
    </row>
    <row r="312" spans="1:10" x14ac:dyDescent="0.25">
      <c r="A312" s="158" t="s">
        <v>566</v>
      </c>
      <c r="B312" s="65">
        <v>9</v>
      </c>
      <c r="C312" s="66">
        <v>2</v>
      </c>
      <c r="D312" s="65">
        <v>15</v>
      </c>
      <c r="E312" s="66">
        <v>25</v>
      </c>
      <c r="F312" s="67"/>
      <c r="G312" s="65">
        <f>B312-C312</f>
        <v>7</v>
      </c>
      <c r="H312" s="66">
        <f>D312-E312</f>
        <v>-10</v>
      </c>
      <c r="I312" s="20">
        <f>IF(C312=0, "-", IF(G312/C312&lt;10, G312/C312, "&gt;999%"))</f>
        <v>3.5</v>
      </c>
      <c r="J312" s="21">
        <f>IF(E312=0, "-", IF(H312/E312&lt;10, H312/E312, "&gt;999%"))</f>
        <v>-0.4</v>
      </c>
    </row>
    <row r="313" spans="1:10" x14ac:dyDescent="0.25">
      <c r="A313" s="158" t="s">
        <v>554</v>
      </c>
      <c r="B313" s="65">
        <v>0</v>
      </c>
      <c r="C313" s="66">
        <v>0</v>
      </c>
      <c r="D313" s="65">
        <v>3</v>
      </c>
      <c r="E313" s="66">
        <v>7</v>
      </c>
      <c r="F313" s="67"/>
      <c r="G313" s="65">
        <f>B313-C313</f>
        <v>0</v>
      </c>
      <c r="H313" s="66">
        <f>D313-E313</f>
        <v>-4</v>
      </c>
      <c r="I313" s="20" t="str">
        <f>IF(C313=0, "-", IF(G313/C313&lt;10, G313/C313, "&gt;999%"))</f>
        <v>-</v>
      </c>
      <c r="J313" s="21">
        <f>IF(E313=0, "-", IF(H313/E313&lt;10, H313/E313, "&gt;999%"))</f>
        <v>-0.5714285714285714</v>
      </c>
    </row>
    <row r="314" spans="1:10" s="160" customFormat="1" x14ac:dyDescent="0.25">
      <c r="A314" s="178" t="s">
        <v>667</v>
      </c>
      <c r="B314" s="71">
        <v>9</v>
      </c>
      <c r="C314" s="72">
        <v>2</v>
      </c>
      <c r="D314" s="71">
        <v>18</v>
      </c>
      <c r="E314" s="72">
        <v>32</v>
      </c>
      <c r="F314" s="73"/>
      <c r="G314" s="71">
        <f>B314-C314</f>
        <v>7</v>
      </c>
      <c r="H314" s="72">
        <f>D314-E314</f>
        <v>-14</v>
      </c>
      <c r="I314" s="37">
        <f>IF(C314=0, "-", IF(G314/C314&lt;10, G314/C314, "&gt;999%"))</f>
        <v>3.5</v>
      </c>
      <c r="J314" s="38">
        <f>IF(E314=0, "-", IF(H314/E314&lt;10, H314/E314, "&gt;999%"))</f>
        <v>-0.4375</v>
      </c>
    </row>
    <row r="315" spans="1:10" x14ac:dyDescent="0.25">
      <c r="A315" s="177"/>
      <c r="B315" s="143"/>
      <c r="C315" s="144"/>
      <c r="D315" s="143"/>
      <c r="E315" s="144"/>
      <c r="F315" s="145"/>
      <c r="G315" s="143"/>
      <c r="H315" s="144"/>
      <c r="I315" s="151"/>
      <c r="J315" s="152"/>
    </row>
    <row r="316" spans="1:10" s="139" customFormat="1" x14ac:dyDescent="0.25">
      <c r="A316" s="159" t="s">
        <v>70</v>
      </c>
      <c r="B316" s="65"/>
      <c r="C316" s="66"/>
      <c r="D316" s="65"/>
      <c r="E316" s="66"/>
      <c r="F316" s="67"/>
      <c r="G316" s="65"/>
      <c r="H316" s="66"/>
      <c r="I316" s="20"/>
      <c r="J316" s="21"/>
    </row>
    <row r="317" spans="1:10" x14ac:dyDescent="0.25">
      <c r="A317" s="158" t="s">
        <v>338</v>
      </c>
      <c r="B317" s="65">
        <v>0</v>
      </c>
      <c r="C317" s="66">
        <v>0</v>
      </c>
      <c r="D317" s="65">
        <v>2</v>
      </c>
      <c r="E317" s="66">
        <v>1</v>
      </c>
      <c r="F317" s="67"/>
      <c r="G317" s="65">
        <f>B317-C317</f>
        <v>0</v>
      </c>
      <c r="H317" s="66">
        <f>D317-E317</f>
        <v>1</v>
      </c>
      <c r="I317" s="20" t="str">
        <f>IF(C317=0, "-", IF(G317/C317&lt;10, G317/C317, "&gt;999%"))</f>
        <v>-</v>
      </c>
      <c r="J317" s="21">
        <f>IF(E317=0, "-", IF(H317/E317&lt;10, H317/E317, "&gt;999%"))</f>
        <v>1</v>
      </c>
    </row>
    <row r="318" spans="1:10" x14ac:dyDescent="0.25">
      <c r="A318" s="158" t="s">
        <v>275</v>
      </c>
      <c r="B318" s="65">
        <v>0</v>
      </c>
      <c r="C318" s="66">
        <v>0</v>
      </c>
      <c r="D318" s="65">
        <v>1</v>
      </c>
      <c r="E318" s="66">
        <v>1</v>
      </c>
      <c r="F318" s="67"/>
      <c r="G318" s="65">
        <f>B318-C318</f>
        <v>0</v>
      </c>
      <c r="H318" s="66">
        <f>D318-E318</f>
        <v>0</v>
      </c>
      <c r="I318" s="20" t="str">
        <f>IF(C318=0, "-", IF(G318/C318&lt;10, G318/C318, "&gt;999%"))</f>
        <v>-</v>
      </c>
      <c r="J318" s="21">
        <f>IF(E318=0, "-", IF(H318/E318&lt;10, H318/E318, "&gt;999%"))</f>
        <v>0</v>
      </c>
    </row>
    <row r="319" spans="1:10" x14ac:dyDescent="0.25">
      <c r="A319" s="158" t="s">
        <v>465</v>
      </c>
      <c r="B319" s="65">
        <v>0</v>
      </c>
      <c r="C319" s="66">
        <v>0</v>
      </c>
      <c r="D319" s="65">
        <v>16</v>
      </c>
      <c r="E319" s="66">
        <v>10</v>
      </c>
      <c r="F319" s="67"/>
      <c r="G319" s="65">
        <f>B319-C319</f>
        <v>0</v>
      </c>
      <c r="H319" s="66">
        <f>D319-E319</f>
        <v>6</v>
      </c>
      <c r="I319" s="20" t="str">
        <f>IF(C319=0, "-", IF(G319/C319&lt;10, G319/C319, "&gt;999%"))</f>
        <v>-</v>
      </c>
      <c r="J319" s="21">
        <f>IF(E319=0, "-", IF(H319/E319&lt;10, H319/E319, "&gt;999%"))</f>
        <v>0.6</v>
      </c>
    </row>
    <row r="320" spans="1:10" s="160" customFormat="1" x14ac:dyDescent="0.25">
      <c r="A320" s="178" t="s">
        <v>668</v>
      </c>
      <c r="B320" s="71">
        <v>0</v>
      </c>
      <c r="C320" s="72">
        <v>0</v>
      </c>
      <c r="D320" s="71">
        <v>19</v>
      </c>
      <c r="E320" s="72">
        <v>12</v>
      </c>
      <c r="F320" s="73"/>
      <c r="G320" s="71">
        <f>B320-C320</f>
        <v>0</v>
      </c>
      <c r="H320" s="72">
        <f>D320-E320</f>
        <v>7</v>
      </c>
      <c r="I320" s="37" t="str">
        <f>IF(C320=0, "-", IF(G320/C320&lt;10, G320/C320, "&gt;999%"))</f>
        <v>-</v>
      </c>
      <c r="J320" s="38">
        <f>IF(E320=0, "-", IF(H320/E320&lt;10, H320/E320, "&gt;999%"))</f>
        <v>0.58333333333333337</v>
      </c>
    </row>
    <row r="321" spans="1:10" x14ac:dyDescent="0.25">
      <c r="A321" s="177"/>
      <c r="B321" s="143"/>
      <c r="C321" s="144"/>
      <c r="D321" s="143"/>
      <c r="E321" s="144"/>
      <c r="F321" s="145"/>
      <c r="G321" s="143"/>
      <c r="H321" s="144"/>
      <c r="I321" s="151"/>
      <c r="J321" s="152"/>
    </row>
    <row r="322" spans="1:10" s="139" customFormat="1" x14ac:dyDescent="0.25">
      <c r="A322" s="159" t="s">
        <v>71</v>
      </c>
      <c r="B322" s="65"/>
      <c r="C322" s="66"/>
      <c r="D322" s="65"/>
      <c r="E322" s="66"/>
      <c r="F322" s="67"/>
      <c r="G322" s="65"/>
      <c r="H322" s="66"/>
      <c r="I322" s="20"/>
      <c r="J322" s="21"/>
    </row>
    <row r="323" spans="1:10" x14ac:dyDescent="0.25">
      <c r="A323" s="158" t="s">
        <v>510</v>
      </c>
      <c r="B323" s="65">
        <v>13</v>
      </c>
      <c r="C323" s="66">
        <v>11</v>
      </c>
      <c r="D323" s="65">
        <v>108</v>
      </c>
      <c r="E323" s="66">
        <v>123</v>
      </c>
      <c r="F323" s="67"/>
      <c r="G323" s="65">
        <f t="shared" ref="G323:G335" si="56">B323-C323</f>
        <v>2</v>
      </c>
      <c r="H323" s="66">
        <f t="shared" ref="H323:H335" si="57">D323-E323</f>
        <v>-15</v>
      </c>
      <c r="I323" s="20">
        <f t="shared" ref="I323:I335" si="58">IF(C323=0, "-", IF(G323/C323&lt;10, G323/C323, "&gt;999%"))</f>
        <v>0.18181818181818182</v>
      </c>
      <c r="J323" s="21">
        <f t="shared" ref="J323:J335" si="59">IF(E323=0, "-", IF(H323/E323&lt;10, H323/E323, "&gt;999%"))</f>
        <v>-0.12195121951219512</v>
      </c>
    </row>
    <row r="324" spans="1:10" x14ac:dyDescent="0.25">
      <c r="A324" s="158" t="s">
        <v>522</v>
      </c>
      <c r="B324" s="65">
        <v>53</v>
      </c>
      <c r="C324" s="66">
        <v>62</v>
      </c>
      <c r="D324" s="65">
        <v>625</v>
      </c>
      <c r="E324" s="66">
        <v>868</v>
      </c>
      <c r="F324" s="67"/>
      <c r="G324" s="65">
        <f t="shared" si="56"/>
        <v>-9</v>
      </c>
      <c r="H324" s="66">
        <f t="shared" si="57"/>
        <v>-243</v>
      </c>
      <c r="I324" s="20">
        <f t="shared" si="58"/>
        <v>-0.14516129032258066</v>
      </c>
      <c r="J324" s="21">
        <f t="shared" si="59"/>
        <v>-0.27995391705069123</v>
      </c>
    </row>
    <row r="325" spans="1:10" x14ac:dyDescent="0.25">
      <c r="A325" s="158" t="s">
        <v>347</v>
      </c>
      <c r="B325" s="65">
        <v>143</v>
      </c>
      <c r="C325" s="66">
        <v>21</v>
      </c>
      <c r="D325" s="65">
        <v>1023</v>
      </c>
      <c r="E325" s="66">
        <v>1076</v>
      </c>
      <c r="F325" s="67"/>
      <c r="G325" s="65">
        <f t="shared" si="56"/>
        <v>122</v>
      </c>
      <c r="H325" s="66">
        <f t="shared" si="57"/>
        <v>-53</v>
      </c>
      <c r="I325" s="20">
        <f t="shared" si="58"/>
        <v>5.8095238095238093</v>
      </c>
      <c r="J325" s="21">
        <f t="shared" si="59"/>
        <v>-4.9256505576208177E-2</v>
      </c>
    </row>
    <row r="326" spans="1:10" x14ac:dyDescent="0.25">
      <c r="A326" s="158" t="s">
        <v>362</v>
      </c>
      <c r="B326" s="65">
        <v>44</v>
      </c>
      <c r="C326" s="66">
        <v>76</v>
      </c>
      <c r="D326" s="65">
        <v>916</v>
      </c>
      <c r="E326" s="66">
        <v>1073</v>
      </c>
      <c r="F326" s="67"/>
      <c r="G326" s="65">
        <f t="shared" si="56"/>
        <v>-32</v>
      </c>
      <c r="H326" s="66">
        <f t="shared" si="57"/>
        <v>-157</v>
      </c>
      <c r="I326" s="20">
        <f t="shared" si="58"/>
        <v>-0.42105263157894735</v>
      </c>
      <c r="J326" s="21">
        <f t="shared" si="59"/>
        <v>-0.14631873252562907</v>
      </c>
    </row>
    <row r="327" spans="1:10" x14ac:dyDescent="0.25">
      <c r="A327" s="158" t="s">
        <v>398</v>
      </c>
      <c r="B327" s="65">
        <v>121</v>
      </c>
      <c r="C327" s="66">
        <v>103</v>
      </c>
      <c r="D327" s="65">
        <v>2096</v>
      </c>
      <c r="E327" s="66">
        <v>2114</v>
      </c>
      <c r="F327" s="67"/>
      <c r="G327" s="65">
        <f t="shared" si="56"/>
        <v>18</v>
      </c>
      <c r="H327" s="66">
        <f t="shared" si="57"/>
        <v>-18</v>
      </c>
      <c r="I327" s="20">
        <f t="shared" si="58"/>
        <v>0.17475728155339806</v>
      </c>
      <c r="J327" s="21">
        <f t="shared" si="59"/>
        <v>-8.5146641438032175E-3</v>
      </c>
    </row>
    <row r="328" spans="1:10" x14ac:dyDescent="0.25">
      <c r="A328" s="158" t="s">
        <v>439</v>
      </c>
      <c r="B328" s="65">
        <v>35</v>
      </c>
      <c r="C328" s="66">
        <v>18</v>
      </c>
      <c r="D328" s="65">
        <v>459</v>
      </c>
      <c r="E328" s="66">
        <v>483</v>
      </c>
      <c r="F328" s="67"/>
      <c r="G328" s="65">
        <f t="shared" si="56"/>
        <v>17</v>
      </c>
      <c r="H328" s="66">
        <f t="shared" si="57"/>
        <v>-24</v>
      </c>
      <c r="I328" s="20">
        <f t="shared" si="58"/>
        <v>0.94444444444444442</v>
      </c>
      <c r="J328" s="21">
        <f t="shared" si="59"/>
        <v>-4.9689440993788817E-2</v>
      </c>
    </row>
    <row r="329" spans="1:10" x14ac:dyDescent="0.25">
      <c r="A329" s="158" t="s">
        <v>440</v>
      </c>
      <c r="B329" s="65">
        <v>22</v>
      </c>
      <c r="C329" s="66">
        <v>41</v>
      </c>
      <c r="D329" s="65">
        <v>510</v>
      </c>
      <c r="E329" s="66">
        <v>476</v>
      </c>
      <c r="F329" s="67"/>
      <c r="G329" s="65">
        <f t="shared" si="56"/>
        <v>-19</v>
      </c>
      <c r="H329" s="66">
        <f t="shared" si="57"/>
        <v>34</v>
      </c>
      <c r="I329" s="20">
        <f t="shared" si="58"/>
        <v>-0.46341463414634149</v>
      </c>
      <c r="J329" s="21">
        <f t="shared" si="59"/>
        <v>7.1428571428571425E-2</v>
      </c>
    </row>
    <row r="330" spans="1:10" x14ac:dyDescent="0.25">
      <c r="A330" s="158" t="s">
        <v>363</v>
      </c>
      <c r="B330" s="65">
        <v>4</v>
      </c>
      <c r="C330" s="66">
        <v>2</v>
      </c>
      <c r="D330" s="65">
        <v>79</v>
      </c>
      <c r="E330" s="66">
        <v>84</v>
      </c>
      <c r="F330" s="67"/>
      <c r="G330" s="65">
        <f t="shared" si="56"/>
        <v>2</v>
      </c>
      <c r="H330" s="66">
        <f t="shared" si="57"/>
        <v>-5</v>
      </c>
      <c r="I330" s="20">
        <f t="shared" si="58"/>
        <v>1</v>
      </c>
      <c r="J330" s="21">
        <f t="shared" si="59"/>
        <v>-5.9523809523809521E-2</v>
      </c>
    </row>
    <row r="331" spans="1:10" x14ac:dyDescent="0.25">
      <c r="A331" s="158" t="s">
        <v>310</v>
      </c>
      <c r="B331" s="65">
        <v>2</v>
      </c>
      <c r="C331" s="66">
        <v>5</v>
      </c>
      <c r="D331" s="65">
        <v>38</v>
      </c>
      <c r="E331" s="66">
        <v>70</v>
      </c>
      <c r="F331" s="67"/>
      <c r="G331" s="65">
        <f t="shared" si="56"/>
        <v>-3</v>
      </c>
      <c r="H331" s="66">
        <f t="shared" si="57"/>
        <v>-32</v>
      </c>
      <c r="I331" s="20">
        <f t="shared" si="58"/>
        <v>-0.6</v>
      </c>
      <c r="J331" s="21">
        <f t="shared" si="59"/>
        <v>-0.45714285714285713</v>
      </c>
    </row>
    <row r="332" spans="1:10" x14ac:dyDescent="0.25">
      <c r="A332" s="158" t="s">
        <v>205</v>
      </c>
      <c r="B332" s="65">
        <v>36</v>
      </c>
      <c r="C332" s="66">
        <v>5</v>
      </c>
      <c r="D332" s="65">
        <v>387</v>
      </c>
      <c r="E332" s="66">
        <v>297</v>
      </c>
      <c r="F332" s="67"/>
      <c r="G332" s="65">
        <f t="shared" si="56"/>
        <v>31</v>
      </c>
      <c r="H332" s="66">
        <f t="shared" si="57"/>
        <v>90</v>
      </c>
      <c r="I332" s="20">
        <f t="shared" si="58"/>
        <v>6.2</v>
      </c>
      <c r="J332" s="21">
        <f t="shared" si="59"/>
        <v>0.30303030303030304</v>
      </c>
    </row>
    <row r="333" spans="1:10" x14ac:dyDescent="0.25">
      <c r="A333" s="158" t="s">
        <v>222</v>
      </c>
      <c r="B333" s="65">
        <v>40</v>
      </c>
      <c r="C333" s="66">
        <v>15</v>
      </c>
      <c r="D333" s="65">
        <v>667</v>
      </c>
      <c r="E333" s="66">
        <v>1184</v>
      </c>
      <c r="F333" s="67"/>
      <c r="G333" s="65">
        <f t="shared" si="56"/>
        <v>25</v>
      </c>
      <c r="H333" s="66">
        <f t="shared" si="57"/>
        <v>-517</v>
      </c>
      <c r="I333" s="20">
        <f t="shared" si="58"/>
        <v>1.6666666666666667</v>
      </c>
      <c r="J333" s="21">
        <f t="shared" si="59"/>
        <v>-0.43665540540540543</v>
      </c>
    </row>
    <row r="334" spans="1:10" x14ac:dyDescent="0.25">
      <c r="A334" s="158" t="s">
        <v>243</v>
      </c>
      <c r="B334" s="65">
        <v>5</v>
      </c>
      <c r="C334" s="66">
        <v>1</v>
      </c>
      <c r="D334" s="65">
        <v>82</v>
      </c>
      <c r="E334" s="66">
        <v>115</v>
      </c>
      <c r="F334" s="67"/>
      <c r="G334" s="65">
        <f t="shared" si="56"/>
        <v>4</v>
      </c>
      <c r="H334" s="66">
        <f t="shared" si="57"/>
        <v>-33</v>
      </c>
      <c r="I334" s="20">
        <f t="shared" si="58"/>
        <v>4</v>
      </c>
      <c r="J334" s="21">
        <f t="shared" si="59"/>
        <v>-0.28695652173913044</v>
      </c>
    </row>
    <row r="335" spans="1:10" s="160" customFormat="1" x14ac:dyDescent="0.25">
      <c r="A335" s="178" t="s">
        <v>669</v>
      </c>
      <c r="B335" s="71">
        <v>518</v>
      </c>
      <c r="C335" s="72">
        <v>360</v>
      </c>
      <c r="D335" s="71">
        <v>6990</v>
      </c>
      <c r="E335" s="72">
        <v>7963</v>
      </c>
      <c r="F335" s="73"/>
      <c r="G335" s="71">
        <f t="shared" si="56"/>
        <v>158</v>
      </c>
      <c r="H335" s="72">
        <f t="shared" si="57"/>
        <v>-973</v>
      </c>
      <c r="I335" s="37">
        <f t="shared" si="58"/>
        <v>0.43888888888888888</v>
      </c>
      <c r="J335" s="38">
        <f t="shared" si="59"/>
        <v>-0.12219012934823559</v>
      </c>
    </row>
    <row r="336" spans="1:10" x14ac:dyDescent="0.25">
      <c r="A336" s="177"/>
      <c r="B336" s="143"/>
      <c r="C336" s="144"/>
      <c r="D336" s="143"/>
      <c r="E336" s="144"/>
      <c r="F336" s="145"/>
      <c r="G336" s="143"/>
      <c r="H336" s="144"/>
      <c r="I336" s="151"/>
      <c r="J336" s="152"/>
    </row>
    <row r="337" spans="1:10" s="139" customFormat="1" x14ac:dyDescent="0.25">
      <c r="A337" s="159" t="s">
        <v>72</v>
      </c>
      <c r="B337" s="65"/>
      <c r="C337" s="66"/>
      <c r="D337" s="65"/>
      <c r="E337" s="66"/>
      <c r="F337" s="67"/>
      <c r="G337" s="65"/>
      <c r="H337" s="66"/>
      <c r="I337" s="20"/>
      <c r="J337" s="21"/>
    </row>
    <row r="338" spans="1:10" x14ac:dyDescent="0.25">
      <c r="A338" s="158" t="s">
        <v>339</v>
      </c>
      <c r="B338" s="65">
        <v>0</v>
      </c>
      <c r="C338" s="66">
        <v>2</v>
      </c>
      <c r="D338" s="65">
        <v>10</v>
      </c>
      <c r="E338" s="66">
        <v>9</v>
      </c>
      <c r="F338" s="67"/>
      <c r="G338" s="65">
        <f>B338-C338</f>
        <v>-2</v>
      </c>
      <c r="H338" s="66">
        <f>D338-E338</f>
        <v>1</v>
      </c>
      <c r="I338" s="20">
        <f>IF(C338=0, "-", IF(G338/C338&lt;10, G338/C338, "&gt;999%"))</f>
        <v>-1</v>
      </c>
      <c r="J338" s="21">
        <f>IF(E338=0, "-", IF(H338/E338&lt;10, H338/E338, "&gt;999%"))</f>
        <v>0.1111111111111111</v>
      </c>
    </row>
    <row r="339" spans="1:10" s="160" customFormat="1" x14ac:dyDescent="0.25">
      <c r="A339" s="178" t="s">
        <v>670</v>
      </c>
      <c r="B339" s="71">
        <v>0</v>
      </c>
      <c r="C339" s="72">
        <v>2</v>
      </c>
      <c r="D339" s="71">
        <v>10</v>
      </c>
      <c r="E339" s="72">
        <v>9</v>
      </c>
      <c r="F339" s="73"/>
      <c r="G339" s="71">
        <f>B339-C339</f>
        <v>-2</v>
      </c>
      <c r="H339" s="72">
        <f>D339-E339</f>
        <v>1</v>
      </c>
      <c r="I339" s="37">
        <f>IF(C339=0, "-", IF(G339/C339&lt;10, G339/C339, "&gt;999%"))</f>
        <v>-1</v>
      </c>
      <c r="J339" s="38">
        <f>IF(E339=0, "-", IF(H339/E339&lt;10, H339/E339, "&gt;999%"))</f>
        <v>0.1111111111111111</v>
      </c>
    </row>
    <row r="340" spans="1:10" x14ac:dyDescent="0.25">
      <c r="A340" s="177"/>
      <c r="B340" s="143"/>
      <c r="C340" s="144"/>
      <c r="D340" s="143"/>
      <c r="E340" s="144"/>
      <c r="F340" s="145"/>
      <c r="G340" s="143"/>
      <c r="H340" s="144"/>
      <c r="I340" s="151"/>
      <c r="J340" s="152"/>
    </row>
    <row r="341" spans="1:10" s="139" customFormat="1" x14ac:dyDescent="0.25">
      <c r="A341" s="159" t="s">
        <v>73</v>
      </c>
      <c r="B341" s="65"/>
      <c r="C341" s="66"/>
      <c r="D341" s="65"/>
      <c r="E341" s="66"/>
      <c r="F341" s="67"/>
      <c r="G341" s="65"/>
      <c r="H341" s="66"/>
      <c r="I341" s="20"/>
      <c r="J341" s="21"/>
    </row>
    <row r="342" spans="1:10" x14ac:dyDescent="0.25">
      <c r="A342" s="158" t="s">
        <v>287</v>
      </c>
      <c r="B342" s="65">
        <v>0</v>
      </c>
      <c r="C342" s="66">
        <v>0</v>
      </c>
      <c r="D342" s="65">
        <v>0</v>
      </c>
      <c r="E342" s="66">
        <v>2</v>
      </c>
      <c r="F342" s="67"/>
      <c r="G342" s="65">
        <f t="shared" ref="G342:G366" si="60">B342-C342</f>
        <v>0</v>
      </c>
      <c r="H342" s="66">
        <f t="shared" ref="H342:H366" si="61">D342-E342</f>
        <v>-2</v>
      </c>
      <c r="I342" s="20" t="str">
        <f t="shared" ref="I342:I366" si="62">IF(C342=0, "-", IF(G342/C342&lt;10, G342/C342, "&gt;999%"))</f>
        <v>-</v>
      </c>
      <c r="J342" s="21">
        <f t="shared" ref="J342:J366" si="63">IF(E342=0, "-", IF(H342/E342&lt;10, H342/E342, "&gt;999%"))</f>
        <v>-1</v>
      </c>
    </row>
    <row r="343" spans="1:10" x14ac:dyDescent="0.25">
      <c r="A343" s="158" t="s">
        <v>340</v>
      </c>
      <c r="B343" s="65">
        <v>0</v>
      </c>
      <c r="C343" s="66">
        <v>0</v>
      </c>
      <c r="D343" s="65">
        <v>0</v>
      </c>
      <c r="E343" s="66">
        <v>8</v>
      </c>
      <c r="F343" s="67"/>
      <c r="G343" s="65">
        <f t="shared" si="60"/>
        <v>0</v>
      </c>
      <c r="H343" s="66">
        <f t="shared" si="61"/>
        <v>-8</v>
      </c>
      <c r="I343" s="20" t="str">
        <f t="shared" si="62"/>
        <v>-</v>
      </c>
      <c r="J343" s="21">
        <f t="shared" si="63"/>
        <v>-1</v>
      </c>
    </row>
    <row r="344" spans="1:10" x14ac:dyDescent="0.25">
      <c r="A344" s="158" t="s">
        <v>237</v>
      </c>
      <c r="B344" s="65">
        <v>6</v>
      </c>
      <c r="C344" s="66">
        <v>3</v>
      </c>
      <c r="D344" s="65">
        <v>120</v>
      </c>
      <c r="E344" s="66">
        <v>130</v>
      </c>
      <c r="F344" s="67"/>
      <c r="G344" s="65">
        <f t="shared" si="60"/>
        <v>3</v>
      </c>
      <c r="H344" s="66">
        <f t="shared" si="61"/>
        <v>-10</v>
      </c>
      <c r="I344" s="20">
        <f t="shared" si="62"/>
        <v>1</v>
      </c>
      <c r="J344" s="21">
        <f t="shared" si="63"/>
        <v>-7.6923076923076927E-2</v>
      </c>
    </row>
    <row r="345" spans="1:10" x14ac:dyDescent="0.25">
      <c r="A345" s="158" t="s">
        <v>238</v>
      </c>
      <c r="B345" s="65">
        <v>2</v>
      </c>
      <c r="C345" s="66">
        <v>0</v>
      </c>
      <c r="D345" s="65">
        <v>11</v>
      </c>
      <c r="E345" s="66">
        <v>10</v>
      </c>
      <c r="F345" s="67"/>
      <c r="G345" s="65">
        <f t="shared" si="60"/>
        <v>2</v>
      </c>
      <c r="H345" s="66">
        <f t="shared" si="61"/>
        <v>1</v>
      </c>
      <c r="I345" s="20" t="str">
        <f t="shared" si="62"/>
        <v>-</v>
      </c>
      <c r="J345" s="21">
        <f t="shared" si="63"/>
        <v>0.1</v>
      </c>
    </row>
    <row r="346" spans="1:10" x14ac:dyDescent="0.25">
      <c r="A346" s="158" t="s">
        <v>259</v>
      </c>
      <c r="B346" s="65">
        <v>17</v>
      </c>
      <c r="C346" s="66">
        <v>1</v>
      </c>
      <c r="D346" s="65">
        <v>201</v>
      </c>
      <c r="E346" s="66">
        <v>113</v>
      </c>
      <c r="F346" s="67"/>
      <c r="G346" s="65">
        <f t="shared" si="60"/>
        <v>16</v>
      </c>
      <c r="H346" s="66">
        <f t="shared" si="61"/>
        <v>88</v>
      </c>
      <c r="I346" s="20" t="str">
        <f t="shared" si="62"/>
        <v>&gt;999%</v>
      </c>
      <c r="J346" s="21">
        <f t="shared" si="63"/>
        <v>0.77876106194690264</v>
      </c>
    </row>
    <row r="347" spans="1:10" x14ac:dyDescent="0.25">
      <c r="A347" s="158" t="s">
        <v>327</v>
      </c>
      <c r="B347" s="65">
        <v>3</v>
      </c>
      <c r="C347" s="66">
        <v>0</v>
      </c>
      <c r="D347" s="65">
        <v>55</v>
      </c>
      <c r="E347" s="66">
        <v>44</v>
      </c>
      <c r="F347" s="67"/>
      <c r="G347" s="65">
        <f t="shared" si="60"/>
        <v>3</v>
      </c>
      <c r="H347" s="66">
        <f t="shared" si="61"/>
        <v>11</v>
      </c>
      <c r="I347" s="20" t="str">
        <f t="shared" si="62"/>
        <v>-</v>
      </c>
      <c r="J347" s="21">
        <f t="shared" si="63"/>
        <v>0.25</v>
      </c>
    </row>
    <row r="348" spans="1:10" x14ac:dyDescent="0.25">
      <c r="A348" s="158" t="s">
        <v>260</v>
      </c>
      <c r="B348" s="65">
        <v>3</v>
      </c>
      <c r="C348" s="66">
        <v>5</v>
      </c>
      <c r="D348" s="65">
        <v>67</v>
      </c>
      <c r="E348" s="66">
        <v>60</v>
      </c>
      <c r="F348" s="67"/>
      <c r="G348" s="65">
        <f t="shared" si="60"/>
        <v>-2</v>
      </c>
      <c r="H348" s="66">
        <f t="shared" si="61"/>
        <v>7</v>
      </c>
      <c r="I348" s="20">
        <f t="shared" si="62"/>
        <v>-0.4</v>
      </c>
      <c r="J348" s="21">
        <f t="shared" si="63"/>
        <v>0.11666666666666667</v>
      </c>
    </row>
    <row r="349" spans="1:10" x14ac:dyDescent="0.25">
      <c r="A349" s="158" t="s">
        <v>276</v>
      </c>
      <c r="B349" s="65">
        <v>1</v>
      </c>
      <c r="C349" s="66">
        <v>0</v>
      </c>
      <c r="D349" s="65">
        <v>7</v>
      </c>
      <c r="E349" s="66">
        <v>3</v>
      </c>
      <c r="F349" s="67"/>
      <c r="G349" s="65">
        <f t="shared" si="60"/>
        <v>1</v>
      </c>
      <c r="H349" s="66">
        <f t="shared" si="61"/>
        <v>4</v>
      </c>
      <c r="I349" s="20" t="str">
        <f t="shared" si="62"/>
        <v>-</v>
      </c>
      <c r="J349" s="21">
        <f t="shared" si="63"/>
        <v>1.3333333333333333</v>
      </c>
    </row>
    <row r="350" spans="1:10" x14ac:dyDescent="0.25">
      <c r="A350" s="158" t="s">
        <v>277</v>
      </c>
      <c r="B350" s="65">
        <v>2</v>
      </c>
      <c r="C350" s="66">
        <v>2</v>
      </c>
      <c r="D350" s="65">
        <v>20</v>
      </c>
      <c r="E350" s="66">
        <v>40</v>
      </c>
      <c r="F350" s="67"/>
      <c r="G350" s="65">
        <f t="shared" si="60"/>
        <v>0</v>
      </c>
      <c r="H350" s="66">
        <f t="shared" si="61"/>
        <v>-20</v>
      </c>
      <c r="I350" s="20">
        <f t="shared" si="62"/>
        <v>0</v>
      </c>
      <c r="J350" s="21">
        <f t="shared" si="63"/>
        <v>-0.5</v>
      </c>
    </row>
    <row r="351" spans="1:10" x14ac:dyDescent="0.25">
      <c r="A351" s="158" t="s">
        <v>328</v>
      </c>
      <c r="B351" s="65">
        <v>0</v>
      </c>
      <c r="C351" s="66">
        <v>0</v>
      </c>
      <c r="D351" s="65">
        <v>3</v>
      </c>
      <c r="E351" s="66">
        <v>13</v>
      </c>
      <c r="F351" s="67"/>
      <c r="G351" s="65">
        <f t="shared" si="60"/>
        <v>0</v>
      </c>
      <c r="H351" s="66">
        <f t="shared" si="61"/>
        <v>-10</v>
      </c>
      <c r="I351" s="20" t="str">
        <f t="shared" si="62"/>
        <v>-</v>
      </c>
      <c r="J351" s="21">
        <f t="shared" si="63"/>
        <v>-0.76923076923076927</v>
      </c>
    </row>
    <row r="352" spans="1:10" x14ac:dyDescent="0.25">
      <c r="A352" s="158" t="s">
        <v>383</v>
      </c>
      <c r="B352" s="65">
        <v>2</v>
      </c>
      <c r="C352" s="66">
        <v>2</v>
      </c>
      <c r="D352" s="65">
        <v>42</v>
      </c>
      <c r="E352" s="66">
        <v>27</v>
      </c>
      <c r="F352" s="67"/>
      <c r="G352" s="65">
        <f t="shared" si="60"/>
        <v>0</v>
      </c>
      <c r="H352" s="66">
        <f t="shared" si="61"/>
        <v>15</v>
      </c>
      <c r="I352" s="20">
        <f t="shared" si="62"/>
        <v>0</v>
      </c>
      <c r="J352" s="21">
        <f t="shared" si="63"/>
        <v>0.55555555555555558</v>
      </c>
    </row>
    <row r="353" spans="1:10" x14ac:dyDescent="0.25">
      <c r="A353" s="158" t="s">
        <v>421</v>
      </c>
      <c r="B353" s="65">
        <v>0</v>
      </c>
      <c r="C353" s="66">
        <v>0</v>
      </c>
      <c r="D353" s="65">
        <v>6</v>
      </c>
      <c r="E353" s="66">
        <v>0</v>
      </c>
      <c r="F353" s="67"/>
      <c r="G353" s="65">
        <f t="shared" si="60"/>
        <v>0</v>
      </c>
      <c r="H353" s="66">
        <f t="shared" si="61"/>
        <v>6</v>
      </c>
      <c r="I353" s="20" t="str">
        <f t="shared" si="62"/>
        <v>-</v>
      </c>
      <c r="J353" s="21" t="str">
        <f t="shared" si="63"/>
        <v>-</v>
      </c>
    </row>
    <row r="354" spans="1:10" x14ac:dyDescent="0.25">
      <c r="A354" s="158" t="s">
        <v>422</v>
      </c>
      <c r="B354" s="65">
        <v>0</v>
      </c>
      <c r="C354" s="66">
        <v>0</v>
      </c>
      <c r="D354" s="65">
        <v>19</v>
      </c>
      <c r="E354" s="66">
        <v>13</v>
      </c>
      <c r="F354" s="67"/>
      <c r="G354" s="65">
        <f t="shared" si="60"/>
        <v>0</v>
      </c>
      <c r="H354" s="66">
        <f t="shared" si="61"/>
        <v>6</v>
      </c>
      <c r="I354" s="20" t="str">
        <f t="shared" si="62"/>
        <v>-</v>
      </c>
      <c r="J354" s="21">
        <f t="shared" si="63"/>
        <v>0.46153846153846156</v>
      </c>
    </row>
    <row r="355" spans="1:10" x14ac:dyDescent="0.25">
      <c r="A355" s="158" t="s">
        <v>288</v>
      </c>
      <c r="B355" s="65">
        <v>1</v>
      </c>
      <c r="C355" s="66">
        <v>0</v>
      </c>
      <c r="D355" s="65">
        <v>5</v>
      </c>
      <c r="E355" s="66">
        <v>0</v>
      </c>
      <c r="F355" s="67"/>
      <c r="G355" s="65">
        <f t="shared" si="60"/>
        <v>1</v>
      </c>
      <c r="H355" s="66">
        <f t="shared" si="61"/>
        <v>5</v>
      </c>
      <c r="I355" s="20" t="str">
        <f t="shared" si="62"/>
        <v>-</v>
      </c>
      <c r="J355" s="21" t="str">
        <f t="shared" si="63"/>
        <v>-</v>
      </c>
    </row>
    <row r="356" spans="1:10" x14ac:dyDescent="0.25">
      <c r="A356" s="158" t="s">
        <v>482</v>
      </c>
      <c r="B356" s="65">
        <v>0</v>
      </c>
      <c r="C356" s="66">
        <v>0</v>
      </c>
      <c r="D356" s="65">
        <v>60</v>
      </c>
      <c r="E356" s="66">
        <v>24</v>
      </c>
      <c r="F356" s="67"/>
      <c r="G356" s="65">
        <f t="shared" si="60"/>
        <v>0</v>
      </c>
      <c r="H356" s="66">
        <f t="shared" si="61"/>
        <v>36</v>
      </c>
      <c r="I356" s="20" t="str">
        <f t="shared" si="62"/>
        <v>-</v>
      </c>
      <c r="J356" s="21">
        <f t="shared" si="63"/>
        <v>1.5</v>
      </c>
    </row>
    <row r="357" spans="1:10" x14ac:dyDescent="0.25">
      <c r="A357" s="158" t="s">
        <v>384</v>
      </c>
      <c r="B357" s="65">
        <v>3</v>
      </c>
      <c r="C357" s="66">
        <v>6</v>
      </c>
      <c r="D357" s="65">
        <v>147</v>
      </c>
      <c r="E357" s="66">
        <v>82</v>
      </c>
      <c r="F357" s="67"/>
      <c r="G357" s="65">
        <f t="shared" si="60"/>
        <v>-3</v>
      </c>
      <c r="H357" s="66">
        <f t="shared" si="61"/>
        <v>65</v>
      </c>
      <c r="I357" s="20">
        <f t="shared" si="62"/>
        <v>-0.5</v>
      </c>
      <c r="J357" s="21">
        <f t="shared" si="63"/>
        <v>0.79268292682926833</v>
      </c>
    </row>
    <row r="358" spans="1:10" x14ac:dyDescent="0.25">
      <c r="A358" s="158" t="s">
        <v>423</v>
      </c>
      <c r="B358" s="65">
        <v>6</v>
      </c>
      <c r="C358" s="66">
        <v>2</v>
      </c>
      <c r="D358" s="65">
        <v>84</v>
      </c>
      <c r="E358" s="66">
        <v>136</v>
      </c>
      <c r="F358" s="67"/>
      <c r="G358" s="65">
        <f t="shared" si="60"/>
        <v>4</v>
      </c>
      <c r="H358" s="66">
        <f t="shared" si="61"/>
        <v>-52</v>
      </c>
      <c r="I358" s="20">
        <f t="shared" si="62"/>
        <v>2</v>
      </c>
      <c r="J358" s="21">
        <f t="shared" si="63"/>
        <v>-0.38235294117647056</v>
      </c>
    </row>
    <row r="359" spans="1:10" x14ac:dyDescent="0.25">
      <c r="A359" s="158" t="s">
        <v>424</v>
      </c>
      <c r="B359" s="65">
        <v>6</v>
      </c>
      <c r="C359" s="66">
        <v>1</v>
      </c>
      <c r="D359" s="65">
        <v>64</v>
      </c>
      <c r="E359" s="66">
        <v>27</v>
      </c>
      <c r="F359" s="67"/>
      <c r="G359" s="65">
        <f t="shared" si="60"/>
        <v>5</v>
      </c>
      <c r="H359" s="66">
        <f t="shared" si="61"/>
        <v>37</v>
      </c>
      <c r="I359" s="20">
        <f t="shared" si="62"/>
        <v>5</v>
      </c>
      <c r="J359" s="21">
        <f t="shared" si="63"/>
        <v>1.3703703703703705</v>
      </c>
    </row>
    <row r="360" spans="1:10" x14ac:dyDescent="0.25">
      <c r="A360" s="158" t="s">
        <v>425</v>
      </c>
      <c r="B360" s="65">
        <v>15</v>
      </c>
      <c r="C360" s="66">
        <v>5</v>
      </c>
      <c r="D360" s="65">
        <v>184</v>
      </c>
      <c r="E360" s="66">
        <v>115</v>
      </c>
      <c r="F360" s="67"/>
      <c r="G360" s="65">
        <f t="shared" si="60"/>
        <v>10</v>
      </c>
      <c r="H360" s="66">
        <f t="shared" si="61"/>
        <v>69</v>
      </c>
      <c r="I360" s="20">
        <f t="shared" si="62"/>
        <v>2</v>
      </c>
      <c r="J360" s="21">
        <f t="shared" si="63"/>
        <v>0.6</v>
      </c>
    </row>
    <row r="361" spans="1:10" x14ac:dyDescent="0.25">
      <c r="A361" s="158" t="s">
        <v>466</v>
      </c>
      <c r="B361" s="65">
        <v>4</v>
      </c>
      <c r="C361" s="66">
        <v>1</v>
      </c>
      <c r="D361" s="65">
        <v>38</v>
      </c>
      <c r="E361" s="66">
        <v>39</v>
      </c>
      <c r="F361" s="67"/>
      <c r="G361" s="65">
        <f t="shared" si="60"/>
        <v>3</v>
      </c>
      <c r="H361" s="66">
        <f t="shared" si="61"/>
        <v>-1</v>
      </c>
      <c r="I361" s="20">
        <f t="shared" si="62"/>
        <v>3</v>
      </c>
      <c r="J361" s="21">
        <f t="shared" si="63"/>
        <v>-2.564102564102564E-2</v>
      </c>
    </row>
    <row r="362" spans="1:10" x14ac:dyDescent="0.25">
      <c r="A362" s="158" t="s">
        <v>467</v>
      </c>
      <c r="B362" s="65">
        <v>28</v>
      </c>
      <c r="C362" s="66">
        <v>5</v>
      </c>
      <c r="D362" s="65">
        <v>175</v>
      </c>
      <c r="E362" s="66">
        <v>137</v>
      </c>
      <c r="F362" s="67"/>
      <c r="G362" s="65">
        <f t="shared" si="60"/>
        <v>23</v>
      </c>
      <c r="H362" s="66">
        <f t="shared" si="61"/>
        <v>38</v>
      </c>
      <c r="I362" s="20">
        <f t="shared" si="62"/>
        <v>4.5999999999999996</v>
      </c>
      <c r="J362" s="21">
        <f t="shared" si="63"/>
        <v>0.27737226277372262</v>
      </c>
    </row>
    <row r="363" spans="1:10" x14ac:dyDescent="0.25">
      <c r="A363" s="158" t="s">
        <v>483</v>
      </c>
      <c r="B363" s="65">
        <v>2</v>
      </c>
      <c r="C363" s="66">
        <v>4</v>
      </c>
      <c r="D363" s="65">
        <v>40</v>
      </c>
      <c r="E363" s="66">
        <v>42</v>
      </c>
      <c r="F363" s="67"/>
      <c r="G363" s="65">
        <f t="shared" si="60"/>
        <v>-2</v>
      </c>
      <c r="H363" s="66">
        <f t="shared" si="61"/>
        <v>-2</v>
      </c>
      <c r="I363" s="20">
        <f t="shared" si="62"/>
        <v>-0.5</v>
      </c>
      <c r="J363" s="21">
        <f t="shared" si="63"/>
        <v>-4.7619047619047616E-2</v>
      </c>
    </row>
    <row r="364" spans="1:10" x14ac:dyDescent="0.25">
      <c r="A364" s="158" t="s">
        <v>523</v>
      </c>
      <c r="B364" s="65">
        <v>0</v>
      </c>
      <c r="C364" s="66">
        <v>0</v>
      </c>
      <c r="D364" s="65">
        <v>0</v>
      </c>
      <c r="E364" s="66">
        <v>2</v>
      </c>
      <c r="F364" s="67"/>
      <c r="G364" s="65">
        <f t="shared" si="60"/>
        <v>0</v>
      </c>
      <c r="H364" s="66">
        <f t="shared" si="61"/>
        <v>-2</v>
      </c>
      <c r="I364" s="20" t="str">
        <f t="shared" si="62"/>
        <v>-</v>
      </c>
      <c r="J364" s="21">
        <f t="shared" si="63"/>
        <v>-1</v>
      </c>
    </row>
    <row r="365" spans="1:10" x14ac:dyDescent="0.25">
      <c r="A365" s="158" t="s">
        <v>289</v>
      </c>
      <c r="B365" s="65">
        <v>0</v>
      </c>
      <c r="C365" s="66">
        <v>1</v>
      </c>
      <c r="D365" s="65">
        <v>14</v>
      </c>
      <c r="E365" s="66">
        <v>11</v>
      </c>
      <c r="F365" s="67"/>
      <c r="G365" s="65">
        <f t="shared" si="60"/>
        <v>-1</v>
      </c>
      <c r="H365" s="66">
        <f t="shared" si="61"/>
        <v>3</v>
      </c>
      <c r="I365" s="20">
        <f t="shared" si="62"/>
        <v>-1</v>
      </c>
      <c r="J365" s="21">
        <f t="shared" si="63"/>
        <v>0.27272727272727271</v>
      </c>
    </row>
    <row r="366" spans="1:10" s="160" customFormat="1" x14ac:dyDescent="0.25">
      <c r="A366" s="178" t="s">
        <v>671</v>
      </c>
      <c r="B366" s="71">
        <v>101</v>
      </c>
      <c r="C366" s="72">
        <v>38</v>
      </c>
      <c r="D366" s="71">
        <v>1362</v>
      </c>
      <c r="E366" s="72">
        <v>1078</v>
      </c>
      <c r="F366" s="73"/>
      <c r="G366" s="71">
        <f t="shared" si="60"/>
        <v>63</v>
      </c>
      <c r="H366" s="72">
        <f t="shared" si="61"/>
        <v>284</v>
      </c>
      <c r="I366" s="37">
        <f t="shared" si="62"/>
        <v>1.6578947368421053</v>
      </c>
      <c r="J366" s="38">
        <f t="shared" si="63"/>
        <v>0.26345083487940629</v>
      </c>
    </row>
    <row r="367" spans="1:10" x14ac:dyDescent="0.25">
      <c r="A367" s="177"/>
      <c r="B367" s="143"/>
      <c r="C367" s="144"/>
      <c r="D367" s="143"/>
      <c r="E367" s="144"/>
      <c r="F367" s="145"/>
      <c r="G367" s="143"/>
      <c r="H367" s="144"/>
      <c r="I367" s="151"/>
      <c r="J367" s="152"/>
    </row>
    <row r="368" spans="1:10" s="139" customFormat="1" x14ac:dyDescent="0.25">
      <c r="A368" s="159" t="s">
        <v>74</v>
      </c>
      <c r="B368" s="65"/>
      <c r="C368" s="66"/>
      <c r="D368" s="65"/>
      <c r="E368" s="66"/>
      <c r="F368" s="67"/>
      <c r="G368" s="65"/>
      <c r="H368" s="66"/>
      <c r="I368" s="20"/>
      <c r="J368" s="21"/>
    </row>
    <row r="369" spans="1:10" x14ac:dyDescent="0.25">
      <c r="A369" s="158" t="s">
        <v>567</v>
      </c>
      <c r="B369" s="65">
        <v>6</v>
      </c>
      <c r="C369" s="66">
        <v>9</v>
      </c>
      <c r="D369" s="65">
        <v>52</v>
      </c>
      <c r="E369" s="66">
        <v>64</v>
      </c>
      <c r="F369" s="67"/>
      <c r="G369" s="65">
        <f>B369-C369</f>
        <v>-3</v>
      </c>
      <c r="H369" s="66">
        <f>D369-E369</f>
        <v>-12</v>
      </c>
      <c r="I369" s="20">
        <f>IF(C369=0, "-", IF(G369/C369&lt;10, G369/C369, "&gt;999%"))</f>
        <v>-0.33333333333333331</v>
      </c>
      <c r="J369" s="21">
        <f>IF(E369=0, "-", IF(H369/E369&lt;10, H369/E369, "&gt;999%"))</f>
        <v>-0.1875</v>
      </c>
    </row>
    <row r="370" spans="1:10" s="160" customFormat="1" x14ac:dyDescent="0.25">
      <c r="A370" s="178" t="s">
        <v>672</v>
      </c>
      <c r="B370" s="71">
        <v>6</v>
      </c>
      <c r="C370" s="72">
        <v>9</v>
      </c>
      <c r="D370" s="71">
        <v>52</v>
      </c>
      <c r="E370" s="72">
        <v>64</v>
      </c>
      <c r="F370" s="73"/>
      <c r="G370" s="71">
        <f>B370-C370</f>
        <v>-3</v>
      </c>
      <c r="H370" s="72">
        <f>D370-E370</f>
        <v>-12</v>
      </c>
      <c r="I370" s="37">
        <f>IF(C370=0, "-", IF(G370/C370&lt;10, G370/C370, "&gt;999%"))</f>
        <v>-0.33333333333333331</v>
      </c>
      <c r="J370" s="38">
        <f>IF(E370=0, "-", IF(H370/E370&lt;10, H370/E370, "&gt;999%"))</f>
        <v>-0.1875</v>
      </c>
    </row>
    <row r="371" spans="1:10" x14ac:dyDescent="0.25">
      <c r="A371" s="177"/>
      <c r="B371" s="143"/>
      <c r="C371" s="144"/>
      <c r="D371" s="143"/>
      <c r="E371" s="144"/>
      <c r="F371" s="145"/>
      <c r="G371" s="143"/>
      <c r="H371" s="144"/>
      <c r="I371" s="151"/>
      <c r="J371" s="152"/>
    </row>
    <row r="372" spans="1:10" s="139" customFormat="1" x14ac:dyDescent="0.25">
      <c r="A372" s="159" t="s">
        <v>75</v>
      </c>
      <c r="B372" s="65"/>
      <c r="C372" s="66"/>
      <c r="D372" s="65"/>
      <c r="E372" s="66"/>
      <c r="F372" s="67"/>
      <c r="G372" s="65"/>
      <c r="H372" s="66"/>
      <c r="I372" s="20"/>
      <c r="J372" s="21"/>
    </row>
    <row r="373" spans="1:10" x14ac:dyDescent="0.25">
      <c r="A373" s="158" t="s">
        <v>299</v>
      </c>
      <c r="B373" s="65">
        <v>1</v>
      </c>
      <c r="C373" s="66">
        <v>0</v>
      </c>
      <c r="D373" s="65">
        <v>1</v>
      </c>
      <c r="E373" s="66">
        <v>0</v>
      </c>
      <c r="F373" s="67"/>
      <c r="G373" s="65">
        <f t="shared" ref="G373:G382" si="64">B373-C373</f>
        <v>1</v>
      </c>
      <c r="H373" s="66">
        <f t="shared" ref="H373:H382" si="65">D373-E373</f>
        <v>1</v>
      </c>
      <c r="I373" s="20" t="str">
        <f t="shared" ref="I373:I382" si="66">IF(C373=0, "-", IF(G373/C373&lt;10, G373/C373, "&gt;999%"))</f>
        <v>-</v>
      </c>
      <c r="J373" s="21" t="str">
        <f t="shared" ref="J373:J382" si="67">IF(E373=0, "-", IF(H373/E373&lt;10, H373/E373, "&gt;999%"))</f>
        <v>-</v>
      </c>
    </row>
    <row r="374" spans="1:10" x14ac:dyDescent="0.25">
      <c r="A374" s="158" t="s">
        <v>300</v>
      </c>
      <c r="B374" s="65">
        <v>0</v>
      </c>
      <c r="C374" s="66">
        <v>0</v>
      </c>
      <c r="D374" s="65">
        <v>2</v>
      </c>
      <c r="E374" s="66">
        <v>0</v>
      </c>
      <c r="F374" s="67"/>
      <c r="G374" s="65">
        <f t="shared" si="64"/>
        <v>0</v>
      </c>
      <c r="H374" s="66">
        <f t="shared" si="65"/>
        <v>2</v>
      </c>
      <c r="I374" s="20" t="str">
        <f t="shared" si="66"/>
        <v>-</v>
      </c>
      <c r="J374" s="21" t="str">
        <f t="shared" si="67"/>
        <v>-</v>
      </c>
    </row>
    <row r="375" spans="1:10" x14ac:dyDescent="0.25">
      <c r="A375" s="158" t="s">
        <v>543</v>
      </c>
      <c r="B375" s="65">
        <v>27</v>
      </c>
      <c r="C375" s="66">
        <v>13</v>
      </c>
      <c r="D375" s="65">
        <v>175</v>
      </c>
      <c r="E375" s="66">
        <v>205</v>
      </c>
      <c r="F375" s="67"/>
      <c r="G375" s="65">
        <f t="shared" si="64"/>
        <v>14</v>
      </c>
      <c r="H375" s="66">
        <f t="shared" si="65"/>
        <v>-30</v>
      </c>
      <c r="I375" s="20">
        <f t="shared" si="66"/>
        <v>1.0769230769230769</v>
      </c>
      <c r="J375" s="21">
        <f t="shared" si="67"/>
        <v>-0.14634146341463414</v>
      </c>
    </row>
    <row r="376" spans="1:10" x14ac:dyDescent="0.25">
      <c r="A376" s="158" t="s">
        <v>487</v>
      </c>
      <c r="B376" s="65">
        <v>0</v>
      </c>
      <c r="C376" s="66">
        <v>0</v>
      </c>
      <c r="D376" s="65">
        <v>2</v>
      </c>
      <c r="E376" s="66">
        <v>4</v>
      </c>
      <c r="F376" s="67"/>
      <c r="G376" s="65">
        <f t="shared" si="64"/>
        <v>0</v>
      </c>
      <c r="H376" s="66">
        <f t="shared" si="65"/>
        <v>-2</v>
      </c>
      <c r="I376" s="20" t="str">
        <f t="shared" si="66"/>
        <v>-</v>
      </c>
      <c r="J376" s="21">
        <f t="shared" si="67"/>
        <v>-0.5</v>
      </c>
    </row>
    <row r="377" spans="1:10" x14ac:dyDescent="0.25">
      <c r="A377" s="158" t="s">
        <v>301</v>
      </c>
      <c r="B377" s="65">
        <v>0</v>
      </c>
      <c r="C377" s="66">
        <v>0</v>
      </c>
      <c r="D377" s="65">
        <v>6</v>
      </c>
      <c r="E377" s="66">
        <v>2</v>
      </c>
      <c r="F377" s="67"/>
      <c r="G377" s="65">
        <f t="shared" si="64"/>
        <v>0</v>
      </c>
      <c r="H377" s="66">
        <f t="shared" si="65"/>
        <v>4</v>
      </c>
      <c r="I377" s="20" t="str">
        <f t="shared" si="66"/>
        <v>-</v>
      </c>
      <c r="J377" s="21">
        <f t="shared" si="67"/>
        <v>2</v>
      </c>
    </row>
    <row r="378" spans="1:10" x14ac:dyDescent="0.25">
      <c r="A378" s="158" t="s">
        <v>302</v>
      </c>
      <c r="B378" s="65">
        <v>0</v>
      </c>
      <c r="C378" s="66">
        <v>1</v>
      </c>
      <c r="D378" s="65">
        <v>13</v>
      </c>
      <c r="E378" s="66">
        <v>5</v>
      </c>
      <c r="F378" s="67"/>
      <c r="G378" s="65">
        <f t="shared" si="64"/>
        <v>-1</v>
      </c>
      <c r="H378" s="66">
        <f t="shared" si="65"/>
        <v>8</v>
      </c>
      <c r="I378" s="20">
        <f t="shared" si="66"/>
        <v>-1</v>
      </c>
      <c r="J378" s="21">
        <f t="shared" si="67"/>
        <v>1.6</v>
      </c>
    </row>
    <row r="379" spans="1:10" x14ac:dyDescent="0.25">
      <c r="A379" s="158" t="s">
        <v>303</v>
      </c>
      <c r="B379" s="65">
        <v>1</v>
      </c>
      <c r="C379" s="66">
        <v>0</v>
      </c>
      <c r="D379" s="65">
        <v>2</v>
      </c>
      <c r="E379" s="66">
        <v>0</v>
      </c>
      <c r="F379" s="67"/>
      <c r="G379" s="65">
        <f t="shared" si="64"/>
        <v>1</v>
      </c>
      <c r="H379" s="66">
        <f t="shared" si="65"/>
        <v>2</v>
      </c>
      <c r="I379" s="20" t="str">
        <f t="shared" si="66"/>
        <v>-</v>
      </c>
      <c r="J379" s="21" t="str">
        <f t="shared" si="67"/>
        <v>-</v>
      </c>
    </row>
    <row r="380" spans="1:10" x14ac:dyDescent="0.25">
      <c r="A380" s="158" t="s">
        <v>500</v>
      </c>
      <c r="B380" s="65">
        <v>7</v>
      </c>
      <c r="C380" s="66">
        <v>1</v>
      </c>
      <c r="D380" s="65">
        <v>45</v>
      </c>
      <c r="E380" s="66">
        <v>58</v>
      </c>
      <c r="F380" s="67"/>
      <c r="G380" s="65">
        <f t="shared" si="64"/>
        <v>6</v>
      </c>
      <c r="H380" s="66">
        <f t="shared" si="65"/>
        <v>-13</v>
      </c>
      <c r="I380" s="20">
        <f t="shared" si="66"/>
        <v>6</v>
      </c>
      <c r="J380" s="21">
        <f t="shared" si="67"/>
        <v>-0.22413793103448276</v>
      </c>
    </row>
    <row r="381" spans="1:10" x14ac:dyDescent="0.25">
      <c r="A381" s="158" t="s">
        <v>524</v>
      </c>
      <c r="B381" s="65">
        <v>0</v>
      </c>
      <c r="C381" s="66">
        <v>0</v>
      </c>
      <c r="D381" s="65">
        <v>0</v>
      </c>
      <c r="E381" s="66">
        <v>8</v>
      </c>
      <c r="F381" s="67"/>
      <c r="G381" s="65">
        <f t="shared" si="64"/>
        <v>0</v>
      </c>
      <c r="H381" s="66">
        <f t="shared" si="65"/>
        <v>-8</v>
      </c>
      <c r="I381" s="20" t="str">
        <f t="shared" si="66"/>
        <v>-</v>
      </c>
      <c r="J381" s="21">
        <f t="shared" si="67"/>
        <v>-1</v>
      </c>
    </row>
    <row r="382" spans="1:10" s="160" customFormat="1" x14ac:dyDescent="0.25">
      <c r="A382" s="178" t="s">
        <v>673</v>
      </c>
      <c r="B382" s="71">
        <v>36</v>
      </c>
      <c r="C382" s="72">
        <v>15</v>
      </c>
      <c r="D382" s="71">
        <v>246</v>
      </c>
      <c r="E382" s="72">
        <v>282</v>
      </c>
      <c r="F382" s="73"/>
      <c r="G382" s="71">
        <f t="shared" si="64"/>
        <v>21</v>
      </c>
      <c r="H382" s="72">
        <f t="shared" si="65"/>
        <v>-36</v>
      </c>
      <c r="I382" s="37">
        <f t="shared" si="66"/>
        <v>1.4</v>
      </c>
      <c r="J382" s="38">
        <f t="shared" si="67"/>
        <v>-0.1276595744680851</v>
      </c>
    </row>
    <row r="383" spans="1:10" x14ac:dyDescent="0.25">
      <c r="A383" s="177"/>
      <c r="B383" s="143"/>
      <c r="C383" s="144"/>
      <c r="D383" s="143"/>
      <c r="E383" s="144"/>
      <c r="F383" s="145"/>
      <c r="G383" s="143"/>
      <c r="H383" s="144"/>
      <c r="I383" s="151"/>
      <c r="J383" s="152"/>
    </row>
    <row r="384" spans="1:10" s="139" customFormat="1" x14ac:dyDescent="0.25">
      <c r="A384" s="159" t="s">
        <v>76</v>
      </c>
      <c r="B384" s="65"/>
      <c r="C384" s="66"/>
      <c r="D384" s="65"/>
      <c r="E384" s="66"/>
      <c r="F384" s="67"/>
      <c r="G384" s="65"/>
      <c r="H384" s="66"/>
      <c r="I384" s="20"/>
      <c r="J384" s="21"/>
    </row>
    <row r="385" spans="1:10" x14ac:dyDescent="0.25">
      <c r="A385" s="158" t="s">
        <v>399</v>
      </c>
      <c r="B385" s="65">
        <v>31</v>
      </c>
      <c r="C385" s="66">
        <v>30</v>
      </c>
      <c r="D385" s="65">
        <v>439</v>
      </c>
      <c r="E385" s="66">
        <v>313</v>
      </c>
      <c r="F385" s="67"/>
      <c r="G385" s="65">
        <f>B385-C385</f>
        <v>1</v>
      </c>
      <c r="H385" s="66">
        <f>D385-E385</f>
        <v>126</v>
      </c>
      <c r="I385" s="20">
        <f>IF(C385=0, "-", IF(G385/C385&lt;10, G385/C385, "&gt;999%"))</f>
        <v>3.3333333333333333E-2</v>
      </c>
      <c r="J385" s="21">
        <f>IF(E385=0, "-", IF(H385/E385&lt;10, H385/E385, "&gt;999%"))</f>
        <v>0.402555910543131</v>
      </c>
    </row>
    <row r="386" spans="1:10" x14ac:dyDescent="0.25">
      <c r="A386" s="158" t="s">
        <v>206</v>
      </c>
      <c r="B386" s="65">
        <v>61</v>
      </c>
      <c r="C386" s="66">
        <v>97</v>
      </c>
      <c r="D386" s="65">
        <v>884</v>
      </c>
      <c r="E386" s="66">
        <v>864</v>
      </c>
      <c r="F386" s="67"/>
      <c r="G386" s="65">
        <f>B386-C386</f>
        <v>-36</v>
      </c>
      <c r="H386" s="66">
        <f>D386-E386</f>
        <v>20</v>
      </c>
      <c r="I386" s="20">
        <f>IF(C386=0, "-", IF(G386/C386&lt;10, G386/C386, "&gt;999%"))</f>
        <v>-0.37113402061855671</v>
      </c>
      <c r="J386" s="21">
        <f>IF(E386=0, "-", IF(H386/E386&lt;10, H386/E386, "&gt;999%"))</f>
        <v>2.3148148148148147E-2</v>
      </c>
    </row>
    <row r="387" spans="1:10" x14ac:dyDescent="0.25">
      <c r="A387" s="158" t="s">
        <v>364</v>
      </c>
      <c r="B387" s="65">
        <v>255</v>
      </c>
      <c r="C387" s="66">
        <v>125</v>
      </c>
      <c r="D387" s="65">
        <v>1654</v>
      </c>
      <c r="E387" s="66">
        <v>1079</v>
      </c>
      <c r="F387" s="67"/>
      <c r="G387" s="65">
        <f>B387-C387</f>
        <v>130</v>
      </c>
      <c r="H387" s="66">
        <f>D387-E387</f>
        <v>575</v>
      </c>
      <c r="I387" s="20">
        <f>IF(C387=0, "-", IF(G387/C387&lt;10, G387/C387, "&gt;999%"))</f>
        <v>1.04</v>
      </c>
      <c r="J387" s="21">
        <f>IF(E387=0, "-", IF(H387/E387&lt;10, H387/E387, "&gt;999%"))</f>
        <v>0.53290083410565336</v>
      </c>
    </row>
    <row r="388" spans="1:10" s="160" customFormat="1" x14ac:dyDescent="0.25">
      <c r="A388" s="178" t="s">
        <v>674</v>
      </c>
      <c r="B388" s="71">
        <v>347</v>
      </c>
      <c r="C388" s="72">
        <v>252</v>
      </c>
      <c r="D388" s="71">
        <v>2977</v>
      </c>
      <c r="E388" s="72">
        <v>2256</v>
      </c>
      <c r="F388" s="73"/>
      <c r="G388" s="71">
        <f>B388-C388</f>
        <v>95</v>
      </c>
      <c r="H388" s="72">
        <f>D388-E388</f>
        <v>721</v>
      </c>
      <c r="I388" s="37">
        <f>IF(C388=0, "-", IF(G388/C388&lt;10, G388/C388, "&gt;999%"))</f>
        <v>0.37698412698412698</v>
      </c>
      <c r="J388" s="38">
        <f>IF(E388=0, "-", IF(H388/E388&lt;10, H388/E388, "&gt;999%"))</f>
        <v>0.31959219858156029</v>
      </c>
    </row>
    <row r="389" spans="1:10" x14ac:dyDescent="0.25">
      <c r="A389" s="177"/>
      <c r="B389" s="143"/>
      <c r="C389" s="144"/>
      <c r="D389" s="143"/>
      <c r="E389" s="144"/>
      <c r="F389" s="145"/>
      <c r="G389" s="143"/>
      <c r="H389" s="144"/>
      <c r="I389" s="151"/>
      <c r="J389" s="152"/>
    </row>
    <row r="390" spans="1:10" s="139" customFormat="1" x14ac:dyDescent="0.25">
      <c r="A390" s="159" t="s">
        <v>77</v>
      </c>
      <c r="B390" s="65"/>
      <c r="C390" s="66"/>
      <c r="D390" s="65"/>
      <c r="E390" s="66"/>
      <c r="F390" s="67"/>
      <c r="G390" s="65"/>
      <c r="H390" s="66"/>
      <c r="I390" s="20"/>
      <c r="J390" s="21"/>
    </row>
    <row r="391" spans="1:10" x14ac:dyDescent="0.25">
      <c r="A391" s="158" t="s">
        <v>311</v>
      </c>
      <c r="B391" s="65">
        <v>0</v>
      </c>
      <c r="C391" s="66">
        <v>0</v>
      </c>
      <c r="D391" s="65">
        <v>15</v>
      </c>
      <c r="E391" s="66">
        <v>7</v>
      </c>
      <c r="F391" s="67"/>
      <c r="G391" s="65">
        <f>B391-C391</f>
        <v>0</v>
      </c>
      <c r="H391" s="66">
        <f>D391-E391</f>
        <v>8</v>
      </c>
      <c r="I391" s="20" t="str">
        <f>IF(C391=0, "-", IF(G391/C391&lt;10, G391/C391, "&gt;999%"))</f>
        <v>-</v>
      </c>
      <c r="J391" s="21">
        <f>IF(E391=0, "-", IF(H391/E391&lt;10, H391/E391, "&gt;999%"))</f>
        <v>1.1428571428571428</v>
      </c>
    </row>
    <row r="392" spans="1:10" x14ac:dyDescent="0.25">
      <c r="A392" s="158" t="s">
        <v>239</v>
      </c>
      <c r="B392" s="65">
        <v>0</v>
      </c>
      <c r="C392" s="66">
        <v>5</v>
      </c>
      <c r="D392" s="65">
        <v>12</v>
      </c>
      <c r="E392" s="66">
        <v>15</v>
      </c>
      <c r="F392" s="67"/>
      <c r="G392" s="65">
        <f>B392-C392</f>
        <v>-5</v>
      </c>
      <c r="H392" s="66">
        <f>D392-E392</f>
        <v>-3</v>
      </c>
      <c r="I392" s="20">
        <f>IF(C392=0, "-", IF(G392/C392&lt;10, G392/C392, "&gt;999%"))</f>
        <v>-1</v>
      </c>
      <c r="J392" s="21">
        <f>IF(E392=0, "-", IF(H392/E392&lt;10, H392/E392, "&gt;999%"))</f>
        <v>-0.2</v>
      </c>
    </row>
    <row r="393" spans="1:10" x14ac:dyDescent="0.25">
      <c r="A393" s="158" t="s">
        <v>385</v>
      </c>
      <c r="B393" s="65">
        <v>1</v>
      </c>
      <c r="C393" s="66">
        <v>1</v>
      </c>
      <c r="D393" s="65">
        <v>44</v>
      </c>
      <c r="E393" s="66">
        <v>46</v>
      </c>
      <c r="F393" s="67"/>
      <c r="G393" s="65">
        <f>B393-C393</f>
        <v>0</v>
      </c>
      <c r="H393" s="66">
        <f>D393-E393</f>
        <v>-2</v>
      </c>
      <c r="I393" s="20">
        <f>IF(C393=0, "-", IF(G393/C393&lt;10, G393/C393, "&gt;999%"))</f>
        <v>0</v>
      </c>
      <c r="J393" s="21">
        <f>IF(E393=0, "-", IF(H393/E393&lt;10, H393/E393, "&gt;999%"))</f>
        <v>-4.3478260869565216E-2</v>
      </c>
    </row>
    <row r="394" spans="1:10" x14ac:dyDescent="0.25">
      <c r="A394" s="158" t="s">
        <v>214</v>
      </c>
      <c r="B394" s="65">
        <v>6</v>
      </c>
      <c r="C394" s="66">
        <v>8</v>
      </c>
      <c r="D394" s="65">
        <v>104</v>
      </c>
      <c r="E394" s="66">
        <v>97</v>
      </c>
      <c r="F394" s="67"/>
      <c r="G394" s="65">
        <f>B394-C394</f>
        <v>-2</v>
      </c>
      <c r="H394" s="66">
        <f>D394-E394</f>
        <v>7</v>
      </c>
      <c r="I394" s="20">
        <f>IF(C394=0, "-", IF(G394/C394&lt;10, G394/C394, "&gt;999%"))</f>
        <v>-0.25</v>
      </c>
      <c r="J394" s="21">
        <f>IF(E394=0, "-", IF(H394/E394&lt;10, H394/E394, "&gt;999%"))</f>
        <v>7.2164948453608241E-2</v>
      </c>
    </row>
    <row r="395" spans="1:10" s="160" customFormat="1" x14ac:dyDescent="0.25">
      <c r="A395" s="178" t="s">
        <v>675</v>
      </c>
      <c r="B395" s="71">
        <v>7</v>
      </c>
      <c r="C395" s="72">
        <v>14</v>
      </c>
      <c r="D395" s="71">
        <v>175</v>
      </c>
      <c r="E395" s="72">
        <v>165</v>
      </c>
      <c r="F395" s="73"/>
      <c r="G395" s="71">
        <f>B395-C395</f>
        <v>-7</v>
      </c>
      <c r="H395" s="72">
        <f>D395-E395</f>
        <v>10</v>
      </c>
      <c r="I395" s="37">
        <f>IF(C395=0, "-", IF(G395/C395&lt;10, G395/C395, "&gt;999%"))</f>
        <v>-0.5</v>
      </c>
      <c r="J395" s="38">
        <f>IF(E395=0, "-", IF(H395/E395&lt;10, H395/E395, "&gt;999%"))</f>
        <v>6.0606060606060608E-2</v>
      </c>
    </row>
    <row r="396" spans="1:10" x14ac:dyDescent="0.25">
      <c r="A396" s="177"/>
      <c r="B396" s="143"/>
      <c r="C396" s="144"/>
      <c r="D396" s="143"/>
      <c r="E396" s="144"/>
      <c r="F396" s="145"/>
      <c r="G396" s="143"/>
      <c r="H396" s="144"/>
      <c r="I396" s="151"/>
      <c r="J396" s="152"/>
    </row>
    <row r="397" spans="1:10" s="139" customFormat="1" x14ac:dyDescent="0.25">
      <c r="A397" s="159" t="s">
        <v>78</v>
      </c>
      <c r="B397" s="65"/>
      <c r="C397" s="66"/>
      <c r="D397" s="65"/>
      <c r="E397" s="66"/>
      <c r="F397" s="67"/>
      <c r="G397" s="65"/>
      <c r="H397" s="66"/>
      <c r="I397" s="20"/>
      <c r="J397" s="21"/>
    </row>
    <row r="398" spans="1:10" x14ac:dyDescent="0.25">
      <c r="A398" s="158" t="s">
        <v>365</v>
      </c>
      <c r="B398" s="65">
        <v>137</v>
      </c>
      <c r="C398" s="66">
        <v>88</v>
      </c>
      <c r="D398" s="65">
        <v>1103</v>
      </c>
      <c r="E398" s="66">
        <v>1372</v>
      </c>
      <c r="F398" s="67"/>
      <c r="G398" s="65">
        <f t="shared" ref="G398:G407" si="68">B398-C398</f>
        <v>49</v>
      </c>
      <c r="H398" s="66">
        <f t="shared" ref="H398:H407" si="69">D398-E398</f>
        <v>-269</v>
      </c>
      <c r="I398" s="20">
        <f t="shared" ref="I398:I407" si="70">IF(C398=0, "-", IF(G398/C398&lt;10, G398/C398, "&gt;999%"))</f>
        <v>0.55681818181818177</v>
      </c>
      <c r="J398" s="21">
        <f t="shared" ref="J398:J407" si="71">IF(E398=0, "-", IF(H398/E398&lt;10, H398/E398, "&gt;999%"))</f>
        <v>-0.19606413994169097</v>
      </c>
    </row>
    <row r="399" spans="1:10" x14ac:dyDescent="0.25">
      <c r="A399" s="158" t="s">
        <v>366</v>
      </c>
      <c r="B399" s="65">
        <v>14</v>
      </c>
      <c r="C399" s="66">
        <v>71</v>
      </c>
      <c r="D399" s="65">
        <v>474</v>
      </c>
      <c r="E399" s="66">
        <v>622</v>
      </c>
      <c r="F399" s="67"/>
      <c r="G399" s="65">
        <f t="shared" si="68"/>
        <v>-57</v>
      </c>
      <c r="H399" s="66">
        <f t="shared" si="69"/>
        <v>-148</v>
      </c>
      <c r="I399" s="20">
        <f t="shared" si="70"/>
        <v>-0.80281690140845074</v>
      </c>
      <c r="J399" s="21">
        <f t="shared" si="71"/>
        <v>-0.23794212218649519</v>
      </c>
    </row>
    <row r="400" spans="1:10" x14ac:dyDescent="0.25">
      <c r="A400" s="158" t="s">
        <v>501</v>
      </c>
      <c r="B400" s="65">
        <v>2</v>
      </c>
      <c r="C400" s="66">
        <v>12</v>
      </c>
      <c r="D400" s="65">
        <v>88</v>
      </c>
      <c r="E400" s="66">
        <v>100</v>
      </c>
      <c r="F400" s="67"/>
      <c r="G400" s="65">
        <f t="shared" si="68"/>
        <v>-10</v>
      </c>
      <c r="H400" s="66">
        <f t="shared" si="69"/>
        <v>-12</v>
      </c>
      <c r="I400" s="20">
        <f t="shared" si="70"/>
        <v>-0.83333333333333337</v>
      </c>
      <c r="J400" s="21">
        <f t="shared" si="71"/>
        <v>-0.12</v>
      </c>
    </row>
    <row r="401" spans="1:10" x14ac:dyDescent="0.25">
      <c r="A401" s="158" t="s">
        <v>200</v>
      </c>
      <c r="B401" s="65">
        <v>0</v>
      </c>
      <c r="C401" s="66">
        <v>25</v>
      </c>
      <c r="D401" s="65">
        <v>56</v>
      </c>
      <c r="E401" s="66">
        <v>191</v>
      </c>
      <c r="F401" s="67"/>
      <c r="G401" s="65">
        <f t="shared" si="68"/>
        <v>-25</v>
      </c>
      <c r="H401" s="66">
        <f t="shared" si="69"/>
        <v>-135</v>
      </c>
      <c r="I401" s="20">
        <f t="shared" si="70"/>
        <v>-1</v>
      </c>
      <c r="J401" s="21">
        <f t="shared" si="71"/>
        <v>-0.70680628272251311</v>
      </c>
    </row>
    <row r="402" spans="1:10" x14ac:dyDescent="0.25">
      <c r="A402" s="158" t="s">
        <v>400</v>
      </c>
      <c r="B402" s="65">
        <v>136</v>
      </c>
      <c r="C402" s="66">
        <v>148</v>
      </c>
      <c r="D402" s="65">
        <v>1572</v>
      </c>
      <c r="E402" s="66">
        <v>1421</v>
      </c>
      <c r="F402" s="67"/>
      <c r="G402" s="65">
        <f t="shared" si="68"/>
        <v>-12</v>
      </c>
      <c r="H402" s="66">
        <f t="shared" si="69"/>
        <v>151</v>
      </c>
      <c r="I402" s="20">
        <f t="shared" si="70"/>
        <v>-8.1081081081081086E-2</v>
      </c>
      <c r="J402" s="21">
        <f t="shared" si="71"/>
        <v>0.10626319493314568</v>
      </c>
    </row>
    <row r="403" spans="1:10" x14ac:dyDescent="0.25">
      <c r="A403" s="158" t="s">
        <v>441</v>
      </c>
      <c r="B403" s="65">
        <v>0</v>
      </c>
      <c r="C403" s="66">
        <v>0</v>
      </c>
      <c r="D403" s="65">
        <v>2</v>
      </c>
      <c r="E403" s="66">
        <v>256</v>
      </c>
      <c r="F403" s="67"/>
      <c r="G403" s="65">
        <f t="shared" si="68"/>
        <v>0</v>
      </c>
      <c r="H403" s="66">
        <f t="shared" si="69"/>
        <v>-254</v>
      </c>
      <c r="I403" s="20" t="str">
        <f t="shared" si="70"/>
        <v>-</v>
      </c>
      <c r="J403" s="21">
        <f t="shared" si="71"/>
        <v>-0.9921875</v>
      </c>
    </row>
    <row r="404" spans="1:10" x14ac:dyDescent="0.25">
      <c r="A404" s="158" t="s">
        <v>442</v>
      </c>
      <c r="B404" s="65">
        <v>58</v>
      </c>
      <c r="C404" s="66">
        <v>6</v>
      </c>
      <c r="D404" s="65">
        <v>759</v>
      </c>
      <c r="E404" s="66">
        <v>750</v>
      </c>
      <c r="F404" s="67"/>
      <c r="G404" s="65">
        <f t="shared" si="68"/>
        <v>52</v>
      </c>
      <c r="H404" s="66">
        <f t="shared" si="69"/>
        <v>9</v>
      </c>
      <c r="I404" s="20">
        <f t="shared" si="70"/>
        <v>8.6666666666666661</v>
      </c>
      <c r="J404" s="21">
        <f t="shared" si="71"/>
        <v>1.2E-2</v>
      </c>
    </row>
    <row r="405" spans="1:10" x14ac:dyDescent="0.25">
      <c r="A405" s="158" t="s">
        <v>511</v>
      </c>
      <c r="B405" s="65">
        <v>8</v>
      </c>
      <c r="C405" s="66">
        <v>22</v>
      </c>
      <c r="D405" s="65">
        <v>273</v>
      </c>
      <c r="E405" s="66">
        <v>233</v>
      </c>
      <c r="F405" s="67"/>
      <c r="G405" s="65">
        <f t="shared" si="68"/>
        <v>-14</v>
      </c>
      <c r="H405" s="66">
        <f t="shared" si="69"/>
        <v>40</v>
      </c>
      <c r="I405" s="20">
        <f t="shared" si="70"/>
        <v>-0.63636363636363635</v>
      </c>
      <c r="J405" s="21">
        <f t="shared" si="71"/>
        <v>0.17167381974248927</v>
      </c>
    </row>
    <row r="406" spans="1:10" x14ac:dyDescent="0.25">
      <c r="A406" s="158" t="s">
        <v>525</v>
      </c>
      <c r="B406" s="65">
        <v>53</v>
      </c>
      <c r="C406" s="66">
        <v>104</v>
      </c>
      <c r="D406" s="65">
        <v>1916</v>
      </c>
      <c r="E406" s="66">
        <v>1536</v>
      </c>
      <c r="F406" s="67"/>
      <c r="G406" s="65">
        <f t="shared" si="68"/>
        <v>-51</v>
      </c>
      <c r="H406" s="66">
        <f t="shared" si="69"/>
        <v>380</v>
      </c>
      <c r="I406" s="20">
        <f t="shared" si="70"/>
        <v>-0.49038461538461536</v>
      </c>
      <c r="J406" s="21">
        <f t="shared" si="71"/>
        <v>0.24739583333333334</v>
      </c>
    </row>
    <row r="407" spans="1:10" s="160" customFormat="1" x14ac:dyDescent="0.25">
      <c r="A407" s="178" t="s">
        <v>676</v>
      </c>
      <c r="B407" s="71">
        <v>408</v>
      </c>
      <c r="C407" s="72">
        <v>476</v>
      </c>
      <c r="D407" s="71">
        <v>6243</v>
      </c>
      <c r="E407" s="72">
        <v>6481</v>
      </c>
      <c r="F407" s="73"/>
      <c r="G407" s="71">
        <f t="shared" si="68"/>
        <v>-68</v>
      </c>
      <c r="H407" s="72">
        <f t="shared" si="69"/>
        <v>-238</v>
      </c>
      <c r="I407" s="37">
        <f t="shared" si="70"/>
        <v>-0.14285714285714285</v>
      </c>
      <c r="J407" s="38">
        <f t="shared" si="71"/>
        <v>-3.6722727974078072E-2</v>
      </c>
    </row>
    <row r="408" spans="1:10" x14ac:dyDescent="0.25">
      <c r="A408" s="177"/>
      <c r="B408" s="143"/>
      <c r="C408" s="144"/>
      <c r="D408" s="143"/>
      <c r="E408" s="144"/>
      <c r="F408" s="145"/>
      <c r="G408" s="143"/>
      <c r="H408" s="144"/>
      <c r="I408" s="151"/>
      <c r="J408" s="152"/>
    </row>
    <row r="409" spans="1:10" s="139" customFormat="1" x14ac:dyDescent="0.25">
      <c r="A409" s="159" t="s">
        <v>79</v>
      </c>
      <c r="B409" s="65"/>
      <c r="C409" s="66"/>
      <c r="D409" s="65"/>
      <c r="E409" s="66"/>
      <c r="F409" s="67"/>
      <c r="G409" s="65"/>
      <c r="H409" s="66"/>
      <c r="I409" s="20"/>
      <c r="J409" s="21"/>
    </row>
    <row r="410" spans="1:10" x14ac:dyDescent="0.25">
      <c r="A410" s="158" t="s">
        <v>312</v>
      </c>
      <c r="B410" s="65">
        <v>0</v>
      </c>
      <c r="C410" s="66">
        <v>0</v>
      </c>
      <c r="D410" s="65">
        <v>1</v>
      </c>
      <c r="E410" s="66">
        <v>9</v>
      </c>
      <c r="F410" s="67"/>
      <c r="G410" s="65">
        <f t="shared" ref="G410:G421" si="72">B410-C410</f>
        <v>0</v>
      </c>
      <c r="H410" s="66">
        <f t="shared" ref="H410:H421" si="73">D410-E410</f>
        <v>-8</v>
      </c>
      <c r="I410" s="20" t="str">
        <f t="shared" ref="I410:I421" si="74">IF(C410=0, "-", IF(G410/C410&lt;10, G410/C410, "&gt;999%"))</f>
        <v>-</v>
      </c>
      <c r="J410" s="21">
        <f t="shared" ref="J410:J421" si="75">IF(E410=0, "-", IF(H410/E410&lt;10, H410/E410, "&gt;999%"))</f>
        <v>-0.88888888888888884</v>
      </c>
    </row>
    <row r="411" spans="1:10" x14ac:dyDescent="0.25">
      <c r="A411" s="158" t="s">
        <v>341</v>
      </c>
      <c r="B411" s="65">
        <v>0</v>
      </c>
      <c r="C411" s="66">
        <v>1</v>
      </c>
      <c r="D411" s="65">
        <v>0</v>
      </c>
      <c r="E411" s="66">
        <v>3</v>
      </c>
      <c r="F411" s="67"/>
      <c r="G411" s="65">
        <f t="shared" si="72"/>
        <v>-1</v>
      </c>
      <c r="H411" s="66">
        <f t="shared" si="73"/>
        <v>-3</v>
      </c>
      <c r="I411" s="20">
        <f t="shared" si="74"/>
        <v>-1</v>
      </c>
      <c r="J411" s="21">
        <f t="shared" si="75"/>
        <v>-1</v>
      </c>
    </row>
    <row r="412" spans="1:10" x14ac:dyDescent="0.25">
      <c r="A412" s="158" t="s">
        <v>348</v>
      </c>
      <c r="B412" s="65">
        <v>0</v>
      </c>
      <c r="C412" s="66">
        <v>5</v>
      </c>
      <c r="D412" s="65">
        <v>83</v>
      </c>
      <c r="E412" s="66">
        <v>131</v>
      </c>
      <c r="F412" s="67"/>
      <c r="G412" s="65">
        <f t="shared" si="72"/>
        <v>-5</v>
      </c>
      <c r="H412" s="66">
        <f t="shared" si="73"/>
        <v>-48</v>
      </c>
      <c r="I412" s="20">
        <f t="shared" si="74"/>
        <v>-1</v>
      </c>
      <c r="J412" s="21">
        <f t="shared" si="75"/>
        <v>-0.36641221374045801</v>
      </c>
    </row>
    <row r="413" spans="1:10" x14ac:dyDescent="0.25">
      <c r="A413" s="158" t="s">
        <v>240</v>
      </c>
      <c r="B413" s="65">
        <v>1</v>
      </c>
      <c r="C413" s="66">
        <v>2</v>
      </c>
      <c r="D413" s="65">
        <v>27</v>
      </c>
      <c r="E413" s="66">
        <v>14</v>
      </c>
      <c r="F413" s="67"/>
      <c r="G413" s="65">
        <f t="shared" si="72"/>
        <v>-1</v>
      </c>
      <c r="H413" s="66">
        <f t="shared" si="73"/>
        <v>13</v>
      </c>
      <c r="I413" s="20">
        <f t="shared" si="74"/>
        <v>-0.5</v>
      </c>
      <c r="J413" s="21">
        <f t="shared" si="75"/>
        <v>0.9285714285714286</v>
      </c>
    </row>
    <row r="414" spans="1:10" x14ac:dyDescent="0.25">
      <c r="A414" s="158" t="s">
        <v>512</v>
      </c>
      <c r="B414" s="65">
        <v>5</v>
      </c>
      <c r="C414" s="66">
        <v>8</v>
      </c>
      <c r="D414" s="65">
        <v>88</v>
      </c>
      <c r="E414" s="66">
        <v>104</v>
      </c>
      <c r="F414" s="67"/>
      <c r="G414" s="65">
        <f t="shared" si="72"/>
        <v>-3</v>
      </c>
      <c r="H414" s="66">
        <f t="shared" si="73"/>
        <v>-16</v>
      </c>
      <c r="I414" s="20">
        <f t="shared" si="74"/>
        <v>-0.375</v>
      </c>
      <c r="J414" s="21">
        <f t="shared" si="75"/>
        <v>-0.15384615384615385</v>
      </c>
    </row>
    <row r="415" spans="1:10" x14ac:dyDescent="0.25">
      <c r="A415" s="158" t="s">
        <v>526</v>
      </c>
      <c r="B415" s="65">
        <v>45</v>
      </c>
      <c r="C415" s="66">
        <v>76</v>
      </c>
      <c r="D415" s="65">
        <v>588</v>
      </c>
      <c r="E415" s="66">
        <v>699</v>
      </c>
      <c r="F415" s="67"/>
      <c r="G415" s="65">
        <f t="shared" si="72"/>
        <v>-31</v>
      </c>
      <c r="H415" s="66">
        <f t="shared" si="73"/>
        <v>-111</v>
      </c>
      <c r="I415" s="20">
        <f t="shared" si="74"/>
        <v>-0.40789473684210525</v>
      </c>
      <c r="J415" s="21">
        <f t="shared" si="75"/>
        <v>-0.15879828326180256</v>
      </c>
    </row>
    <row r="416" spans="1:10" x14ac:dyDescent="0.25">
      <c r="A416" s="158" t="s">
        <v>443</v>
      </c>
      <c r="B416" s="65">
        <v>9</v>
      </c>
      <c r="C416" s="66">
        <v>0</v>
      </c>
      <c r="D416" s="65">
        <v>9</v>
      </c>
      <c r="E416" s="66">
        <v>13</v>
      </c>
      <c r="F416" s="67"/>
      <c r="G416" s="65">
        <f t="shared" si="72"/>
        <v>9</v>
      </c>
      <c r="H416" s="66">
        <f t="shared" si="73"/>
        <v>-4</v>
      </c>
      <c r="I416" s="20" t="str">
        <f t="shared" si="74"/>
        <v>-</v>
      </c>
      <c r="J416" s="21">
        <f t="shared" si="75"/>
        <v>-0.30769230769230771</v>
      </c>
    </row>
    <row r="417" spans="1:10" x14ac:dyDescent="0.25">
      <c r="A417" s="158" t="s">
        <v>472</v>
      </c>
      <c r="B417" s="65">
        <v>29</v>
      </c>
      <c r="C417" s="66">
        <v>1</v>
      </c>
      <c r="D417" s="65">
        <v>257</v>
      </c>
      <c r="E417" s="66">
        <v>209</v>
      </c>
      <c r="F417" s="67"/>
      <c r="G417" s="65">
        <f t="shared" si="72"/>
        <v>28</v>
      </c>
      <c r="H417" s="66">
        <f t="shared" si="73"/>
        <v>48</v>
      </c>
      <c r="I417" s="20" t="str">
        <f t="shared" si="74"/>
        <v>&gt;999%</v>
      </c>
      <c r="J417" s="21">
        <f t="shared" si="75"/>
        <v>0.22966507177033493</v>
      </c>
    </row>
    <row r="418" spans="1:10" x14ac:dyDescent="0.25">
      <c r="A418" s="158" t="s">
        <v>367</v>
      </c>
      <c r="B418" s="65">
        <v>8</v>
      </c>
      <c r="C418" s="66">
        <v>2</v>
      </c>
      <c r="D418" s="65">
        <v>10</v>
      </c>
      <c r="E418" s="66">
        <v>437</v>
      </c>
      <c r="F418" s="67"/>
      <c r="G418" s="65">
        <f t="shared" si="72"/>
        <v>6</v>
      </c>
      <c r="H418" s="66">
        <f t="shared" si="73"/>
        <v>-427</v>
      </c>
      <c r="I418" s="20">
        <f t="shared" si="74"/>
        <v>3</v>
      </c>
      <c r="J418" s="21">
        <f t="shared" si="75"/>
        <v>-0.97711670480549195</v>
      </c>
    </row>
    <row r="419" spans="1:10" x14ac:dyDescent="0.25">
      <c r="A419" s="158" t="s">
        <v>401</v>
      </c>
      <c r="B419" s="65">
        <v>67</v>
      </c>
      <c r="C419" s="66">
        <v>54</v>
      </c>
      <c r="D419" s="65">
        <v>429</v>
      </c>
      <c r="E419" s="66">
        <v>781</v>
      </c>
      <c r="F419" s="67"/>
      <c r="G419" s="65">
        <f t="shared" si="72"/>
        <v>13</v>
      </c>
      <c r="H419" s="66">
        <f t="shared" si="73"/>
        <v>-352</v>
      </c>
      <c r="I419" s="20">
        <f t="shared" si="74"/>
        <v>0.24074074074074073</v>
      </c>
      <c r="J419" s="21">
        <f t="shared" si="75"/>
        <v>-0.45070422535211269</v>
      </c>
    </row>
    <row r="420" spans="1:10" x14ac:dyDescent="0.25">
      <c r="A420" s="158" t="s">
        <v>313</v>
      </c>
      <c r="B420" s="65">
        <v>2</v>
      </c>
      <c r="C420" s="66">
        <v>0</v>
      </c>
      <c r="D420" s="65">
        <v>4</v>
      </c>
      <c r="E420" s="66">
        <v>0</v>
      </c>
      <c r="F420" s="67"/>
      <c r="G420" s="65">
        <f t="shared" si="72"/>
        <v>2</v>
      </c>
      <c r="H420" s="66">
        <f t="shared" si="73"/>
        <v>4</v>
      </c>
      <c r="I420" s="20" t="str">
        <f t="shared" si="74"/>
        <v>-</v>
      </c>
      <c r="J420" s="21" t="str">
        <f t="shared" si="75"/>
        <v>-</v>
      </c>
    </row>
    <row r="421" spans="1:10" s="160" customFormat="1" x14ac:dyDescent="0.25">
      <c r="A421" s="178" t="s">
        <v>677</v>
      </c>
      <c r="B421" s="71">
        <v>166</v>
      </c>
      <c r="C421" s="72">
        <v>149</v>
      </c>
      <c r="D421" s="71">
        <v>1496</v>
      </c>
      <c r="E421" s="72">
        <v>2400</v>
      </c>
      <c r="F421" s="73"/>
      <c r="G421" s="71">
        <f t="shared" si="72"/>
        <v>17</v>
      </c>
      <c r="H421" s="72">
        <f t="shared" si="73"/>
        <v>-904</v>
      </c>
      <c r="I421" s="37">
        <f t="shared" si="74"/>
        <v>0.11409395973154363</v>
      </c>
      <c r="J421" s="38">
        <f t="shared" si="75"/>
        <v>-0.37666666666666665</v>
      </c>
    </row>
    <row r="422" spans="1:10" x14ac:dyDescent="0.25">
      <c r="A422" s="177"/>
      <c r="B422" s="143"/>
      <c r="C422" s="144"/>
      <c r="D422" s="143"/>
      <c r="E422" s="144"/>
      <c r="F422" s="145"/>
      <c r="G422" s="143"/>
      <c r="H422" s="144"/>
      <c r="I422" s="151"/>
      <c r="J422" s="152"/>
    </row>
    <row r="423" spans="1:10" s="139" customFormat="1" x14ac:dyDescent="0.25">
      <c r="A423" s="159" t="s">
        <v>80</v>
      </c>
      <c r="B423" s="65"/>
      <c r="C423" s="66"/>
      <c r="D423" s="65"/>
      <c r="E423" s="66"/>
      <c r="F423" s="67"/>
      <c r="G423" s="65"/>
      <c r="H423" s="66"/>
      <c r="I423" s="20"/>
      <c r="J423" s="21"/>
    </row>
    <row r="424" spans="1:10" x14ac:dyDescent="0.25">
      <c r="A424" s="158" t="s">
        <v>368</v>
      </c>
      <c r="B424" s="65">
        <v>0</v>
      </c>
      <c r="C424" s="66">
        <v>1</v>
      </c>
      <c r="D424" s="65">
        <v>10</v>
      </c>
      <c r="E424" s="66">
        <v>21</v>
      </c>
      <c r="F424" s="67"/>
      <c r="G424" s="65">
        <f t="shared" ref="G424:G431" si="76">B424-C424</f>
        <v>-1</v>
      </c>
      <c r="H424" s="66">
        <f t="shared" ref="H424:H431" si="77">D424-E424</f>
        <v>-11</v>
      </c>
      <c r="I424" s="20">
        <f t="shared" ref="I424:I431" si="78">IF(C424=0, "-", IF(G424/C424&lt;10, G424/C424, "&gt;999%"))</f>
        <v>-1</v>
      </c>
      <c r="J424" s="21">
        <f t="shared" ref="J424:J431" si="79">IF(E424=0, "-", IF(H424/E424&lt;10, H424/E424, "&gt;999%"))</f>
        <v>-0.52380952380952384</v>
      </c>
    </row>
    <row r="425" spans="1:10" x14ac:dyDescent="0.25">
      <c r="A425" s="158" t="s">
        <v>402</v>
      </c>
      <c r="B425" s="65">
        <v>1</v>
      </c>
      <c r="C425" s="66">
        <v>5</v>
      </c>
      <c r="D425" s="65">
        <v>25</v>
      </c>
      <c r="E425" s="66">
        <v>32</v>
      </c>
      <c r="F425" s="67"/>
      <c r="G425" s="65">
        <f t="shared" si="76"/>
        <v>-4</v>
      </c>
      <c r="H425" s="66">
        <f t="shared" si="77"/>
        <v>-7</v>
      </c>
      <c r="I425" s="20">
        <f t="shared" si="78"/>
        <v>-0.8</v>
      </c>
      <c r="J425" s="21">
        <f t="shared" si="79"/>
        <v>-0.21875</v>
      </c>
    </row>
    <row r="426" spans="1:10" x14ac:dyDescent="0.25">
      <c r="A426" s="158" t="s">
        <v>223</v>
      </c>
      <c r="B426" s="65">
        <v>0</v>
      </c>
      <c r="C426" s="66">
        <v>0</v>
      </c>
      <c r="D426" s="65">
        <v>1</v>
      </c>
      <c r="E426" s="66">
        <v>0</v>
      </c>
      <c r="F426" s="67"/>
      <c r="G426" s="65">
        <f t="shared" si="76"/>
        <v>0</v>
      </c>
      <c r="H426" s="66">
        <f t="shared" si="77"/>
        <v>1</v>
      </c>
      <c r="I426" s="20" t="str">
        <f t="shared" si="78"/>
        <v>-</v>
      </c>
      <c r="J426" s="21" t="str">
        <f t="shared" si="79"/>
        <v>-</v>
      </c>
    </row>
    <row r="427" spans="1:10" x14ac:dyDescent="0.25">
      <c r="A427" s="158" t="s">
        <v>403</v>
      </c>
      <c r="B427" s="65">
        <v>0</v>
      </c>
      <c r="C427" s="66">
        <v>0</v>
      </c>
      <c r="D427" s="65">
        <v>6</v>
      </c>
      <c r="E427" s="66">
        <v>6</v>
      </c>
      <c r="F427" s="67"/>
      <c r="G427" s="65">
        <f t="shared" si="76"/>
        <v>0</v>
      </c>
      <c r="H427" s="66">
        <f t="shared" si="77"/>
        <v>0</v>
      </c>
      <c r="I427" s="20" t="str">
        <f t="shared" si="78"/>
        <v>-</v>
      </c>
      <c r="J427" s="21">
        <f t="shared" si="79"/>
        <v>0</v>
      </c>
    </row>
    <row r="428" spans="1:10" x14ac:dyDescent="0.25">
      <c r="A428" s="158" t="s">
        <v>244</v>
      </c>
      <c r="B428" s="65">
        <v>0</v>
      </c>
      <c r="C428" s="66">
        <v>0</v>
      </c>
      <c r="D428" s="65">
        <v>6</v>
      </c>
      <c r="E428" s="66">
        <v>2</v>
      </c>
      <c r="F428" s="67"/>
      <c r="G428" s="65">
        <f t="shared" si="76"/>
        <v>0</v>
      </c>
      <c r="H428" s="66">
        <f t="shared" si="77"/>
        <v>4</v>
      </c>
      <c r="I428" s="20" t="str">
        <f t="shared" si="78"/>
        <v>-</v>
      </c>
      <c r="J428" s="21">
        <f t="shared" si="79"/>
        <v>2</v>
      </c>
    </row>
    <row r="429" spans="1:10" x14ac:dyDescent="0.25">
      <c r="A429" s="158" t="s">
        <v>502</v>
      </c>
      <c r="B429" s="65">
        <v>1</v>
      </c>
      <c r="C429" s="66">
        <v>0</v>
      </c>
      <c r="D429" s="65">
        <v>9</v>
      </c>
      <c r="E429" s="66">
        <v>9</v>
      </c>
      <c r="F429" s="67"/>
      <c r="G429" s="65">
        <f t="shared" si="76"/>
        <v>1</v>
      </c>
      <c r="H429" s="66">
        <f t="shared" si="77"/>
        <v>0</v>
      </c>
      <c r="I429" s="20" t="str">
        <f t="shared" si="78"/>
        <v>-</v>
      </c>
      <c r="J429" s="21">
        <f t="shared" si="79"/>
        <v>0</v>
      </c>
    </row>
    <row r="430" spans="1:10" x14ac:dyDescent="0.25">
      <c r="A430" s="158" t="s">
        <v>492</v>
      </c>
      <c r="B430" s="65">
        <v>0</v>
      </c>
      <c r="C430" s="66">
        <v>0</v>
      </c>
      <c r="D430" s="65">
        <v>8</v>
      </c>
      <c r="E430" s="66">
        <v>11</v>
      </c>
      <c r="F430" s="67"/>
      <c r="G430" s="65">
        <f t="shared" si="76"/>
        <v>0</v>
      </c>
      <c r="H430" s="66">
        <f t="shared" si="77"/>
        <v>-3</v>
      </c>
      <c r="I430" s="20" t="str">
        <f t="shared" si="78"/>
        <v>-</v>
      </c>
      <c r="J430" s="21">
        <f t="shared" si="79"/>
        <v>-0.27272727272727271</v>
      </c>
    </row>
    <row r="431" spans="1:10" s="160" customFormat="1" x14ac:dyDescent="0.25">
      <c r="A431" s="178" t="s">
        <v>678</v>
      </c>
      <c r="B431" s="71">
        <v>2</v>
      </c>
      <c r="C431" s="72">
        <v>6</v>
      </c>
      <c r="D431" s="71">
        <v>65</v>
      </c>
      <c r="E431" s="72">
        <v>81</v>
      </c>
      <c r="F431" s="73"/>
      <c r="G431" s="71">
        <f t="shared" si="76"/>
        <v>-4</v>
      </c>
      <c r="H431" s="72">
        <f t="shared" si="77"/>
        <v>-16</v>
      </c>
      <c r="I431" s="37">
        <f t="shared" si="78"/>
        <v>-0.66666666666666663</v>
      </c>
      <c r="J431" s="38">
        <f t="shared" si="79"/>
        <v>-0.19753086419753085</v>
      </c>
    </row>
    <row r="432" spans="1:10" x14ac:dyDescent="0.25">
      <c r="A432" s="177"/>
      <c r="B432" s="143"/>
      <c r="C432" s="144"/>
      <c r="D432" s="143"/>
      <c r="E432" s="144"/>
      <c r="F432" s="145"/>
      <c r="G432" s="143"/>
      <c r="H432" s="144"/>
      <c r="I432" s="151"/>
      <c r="J432" s="152"/>
    </row>
    <row r="433" spans="1:10" s="139" customFormat="1" x14ac:dyDescent="0.25">
      <c r="A433" s="159" t="s">
        <v>81</v>
      </c>
      <c r="B433" s="65"/>
      <c r="C433" s="66"/>
      <c r="D433" s="65"/>
      <c r="E433" s="66"/>
      <c r="F433" s="67"/>
      <c r="G433" s="65"/>
      <c r="H433" s="66"/>
      <c r="I433" s="20"/>
      <c r="J433" s="21"/>
    </row>
    <row r="434" spans="1:10" x14ac:dyDescent="0.25">
      <c r="A434" s="158" t="s">
        <v>261</v>
      </c>
      <c r="B434" s="65">
        <v>3</v>
      </c>
      <c r="C434" s="66">
        <v>0</v>
      </c>
      <c r="D434" s="65">
        <v>52</v>
      </c>
      <c r="E434" s="66">
        <v>0</v>
      </c>
      <c r="F434" s="67"/>
      <c r="G434" s="65">
        <f>B434-C434</f>
        <v>3</v>
      </c>
      <c r="H434" s="66">
        <f>D434-E434</f>
        <v>52</v>
      </c>
      <c r="I434" s="20" t="str">
        <f>IF(C434=0, "-", IF(G434/C434&lt;10, G434/C434, "&gt;999%"))</f>
        <v>-</v>
      </c>
      <c r="J434" s="21" t="str">
        <f>IF(E434=0, "-", IF(H434/E434&lt;10, H434/E434, "&gt;999%"))</f>
        <v>-</v>
      </c>
    </row>
    <row r="435" spans="1:10" s="160" customFormat="1" x14ac:dyDescent="0.25">
      <c r="A435" s="178" t="s">
        <v>679</v>
      </c>
      <c r="B435" s="71">
        <v>3</v>
      </c>
      <c r="C435" s="72">
        <v>0</v>
      </c>
      <c r="D435" s="71">
        <v>52</v>
      </c>
      <c r="E435" s="72">
        <v>0</v>
      </c>
      <c r="F435" s="73"/>
      <c r="G435" s="71">
        <f>B435-C435</f>
        <v>3</v>
      </c>
      <c r="H435" s="72">
        <f>D435-E435</f>
        <v>52</v>
      </c>
      <c r="I435" s="37" t="str">
        <f>IF(C435=0, "-", IF(G435/C435&lt;10, G435/C435, "&gt;999%"))</f>
        <v>-</v>
      </c>
      <c r="J435" s="38" t="str">
        <f>IF(E435=0, "-", IF(H435/E435&lt;10, H435/E435, "&gt;999%"))</f>
        <v>-</v>
      </c>
    </row>
    <row r="436" spans="1:10" x14ac:dyDescent="0.25">
      <c r="A436" s="177"/>
      <c r="B436" s="143"/>
      <c r="C436" s="144"/>
      <c r="D436" s="143"/>
      <c r="E436" s="144"/>
      <c r="F436" s="145"/>
      <c r="G436" s="143"/>
      <c r="H436" s="144"/>
      <c r="I436" s="151"/>
      <c r="J436" s="152"/>
    </row>
    <row r="437" spans="1:10" s="139" customFormat="1" x14ac:dyDescent="0.25">
      <c r="A437" s="159" t="s">
        <v>82</v>
      </c>
      <c r="B437" s="65"/>
      <c r="C437" s="66"/>
      <c r="D437" s="65"/>
      <c r="E437" s="66"/>
      <c r="F437" s="67"/>
      <c r="G437" s="65"/>
      <c r="H437" s="66"/>
      <c r="I437" s="20"/>
      <c r="J437" s="21"/>
    </row>
    <row r="438" spans="1:10" x14ac:dyDescent="0.25">
      <c r="A438" s="158" t="s">
        <v>342</v>
      </c>
      <c r="B438" s="65">
        <v>3</v>
      </c>
      <c r="C438" s="66">
        <v>2</v>
      </c>
      <c r="D438" s="65">
        <v>28</v>
      </c>
      <c r="E438" s="66">
        <v>26</v>
      </c>
      <c r="F438" s="67"/>
      <c r="G438" s="65">
        <f t="shared" ref="G438:G446" si="80">B438-C438</f>
        <v>1</v>
      </c>
      <c r="H438" s="66">
        <f t="shared" ref="H438:H446" si="81">D438-E438</f>
        <v>2</v>
      </c>
      <c r="I438" s="20">
        <f t="shared" ref="I438:I446" si="82">IF(C438=0, "-", IF(G438/C438&lt;10, G438/C438, "&gt;999%"))</f>
        <v>0.5</v>
      </c>
      <c r="J438" s="21">
        <f t="shared" ref="J438:J446" si="83">IF(E438=0, "-", IF(H438/E438&lt;10, H438/E438, "&gt;999%"))</f>
        <v>7.6923076923076927E-2</v>
      </c>
    </row>
    <row r="439" spans="1:10" x14ac:dyDescent="0.25">
      <c r="A439" s="158" t="s">
        <v>329</v>
      </c>
      <c r="B439" s="65">
        <v>0</v>
      </c>
      <c r="C439" s="66">
        <v>0</v>
      </c>
      <c r="D439" s="65">
        <v>5</v>
      </c>
      <c r="E439" s="66">
        <v>3</v>
      </c>
      <c r="F439" s="67"/>
      <c r="G439" s="65">
        <f t="shared" si="80"/>
        <v>0</v>
      </c>
      <c r="H439" s="66">
        <f t="shared" si="81"/>
        <v>2</v>
      </c>
      <c r="I439" s="20" t="str">
        <f t="shared" si="82"/>
        <v>-</v>
      </c>
      <c r="J439" s="21">
        <f t="shared" si="83"/>
        <v>0.66666666666666663</v>
      </c>
    </row>
    <row r="440" spans="1:10" x14ac:dyDescent="0.25">
      <c r="A440" s="158" t="s">
        <v>468</v>
      </c>
      <c r="B440" s="65">
        <v>2</v>
      </c>
      <c r="C440" s="66">
        <v>3</v>
      </c>
      <c r="D440" s="65">
        <v>42</v>
      </c>
      <c r="E440" s="66">
        <v>26</v>
      </c>
      <c r="F440" s="67"/>
      <c r="G440" s="65">
        <f t="shared" si="80"/>
        <v>-1</v>
      </c>
      <c r="H440" s="66">
        <f t="shared" si="81"/>
        <v>16</v>
      </c>
      <c r="I440" s="20">
        <f t="shared" si="82"/>
        <v>-0.33333333333333331</v>
      </c>
      <c r="J440" s="21">
        <f t="shared" si="83"/>
        <v>0.61538461538461542</v>
      </c>
    </row>
    <row r="441" spans="1:10" x14ac:dyDescent="0.25">
      <c r="A441" s="158" t="s">
        <v>469</v>
      </c>
      <c r="B441" s="65">
        <v>3</v>
      </c>
      <c r="C441" s="66">
        <v>0</v>
      </c>
      <c r="D441" s="65">
        <v>42</v>
      </c>
      <c r="E441" s="66">
        <v>24</v>
      </c>
      <c r="F441" s="67"/>
      <c r="G441" s="65">
        <f t="shared" si="80"/>
        <v>3</v>
      </c>
      <c r="H441" s="66">
        <f t="shared" si="81"/>
        <v>18</v>
      </c>
      <c r="I441" s="20" t="str">
        <f t="shared" si="82"/>
        <v>-</v>
      </c>
      <c r="J441" s="21">
        <f t="shared" si="83"/>
        <v>0.75</v>
      </c>
    </row>
    <row r="442" spans="1:10" x14ac:dyDescent="0.25">
      <c r="A442" s="158" t="s">
        <v>330</v>
      </c>
      <c r="B442" s="65">
        <v>0</v>
      </c>
      <c r="C442" s="66">
        <v>0</v>
      </c>
      <c r="D442" s="65">
        <v>7</v>
      </c>
      <c r="E442" s="66">
        <v>13</v>
      </c>
      <c r="F442" s="67"/>
      <c r="G442" s="65">
        <f t="shared" si="80"/>
        <v>0</v>
      </c>
      <c r="H442" s="66">
        <f t="shared" si="81"/>
        <v>-6</v>
      </c>
      <c r="I442" s="20" t="str">
        <f t="shared" si="82"/>
        <v>-</v>
      </c>
      <c r="J442" s="21">
        <f t="shared" si="83"/>
        <v>-0.46153846153846156</v>
      </c>
    </row>
    <row r="443" spans="1:10" x14ac:dyDescent="0.25">
      <c r="A443" s="158" t="s">
        <v>426</v>
      </c>
      <c r="B443" s="65">
        <v>17</v>
      </c>
      <c r="C443" s="66">
        <v>9</v>
      </c>
      <c r="D443" s="65">
        <v>174</v>
      </c>
      <c r="E443" s="66">
        <v>132</v>
      </c>
      <c r="F443" s="67"/>
      <c r="G443" s="65">
        <f t="shared" si="80"/>
        <v>8</v>
      </c>
      <c r="H443" s="66">
        <f t="shared" si="81"/>
        <v>42</v>
      </c>
      <c r="I443" s="20">
        <f t="shared" si="82"/>
        <v>0.88888888888888884</v>
      </c>
      <c r="J443" s="21">
        <f t="shared" si="83"/>
        <v>0.31818181818181818</v>
      </c>
    </row>
    <row r="444" spans="1:10" x14ac:dyDescent="0.25">
      <c r="A444" s="158" t="s">
        <v>290</v>
      </c>
      <c r="B444" s="65">
        <v>1</v>
      </c>
      <c r="C444" s="66">
        <v>0</v>
      </c>
      <c r="D444" s="65">
        <v>2</v>
      </c>
      <c r="E444" s="66">
        <v>2</v>
      </c>
      <c r="F444" s="67"/>
      <c r="G444" s="65">
        <f t="shared" si="80"/>
        <v>1</v>
      </c>
      <c r="H444" s="66">
        <f t="shared" si="81"/>
        <v>0</v>
      </c>
      <c r="I444" s="20" t="str">
        <f t="shared" si="82"/>
        <v>-</v>
      </c>
      <c r="J444" s="21">
        <f t="shared" si="83"/>
        <v>0</v>
      </c>
    </row>
    <row r="445" spans="1:10" x14ac:dyDescent="0.25">
      <c r="A445" s="158" t="s">
        <v>278</v>
      </c>
      <c r="B445" s="65">
        <v>1</v>
      </c>
      <c r="C445" s="66">
        <v>1</v>
      </c>
      <c r="D445" s="65">
        <v>22</v>
      </c>
      <c r="E445" s="66">
        <v>26</v>
      </c>
      <c r="F445" s="67"/>
      <c r="G445" s="65">
        <f t="shared" si="80"/>
        <v>0</v>
      </c>
      <c r="H445" s="66">
        <f t="shared" si="81"/>
        <v>-4</v>
      </c>
      <c r="I445" s="20">
        <f t="shared" si="82"/>
        <v>0</v>
      </c>
      <c r="J445" s="21">
        <f t="shared" si="83"/>
        <v>-0.15384615384615385</v>
      </c>
    </row>
    <row r="446" spans="1:10" s="160" customFormat="1" x14ac:dyDescent="0.25">
      <c r="A446" s="178" t="s">
        <v>680</v>
      </c>
      <c r="B446" s="71">
        <v>27</v>
      </c>
      <c r="C446" s="72">
        <v>15</v>
      </c>
      <c r="D446" s="71">
        <v>322</v>
      </c>
      <c r="E446" s="72">
        <v>252</v>
      </c>
      <c r="F446" s="73"/>
      <c r="G446" s="71">
        <f t="shared" si="80"/>
        <v>12</v>
      </c>
      <c r="H446" s="72">
        <f t="shared" si="81"/>
        <v>70</v>
      </c>
      <c r="I446" s="37">
        <f t="shared" si="82"/>
        <v>0.8</v>
      </c>
      <c r="J446" s="38">
        <f t="shared" si="83"/>
        <v>0.27777777777777779</v>
      </c>
    </row>
    <row r="447" spans="1:10" x14ac:dyDescent="0.25">
      <c r="A447" s="177"/>
      <c r="B447" s="143"/>
      <c r="C447" s="144"/>
      <c r="D447" s="143"/>
      <c r="E447" s="144"/>
      <c r="F447" s="145"/>
      <c r="G447" s="143"/>
      <c r="H447" s="144"/>
      <c r="I447" s="151"/>
      <c r="J447" s="152"/>
    </row>
    <row r="448" spans="1:10" s="139" customFormat="1" x14ac:dyDescent="0.25">
      <c r="A448" s="159" t="s">
        <v>83</v>
      </c>
      <c r="B448" s="65"/>
      <c r="C448" s="66"/>
      <c r="D448" s="65"/>
      <c r="E448" s="66"/>
      <c r="F448" s="67"/>
      <c r="G448" s="65"/>
      <c r="H448" s="66"/>
      <c r="I448" s="20"/>
      <c r="J448" s="21"/>
    </row>
    <row r="449" spans="1:10" x14ac:dyDescent="0.25">
      <c r="A449" s="158" t="s">
        <v>527</v>
      </c>
      <c r="B449" s="65">
        <v>25</v>
      </c>
      <c r="C449" s="66">
        <v>15</v>
      </c>
      <c r="D449" s="65">
        <v>252</v>
      </c>
      <c r="E449" s="66">
        <v>185</v>
      </c>
      <c r="F449" s="67"/>
      <c r="G449" s="65">
        <f>B449-C449</f>
        <v>10</v>
      </c>
      <c r="H449" s="66">
        <f>D449-E449</f>
        <v>67</v>
      </c>
      <c r="I449" s="20">
        <f>IF(C449=0, "-", IF(G449/C449&lt;10, G449/C449, "&gt;999%"))</f>
        <v>0.66666666666666663</v>
      </c>
      <c r="J449" s="21">
        <f>IF(E449=0, "-", IF(H449/E449&lt;10, H449/E449, "&gt;999%"))</f>
        <v>0.36216216216216218</v>
      </c>
    </row>
    <row r="450" spans="1:10" x14ac:dyDescent="0.25">
      <c r="A450" s="158" t="s">
        <v>528</v>
      </c>
      <c r="B450" s="65">
        <v>2</v>
      </c>
      <c r="C450" s="66">
        <v>5</v>
      </c>
      <c r="D450" s="65">
        <v>26</v>
      </c>
      <c r="E450" s="66">
        <v>11</v>
      </c>
      <c r="F450" s="67"/>
      <c r="G450" s="65">
        <f>B450-C450</f>
        <v>-3</v>
      </c>
      <c r="H450" s="66">
        <f>D450-E450</f>
        <v>15</v>
      </c>
      <c r="I450" s="20">
        <f>IF(C450=0, "-", IF(G450/C450&lt;10, G450/C450, "&gt;999%"))</f>
        <v>-0.6</v>
      </c>
      <c r="J450" s="21">
        <f>IF(E450=0, "-", IF(H450/E450&lt;10, H450/E450, "&gt;999%"))</f>
        <v>1.3636363636363635</v>
      </c>
    </row>
    <row r="451" spans="1:10" x14ac:dyDescent="0.25">
      <c r="A451" s="158" t="s">
        <v>529</v>
      </c>
      <c r="B451" s="65">
        <v>0</v>
      </c>
      <c r="C451" s="66">
        <v>1</v>
      </c>
      <c r="D451" s="65">
        <v>0</v>
      </c>
      <c r="E451" s="66">
        <v>1</v>
      </c>
      <c r="F451" s="67"/>
      <c r="G451" s="65">
        <f>B451-C451</f>
        <v>-1</v>
      </c>
      <c r="H451" s="66">
        <f>D451-E451</f>
        <v>-1</v>
      </c>
      <c r="I451" s="20">
        <f>IF(C451=0, "-", IF(G451/C451&lt;10, G451/C451, "&gt;999%"))</f>
        <v>-1</v>
      </c>
      <c r="J451" s="21">
        <f>IF(E451=0, "-", IF(H451/E451&lt;10, H451/E451, "&gt;999%"))</f>
        <v>-1</v>
      </c>
    </row>
    <row r="452" spans="1:10" s="160" customFormat="1" x14ac:dyDescent="0.25">
      <c r="A452" s="178" t="s">
        <v>681</v>
      </c>
      <c r="B452" s="71">
        <v>27</v>
      </c>
      <c r="C452" s="72">
        <v>21</v>
      </c>
      <c r="D452" s="71">
        <v>278</v>
      </c>
      <c r="E452" s="72">
        <v>197</v>
      </c>
      <c r="F452" s="73"/>
      <c r="G452" s="71">
        <f>B452-C452</f>
        <v>6</v>
      </c>
      <c r="H452" s="72">
        <f>D452-E452</f>
        <v>81</v>
      </c>
      <c r="I452" s="37">
        <f>IF(C452=0, "-", IF(G452/C452&lt;10, G452/C452, "&gt;999%"))</f>
        <v>0.2857142857142857</v>
      </c>
      <c r="J452" s="38">
        <f>IF(E452=0, "-", IF(H452/E452&lt;10, H452/E452, "&gt;999%"))</f>
        <v>0.41116751269035534</v>
      </c>
    </row>
    <row r="453" spans="1:10" x14ac:dyDescent="0.25">
      <c r="A453" s="177"/>
      <c r="B453" s="143"/>
      <c r="C453" s="144"/>
      <c r="D453" s="143"/>
      <c r="E453" s="144"/>
      <c r="F453" s="145"/>
      <c r="G453" s="143"/>
      <c r="H453" s="144"/>
      <c r="I453" s="151"/>
      <c r="J453" s="152"/>
    </row>
    <row r="454" spans="1:10" s="139" customFormat="1" x14ac:dyDescent="0.25">
      <c r="A454" s="159" t="s">
        <v>84</v>
      </c>
      <c r="B454" s="65"/>
      <c r="C454" s="66"/>
      <c r="D454" s="65"/>
      <c r="E454" s="66"/>
      <c r="F454" s="67"/>
      <c r="G454" s="65"/>
      <c r="H454" s="66"/>
      <c r="I454" s="20"/>
      <c r="J454" s="21"/>
    </row>
    <row r="455" spans="1:10" x14ac:dyDescent="0.25">
      <c r="A455" s="158" t="s">
        <v>369</v>
      </c>
      <c r="B455" s="65">
        <v>5</v>
      </c>
      <c r="C455" s="66">
        <v>2</v>
      </c>
      <c r="D455" s="65">
        <v>81</v>
      </c>
      <c r="E455" s="66">
        <v>19</v>
      </c>
      <c r="F455" s="67"/>
      <c r="G455" s="65">
        <f t="shared" ref="G455:G463" si="84">B455-C455</f>
        <v>3</v>
      </c>
      <c r="H455" s="66">
        <f t="shared" ref="H455:H463" si="85">D455-E455</f>
        <v>62</v>
      </c>
      <c r="I455" s="20">
        <f t="shared" ref="I455:I463" si="86">IF(C455=0, "-", IF(G455/C455&lt;10, G455/C455, "&gt;999%"))</f>
        <v>1.5</v>
      </c>
      <c r="J455" s="21">
        <f t="shared" ref="J455:J463" si="87">IF(E455=0, "-", IF(H455/E455&lt;10, H455/E455, "&gt;999%"))</f>
        <v>3.263157894736842</v>
      </c>
    </row>
    <row r="456" spans="1:10" x14ac:dyDescent="0.25">
      <c r="A456" s="158" t="s">
        <v>349</v>
      </c>
      <c r="B456" s="65">
        <v>1</v>
      </c>
      <c r="C456" s="66">
        <v>3</v>
      </c>
      <c r="D456" s="65">
        <v>98</v>
      </c>
      <c r="E456" s="66">
        <v>60</v>
      </c>
      <c r="F456" s="67"/>
      <c r="G456" s="65">
        <f t="shared" si="84"/>
        <v>-2</v>
      </c>
      <c r="H456" s="66">
        <f t="shared" si="85"/>
        <v>38</v>
      </c>
      <c r="I456" s="20">
        <f t="shared" si="86"/>
        <v>-0.66666666666666663</v>
      </c>
      <c r="J456" s="21">
        <f t="shared" si="87"/>
        <v>0.6333333333333333</v>
      </c>
    </row>
    <row r="457" spans="1:10" x14ac:dyDescent="0.25">
      <c r="A457" s="158" t="s">
        <v>493</v>
      </c>
      <c r="B457" s="65">
        <v>0</v>
      </c>
      <c r="C457" s="66">
        <v>0</v>
      </c>
      <c r="D457" s="65">
        <v>31</v>
      </c>
      <c r="E457" s="66">
        <v>41</v>
      </c>
      <c r="F457" s="67"/>
      <c r="G457" s="65">
        <f t="shared" si="84"/>
        <v>0</v>
      </c>
      <c r="H457" s="66">
        <f t="shared" si="85"/>
        <v>-10</v>
      </c>
      <c r="I457" s="20" t="str">
        <f t="shared" si="86"/>
        <v>-</v>
      </c>
      <c r="J457" s="21">
        <f t="shared" si="87"/>
        <v>-0.24390243902439024</v>
      </c>
    </row>
    <row r="458" spans="1:10" x14ac:dyDescent="0.25">
      <c r="A458" s="158" t="s">
        <v>404</v>
      </c>
      <c r="B458" s="65">
        <v>3</v>
      </c>
      <c r="C458" s="66">
        <v>5</v>
      </c>
      <c r="D458" s="65">
        <v>123</v>
      </c>
      <c r="E458" s="66">
        <v>177</v>
      </c>
      <c r="F458" s="67"/>
      <c r="G458" s="65">
        <f t="shared" si="84"/>
        <v>-2</v>
      </c>
      <c r="H458" s="66">
        <f t="shared" si="85"/>
        <v>-54</v>
      </c>
      <c r="I458" s="20">
        <f t="shared" si="86"/>
        <v>-0.4</v>
      </c>
      <c r="J458" s="21">
        <f t="shared" si="87"/>
        <v>-0.30508474576271188</v>
      </c>
    </row>
    <row r="459" spans="1:10" x14ac:dyDescent="0.25">
      <c r="A459" s="158" t="s">
        <v>544</v>
      </c>
      <c r="B459" s="65">
        <v>10</v>
      </c>
      <c r="C459" s="66">
        <v>2</v>
      </c>
      <c r="D459" s="65">
        <v>97</v>
      </c>
      <c r="E459" s="66">
        <v>59</v>
      </c>
      <c r="F459" s="67"/>
      <c r="G459" s="65">
        <f t="shared" si="84"/>
        <v>8</v>
      </c>
      <c r="H459" s="66">
        <f t="shared" si="85"/>
        <v>38</v>
      </c>
      <c r="I459" s="20">
        <f t="shared" si="86"/>
        <v>4</v>
      </c>
      <c r="J459" s="21">
        <f t="shared" si="87"/>
        <v>0.64406779661016944</v>
      </c>
    </row>
    <row r="460" spans="1:10" x14ac:dyDescent="0.25">
      <c r="A460" s="158" t="s">
        <v>488</v>
      </c>
      <c r="B460" s="65">
        <v>0</v>
      </c>
      <c r="C460" s="66">
        <v>0</v>
      </c>
      <c r="D460" s="65">
        <v>2</v>
      </c>
      <c r="E460" s="66">
        <v>1</v>
      </c>
      <c r="F460" s="67"/>
      <c r="G460" s="65">
        <f t="shared" si="84"/>
        <v>0</v>
      </c>
      <c r="H460" s="66">
        <f t="shared" si="85"/>
        <v>1</v>
      </c>
      <c r="I460" s="20" t="str">
        <f t="shared" si="86"/>
        <v>-</v>
      </c>
      <c r="J460" s="21">
        <f t="shared" si="87"/>
        <v>1</v>
      </c>
    </row>
    <row r="461" spans="1:10" x14ac:dyDescent="0.25">
      <c r="A461" s="158" t="s">
        <v>224</v>
      </c>
      <c r="B461" s="65">
        <v>0</v>
      </c>
      <c r="C461" s="66">
        <v>1</v>
      </c>
      <c r="D461" s="65">
        <v>12</v>
      </c>
      <c r="E461" s="66">
        <v>7</v>
      </c>
      <c r="F461" s="67"/>
      <c r="G461" s="65">
        <f t="shared" si="84"/>
        <v>-1</v>
      </c>
      <c r="H461" s="66">
        <f t="shared" si="85"/>
        <v>5</v>
      </c>
      <c r="I461" s="20">
        <f t="shared" si="86"/>
        <v>-1</v>
      </c>
      <c r="J461" s="21">
        <f t="shared" si="87"/>
        <v>0.7142857142857143</v>
      </c>
    </row>
    <row r="462" spans="1:10" x14ac:dyDescent="0.25">
      <c r="A462" s="158" t="s">
        <v>503</v>
      </c>
      <c r="B462" s="65">
        <v>5</v>
      </c>
      <c r="C462" s="66">
        <v>17</v>
      </c>
      <c r="D462" s="65">
        <v>87</v>
      </c>
      <c r="E462" s="66">
        <v>148</v>
      </c>
      <c r="F462" s="67"/>
      <c r="G462" s="65">
        <f t="shared" si="84"/>
        <v>-12</v>
      </c>
      <c r="H462" s="66">
        <f t="shared" si="85"/>
        <v>-61</v>
      </c>
      <c r="I462" s="20">
        <f t="shared" si="86"/>
        <v>-0.70588235294117652</v>
      </c>
      <c r="J462" s="21">
        <f t="shared" si="87"/>
        <v>-0.41216216216216217</v>
      </c>
    </row>
    <row r="463" spans="1:10" s="160" customFormat="1" x14ac:dyDescent="0.25">
      <c r="A463" s="178" t="s">
        <v>682</v>
      </c>
      <c r="B463" s="71">
        <v>24</v>
      </c>
      <c r="C463" s="72">
        <v>30</v>
      </c>
      <c r="D463" s="71">
        <v>531</v>
      </c>
      <c r="E463" s="72">
        <v>512</v>
      </c>
      <c r="F463" s="73"/>
      <c r="G463" s="71">
        <f t="shared" si="84"/>
        <v>-6</v>
      </c>
      <c r="H463" s="72">
        <f t="shared" si="85"/>
        <v>19</v>
      </c>
      <c r="I463" s="37">
        <f t="shared" si="86"/>
        <v>-0.2</v>
      </c>
      <c r="J463" s="38">
        <f t="shared" si="87"/>
        <v>3.7109375E-2</v>
      </c>
    </row>
    <row r="464" spans="1:10" x14ac:dyDescent="0.25">
      <c r="A464" s="177"/>
      <c r="B464" s="143"/>
      <c r="C464" s="144"/>
      <c r="D464" s="143"/>
      <c r="E464" s="144"/>
      <c r="F464" s="145"/>
      <c r="G464" s="143"/>
      <c r="H464" s="144"/>
      <c r="I464" s="151"/>
      <c r="J464" s="152"/>
    </row>
    <row r="465" spans="1:10" s="139" customFormat="1" x14ac:dyDescent="0.25">
      <c r="A465" s="159" t="s">
        <v>85</v>
      </c>
      <c r="B465" s="65"/>
      <c r="C465" s="66"/>
      <c r="D465" s="65"/>
      <c r="E465" s="66"/>
      <c r="F465" s="67"/>
      <c r="G465" s="65"/>
      <c r="H465" s="66"/>
      <c r="I465" s="20"/>
      <c r="J465" s="21"/>
    </row>
    <row r="466" spans="1:10" x14ac:dyDescent="0.25">
      <c r="A466" s="158" t="s">
        <v>343</v>
      </c>
      <c r="B466" s="65">
        <v>0</v>
      </c>
      <c r="C466" s="66">
        <v>0</v>
      </c>
      <c r="D466" s="65">
        <v>0</v>
      </c>
      <c r="E466" s="66">
        <v>1</v>
      </c>
      <c r="F466" s="67"/>
      <c r="G466" s="65">
        <f>B466-C466</f>
        <v>0</v>
      </c>
      <c r="H466" s="66">
        <f>D466-E466</f>
        <v>-1</v>
      </c>
      <c r="I466" s="20" t="str">
        <f>IF(C466=0, "-", IF(G466/C466&lt;10, G466/C466, "&gt;999%"))</f>
        <v>-</v>
      </c>
      <c r="J466" s="21">
        <f>IF(E466=0, "-", IF(H466/E466&lt;10, H466/E466, "&gt;999%"))</f>
        <v>-1</v>
      </c>
    </row>
    <row r="467" spans="1:10" s="160" customFormat="1" x14ac:dyDescent="0.25">
      <c r="A467" s="178" t="s">
        <v>683</v>
      </c>
      <c r="B467" s="71">
        <v>0</v>
      </c>
      <c r="C467" s="72">
        <v>0</v>
      </c>
      <c r="D467" s="71">
        <v>0</v>
      </c>
      <c r="E467" s="72">
        <v>1</v>
      </c>
      <c r="F467" s="73"/>
      <c r="G467" s="71">
        <f>B467-C467</f>
        <v>0</v>
      </c>
      <c r="H467" s="72">
        <f>D467-E467</f>
        <v>-1</v>
      </c>
      <c r="I467" s="37" t="str">
        <f>IF(C467=0, "-", IF(G467/C467&lt;10, G467/C467, "&gt;999%"))</f>
        <v>-</v>
      </c>
      <c r="J467" s="38">
        <f>IF(E467=0, "-", IF(H467/E467&lt;10, H467/E467, "&gt;999%"))</f>
        <v>-1</v>
      </c>
    </row>
    <row r="468" spans="1:10" x14ac:dyDescent="0.25">
      <c r="A468" s="177"/>
      <c r="B468" s="143"/>
      <c r="C468" s="144"/>
      <c r="D468" s="143"/>
      <c r="E468" s="144"/>
      <c r="F468" s="145"/>
      <c r="G468" s="143"/>
      <c r="H468" s="144"/>
      <c r="I468" s="151"/>
      <c r="J468" s="152"/>
    </row>
    <row r="469" spans="1:10" s="139" customFormat="1" x14ac:dyDescent="0.25">
      <c r="A469" s="159" t="s">
        <v>86</v>
      </c>
      <c r="B469" s="65"/>
      <c r="C469" s="66"/>
      <c r="D469" s="65"/>
      <c r="E469" s="66"/>
      <c r="F469" s="67"/>
      <c r="G469" s="65"/>
      <c r="H469" s="66"/>
      <c r="I469" s="20"/>
      <c r="J469" s="21"/>
    </row>
    <row r="470" spans="1:10" x14ac:dyDescent="0.25">
      <c r="A470" s="158" t="s">
        <v>568</v>
      </c>
      <c r="B470" s="65">
        <v>13</v>
      </c>
      <c r="C470" s="66">
        <v>2</v>
      </c>
      <c r="D470" s="65">
        <v>119</v>
      </c>
      <c r="E470" s="66">
        <v>97</v>
      </c>
      <c r="F470" s="67"/>
      <c r="G470" s="65">
        <f>B470-C470</f>
        <v>11</v>
      </c>
      <c r="H470" s="66">
        <f>D470-E470</f>
        <v>22</v>
      </c>
      <c r="I470" s="20">
        <f>IF(C470=0, "-", IF(G470/C470&lt;10, G470/C470, "&gt;999%"))</f>
        <v>5.5</v>
      </c>
      <c r="J470" s="21">
        <f>IF(E470=0, "-", IF(H470/E470&lt;10, H470/E470, "&gt;999%"))</f>
        <v>0.22680412371134021</v>
      </c>
    </row>
    <row r="471" spans="1:10" s="160" customFormat="1" x14ac:dyDescent="0.25">
      <c r="A471" s="178" t="s">
        <v>684</v>
      </c>
      <c r="B471" s="71">
        <v>13</v>
      </c>
      <c r="C471" s="72">
        <v>2</v>
      </c>
      <c r="D471" s="71">
        <v>119</v>
      </c>
      <c r="E471" s="72">
        <v>97</v>
      </c>
      <c r="F471" s="73"/>
      <c r="G471" s="71">
        <f>B471-C471</f>
        <v>11</v>
      </c>
      <c r="H471" s="72">
        <f>D471-E471</f>
        <v>22</v>
      </c>
      <c r="I471" s="37">
        <f>IF(C471=0, "-", IF(G471/C471&lt;10, G471/C471, "&gt;999%"))</f>
        <v>5.5</v>
      </c>
      <c r="J471" s="38">
        <f>IF(E471=0, "-", IF(H471/E471&lt;10, H471/E471, "&gt;999%"))</f>
        <v>0.22680412371134021</v>
      </c>
    </row>
    <row r="472" spans="1:10" x14ac:dyDescent="0.25">
      <c r="A472" s="177"/>
      <c r="B472" s="143"/>
      <c r="C472" s="144"/>
      <c r="D472" s="143"/>
      <c r="E472" s="144"/>
      <c r="F472" s="145"/>
      <c r="G472" s="143"/>
      <c r="H472" s="144"/>
      <c r="I472" s="151"/>
      <c r="J472" s="152"/>
    </row>
    <row r="473" spans="1:10" s="139" customFormat="1" x14ac:dyDescent="0.25">
      <c r="A473" s="159" t="s">
        <v>87</v>
      </c>
      <c r="B473" s="65"/>
      <c r="C473" s="66"/>
      <c r="D473" s="65"/>
      <c r="E473" s="66"/>
      <c r="F473" s="67"/>
      <c r="G473" s="65"/>
      <c r="H473" s="66"/>
      <c r="I473" s="20"/>
      <c r="J473" s="21"/>
    </row>
    <row r="474" spans="1:10" x14ac:dyDescent="0.25">
      <c r="A474" s="158" t="s">
        <v>555</v>
      </c>
      <c r="B474" s="65">
        <v>0</v>
      </c>
      <c r="C474" s="66">
        <v>0</v>
      </c>
      <c r="D474" s="65">
        <v>1</v>
      </c>
      <c r="E474" s="66">
        <v>0</v>
      </c>
      <c r="F474" s="67"/>
      <c r="G474" s="65">
        <f>B474-C474</f>
        <v>0</v>
      </c>
      <c r="H474" s="66">
        <f>D474-E474</f>
        <v>1</v>
      </c>
      <c r="I474" s="20" t="str">
        <f>IF(C474=0, "-", IF(G474/C474&lt;10, G474/C474, "&gt;999%"))</f>
        <v>-</v>
      </c>
      <c r="J474" s="21" t="str">
        <f>IF(E474=0, "-", IF(H474/E474&lt;10, H474/E474, "&gt;999%"))</f>
        <v>-</v>
      </c>
    </row>
    <row r="475" spans="1:10" s="160" customFormat="1" x14ac:dyDescent="0.25">
      <c r="A475" s="178" t="s">
        <v>685</v>
      </c>
      <c r="B475" s="71">
        <v>0</v>
      </c>
      <c r="C475" s="72">
        <v>0</v>
      </c>
      <c r="D475" s="71">
        <v>1</v>
      </c>
      <c r="E475" s="72">
        <v>0</v>
      </c>
      <c r="F475" s="73"/>
      <c r="G475" s="71">
        <f>B475-C475</f>
        <v>0</v>
      </c>
      <c r="H475" s="72">
        <f>D475-E475</f>
        <v>1</v>
      </c>
      <c r="I475" s="37" t="str">
        <f>IF(C475=0, "-", IF(G475/C475&lt;10, G475/C475, "&gt;999%"))</f>
        <v>-</v>
      </c>
      <c r="J475" s="38" t="str">
        <f>IF(E475=0, "-", IF(H475/E475&lt;10, H475/E475, "&gt;999%"))</f>
        <v>-</v>
      </c>
    </row>
    <row r="476" spans="1:10" x14ac:dyDescent="0.25">
      <c r="A476" s="177"/>
      <c r="B476" s="143"/>
      <c r="C476" s="144"/>
      <c r="D476" s="143"/>
      <c r="E476" s="144"/>
      <c r="F476" s="145"/>
      <c r="G476" s="143"/>
      <c r="H476" s="144"/>
      <c r="I476" s="151"/>
      <c r="J476" s="152"/>
    </row>
    <row r="477" spans="1:10" s="139" customFormat="1" x14ac:dyDescent="0.25">
      <c r="A477" s="159" t="s">
        <v>88</v>
      </c>
      <c r="B477" s="65"/>
      <c r="C477" s="66"/>
      <c r="D477" s="65"/>
      <c r="E477" s="66"/>
      <c r="F477" s="67"/>
      <c r="G477" s="65"/>
      <c r="H477" s="66"/>
      <c r="I477" s="20"/>
      <c r="J477" s="21"/>
    </row>
    <row r="478" spans="1:10" x14ac:dyDescent="0.25">
      <c r="A478" s="158" t="s">
        <v>207</v>
      </c>
      <c r="B478" s="65">
        <v>4</v>
      </c>
      <c r="C478" s="66">
        <v>0</v>
      </c>
      <c r="D478" s="65">
        <v>14</v>
      </c>
      <c r="E478" s="66">
        <v>40</v>
      </c>
      <c r="F478" s="67"/>
      <c r="G478" s="65">
        <f t="shared" ref="G478:G485" si="88">B478-C478</f>
        <v>4</v>
      </c>
      <c r="H478" s="66">
        <f t="shared" ref="H478:H485" si="89">D478-E478</f>
        <v>-26</v>
      </c>
      <c r="I478" s="20" t="str">
        <f t="shared" ref="I478:I485" si="90">IF(C478=0, "-", IF(G478/C478&lt;10, G478/C478, "&gt;999%"))</f>
        <v>-</v>
      </c>
      <c r="J478" s="21">
        <f t="shared" ref="J478:J485" si="91">IF(E478=0, "-", IF(H478/E478&lt;10, H478/E478, "&gt;999%"))</f>
        <v>-0.65</v>
      </c>
    </row>
    <row r="479" spans="1:10" x14ac:dyDescent="0.25">
      <c r="A479" s="158" t="s">
        <v>370</v>
      </c>
      <c r="B479" s="65">
        <v>3</v>
      </c>
      <c r="C479" s="66">
        <v>3</v>
      </c>
      <c r="D479" s="65">
        <v>70</v>
      </c>
      <c r="E479" s="66">
        <v>134</v>
      </c>
      <c r="F479" s="67"/>
      <c r="G479" s="65">
        <f t="shared" si="88"/>
        <v>0</v>
      </c>
      <c r="H479" s="66">
        <f t="shared" si="89"/>
        <v>-64</v>
      </c>
      <c r="I479" s="20">
        <f t="shared" si="90"/>
        <v>0</v>
      </c>
      <c r="J479" s="21">
        <f t="shared" si="91"/>
        <v>-0.47761194029850745</v>
      </c>
    </row>
    <row r="480" spans="1:10" x14ac:dyDescent="0.25">
      <c r="A480" s="158" t="s">
        <v>405</v>
      </c>
      <c r="B480" s="65">
        <v>3</v>
      </c>
      <c r="C480" s="66">
        <v>8</v>
      </c>
      <c r="D480" s="65">
        <v>44</v>
      </c>
      <c r="E480" s="66">
        <v>82</v>
      </c>
      <c r="F480" s="67"/>
      <c r="G480" s="65">
        <f t="shared" si="88"/>
        <v>-5</v>
      </c>
      <c r="H480" s="66">
        <f t="shared" si="89"/>
        <v>-38</v>
      </c>
      <c r="I480" s="20">
        <f t="shared" si="90"/>
        <v>-0.625</v>
      </c>
      <c r="J480" s="21">
        <f t="shared" si="91"/>
        <v>-0.46341463414634149</v>
      </c>
    </row>
    <row r="481" spans="1:10" x14ac:dyDescent="0.25">
      <c r="A481" s="158" t="s">
        <v>444</v>
      </c>
      <c r="B481" s="65">
        <v>3</v>
      </c>
      <c r="C481" s="66">
        <v>1</v>
      </c>
      <c r="D481" s="65">
        <v>77</v>
      </c>
      <c r="E481" s="66">
        <v>85</v>
      </c>
      <c r="F481" s="67"/>
      <c r="G481" s="65">
        <f t="shared" si="88"/>
        <v>2</v>
      </c>
      <c r="H481" s="66">
        <f t="shared" si="89"/>
        <v>-8</v>
      </c>
      <c r="I481" s="20">
        <f t="shared" si="90"/>
        <v>2</v>
      </c>
      <c r="J481" s="21">
        <f t="shared" si="91"/>
        <v>-9.4117647058823528E-2</v>
      </c>
    </row>
    <row r="482" spans="1:10" x14ac:dyDescent="0.25">
      <c r="A482" s="158" t="s">
        <v>245</v>
      </c>
      <c r="B482" s="65">
        <v>0</v>
      </c>
      <c r="C482" s="66">
        <v>3</v>
      </c>
      <c r="D482" s="65">
        <v>45</v>
      </c>
      <c r="E482" s="66">
        <v>59</v>
      </c>
      <c r="F482" s="67"/>
      <c r="G482" s="65">
        <f t="shared" si="88"/>
        <v>-3</v>
      </c>
      <c r="H482" s="66">
        <f t="shared" si="89"/>
        <v>-14</v>
      </c>
      <c r="I482" s="20">
        <f t="shared" si="90"/>
        <v>-1</v>
      </c>
      <c r="J482" s="21">
        <f t="shared" si="91"/>
        <v>-0.23728813559322035</v>
      </c>
    </row>
    <row r="483" spans="1:10" x14ac:dyDescent="0.25">
      <c r="A483" s="158" t="s">
        <v>225</v>
      </c>
      <c r="B483" s="65">
        <v>2</v>
      </c>
      <c r="C483" s="66">
        <v>3</v>
      </c>
      <c r="D483" s="65">
        <v>20</v>
      </c>
      <c r="E483" s="66">
        <v>41</v>
      </c>
      <c r="F483" s="67"/>
      <c r="G483" s="65">
        <f t="shared" si="88"/>
        <v>-1</v>
      </c>
      <c r="H483" s="66">
        <f t="shared" si="89"/>
        <v>-21</v>
      </c>
      <c r="I483" s="20">
        <f t="shared" si="90"/>
        <v>-0.33333333333333331</v>
      </c>
      <c r="J483" s="21">
        <f t="shared" si="91"/>
        <v>-0.51219512195121952</v>
      </c>
    </row>
    <row r="484" spans="1:10" x14ac:dyDescent="0.25">
      <c r="A484" s="158" t="s">
        <v>268</v>
      </c>
      <c r="B484" s="65">
        <v>0</v>
      </c>
      <c r="C484" s="66">
        <v>0</v>
      </c>
      <c r="D484" s="65">
        <v>32</v>
      </c>
      <c r="E484" s="66">
        <v>35</v>
      </c>
      <c r="F484" s="67"/>
      <c r="G484" s="65">
        <f t="shared" si="88"/>
        <v>0</v>
      </c>
      <c r="H484" s="66">
        <f t="shared" si="89"/>
        <v>-3</v>
      </c>
      <c r="I484" s="20" t="str">
        <f t="shared" si="90"/>
        <v>-</v>
      </c>
      <c r="J484" s="21">
        <f t="shared" si="91"/>
        <v>-8.5714285714285715E-2</v>
      </c>
    </row>
    <row r="485" spans="1:10" s="160" customFormat="1" x14ac:dyDescent="0.25">
      <c r="A485" s="178" t="s">
        <v>686</v>
      </c>
      <c r="B485" s="71">
        <v>15</v>
      </c>
      <c r="C485" s="72">
        <v>18</v>
      </c>
      <c r="D485" s="71">
        <v>302</v>
      </c>
      <c r="E485" s="72">
        <v>476</v>
      </c>
      <c r="F485" s="73"/>
      <c r="G485" s="71">
        <f t="shared" si="88"/>
        <v>-3</v>
      </c>
      <c r="H485" s="72">
        <f t="shared" si="89"/>
        <v>-174</v>
      </c>
      <c r="I485" s="37">
        <f t="shared" si="90"/>
        <v>-0.16666666666666666</v>
      </c>
      <c r="J485" s="38">
        <f t="shared" si="91"/>
        <v>-0.36554621848739494</v>
      </c>
    </row>
    <row r="486" spans="1:10" x14ac:dyDescent="0.25">
      <c r="A486" s="177"/>
      <c r="B486" s="143"/>
      <c r="C486" s="144"/>
      <c r="D486" s="143"/>
      <c r="E486" s="144"/>
      <c r="F486" s="145"/>
      <c r="G486" s="143"/>
      <c r="H486" s="144"/>
      <c r="I486" s="151"/>
      <c r="J486" s="152"/>
    </row>
    <row r="487" spans="1:10" s="139" customFormat="1" x14ac:dyDescent="0.25">
      <c r="A487" s="159" t="s">
        <v>89</v>
      </c>
      <c r="B487" s="65"/>
      <c r="C487" s="66"/>
      <c r="D487" s="65"/>
      <c r="E487" s="66"/>
      <c r="F487" s="67"/>
      <c r="G487" s="65"/>
      <c r="H487" s="66"/>
      <c r="I487" s="20"/>
      <c r="J487" s="21"/>
    </row>
    <row r="488" spans="1:10" x14ac:dyDescent="0.25">
      <c r="A488" s="158" t="s">
        <v>406</v>
      </c>
      <c r="B488" s="65">
        <v>1</v>
      </c>
      <c r="C488" s="66">
        <v>0</v>
      </c>
      <c r="D488" s="65">
        <v>16</v>
      </c>
      <c r="E488" s="66">
        <v>10</v>
      </c>
      <c r="F488" s="67"/>
      <c r="G488" s="65">
        <f>B488-C488</f>
        <v>1</v>
      </c>
      <c r="H488" s="66">
        <f>D488-E488</f>
        <v>6</v>
      </c>
      <c r="I488" s="20" t="str">
        <f>IF(C488=0, "-", IF(G488/C488&lt;10, G488/C488, "&gt;999%"))</f>
        <v>-</v>
      </c>
      <c r="J488" s="21">
        <f>IF(E488=0, "-", IF(H488/E488&lt;10, H488/E488, "&gt;999%"))</f>
        <v>0.6</v>
      </c>
    </row>
    <row r="489" spans="1:10" x14ac:dyDescent="0.25">
      <c r="A489" s="158" t="s">
        <v>530</v>
      </c>
      <c r="B489" s="65">
        <v>21</v>
      </c>
      <c r="C489" s="66">
        <v>0</v>
      </c>
      <c r="D489" s="65">
        <v>78</v>
      </c>
      <c r="E489" s="66">
        <v>38</v>
      </c>
      <c r="F489" s="67"/>
      <c r="G489" s="65">
        <f>B489-C489</f>
        <v>21</v>
      </c>
      <c r="H489" s="66">
        <f>D489-E489</f>
        <v>40</v>
      </c>
      <c r="I489" s="20" t="str">
        <f>IF(C489=0, "-", IF(G489/C489&lt;10, G489/C489, "&gt;999%"))</f>
        <v>-</v>
      </c>
      <c r="J489" s="21">
        <f>IF(E489=0, "-", IF(H489/E489&lt;10, H489/E489, "&gt;999%"))</f>
        <v>1.0526315789473684</v>
      </c>
    </row>
    <row r="490" spans="1:10" x14ac:dyDescent="0.25">
      <c r="A490" s="158" t="s">
        <v>445</v>
      </c>
      <c r="B490" s="65">
        <v>2</v>
      </c>
      <c r="C490" s="66">
        <v>2</v>
      </c>
      <c r="D490" s="65">
        <v>44</v>
      </c>
      <c r="E490" s="66">
        <v>13</v>
      </c>
      <c r="F490" s="67"/>
      <c r="G490" s="65">
        <f>B490-C490</f>
        <v>0</v>
      </c>
      <c r="H490" s="66">
        <f>D490-E490</f>
        <v>31</v>
      </c>
      <c r="I490" s="20">
        <f>IF(C490=0, "-", IF(G490/C490&lt;10, G490/C490, "&gt;999%"))</f>
        <v>0</v>
      </c>
      <c r="J490" s="21">
        <f>IF(E490=0, "-", IF(H490/E490&lt;10, H490/E490, "&gt;999%"))</f>
        <v>2.3846153846153846</v>
      </c>
    </row>
    <row r="491" spans="1:10" s="160" customFormat="1" x14ac:dyDescent="0.25">
      <c r="A491" s="178" t="s">
        <v>687</v>
      </c>
      <c r="B491" s="71">
        <v>24</v>
      </c>
      <c r="C491" s="72">
        <v>2</v>
      </c>
      <c r="D491" s="71">
        <v>138</v>
      </c>
      <c r="E491" s="72">
        <v>61</v>
      </c>
      <c r="F491" s="73"/>
      <c r="G491" s="71">
        <f>B491-C491</f>
        <v>22</v>
      </c>
      <c r="H491" s="72">
        <f>D491-E491</f>
        <v>77</v>
      </c>
      <c r="I491" s="37" t="str">
        <f>IF(C491=0, "-", IF(G491/C491&lt;10, G491/C491, "&gt;999%"))</f>
        <v>&gt;999%</v>
      </c>
      <c r="J491" s="38">
        <f>IF(E491=0, "-", IF(H491/E491&lt;10, H491/E491, "&gt;999%"))</f>
        <v>1.2622950819672132</v>
      </c>
    </row>
    <row r="492" spans="1:10" x14ac:dyDescent="0.25">
      <c r="A492" s="177"/>
      <c r="B492" s="143"/>
      <c r="C492" s="144"/>
      <c r="D492" s="143"/>
      <c r="E492" s="144"/>
      <c r="F492" s="145"/>
      <c r="G492" s="143"/>
      <c r="H492" s="144"/>
      <c r="I492" s="151"/>
      <c r="J492" s="152"/>
    </row>
    <row r="493" spans="1:10" s="139" customFormat="1" x14ac:dyDescent="0.25">
      <c r="A493" s="159" t="s">
        <v>90</v>
      </c>
      <c r="B493" s="65"/>
      <c r="C493" s="66"/>
      <c r="D493" s="65"/>
      <c r="E493" s="66"/>
      <c r="F493" s="67"/>
      <c r="G493" s="65"/>
      <c r="H493" s="66"/>
      <c r="I493" s="20"/>
      <c r="J493" s="21"/>
    </row>
    <row r="494" spans="1:10" x14ac:dyDescent="0.25">
      <c r="A494" s="158" t="s">
        <v>314</v>
      </c>
      <c r="B494" s="65">
        <v>12</v>
      </c>
      <c r="C494" s="66">
        <v>0</v>
      </c>
      <c r="D494" s="65">
        <v>82</v>
      </c>
      <c r="E494" s="66">
        <v>11</v>
      </c>
      <c r="F494" s="67"/>
      <c r="G494" s="65">
        <f t="shared" ref="G494:G501" si="92">B494-C494</f>
        <v>12</v>
      </c>
      <c r="H494" s="66">
        <f t="shared" ref="H494:H501" si="93">D494-E494</f>
        <v>71</v>
      </c>
      <c r="I494" s="20" t="str">
        <f t="shared" ref="I494:I501" si="94">IF(C494=0, "-", IF(G494/C494&lt;10, G494/C494, "&gt;999%"))</f>
        <v>-</v>
      </c>
      <c r="J494" s="21">
        <f t="shared" ref="J494:J501" si="95">IF(E494=0, "-", IF(H494/E494&lt;10, H494/E494, "&gt;999%"))</f>
        <v>6.4545454545454541</v>
      </c>
    </row>
    <row r="495" spans="1:10" x14ac:dyDescent="0.25">
      <c r="A495" s="158" t="s">
        <v>407</v>
      </c>
      <c r="B495" s="65">
        <v>154</v>
      </c>
      <c r="C495" s="66">
        <v>118</v>
      </c>
      <c r="D495" s="65">
        <v>859</v>
      </c>
      <c r="E495" s="66">
        <v>916</v>
      </c>
      <c r="F495" s="67"/>
      <c r="G495" s="65">
        <f t="shared" si="92"/>
        <v>36</v>
      </c>
      <c r="H495" s="66">
        <f t="shared" si="93"/>
        <v>-57</v>
      </c>
      <c r="I495" s="20">
        <f t="shared" si="94"/>
        <v>0.30508474576271188</v>
      </c>
      <c r="J495" s="21">
        <f t="shared" si="95"/>
        <v>-6.222707423580786E-2</v>
      </c>
    </row>
    <row r="496" spans="1:10" x14ac:dyDescent="0.25">
      <c r="A496" s="158" t="s">
        <v>226</v>
      </c>
      <c r="B496" s="65">
        <v>21</v>
      </c>
      <c r="C496" s="66">
        <v>13</v>
      </c>
      <c r="D496" s="65">
        <v>208</v>
      </c>
      <c r="E496" s="66">
        <v>268</v>
      </c>
      <c r="F496" s="67"/>
      <c r="G496" s="65">
        <f t="shared" si="92"/>
        <v>8</v>
      </c>
      <c r="H496" s="66">
        <f t="shared" si="93"/>
        <v>-60</v>
      </c>
      <c r="I496" s="20">
        <f t="shared" si="94"/>
        <v>0.61538461538461542</v>
      </c>
      <c r="J496" s="21">
        <f t="shared" si="95"/>
        <v>-0.22388059701492538</v>
      </c>
    </row>
    <row r="497" spans="1:10" x14ac:dyDescent="0.25">
      <c r="A497" s="158" t="s">
        <v>246</v>
      </c>
      <c r="B497" s="65">
        <v>0</v>
      </c>
      <c r="C497" s="66">
        <v>0</v>
      </c>
      <c r="D497" s="65">
        <v>0</v>
      </c>
      <c r="E497" s="66">
        <v>13</v>
      </c>
      <c r="F497" s="67"/>
      <c r="G497" s="65">
        <f t="shared" si="92"/>
        <v>0</v>
      </c>
      <c r="H497" s="66">
        <f t="shared" si="93"/>
        <v>-13</v>
      </c>
      <c r="I497" s="20" t="str">
        <f t="shared" si="94"/>
        <v>-</v>
      </c>
      <c r="J497" s="21">
        <f t="shared" si="95"/>
        <v>-1</v>
      </c>
    </row>
    <row r="498" spans="1:10" x14ac:dyDescent="0.25">
      <c r="A498" s="158" t="s">
        <v>446</v>
      </c>
      <c r="B498" s="65">
        <v>73</v>
      </c>
      <c r="C498" s="66">
        <v>82</v>
      </c>
      <c r="D498" s="65">
        <v>696</v>
      </c>
      <c r="E498" s="66">
        <v>765</v>
      </c>
      <c r="F498" s="67"/>
      <c r="G498" s="65">
        <f t="shared" si="92"/>
        <v>-9</v>
      </c>
      <c r="H498" s="66">
        <f t="shared" si="93"/>
        <v>-69</v>
      </c>
      <c r="I498" s="20">
        <f t="shared" si="94"/>
        <v>-0.10975609756097561</v>
      </c>
      <c r="J498" s="21">
        <f t="shared" si="95"/>
        <v>-9.0196078431372548E-2</v>
      </c>
    </row>
    <row r="499" spans="1:10" x14ac:dyDescent="0.25">
      <c r="A499" s="158" t="s">
        <v>227</v>
      </c>
      <c r="B499" s="65">
        <v>30</v>
      </c>
      <c r="C499" s="66">
        <v>11</v>
      </c>
      <c r="D499" s="65">
        <v>164</v>
      </c>
      <c r="E499" s="66">
        <v>87</v>
      </c>
      <c r="F499" s="67"/>
      <c r="G499" s="65">
        <f t="shared" si="92"/>
        <v>19</v>
      </c>
      <c r="H499" s="66">
        <f t="shared" si="93"/>
        <v>77</v>
      </c>
      <c r="I499" s="20">
        <f t="shared" si="94"/>
        <v>1.7272727272727273</v>
      </c>
      <c r="J499" s="21">
        <f t="shared" si="95"/>
        <v>0.88505747126436785</v>
      </c>
    </row>
    <row r="500" spans="1:10" x14ac:dyDescent="0.25">
      <c r="A500" s="158" t="s">
        <v>371</v>
      </c>
      <c r="B500" s="65">
        <v>89</v>
      </c>
      <c r="C500" s="66">
        <v>46</v>
      </c>
      <c r="D500" s="65">
        <v>665</v>
      </c>
      <c r="E500" s="66">
        <v>765</v>
      </c>
      <c r="F500" s="67"/>
      <c r="G500" s="65">
        <f t="shared" si="92"/>
        <v>43</v>
      </c>
      <c r="H500" s="66">
        <f t="shared" si="93"/>
        <v>-100</v>
      </c>
      <c r="I500" s="20">
        <f t="shared" si="94"/>
        <v>0.93478260869565222</v>
      </c>
      <c r="J500" s="21">
        <f t="shared" si="95"/>
        <v>-0.13071895424836602</v>
      </c>
    </row>
    <row r="501" spans="1:10" s="160" customFormat="1" x14ac:dyDescent="0.25">
      <c r="A501" s="178" t="s">
        <v>688</v>
      </c>
      <c r="B501" s="71">
        <v>379</v>
      </c>
      <c r="C501" s="72">
        <v>270</v>
      </c>
      <c r="D501" s="71">
        <v>2674</v>
      </c>
      <c r="E501" s="72">
        <v>2825</v>
      </c>
      <c r="F501" s="73"/>
      <c r="G501" s="71">
        <f t="shared" si="92"/>
        <v>109</v>
      </c>
      <c r="H501" s="72">
        <f t="shared" si="93"/>
        <v>-151</v>
      </c>
      <c r="I501" s="37">
        <f t="shared" si="94"/>
        <v>0.40370370370370373</v>
      </c>
      <c r="J501" s="38">
        <f t="shared" si="95"/>
        <v>-5.3451327433628321E-2</v>
      </c>
    </row>
    <row r="502" spans="1:10" x14ac:dyDescent="0.25">
      <c r="A502" s="177"/>
      <c r="B502" s="143"/>
      <c r="C502" s="144"/>
      <c r="D502" s="143"/>
      <c r="E502" s="144"/>
      <c r="F502" s="145"/>
      <c r="G502" s="143"/>
      <c r="H502" s="144"/>
      <c r="I502" s="151"/>
      <c r="J502" s="152"/>
    </row>
    <row r="503" spans="1:10" s="139" customFormat="1" x14ac:dyDescent="0.25">
      <c r="A503" s="159" t="s">
        <v>91</v>
      </c>
      <c r="B503" s="65"/>
      <c r="C503" s="66"/>
      <c r="D503" s="65"/>
      <c r="E503" s="66"/>
      <c r="F503" s="67"/>
      <c r="G503" s="65"/>
      <c r="H503" s="66"/>
      <c r="I503" s="20"/>
      <c r="J503" s="21"/>
    </row>
    <row r="504" spans="1:10" x14ac:dyDescent="0.25">
      <c r="A504" s="158" t="s">
        <v>208</v>
      </c>
      <c r="B504" s="65">
        <v>6</v>
      </c>
      <c r="C504" s="66">
        <v>33</v>
      </c>
      <c r="D504" s="65">
        <v>475</v>
      </c>
      <c r="E504" s="66">
        <v>331</v>
      </c>
      <c r="F504" s="67"/>
      <c r="G504" s="65">
        <f t="shared" ref="G504:G510" si="96">B504-C504</f>
        <v>-27</v>
      </c>
      <c r="H504" s="66">
        <f t="shared" ref="H504:H510" si="97">D504-E504</f>
        <v>144</v>
      </c>
      <c r="I504" s="20">
        <f t="shared" ref="I504:I510" si="98">IF(C504=0, "-", IF(G504/C504&lt;10, G504/C504, "&gt;999%"))</f>
        <v>-0.81818181818181823</v>
      </c>
      <c r="J504" s="21">
        <f t="shared" ref="J504:J510" si="99">IF(E504=0, "-", IF(H504/E504&lt;10, H504/E504, "&gt;999%"))</f>
        <v>0.43504531722054379</v>
      </c>
    </row>
    <row r="505" spans="1:10" x14ac:dyDescent="0.25">
      <c r="A505" s="158" t="s">
        <v>350</v>
      </c>
      <c r="B505" s="65">
        <v>11</v>
      </c>
      <c r="C505" s="66">
        <v>27</v>
      </c>
      <c r="D505" s="65">
        <v>154</v>
      </c>
      <c r="E505" s="66">
        <v>176</v>
      </c>
      <c r="F505" s="67"/>
      <c r="G505" s="65">
        <f t="shared" si="96"/>
        <v>-16</v>
      </c>
      <c r="H505" s="66">
        <f t="shared" si="97"/>
        <v>-22</v>
      </c>
      <c r="I505" s="20">
        <f t="shared" si="98"/>
        <v>-0.59259259259259256</v>
      </c>
      <c r="J505" s="21">
        <f t="shared" si="99"/>
        <v>-0.125</v>
      </c>
    </row>
    <row r="506" spans="1:10" x14ac:dyDescent="0.25">
      <c r="A506" s="158" t="s">
        <v>351</v>
      </c>
      <c r="B506" s="65">
        <v>46</v>
      </c>
      <c r="C506" s="66">
        <v>42</v>
      </c>
      <c r="D506" s="65">
        <v>567</v>
      </c>
      <c r="E506" s="66">
        <v>271</v>
      </c>
      <c r="F506" s="67"/>
      <c r="G506" s="65">
        <f t="shared" si="96"/>
        <v>4</v>
      </c>
      <c r="H506" s="66">
        <f t="shared" si="97"/>
        <v>296</v>
      </c>
      <c r="I506" s="20">
        <f t="shared" si="98"/>
        <v>9.5238095238095233E-2</v>
      </c>
      <c r="J506" s="21">
        <f t="shared" si="99"/>
        <v>1.0922509225092252</v>
      </c>
    </row>
    <row r="507" spans="1:10" x14ac:dyDescent="0.25">
      <c r="A507" s="158" t="s">
        <v>372</v>
      </c>
      <c r="B507" s="65">
        <v>1</v>
      </c>
      <c r="C507" s="66">
        <v>2</v>
      </c>
      <c r="D507" s="65">
        <v>33</v>
      </c>
      <c r="E507" s="66">
        <v>26</v>
      </c>
      <c r="F507" s="67"/>
      <c r="G507" s="65">
        <f t="shared" si="96"/>
        <v>-1</v>
      </c>
      <c r="H507" s="66">
        <f t="shared" si="97"/>
        <v>7</v>
      </c>
      <c r="I507" s="20">
        <f t="shared" si="98"/>
        <v>-0.5</v>
      </c>
      <c r="J507" s="21">
        <f t="shared" si="99"/>
        <v>0.26923076923076922</v>
      </c>
    </row>
    <row r="508" spans="1:10" x14ac:dyDescent="0.25">
      <c r="A508" s="158" t="s">
        <v>209</v>
      </c>
      <c r="B508" s="65">
        <v>24</v>
      </c>
      <c r="C508" s="66">
        <v>28</v>
      </c>
      <c r="D508" s="65">
        <v>354</v>
      </c>
      <c r="E508" s="66">
        <v>328</v>
      </c>
      <c r="F508" s="67"/>
      <c r="G508" s="65">
        <f t="shared" si="96"/>
        <v>-4</v>
      </c>
      <c r="H508" s="66">
        <f t="shared" si="97"/>
        <v>26</v>
      </c>
      <c r="I508" s="20">
        <f t="shared" si="98"/>
        <v>-0.14285714285714285</v>
      </c>
      <c r="J508" s="21">
        <f t="shared" si="99"/>
        <v>7.926829268292683E-2</v>
      </c>
    </row>
    <row r="509" spans="1:10" x14ac:dyDescent="0.25">
      <c r="A509" s="158" t="s">
        <v>373</v>
      </c>
      <c r="B509" s="65">
        <v>16</v>
      </c>
      <c r="C509" s="66">
        <v>19</v>
      </c>
      <c r="D509" s="65">
        <v>252</v>
      </c>
      <c r="E509" s="66">
        <v>383</v>
      </c>
      <c r="F509" s="67"/>
      <c r="G509" s="65">
        <f t="shared" si="96"/>
        <v>-3</v>
      </c>
      <c r="H509" s="66">
        <f t="shared" si="97"/>
        <v>-131</v>
      </c>
      <c r="I509" s="20">
        <f t="shared" si="98"/>
        <v>-0.15789473684210525</v>
      </c>
      <c r="J509" s="21">
        <f t="shared" si="99"/>
        <v>-0.34203655352480417</v>
      </c>
    </row>
    <row r="510" spans="1:10" s="160" customFormat="1" x14ac:dyDescent="0.25">
      <c r="A510" s="178" t="s">
        <v>689</v>
      </c>
      <c r="B510" s="71">
        <v>104</v>
      </c>
      <c r="C510" s="72">
        <v>151</v>
      </c>
      <c r="D510" s="71">
        <v>1835</v>
      </c>
      <c r="E510" s="72">
        <v>1515</v>
      </c>
      <c r="F510" s="73"/>
      <c r="G510" s="71">
        <f t="shared" si="96"/>
        <v>-47</v>
      </c>
      <c r="H510" s="72">
        <f t="shared" si="97"/>
        <v>320</v>
      </c>
      <c r="I510" s="37">
        <f t="shared" si="98"/>
        <v>-0.31125827814569534</v>
      </c>
      <c r="J510" s="38">
        <f t="shared" si="99"/>
        <v>0.21122112211221122</v>
      </c>
    </row>
    <row r="511" spans="1:10" x14ac:dyDescent="0.25">
      <c r="A511" s="177"/>
      <c r="B511" s="143"/>
      <c r="C511" s="144"/>
      <c r="D511" s="143"/>
      <c r="E511" s="144"/>
      <c r="F511" s="145"/>
      <c r="G511" s="143"/>
      <c r="H511" s="144"/>
      <c r="I511" s="151"/>
      <c r="J511" s="152"/>
    </row>
    <row r="512" spans="1:10" s="139" customFormat="1" x14ac:dyDescent="0.25">
      <c r="A512" s="159" t="s">
        <v>92</v>
      </c>
      <c r="B512" s="65"/>
      <c r="C512" s="66"/>
      <c r="D512" s="65"/>
      <c r="E512" s="66"/>
      <c r="F512" s="67"/>
      <c r="G512" s="65"/>
      <c r="H512" s="66"/>
      <c r="I512" s="20"/>
      <c r="J512" s="21"/>
    </row>
    <row r="513" spans="1:10" x14ac:dyDescent="0.25">
      <c r="A513" s="158" t="s">
        <v>262</v>
      </c>
      <c r="B513" s="65">
        <v>88</v>
      </c>
      <c r="C513" s="66">
        <v>0</v>
      </c>
      <c r="D513" s="65">
        <v>377</v>
      </c>
      <c r="E513" s="66">
        <v>0</v>
      </c>
      <c r="F513" s="67"/>
      <c r="G513" s="65">
        <f>B513-C513</f>
        <v>88</v>
      </c>
      <c r="H513" s="66">
        <f>D513-E513</f>
        <v>377</v>
      </c>
      <c r="I513" s="20" t="str">
        <f>IF(C513=0, "-", IF(G513/C513&lt;10, G513/C513, "&gt;999%"))</f>
        <v>-</v>
      </c>
      <c r="J513" s="21" t="str">
        <f>IF(E513=0, "-", IF(H513/E513&lt;10, H513/E513, "&gt;999%"))</f>
        <v>-</v>
      </c>
    </row>
    <row r="514" spans="1:10" x14ac:dyDescent="0.25">
      <c r="A514" s="158" t="s">
        <v>427</v>
      </c>
      <c r="B514" s="65">
        <v>2</v>
      </c>
      <c r="C514" s="66">
        <v>0</v>
      </c>
      <c r="D514" s="65">
        <v>257</v>
      </c>
      <c r="E514" s="66">
        <v>0</v>
      </c>
      <c r="F514" s="67"/>
      <c r="G514" s="65">
        <f>B514-C514</f>
        <v>2</v>
      </c>
      <c r="H514" s="66">
        <f>D514-E514</f>
        <v>257</v>
      </c>
      <c r="I514" s="20" t="str">
        <f>IF(C514=0, "-", IF(G514/C514&lt;10, G514/C514, "&gt;999%"))</f>
        <v>-</v>
      </c>
      <c r="J514" s="21" t="str">
        <f>IF(E514=0, "-", IF(H514/E514&lt;10, H514/E514, "&gt;999%"))</f>
        <v>-</v>
      </c>
    </row>
    <row r="515" spans="1:10" s="160" customFormat="1" x14ac:dyDescent="0.25">
      <c r="A515" s="178" t="s">
        <v>690</v>
      </c>
      <c r="B515" s="71">
        <v>90</v>
      </c>
      <c r="C515" s="72">
        <v>0</v>
      </c>
      <c r="D515" s="71">
        <v>634</v>
      </c>
      <c r="E515" s="72">
        <v>0</v>
      </c>
      <c r="F515" s="73"/>
      <c r="G515" s="71">
        <f>B515-C515</f>
        <v>90</v>
      </c>
      <c r="H515" s="72">
        <f>D515-E515</f>
        <v>634</v>
      </c>
      <c r="I515" s="37" t="str">
        <f>IF(C515=0, "-", IF(G515/C515&lt;10, G515/C515, "&gt;999%"))</f>
        <v>-</v>
      </c>
      <c r="J515" s="38" t="str">
        <f>IF(E515=0, "-", IF(H515/E515&lt;10, H515/E515, "&gt;999%"))</f>
        <v>-</v>
      </c>
    </row>
    <row r="516" spans="1:10" x14ac:dyDescent="0.25">
      <c r="A516" s="177"/>
      <c r="B516" s="143"/>
      <c r="C516" s="144"/>
      <c r="D516" s="143"/>
      <c r="E516" s="144"/>
      <c r="F516" s="145"/>
      <c r="G516" s="143"/>
      <c r="H516" s="144"/>
      <c r="I516" s="151"/>
      <c r="J516" s="152"/>
    </row>
    <row r="517" spans="1:10" s="139" customFormat="1" x14ac:dyDescent="0.25">
      <c r="A517" s="159" t="s">
        <v>93</v>
      </c>
      <c r="B517" s="65"/>
      <c r="C517" s="66"/>
      <c r="D517" s="65"/>
      <c r="E517" s="66"/>
      <c r="F517" s="67"/>
      <c r="G517" s="65"/>
      <c r="H517" s="66"/>
      <c r="I517" s="20"/>
      <c r="J517" s="21"/>
    </row>
    <row r="518" spans="1:10" x14ac:dyDescent="0.25">
      <c r="A518" s="158" t="s">
        <v>247</v>
      </c>
      <c r="B518" s="65">
        <v>38</v>
      </c>
      <c r="C518" s="66">
        <v>83</v>
      </c>
      <c r="D518" s="65">
        <v>1080</v>
      </c>
      <c r="E518" s="66">
        <v>1428</v>
      </c>
      <c r="F518" s="67"/>
      <c r="G518" s="65">
        <f t="shared" ref="G518:G540" si="100">B518-C518</f>
        <v>-45</v>
      </c>
      <c r="H518" s="66">
        <f t="shared" ref="H518:H540" si="101">D518-E518</f>
        <v>-348</v>
      </c>
      <c r="I518" s="20">
        <f t="shared" ref="I518:I540" si="102">IF(C518=0, "-", IF(G518/C518&lt;10, G518/C518, "&gt;999%"))</f>
        <v>-0.54216867469879515</v>
      </c>
      <c r="J518" s="21">
        <f t="shared" ref="J518:J540" si="103">IF(E518=0, "-", IF(H518/E518&lt;10, H518/E518, "&gt;999%"))</f>
        <v>-0.24369747899159663</v>
      </c>
    </row>
    <row r="519" spans="1:10" x14ac:dyDescent="0.25">
      <c r="A519" s="158" t="s">
        <v>374</v>
      </c>
      <c r="B519" s="65">
        <v>76</v>
      </c>
      <c r="C519" s="66">
        <v>29</v>
      </c>
      <c r="D519" s="65">
        <v>521</v>
      </c>
      <c r="E519" s="66">
        <v>413</v>
      </c>
      <c r="F519" s="67"/>
      <c r="G519" s="65">
        <f t="shared" si="100"/>
        <v>47</v>
      </c>
      <c r="H519" s="66">
        <f t="shared" si="101"/>
        <v>108</v>
      </c>
      <c r="I519" s="20">
        <f t="shared" si="102"/>
        <v>1.6206896551724137</v>
      </c>
      <c r="J519" s="21">
        <f t="shared" si="103"/>
        <v>0.26150121065375304</v>
      </c>
    </row>
    <row r="520" spans="1:10" x14ac:dyDescent="0.25">
      <c r="A520" s="158" t="s">
        <v>491</v>
      </c>
      <c r="B520" s="65">
        <v>0</v>
      </c>
      <c r="C520" s="66">
        <v>0</v>
      </c>
      <c r="D520" s="65">
        <v>23</v>
      </c>
      <c r="E520" s="66">
        <v>11</v>
      </c>
      <c r="F520" s="67"/>
      <c r="G520" s="65">
        <f t="shared" si="100"/>
        <v>0</v>
      </c>
      <c r="H520" s="66">
        <f t="shared" si="101"/>
        <v>12</v>
      </c>
      <c r="I520" s="20" t="str">
        <f t="shared" si="102"/>
        <v>-</v>
      </c>
      <c r="J520" s="21">
        <f t="shared" si="103"/>
        <v>1.0909090909090908</v>
      </c>
    </row>
    <row r="521" spans="1:10" x14ac:dyDescent="0.25">
      <c r="A521" s="158" t="s">
        <v>228</v>
      </c>
      <c r="B521" s="65">
        <v>203</v>
      </c>
      <c r="C521" s="66">
        <v>98</v>
      </c>
      <c r="D521" s="65">
        <v>1984</v>
      </c>
      <c r="E521" s="66">
        <v>1845</v>
      </c>
      <c r="F521" s="67"/>
      <c r="G521" s="65">
        <f t="shared" si="100"/>
        <v>105</v>
      </c>
      <c r="H521" s="66">
        <f t="shared" si="101"/>
        <v>139</v>
      </c>
      <c r="I521" s="20">
        <f t="shared" si="102"/>
        <v>1.0714285714285714</v>
      </c>
      <c r="J521" s="21">
        <f t="shared" si="103"/>
        <v>7.5338753387533874E-2</v>
      </c>
    </row>
    <row r="522" spans="1:10" x14ac:dyDescent="0.25">
      <c r="A522" s="158" t="s">
        <v>375</v>
      </c>
      <c r="B522" s="65">
        <v>62</v>
      </c>
      <c r="C522" s="66">
        <v>0</v>
      </c>
      <c r="D522" s="65">
        <v>188</v>
      </c>
      <c r="E522" s="66">
        <v>0</v>
      </c>
      <c r="F522" s="67"/>
      <c r="G522" s="65">
        <f t="shared" si="100"/>
        <v>62</v>
      </c>
      <c r="H522" s="66">
        <f t="shared" si="101"/>
        <v>188</v>
      </c>
      <c r="I522" s="20" t="str">
        <f t="shared" si="102"/>
        <v>-</v>
      </c>
      <c r="J522" s="21" t="str">
        <f t="shared" si="103"/>
        <v>-</v>
      </c>
    </row>
    <row r="523" spans="1:10" x14ac:dyDescent="0.25">
      <c r="A523" s="158" t="s">
        <v>447</v>
      </c>
      <c r="B523" s="65">
        <v>15</v>
      </c>
      <c r="C523" s="66">
        <v>17</v>
      </c>
      <c r="D523" s="65">
        <v>340</v>
      </c>
      <c r="E523" s="66">
        <v>263</v>
      </c>
      <c r="F523" s="67"/>
      <c r="G523" s="65">
        <f t="shared" si="100"/>
        <v>-2</v>
      </c>
      <c r="H523" s="66">
        <f t="shared" si="101"/>
        <v>77</v>
      </c>
      <c r="I523" s="20">
        <f t="shared" si="102"/>
        <v>-0.11764705882352941</v>
      </c>
      <c r="J523" s="21">
        <f t="shared" si="103"/>
        <v>0.29277566539923955</v>
      </c>
    </row>
    <row r="524" spans="1:10" x14ac:dyDescent="0.25">
      <c r="A524" s="158" t="s">
        <v>315</v>
      </c>
      <c r="B524" s="65">
        <v>4</v>
      </c>
      <c r="C524" s="66">
        <v>0</v>
      </c>
      <c r="D524" s="65">
        <v>23</v>
      </c>
      <c r="E524" s="66">
        <v>15</v>
      </c>
      <c r="F524" s="67"/>
      <c r="G524" s="65">
        <f t="shared" si="100"/>
        <v>4</v>
      </c>
      <c r="H524" s="66">
        <f t="shared" si="101"/>
        <v>8</v>
      </c>
      <c r="I524" s="20" t="str">
        <f t="shared" si="102"/>
        <v>-</v>
      </c>
      <c r="J524" s="21">
        <f t="shared" si="103"/>
        <v>0.53333333333333333</v>
      </c>
    </row>
    <row r="525" spans="1:10" x14ac:dyDescent="0.25">
      <c r="A525" s="158" t="s">
        <v>304</v>
      </c>
      <c r="B525" s="65">
        <v>3</v>
      </c>
      <c r="C525" s="66">
        <v>1</v>
      </c>
      <c r="D525" s="65">
        <v>13</v>
      </c>
      <c r="E525" s="66">
        <v>18</v>
      </c>
      <c r="F525" s="67"/>
      <c r="G525" s="65">
        <f t="shared" si="100"/>
        <v>2</v>
      </c>
      <c r="H525" s="66">
        <f t="shared" si="101"/>
        <v>-5</v>
      </c>
      <c r="I525" s="20">
        <f t="shared" si="102"/>
        <v>2</v>
      </c>
      <c r="J525" s="21">
        <f t="shared" si="103"/>
        <v>-0.27777777777777779</v>
      </c>
    </row>
    <row r="526" spans="1:10" x14ac:dyDescent="0.25">
      <c r="A526" s="158" t="s">
        <v>489</v>
      </c>
      <c r="B526" s="65">
        <v>6</v>
      </c>
      <c r="C526" s="66">
        <v>21</v>
      </c>
      <c r="D526" s="65">
        <v>227</v>
      </c>
      <c r="E526" s="66">
        <v>176</v>
      </c>
      <c r="F526" s="67"/>
      <c r="G526" s="65">
        <f t="shared" si="100"/>
        <v>-15</v>
      </c>
      <c r="H526" s="66">
        <f t="shared" si="101"/>
        <v>51</v>
      </c>
      <c r="I526" s="20">
        <f t="shared" si="102"/>
        <v>-0.7142857142857143</v>
      </c>
      <c r="J526" s="21">
        <f t="shared" si="103"/>
        <v>0.28977272727272729</v>
      </c>
    </row>
    <row r="527" spans="1:10" x14ac:dyDescent="0.25">
      <c r="A527" s="158" t="s">
        <v>504</v>
      </c>
      <c r="B527" s="65">
        <v>31</v>
      </c>
      <c r="C527" s="66">
        <v>75</v>
      </c>
      <c r="D527" s="65">
        <v>736</v>
      </c>
      <c r="E527" s="66">
        <v>902</v>
      </c>
      <c r="F527" s="67"/>
      <c r="G527" s="65">
        <f t="shared" si="100"/>
        <v>-44</v>
      </c>
      <c r="H527" s="66">
        <f t="shared" si="101"/>
        <v>-166</v>
      </c>
      <c r="I527" s="20">
        <f t="shared" si="102"/>
        <v>-0.58666666666666667</v>
      </c>
      <c r="J527" s="21">
        <f t="shared" si="103"/>
        <v>-0.18403547671840353</v>
      </c>
    </row>
    <row r="528" spans="1:10" x14ac:dyDescent="0.25">
      <c r="A528" s="158" t="s">
        <v>513</v>
      </c>
      <c r="B528" s="65">
        <v>47</v>
      </c>
      <c r="C528" s="66">
        <v>54</v>
      </c>
      <c r="D528" s="65">
        <v>877</v>
      </c>
      <c r="E528" s="66">
        <v>707</v>
      </c>
      <c r="F528" s="67"/>
      <c r="G528" s="65">
        <f t="shared" si="100"/>
        <v>-7</v>
      </c>
      <c r="H528" s="66">
        <f t="shared" si="101"/>
        <v>170</v>
      </c>
      <c r="I528" s="20">
        <f t="shared" si="102"/>
        <v>-0.12962962962962962</v>
      </c>
      <c r="J528" s="21">
        <f t="shared" si="103"/>
        <v>0.24045261669024046</v>
      </c>
    </row>
    <row r="529" spans="1:10" x14ac:dyDescent="0.25">
      <c r="A529" s="158" t="s">
        <v>531</v>
      </c>
      <c r="B529" s="65">
        <v>175</v>
      </c>
      <c r="C529" s="66">
        <v>233</v>
      </c>
      <c r="D529" s="65">
        <v>3205</v>
      </c>
      <c r="E529" s="66">
        <v>2621</v>
      </c>
      <c r="F529" s="67"/>
      <c r="G529" s="65">
        <f t="shared" si="100"/>
        <v>-58</v>
      </c>
      <c r="H529" s="66">
        <f t="shared" si="101"/>
        <v>584</v>
      </c>
      <c r="I529" s="20">
        <f t="shared" si="102"/>
        <v>-0.24892703862660945</v>
      </c>
      <c r="J529" s="21">
        <f t="shared" si="103"/>
        <v>0.22281571919114843</v>
      </c>
    </row>
    <row r="530" spans="1:10" x14ac:dyDescent="0.25">
      <c r="A530" s="158" t="s">
        <v>448</v>
      </c>
      <c r="B530" s="65">
        <v>49</v>
      </c>
      <c r="C530" s="66">
        <v>39</v>
      </c>
      <c r="D530" s="65">
        <v>888</v>
      </c>
      <c r="E530" s="66">
        <v>739</v>
      </c>
      <c r="F530" s="67"/>
      <c r="G530" s="65">
        <f t="shared" si="100"/>
        <v>10</v>
      </c>
      <c r="H530" s="66">
        <f t="shared" si="101"/>
        <v>149</v>
      </c>
      <c r="I530" s="20">
        <f t="shared" si="102"/>
        <v>0.25641025641025639</v>
      </c>
      <c r="J530" s="21">
        <f t="shared" si="103"/>
        <v>0.20162381596752368</v>
      </c>
    </row>
    <row r="531" spans="1:10" x14ac:dyDescent="0.25">
      <c r="A531" s="158" t="s">
        <v>532</v>
      </c>
      <c r="B531" s="65">
        <v>67</v>
      </c>
      <c r="C531" s="66">
        <v>69</v>
      </c>
      <c r="D531" s="65">
        <v>651</v>
      </c>
      <c r="E531" s="66">
        <v>811</v>
      </c>
      <c r="F531" s="67"/>
      <c r="G531" s="65">
        <f t="shared" si="100"/>
        <v>-2</v>
      </c>
      <c r="H531" s="66">
        <f t="shared" si="101"/>
        <v>-160</v>
      </c>
      <c r="I531" s="20">
        <f t="shared" si="102"/>
        <v>-2.8985507246376812E-2</v>
      </c>
      <c r="J531" s="21">
        <f t="shared" si="103"/>
        <v>-0.19728729963008632</v>
      </c>
    </row>
    <row r="532" spans="1:10" x14ac:dyDescent="0.25">
      <c r="A532" s="158" t="s">
        <v>473</v>
      </c>
      <c r="B532" s="65">
        <v>140</v>
      </c>
      <c r="C532" s="66">
        <v>58</v>
      </c>
      <c r="D532" s="65">
        <v>1030</v>
      </c>
      <c r="E532" s="66">
        <v>1056</v>
      </c>
      <c r="F532" s="67"/>
      <c r="G532" s="65">
        <f t="shared" si="100"/>
        <v>82</v>
      </c>
      <c r="H532" s="66">
        <f t="shared" si="101"/>
        <v>-26</v>
      </c>
      <c r="I532" s="20">
        <f t="shared" si="102"/>
        <v>1.4137931034482758</v>
      </c>
      <c r="J532" s="21">
        <f t="shared" si="103"/>
        <v>-2.462121212121212E-2</v>
      </c>
    </row>
    <row r="533" spans="1:10" x14ac:dyDescent="0.25">
      <c r="A533" s="158" t="s">
        <v>449</v>
      </c>
      <c r="B533" s="65">
        <v>85</v>
      </c>
      <c r="C533" s="66">
        <v>132</v>
      </c>
      <c r="D533" s="65">
        <v>1442</v>
      </c>
      <c r="E533" s="66">
        <v>1413</v>
      </c>
      <c r="F533" s="67"/>
      <c r="G533" s="65">
        <f t="shared" si="100"/>
        <v>-47</v>
      </c>
      <c r="H533" s="66">
        <f t="shared" si="101"/>
        <v>29</v>
      </c>
      <c r="I533" s="20">
        <f t="shared" si="102"/>
        <v>-0.35606060606060608</v>
      </c>
      <c r="J533" s="21">
        <f t="shared" si="103"/>
        <v>2.0523708421797595E-2</v>
      </c>
    </row>
    <row r="534" spans="1:10" x14ac:dyDescent="0.25">
      <c r="A534" s="158" t="s">
        <v>229</v>
      </c>
      <c r="B534" s="65">
        <v>0</v>
      </c>
      <c r="C534" s="66">
        <v>1</v>
      </c>
      <c r="D534" s="65">
        <v>3</v>
      </c>
      <c r="E534" s="66">
        <v>8</v>
      </c>
      <c r="F534" s="67"/>
      <c r="G534" s="65">
        <f t="shared" si="100"/>
        <v>-1</v>
      </c>
      <c r="H534" s="66">
        <f t="shared" si="101"/>
        <v>-5</v>
      </c>
      <c r="I534" s="20">
        <f t="shared" si="102"/>
        <v>-1</v>
      </c>
      <c r="J534" s="21">
        <f t="shared" si="103"/>
        <v>-0.625</v>
      </c>
    </row>
    <row r="535" spans="1:10" x14ac:dyDescent="0.25">
      <c r="A535" s="158" t="s">
        <v>230</v>
      </c>
      <c r="B535" s="65">
        <v>0</v>
      </c>
      <c r="C535" s="66">
        <v>0</v>
      </c>
      <c r="D535" s="65">
        <v>0</v>
      </c>
      <c r="E535" s="66">
        <v>5</v>
      </c>
      <c r="F535" s="67"/>
      <c r="G535" s="65">
        <f t="shared" si="100"/>
        <v>0</v>
      </c>
      <c r="H535" s="66">
        <f t="shared" si="101"/>
        <v>-5</v>
      </c>
      <c r="I535" s="20" t="str">
        <f t="shared" si="102"/>
        <v>-</v>
      </c>
      <c r="J535" s="21">
        <f t="shared" si="103"/>
        <v>-1</v>
      </c>
    </row>
    <row r="536" spans="1:10" x14ac:dyDescent="0.25">
      <c r="A536" s="158" t="s">
        <v>408</v>
      </c>
      <c r="B536" s="65">
        <v>134</v>
      </c>
      <c r="C536" s="66">
        <v>214</v>
      </c>
      <c r="D536" s="65">
        <v>2738</v>
      </c>
      <c r="E536" s="66">
        <v>2786</v>
      </c>
      <c r="F536" s="67"/>
      <c r="G536" s="65">
        <f t="shared" si="100"/>
        <v>-80</v>
      </c>
      <c r="H536" s="66">
        <f t="shared" si="101"/>
        <v>-48</v>
      </c>
      <c r="I536" s="20">
        <f t="shared" si="102"/>
        <v>-0.37383177570093457</v>
      </c>
      <c r="J536" s="21">
        <f t="shared" si="103"/>
        <v>-1.7229002153625269E-2</v>
      </c>
    </row>
    <row r="537" spans="1:10" x14ac:dyDescent="0.25">
      <c r="A537" s="158" t="s">
        <v>331</v>
      </c>
      <c r="B537" s="65">
        <v>0</v>
      </c>
      <c r="C537" s="66">
        <v>0</v>
      </c>
      <c r="D537" s="65">
        <v>1</v>
      </c>
      <c r="E537" s="66">
        <v>8</v>
      </c>
      <c r="F537" s="67"/>
      <c r="G537" s="65">
        <f t="shared" si="100"/>
        <v>0</v>
      </c>
      <c r="H537" s="66">
        <f t="shared" si="101"/>
        <v>-7</v>
      </c>
      <c r="I537" s="20" t="str">
        <f t="shared" si="102"/>
        <v>-</v>
      </c>
      <c r="J537" s="21">
        <f t="shared" si="103"/>
        <v>-0.875</v>
      </c>
    </row>
    <row r="538" spans="1:10" x14ac:dyDescent="0.25">
      <c r="A538" s="158" t="s">
        <v>210</v>
      </c>
      <c r="B538" s="65">
        <v>16</v>
      </c>
      <c r="C538" s="66">
        <v>10</v>
      </c>
      <c r="D538" s="65">
        <v>202</v>
      </c>
      <c r="E538" s="66">
        <v>312</v>
      </c>
      <c r="F538" s="67"/>
      <c r="G538" s="65">
        <f t="shared" si="100"/>
        <v>6</v>
      </c>
      <c r="H538" s="66">
        <f t="shared" si="101"/>
        <v>-110</v>
      </c>
      <c r="I538" s="20">
        <f t="shared" si="102"/>
        <v>0.6</v>
      </c>
      <c r="J538" s="21">
        <f t="shared" si="103"/>
        <v>-0.35256410256410259</v>
      </c>
    </row>
    <row r="539" spans="1:10" x14ac:dyDescent="0.25">
      <c r="A539" s="158" t="s">
        <v>352</v>
      </c>
      <c r="B539" s="65">
        <v>73</v>
      </c>
      <c r="C539" s="66">
        <v>27</v>
      </c>
      <c r="D539" s="65">
        <v>656</v>
      </c>
      <c r="E539" s="66">
        <v>577</v>
      </c>
      <c r="F539" s="67"/>
      <c r="G539" s="65">
        <f t="shared" si="100"/>
        <v>46</v>
      </c>
      <c r="H539" s="66">
        <f t="shared" si="101"/>
        <v>79</v>
      </c>
      <c r="I539" s="20">
        <f t="shared" si="102"/>
        <v>1.7037037037037037</v>
      </c>
      <c r="J539" s="21">
        <f t="shared" si="103"/>
        <v>0.1369150779896014</v>
      </c>
    </row>
    <row r="540" spans="1:10" s="160" customFormat="1" x14ac:dyDescent="0.25">
      <c r="A540" s="178" t="s">
        <v>691</v>
      </c>
      <c r="B540" s="71">
        <v>1224</v>
      </c>
      <c r="C540" s="72">
        <v>1161</v>
      </c>
      <c r="D540" s="71">
        <v>16828</v>
      </c>
      <c r="E540" s="72">
        <v>16114</v>
      </c>
      <c r="F540" s="73"/>
      <c r="G540" s="71">
        <f t="shared" si="100"/>
        <v>63</v>
      </c>
      <c r="H540" s="72">
        <f t="shared" si="101"/>
        <v>714</v>
      </c>
      <c r="I540" s="37">
        <f t="shared" si="102"/>
        <v>5.4263565891472867E-2</v>
      </c>
      <c r="J540" s="38">
        <f t="shared" si="103"/>
        <v>4.4309296264118156E-2</v>
      </c>
    </row>
    <row r="541" spans="1:10" x14ac:dyDescent="0.25">
      <c r="A541" s="177"/>
      <c r="B541" s="143"/>
      <c r="C541" s="144"/>
      <c r="D541" s="143"/>
      <c r="E541" s="144"/>
      <c r="F541" s="145"/>
      <c r="G541" s="143"/>
      <c r="H541" s="144"/>
      <c r="I541" s="151"/>
      <c r="J541" s="152"/>
    </row>
    <row r="542" spans="1:10" s="139" customFormat="1" x14ac:dyDescent="0.25">
      <c r="A542" s="159" t="s">
        <v>94</v>
      </c>
      <c r="B542" s="65"/>
      <c r="C542" s="66"/>
      <c r="D542" s="65"/>
      <c r="E542" s="66"/>
      <c r="F542" s="67"/>
      <c r="G542" s="65"/>
      <c r="H542" s="66"/>
      <c r="I542" s="20"/>
      <c r="J542" s="21"/>
    </row>
    <row r="543" spans="1:10" x14ac:dyDescent="0.25">
      <c r="A543" s="158" t="s">
        <v>569</v>
      </c>
      <c r="B543" s="65">
        <v>12</v>
      </c>
      <c r="C543" s="66">
        <v>8</v>
      </c>
      <c r="D543" s="65">
        <v>63</v>
      </c>
      <c r="E543" s="66">
        <v>42</v>
      </c>
      <c r="F543" s="67"/>
      <c r="G543" s="65">
        <f>B543-C543</f>
        <v>4</v>
      </c>
      <c r="H543" s="66">
        <f>D543-E543</f>
        <v>21</v>
      </c>
      <c r="I543" s="20">
        <f>IF(C543=0, "-", IF(G543/C543&lt;10, G543/C543, "&gt;999%"))</f>
        <v>0.5</v>
      </c>
      <c r="J543" s="21">
        <f>IF(E543=0, "-", IF(H543/E543&lt;10, H543/E543, "&gt;999%"))</f>
        <v>0.5</v>
      </c>
    </row>
    <row r="544" spans="1:10" x14ac:dyDescent="0.25">
      <c r="A544" s="158" t="s">
        <v>556</v>
      </c>
      <c r="B544" s="65">
        <v>4</v>
      </c>
      <c r="C544" s="66">
        <v>2</v>
      </c>
      <c r="D544" s="65">
        <v>12</v>
      </c>
      <c r="E544" s="66">
        <v>13</v>
      </c>
      <c r="F544" s="67"/>
      <c r="G544" s="65">
        <f>B544-C544</f>
        <v>2</v>
      </c>
      <c r="H544" s="66">
        <f>D544-E544</f>
        <v>-1</v>
      </c>
      <c r="I544" s="20">
        <f>IF(C544=0, "-", IF(G544/C544&lt;10, G544/C544, "&gt;999%"))</f>
        <v>1</v>
      </c>
      <c r="J544" s="21">
        <f>IF(E544=0, "-", IF(H544/E544&lt;10, H544/E544, "&gt;999%"))</f>
        <v>-7.6923076923076927E-2</v>
      </c>
    </row>
    <row r="545" spans="1:10" s="160" customFormat="1" x14ac:dyDescent="0.25">
      <c r="A545" s="178" t="s">
        <v>692</v>
      </c>
      <c r="B545" s="71">
        <v>16</v>
      </c>
      <c r="C545" s="72">
        <v>10</v>
      </c>
      <c r="D545" s="71">
        <v>75</v>
      </c>
      <c r="E545" s="72">
        <v>55</v>
      </c>
      <c r="F545" s="73"/>
      <c r="G545" s="71">
        <f>B545-C545</f>
        <v>6</v>
      </c>
      <c r="H545" s="72">
        <f>D545-E545</f>
        <v>20</v>
      </c>
      <c r="I545" s="37">
        <f>IF(C545=0, "-", IF(G545/C545&lt;10, G545/C545, "&gt;999%"))</f>
        <v>0.6</v>
      </c>
      <c r="J545" s="38">
        <f>IF(E545=0, "-", IF(H545/E545&lt;10, H545/E545, "&gt;999%"))</f>
        <v>0.36363636363636365</v>
      </c>
    </row>
    <row r="546" spans="1:10" x14ac:dyDescent="0.25">
      <c r="A546" s="177"/>
      <c r="B546" s="143"/>
      <c r="C546" s="144"/>
      <c r="D546" s="143"/>
      <c r="E546" s="144"/>
      <c r="F546" s="145"/>
      <c r="G546" s="143"/>
      <c r="H546" s="144"/>
      <c r="I546" s="151"/>
      <c r="J546" s="152"/>
    </row>
    <row r="547" spans="1:10" s="139" customFormat="1" x14ac:dyDescent="0.25">
      <c r="A547" s="159" t="s">
        <v>95</v>
      </c>
      <c r="B547" s="65"/>
      <c r="C547" s="66"/>
      <c r="D547" s="65"/>
      <c r="E547" s="66"/>
      <c r="F547" s="67"/>
      <c r="G547" s="65"/>
      <c r="H547" s="66"/>
      <c r="I547" s="20"/>
      <c r="J547" s="21"/>
    </row>
    <row r="548" spans="1:10" x14ac:dyDescent="0.25">
      <c r="A548" s="158" t="s">
        <v>533</v>
      </c>
      <c r="B548" s="65">
        <v>67</v>
      </c>
      <c r="C548" s="66">
        <v>21</v>
      </c>
      <c r="D548" s="65">
        <v>315</v>
      </c>
      <c r="E548" s="66">
        <v>596</v>
      </c>
      <c r="F548" s="67"/>
      <c r="G548" s="65">
        <f t="shared" ref="G548:G567" si="104">B548-C548</f>
        <v>46</v>
      </c>
      <c r="H548" s="66">
        <f t="shared" ref="H548:H567" si="105">D548-E548</f>
        <v>-281</v>
      </c>
      <c r="I548" s="20">
        <f t="shared" ref="I548:I567" si="106">IF(C548=0, "-", IF(G548/C548&lt;10, G548/C548, "&gt;999%"))</f>
        <v>2.1904761904761907</v>
      </c>
      <c r="J548" s="21">
        <f t="shared" ref="J548:J567" si="107">IF(E548=0, "-", IF(H548/E548&lt;10, H548/E548, "&gt;999%"))</f>
        <v>-0.47147651006711411</v>
      </c>
    </row>
    <row r="549" spans="1:10" x14ac:dyDescent="0.25">
      <c r="A549" s="158" t="s">
        <v>263</v>
      </c>
      <c r="B549" s="65">
        <v>6</v>
      </c>
      <c r="C549" s="66">
        <v>6</v>
      </c>
      <c r="D549" s="65">
        <v>52</v>
      </c>
      <c r="E549" s="66">
        <v>6</v>
      </c>
      <c r="F549" s="67"/>
      <c r="G549" s="65">
        <f t="shared" si="104"/>
        <v>0</v>
      </c>
      <c r="H549" s="66">
        <f t="shared" si="105"/>
        <v>46</v>
      </c>
      <c r="I549" s="20">
        <f t="shared" si="106"/>
        <v>0</v>
      </c>
      <c r="J549" s="21">
        <f t="shared" si="107"/>
        <v>7.666666666666667</v>
      </c>
    </row>
    <row r="550" spans="1:10" x14ac:dyDescent="0.25">
      <c r="A550" s="158" t="s">
        <v>296</v>
      </c>
      <c r="B550" s="65">
        <v>0</v>
      </c>
      <c r="C550" s="66">
        <v>0</v>
      </c>
      <c r="D550" s="65">
        <v>9</v>
      </c>
      <c r="E550" s="66">
        <v>15</v>
      </c>
      <c r="F550" s="67"/>
      <c r="G550" s="65">
        <f t="shared" si="104"/>
        <v>0</v>
      </c>
      <c r="H550" s="66">
        <f t="shared" si="105"/>
        <v>-6</v>
      </c>
      <c r="I550" s="20" t="str">
        <f t="shared" si="106"/>
        <v>-</v>
      </c>
      <c r="J550" s="21">
        <f t="shared" si="107"/>
        <v>-0.4</v>
      </c>
    </row>
    <row r="551" spans="1:10" x14ac:dyDescent="0.25">
      <c r="A551" s="158" t="s">
        <v>494</v>
      </c>
      <c r="B551" s="65">
        <v>3</v>
      </c>
      <c r="C551" s="66">
        <v>3</v>
      </c>
      <c r="D551" s="65">
        <v>21</v>
      </c>
      <c r="E551" s="66">
        <v>26</v>
      </c>
      <c r="F551" s="67"/>
      <c r="G551" s="65">
        <f t="shared" si="104"/>
        <v>0</v>
      </c>
      <c r="H551" s="66">
        <f t="shared" si="105"/>
        <v>-5</v>
      </c>
      <c r="I551" s="20">
        <f t="shared" si="106"/>
        <v>0</v>
      </c>
      <c r="J551" s="21">
        <f t="shared" si="107"/>
        <v>-0.19230769230769232</v>
      </c>
    </row>
    <row r="552" spans="1:10" x14ac:dyDescent="0.25">
      <c r="A552" s="158" t="s">
        <v>305</v>
      </c>
      <c r="B552" s="65">
        <v>0</v>
      </c>
      <c r="C552" s="66">
        <v>0</v>
      </c>
      <c r="D552" s="65">
        <v>1</v>
      </c>
      <c r="E552" s="66">
        <v>4</v>
      </c>
      <c r="F552" s="67"/>
      <c r="G552" s="65">
        <f t="shared" si="104"/>
        <v>0</v>
      </c>
      <c r="H552" s="66">
        <f t="shared" si="105"/>
        <v>-3</v>
      </c>
      <c r="I552" s="20" t="str">
        <f t="shared" si="106"/>
        <v>-</v>
      </c>
      <c r="J552" s="21">
        <f t="shared" si="107"/>
        <v>-0.75</v>
      </c>
    </row>
    <row r="553" spans="1:10" x14ac:dyDescent="0.25">
      <c r="A553" s="158" t="s">
        <v>297</v>
      </c>
      <c r="B553" s="65">
        <v>0</v>
      </c>
      <c r="C553" s="66">
        <v>0</v>
      </c>
      <c r="D553" s="65">
        <v>1</v>
      </c>
      <c r="E553" s="66">
        <v>2</v>
      </c>
      <c r="F553" s="67"/>
      <c r="G553" s="65">
        <f t="shared" si="104"/>
        <v>0</v>
      </c>
      <c r="H553" s="66">
        <f t="shared" si="105"/>
        <v>-1</v>
      </c>
      <c r="I553" s="20" t="str">
        <f t="shared" si="106"/>
        <v>-</v>
      </c>
      <c r="J553" s="21">
        <f t="shared" si="107"/>
        <v>-0.5</v>
      </c>
    </row>
    <row r="554" spans="1:10" x14ac:dyDescent="0.25">
      <c r="A554" s="158" t="s">
        <v>545</v>
      </c>
      <c r="B554" s="65">
        <v>9</v>
      </c>
      <c r="C554" s="66">
        <v>4</v>
      </c>
      <c r="D554" s="65">
        <v>46</v>
      </c>
      <c r="E554" s="66">
        <v>50</v>
      </c>
      <c r="F554" s="67"/>
      <c r="G554" s="65">
        <f t="shared" si="104"/>
        <v>5</v>
      </c>
      <c r="H554" s="66">
        <f t="shared" si="105"/>
        <v>-4</v>
      </c>
      <c r="I554" s="20">
        <f t="shared" si="106"/>
        <v>1.25</v>
      </c>
      <c r="J554" s="21">
        <f t="shared" si="107"/>
        <v>-0.08</v>
      </c>
    </row>
    <row r="555" spans="1:10" x14ac:dyDescent="0.25">
      <c r="A555" s="158" t="s">
        <v>490</v>
      </c>
      <c r="B555" s="65">
        <v>0</v>
      </c>
      <c r="C555" s="66">
        <v>0</v>
      </c>
      <c r="D555" s="65">
        <v>0</v>
      </c>
      <c r="E555" s="66">
        <v>3</v>
      </c>
      <c r="F555" s="67"/>
      <c r="G555" s="65">
        <f t="shared" si="104"/>
        <v>0</v>
      </c>
      <c r="H555" s="66">
        <f t="shared" si="105"/>
        <v>-3</v>
      </c>
      <c r="I555" s="20" t="str">
        <f t="shared" si="106"/>
        <v>-</v>
      </c>
      <c r="J555" s="21">
        <f t="shared" si="107"/>
        <v>-1</v>
      </c>
    </row>
    <row r="556" spans="1:10" x14ac:dyDescent="0.25">
      <c r="A556" s="158" t="s">
        <v>231</v>
      </c>
      <c r="B556" s="65">
        <v>24</v>
      </c>
      <c r="C556" s="66">
        <v>16</v>
      </c>
      <c r="D556" s="65">
        <v>226</v>
      </c>
      <c r="E556" s="66">
        <v>121</v>
      </c>
      <c r="F556" s="67"/>
      <c r="G556" s="65">
        <f t="shared" si="104"/>
        <v>8</v>
      </c>
      <c r="H556" s="66">
        <f t="shared" si="105"/>
        <v>105</v>
      </c>
      <c r="I556" s="20">
        <f t="shared" si="106"/>
        <v>0.5</v>
      </c>
      <c r="J556" s="21">
        <f t="shared" si="107"/>
        <v>0.86776859504132231</v>
      </c>
    </row>
    <row r="557" spans="1:10" x14ac:dyDescent="0.25">
      <c r="A557" s="158" t="s">
        <v>298</v>
      </c>
      <c r="B557" s="65">
        <v>3</v>
      </c>
      <c r="C557" s="66">
        <v>4</v>
      </c>
      <c r="D557" s="65">
        <v>19</v>
      </c>
      <c r="E557" s="66">
        <v>34</v>
      </c>
      <c r="F557" s="67"/>
      <c r="G557" s="65">
        <f t="shared" si="104"/>
        <v>-1</v>
      </c>
      <c r="H557" s="66">
        <f t="shared" si="105"/>
        <v>-15</v>
      </c>
      <c r="I557" s="20">
        <f t="shared" si="106"/>
        <v>-0.25</v>
      </c>
      <c r="J557" s="21">
        <f t="shared" si="107"/>
        <v>-0.44117647058823528</v>
      </c>
    </row>
    <row r="558" spans="1:10" x14ac:dyDescent="0.25">
      <c r="A558" s="158" t="s">
        <v>248</v>
      </c>
      <c r="B558" s="65">
        <v>1</v>
      </c>
      <c r="C558" s="66">
        <v>5</v>
      </c>
      <c r="D558" s="65">
        <v>19</v>
      </c>
      <c r="E558" s="66">
        <v>56</v>
      </c>
      <c r="F558" s="67"/>
      <c r="G558" s="65">
        <f t="shared" si="104"/>
        <v>-4</v>
      </c>
      <c r="H558" s="66">
        <f t="shared" si="105"/>
        <v>-37</v>
      </c>
      <c r="I558" s="20">
        <f t="shared" si="106"/>
        <v>-0.8</v>
      </c>
      <c r="J558" s="21">
        <f t="shared" si="107"/>
        <v>-0.6607142857142857</v>
      </c>
    </row>
    <row r="559" spans="1:10" x14ac:dyDescent="0.25">
      <c r="A559" s="158" t="s">
        <v>450</v>
      </c>
      <c r="B559" s="65">
        <v>1</v>
      </c>
      <c r="C559" s="66">
        <v>0</v>
      </c>
      <c r="D559" s="65">
        <v>11</v>
      </c>
      <c r="E559" s="66">
        <v>13</v>
      </c>
      <c r="F559" s="67"/>
      <c r="G559" s="65">
        <f t="shared" si="104"/>
        <v>1</v>
      </c>
      <c r="H559" s="66">
        <f t="shared" si="105"/>
        <v>-2</v>
      </c>
      <c r="I559" s="20" t="str">
        <f t="shared" si="106"/>
        <v>-</v>
      </c>
      <c r="J559" s="21">
        <f t="shared" si="107"/>
        <v>-0.15384615384615385</v>
      </c>
    </row>
    <row r="560" spans="1:10" x14ac:dyDescent="0.25">
      <c r="A560" s="158" t="s">
        <v>211</v>
      </c>
      <c r="B560" s="65">
        <v>0</v>
      </c>
      <c r="C560" s="66">
        <v>48</v>
      </c>
      <c r="D560" s="65">
        <v>102</v>
      </c>
      <c r="E560" s="66">
        <v>363</v>
      </c>
      <c r="F560" s="67"/>
      <c r="G560" s="65">
        <f t="shared" si="104"/>
        <v>-48</v>
      </c>
      <c r="H560" s="66">
        <f t="shared" si="105"/>
        <v>-261</v>
      </c>
      <c r="I560" s="20">
        <f t="shared" si="106"/>
        <v>-1</v>
      </c>
      <c r="J560" s="21">
        <f t="shared" si="107"/>
        <v>-0.71900826446280997</v>
      </c>
    </row>
    <row r="561" spans="1:10" x14ac:dyDescent="0.25">
      <c r="A561" s="158" t="s">
        <v>353</v>
      </c>
      <c r="B561" s="65">
        <v>5</v>
      </c>
      <c r="C561" s="66">
        <v>27</v>
      </c>
      <c r="D561" s="65">
        <v>315</v>
      </c>
      <c r="E561" s="66">
        <v>384</v>
      </c>
      <c r="F561" s="67"/>
      <c r="G561" s="65">
        <f t="shared" si="104"/>
        <v>-22</v>
      </c>
      <c r="H561" s="66">
        <f t="shared" si="105"/>
        <v>-69</v>
      </c>
      <c r="I561" s="20">
        <f t="shared" si="106"/>
        <v>-0.81481481481481477</v>
      </c>
      <c r="J561" s="21">
        <f t="shared" si="107"/>
        <v>-0.1796875</v>
      </c>
    </row>
    <row r="562" spans="1:10" x14ac:dyDescent="0.25">
      <c r="A562" s="158" t="s">
        <v>409</v>
      </c>
      <c r="B562" s="65">
        <v>46</v>
      </c>
      <c r="C562" s="66">
        <v>16</v>
      </c>
      <c r="D562" s="65">
        <v>218</v>
      </c>
      <c r="E562" s="66">
        <v>204</v>
      </c>
      <c r="F562" s="67"/>
      <c r="G562" s="65">
        <f t="shared" si="104"/>
        <v>30</v>
      </c>
      <c r="H562" s="66">
        <f t="shared" si="105"/>
        <v>14</v>
      </c>
      <c r="I562" s="20">
        <f t="shared" si="106"/>
        <v>1.875</v>
      </c>
      <c r="J562" s="21">
        <f t="shared" si="107"/>
        <v>6.8627450980392163E-2</v>
      </c>
    </row>
    <row r="563" spans="1:10" x14ac:dyDescent="0.25">
      <c r="A563" s="158" t="s">
        <v>451</v>
      </c>
      <c r="B563" s="65">
        <v>45</v>
      </c>
      <c r="C563" s="66">
        <v>12</v>
      </c>
      <c r="D563" s="65">
        <v>258</v>
      </c>
      <c r="E563" s="66">
        <v>330</v>
      </c>
      <c r="F563" s="67"/>
      <c r="G563" s="65">
        <f t="shared" si="104"/>
        <v>33</v>
      </c>
      <c r="H563" s="66">
        <f t="shared" si="105"/>
        <v>-72</v>
      </c>
      <c r="I563" s="20">
        <f t="shared" si="106"/>
        <v>2.75</v>
      </c>
      <c r="J563" s="21">
        <f t="shared" si="107"/>
        <v>-0.21818181818181817</v>
      </c>
    </row>
    <row r="564" spans="1:10" x14ac:dyDescent="0.25">
      <c r="A564" s="158" t="s">
        <v>470</v>
      </c>
      <c r="B564" s="65">
        <v>11</v>
      </c>
      <c r="C564" s="66">
        <v>2</v>
      </c>
      <c r="D564" s="65">
        <v>90</v>
      </c>
      <c r="E564" s="66">
        <v>105</v>
      </c>
      <c r="F564" s="67"/>
      <c r="G564" s="65">
        <f t="shared" si="104"/>
        <v>9</v>
      </c>
      <c r="H564" s="66">
        <f t="shared" si="105"/>
        <v>-15</v>
      </c>
      <c r="I564" s="20">
        <f t="shared" si="106"/>
        <v>4.5</v>
      </c>
      <c r="J564" s="21">
        <f t="shared" si="107"/>
        <v>-0.14285714285714285</v>
      </c>
    </row>
    <row r="565" spans="1:10" x14ac:dyDescent="0.25">
      <c r="A565" s="158" t="s">
        <v>505</v>
      </c>
      <c r="B565" s="65">
        <v>9</v>
      </c>
      <c r="C565" s="66">
        <v>1</v>
      </c>
      <c r="D565" s="65">
        <v>56</v>
      </c>
      <c r="E565" s="66">
        <v>77</v>
      </c>
      <c r="F565" s="67"/>
      <c r="G565" s="65">
        <f t="shared" si="104"/>
        <v>8</v>
      </c>
      <c r="H565" s="66">
        <f t="shared" si="105"/>
        <v>-21</v>
      </c>
      <c r="I565" s="20">
        <f t="shared" si="106"/>
        <v>8</v>
      </c>
      <c r="J565" s="21">
        <f t="shared" si="107"/>
        <v>-0.27272727272727271</v>
      </c>
    </row>
    <row r="566" spans="1:10" x14ac:dyDescent="0.25">
      <c r="A566" s="158" t="s">
        <v>376</v>
      </c>
      <c r="B566" s="65">
        <v>24</v>
      </c>
      <c r="C566" s="66">
        <v>12</v>
      </c>
      <c r="D566" s="65">
        <v>233</v>
      </c>
      <c r="E566" s="66">
        <v>335</v>
      </c>
      <c r="F566" s="67"/>
      <c r="G566" s="65">
        <f t="shared" si="104"/>
        <v>12</v>
      </c>
      <c r="H566" s="66">
        <f t="shared" si="105"/>
        <v>-102</v>
      </c>
      <c r="I566" s="20">
        <f t="shared" si="106"/>
        <v>1</v>
      </c>
      <c r="J566" s="21">
        <f t="shared" si="107"/>
        <v>-0.30447761194029849</v>
      </c>
    </row>
    <row r="567" spans="1:10" s="160" customFormat="1" x14ac:dyDescent="0.25">
      <c r="A567" s="178" t="s">
        <v>693</v>
      </c>
      <c r="B567" s="71">
        <v>254</v>
      </c>
      <c r="C567" s="72">
        <v>177</v>
      </c>
      <c r="D567" s="71">
        <v>1992</v>
      </c>
      <c r="E567" s="72">
        <v>2724</v>
      </c>
      <c r="F567" s="73"/>
      <c r="G567" s="71">
        <f t="shared" si="104"/>
        <v>77</v>
      </c>
      <c r="H567" s="72">
        <f t="shared" si="105"/>
        <v>-732</v>
      </c>
      <c r="I567" s="37">
        <f t="shared" si="106"/>
        <v>0.43502824858757061</v>
      </c>
      <c r="J567" s="38">
        <f t="shared" si="107"/>
        <v>-0.2687224669603524</v>
      </c>
    </row>
    <row r="568" spans="1:10" x14ac:dyDescent="0.25">
      <c r="A568" s="177"/>
      <c r="B568" s="143"/>
      <c r="C568" s="144"/>
      <c r="D568" s="143"/>
      <c r="E568" s="144"/>
      <c r="F568" s="145"/>
      <c r="G568" s="143"/>
      <c r="H568" s="144"/>
      <c r="I568" s="151"/>
      <c r="J568" s="152"/>
    </row>
    <row r="569" spans="1:10" s="139" customFormat="1" x14ac:dyDescent="0.25">
      <c r="A569" s="159" t="s">
        <v>96</v>
      </c>
      <c r="B569" s="65"/>
      <c r="C569" s="66"/>
      <c r="D569" s="65"/>
      <c r="E569" s="66"/>
      <c r="F569" s="67"/>
      <c r="G569" s="65"/>
      <c r="H569" s="66"/>
      <c r="I569" s="20"/>
      <c r="J569" s="21"/>
    </row>
    <row r="570" spans="1:10" x14ac:dyDescent="0.25">
      <c r="A570" s="158" t="s">
        <v>386</v>
      </c>
      <c r="B570" s="65">
        <v>2</v>
      </c>
      <c r="C570" s="66">
        <v>0</v>
      </c>
      <c r="D570" s="65">
        <v>11</v>
      </c>
      <c r="E570" s="66">
        <v>0</v>
      </c>
      <c r="F570" s="67"/>
      <c r="G570" s="65">
        <f t="shared" ref="G570:G576" si="108">B570-C570</f>
        <v>2</v>
      </c>
      <c r="H570" s="66">
        <f t="shared" ref="H570:H576" si="109">D570-E570</f>
        <v>11</v>
      </c>
      <c r="I570" s="20" t="str">
        <f t="shared" ref="I570:I576" si="110">IF(C570=0, "-", IF(G570/C570&lt;10, G570/C570, "&gt;999%"))</f>
        <v>-</v>
      </c>
      <c r="J570" s="21" t="str">
        <f t="shared" ref="J570:J576" si="111">IF(E570=0, "-", IF(H570/E570&lt;10, H570/E570, "&gt;999%"))</f>
        <v>-</v>
      </c>
    </row>
    <row r="571" spans="1:10" x14ac:dyDescent="0.25">
      <c r="A571" s="158" t="s">
        <v>264</v>
      </c>
      <c r="B571" s="65">
        <v>0</v>
      </c>
      <c r="C571" s="66">
        <v>1</v>
      </c>
      <c r="D571" s="65">
        <v>6</v>
      </c>
      <c r="E571" s="66">
        <v>5</v>
      </c>
      <c r="F571" s="67"/>
      <c r="G571" s="65">
        <f t="shared" si="108"/>
        <v>-1</v>
      </c>
      <c r="H571" s="66">
        <f t="shared" si="109"/>
        <v>1</v>
      </c>
      <c r="I571" s="20">
        <f t="shared" si="110"/>
        <v>-1</v>
      </c>
      <c r="J571" s="21">
        <f t="shared" si="111"/>
        <v>0.2</v>
      </c>
    </row>
    <row r="572" spans="1:10" x14ac:dyDescent="0.25">
      <c r="A572" s="158" t="s">
        <v>265</v>
      </c>
      <c r="B572" s="65">
        <v>0</v>
      </c>
      <c r="C572" s="66">
        <v>0</v>
      </c>
      <c r="D572" s="65">
        <v>3</v>
      </c>
      <c r="E572" s="66">
        <v>4</v>
      </c>
      <c r="F572" s="67"/>
      <c r="G572" s="65">
        <f t="shared" si="108"/>
        <v>0</v>
      </c>
      <c r="H572" s="66">
        <f t="shared" si="109"/>
        <v>-1</v>
      </c>
      <c r="I572" s="20" t="str">
        <f t="shared" si="110"/>
        <v>-</v>
      </c>
      <c r="J572" s="21">
        <f t="shared" si="111"/>
        <v>-0.25</v>
      </c>
    </row>
    <row r="573" spans="1:10" x14ac:dyDescent="0.25">
      <c r="A573" s="158" t="s">
        <v>387</v>
      </c>
      <c r="B573" s="65">
        <v>22</v>
      </c>
      <c r="C573" s="66">
        <v>1</v>
      </c>
      <c r="D573" s="65">
        <v>199</v>
      </c>
      <c r="E573" s="66">
        <v>164</v>
      </c>
      <c r="F573" s="67"/>
      <c r="G573" s="65">
        <f t="shared" si="108"/>
        <v>21</v>
      </c>
      <c r="H573" s="66">
        <f t="shared" si="109"/>
        <v>35</v>
      </c>
      <c r="I573" s="20" t="str">
        <f t="shared" si="110"/>
        <v>&gt;999%</v>
      </c>
      <c r="J573" s="21">
        <f t="shared" si="111"/>
        <v>0.21341463414634146</v>
      </c>
    </row>
    <row r="574" spans="1:10" x14ac:dyDescent="0.25">
      <c r="A574" s="158" t="s">
        <v>428</v>
      </c>
      <c r="B574" s="65">
        <v>6</v>
      </c>
      <c r="C574" s="66">
        <v>9</v>
      </c>
      <c r="D574" s="65">
        <v>93</v>
      </c>
      <c r="E574" s="66">
        <v>105</v>
      </c>
      <c r="F574" s="67"/>
      <c r="G574" s="65">
        <f t="shared" si="108"/>
        <v>-3</v>
      </c>
      <c r="H574" s="66">
        <f t="shared" si="109"/>
        <v>-12</v>
      </c>
      <c r="I574" s="20">
        <f t="shared" si="110"/>
        <v>-0.33333333333333331</v>
      </c>
      <c r="J574" s="21">
        <f t="shared" si="111"/>
        <v>-0.11428571428571428</v>
      </c>
    </row>
    <row r="575" spans="1:10" x14ac:dyDescent="0.25">
      <c r="A575" s="158" t="s">
        <v>471</v>
      </c>
      <c r="B575" s="65">
        <v>2</v>
      </c>
      <c r="C575" s="66">
        <v>1</v>
      </c>
      <c r="D575" s="65">
        <v>36</v>
      </c>
      <c r="E575" s="66">
        <v>38</v>
      </c>
      <c r="F575" s="67"/>
      <c r="G575" s="65">
        <f t="shared" si="108"/>
        <v>1</v>
      </c>
      <c r="H575" s="66">
        <f t="shared" si="109"/>
        <v>-2</v>
      </c>
      <c r="I575" s="20">
        <f t="shared" si="110"/>
        <v>1</v>
      </c>
      <c r="J575" s="21">
        <f t="shared" si="111"/>
        <v>-5.2631578947368418E-2</v>
      </c>
    </row>
    <row r="576" spans="1:10" s="160" customFormat="1" x14ac:dyDescent="0.25">
      <c r="A576" s="178" t="s">
        <v>694</v>
      </c>
      <c r="B576" s="71">
        <v>32</v>
      </c>
      <c r="C576" s="72">
        <v>12</v>
      </c>
      <c r="D576" s="71">
        <v>348</v>
      </c>
      <c r="E576" s="72">
        <v>316</v>
      </c>
      <c r="F576" s="73"/>
      <c r="G576" s="71">
        <f t="shared" si="108"/>
        <v>20</v>
      </c>
      <c r="H576" s="72">
        <f t="shared" si="109"/>
        <v>32</v>
      </c>
      <c r="I576" s="37">
        <f t="shared" si="110"/>
        <v>1.6666666666666667</v>
      </c>
      <c r="J576" s="38">
        <f t="shared" si="111"/>
        <v>0.10126582278481013</v>
      </c>
    </row>
    <row r="577" spans="1:10" x14ac:dyDescent="0.25">
      <c r="A577" s="177"/>
      <c r="B577" s="143"/>
      <c r="C577" s="144"/>
      <c r="D577" s="143"/>
      <c r="E577" s="144"/>
      <c r="F577" s="145"/>
      <c r="G577" s="143"/>
      <c r="H577" s="144"/>
      <c r="I577" s="151"/>
      <c r="J577" s="152"/>
    </row>
    <row r="578" spans="1:10" s="139" customFormat="1" x14ac:dyDescent="0.25">
      <c r="A578" s="159" t="s">
        <v>97</v>
      </c>
      <c r="B578" s="65"/>
      <c r="C578" s="66"/>
      <c r="D578" s="65"/>
      <c r="E578" s="66"/>
      <c r="F578" s="67"/>
      <c r="G578" s="65"/>
      <c r="H578" s="66"/>
      <c r="I578" s="20"/>
      <c r="J578" s="21"/>
    </row>
    <row r="579" spans="1:10" x14ac:dyDescent="0.25">
      <c r="A579" s="158" t="s">
        <v>570</v>
      </c>
      <c r="B579" s="65">
        <v>21</v>
      </c>
      <c r="C579" s="66">
        <v>11</v>
      </c>
      <c r="D579" s="65">
        <v>116</v>
      </c>
      <c r="E579" s="66">
        <v>90</v>
      </c>
      <c r="F579" s="67"/>
      <c r="G579" s="65">
        <f>B579-C579</f>
        <v>10</v>
      </c>
      <c r="H579" s="66">
        <f>D579-E579</f>
        <v>26</v>
      </c>
      <c r="I579" s="20">
        <f>IF(C579=0, "-", IF(G579/C579&lt;10, G579/C579, "&gt;999%"))</f>
        <v>0.90909090909090906</v>
      </c>
      <c r="J579" s="21">
        <f>IF(E579=0, "-", IF(H579/E579&lt;10, H579/E579, "&gt;999%"))</f>
        <v>0.28888888888888886</v>
      </c>
    </row>
    <row r="580" spans="1:10" s="160" customFormat="1" x14ac:dyDescent="0.25">
      <c r="A580" s="178" t="s">
        <v>695</v>
      </c>
      <c r="B580" s="71">
        <v>21</v>
      </c>
      <c r="C580" s="72">
        <v>11</v>
      </c>
      <c r="D580" s="71">
        <v>116</v>
      </c>
      <c r="E580" s="72">
        <v>90</v>
      </c>
      <c r="F580" s="73"/>
      <c r="G580" s="71">
        <f>B580-C580</f>
        <v>10</v>
      </c>
      <c r="H580" s="72">
        <f>D580-E580</f>
        <v>26</v>
      </c>
      <c r="I580" s="37">
        <f>IF(C580=0, "-", IF(G580/C580&lt;10, G580/C580, "&gt;999%"))</f>
        <v>0.90909090909090906</v>
      </c>
      <c r="J580" s="38">
        <f>IF(E580=0, "-", IF(H580/E580&lt;10, H580/E580, "&gt;999%"))</f>
        <v>0.28888888888888886</v>
      </c>
    </row>
    <row r="581" spans="1:10" x14ac:dyDescent="0.25">
      <c r="A581" s="177"/>
      <c r="B581" s="143"/>
      <c r="C581" s="144"/>
      <c r="D581" s="143"/>
      <c r="E581" s="144"/>
      <c r="F581" s="145"/>
      <c r="G581" s="143"/>
      <c r="H581" s="144"/>
      <c r="I581" s="151"/>
      <c r="J581" s="152"/>
    </row>
    <row r="582" spans="1:10" s="139" customFormat="1" x14ac:dyDescent="0.25">
      <c r="A582" s="159" t="s">
        <v>98</v>
      </c>
      <c r="B582" s="65"/>
      <c r="C582" s="66"/>
      <c r="D582" s="65"/>
      <c r="E582" s="66"/>
      <c r="F582" s="67"/>
      <c r="G582" s="65"/>
      <c r="H582" s="66"/>
      <c r="I582" s="20"/>
      <c r="J582" s="21"/>
    </row>
    <row r="583" spans="1:10" x14ac:dyDescent="0.25">
      <c r="A583" s="158" t="s">
        <v>571</v>
      </c>
      <c r="B583" s="65">
        <v>1</v>
      </c>
      <c r="C583" s="66">
        <v>7</v>
      </c>
      <c r="D583" s="65">
        <v>35</v>
      </c>
      <c r="E583" s="66">
        <v>58</v>
      </c>
      <c r="F583" s="67"/>
      <c r="G583" s="65">
        <f>B583-C583</f>
        <v>-6</v>
      </c>
      <c r="H583" s="66">
        <f>D583-E583</f>
        <v>-23</v>
      </c>
      <c r="I583" s="20">
        <f>IF(C583=0, "-", IF(G583/C583&lt;10, G583/C583, "&gt;999%"))</f>
        <v>-0.8571428571428571</v>
      </c>
      <c r="J583" s="21">
        <f>IF(E583=0, "-", IF(H583/E583&lt;10, H583/E583, "&gt;999%"))</f>
        <v>-0.39655172413793105</v>
      </c>
    </row>
    <row r="584" spans="1:10" s="160" customFormat="1" x14ac:dyDescent="0.25">
      <c r="A584" s="165" t="s">
        <v>696</v>
      </c>
      <c r="B584" s="166">
        <v>1</v>
      </c>
      <c r="C584" s="167">
        <v>7</v>
      </c>
      <c r="D584" s="166">
        <v>35</v>
      </c>
      <c r="E584" s="167">
        <v>58</v>
      </c>
      <c r="F584" s="168"/>
      <c r="G584" s="166">
        <f>B584-C584</f>
        <v>-6</v>
      </c>
      <c r="H584" s="167">
        <f>D584-E584</f>
        <v>-23</v>
      </c>
      <c r="I584" s="169">
        <f>IF(C584=0, "-", IF(G584/C584&lt;10, G584/C584, "&gt;999%"))</f>
        <v>-0.8571428571428571</v>
      </c>
      <c r="J584" s="170">
        <f>IF(E584=0, "-", IF(H584/E584&lt;10, H584/E584, "&gt;999%"))</f>
        <v>-0.39655172413793105</v>
      </c>
    </row>
    <row r="585" spans="1:10" x14ac:dyDescent="0.25">
      <c r="A585" s="171"/>
      <c r="B585" s="172"/>
      <c r="C585" s="173"/>
      <c r="D585" s="172"/>
      <c r="E585" s="173"/>
      <c r="F585" s="174"/>
      <c r="G585" s="172"/>
      <c r="H585" s="173"/>
      <c r="I585" s="175"/>
      <c r="J585" s="176"/>
    </row>
    <row r="586" spans="1:10" x14ac:dyDescent="0.25">
      <c r="A586" s="27" t="s">
        <v>16</v>
      </c>
      <c r="B586" s="71">
        <f>SUM(B7:B585)/2</f>
        <v>5649</v>
      </c>
      <c r="C586" s="77">
        <f>SUM(C7:C585)/2</f>
        <v>4889</v>
      </c>
      <c r="D586" s="71">
        <f>SUM(D7:D585)/2</f>
        <v>69373</v>
      </c>
      <c r="E586" s="77">
        <f>SUM(E7:E585)/2</f>
        <v>68605</v>
      </c>
      <c r="F586" s="73"/>
      <c r="G586" s="71">
        <f>B586-C586</f>
        <v>760</v>
      </c>
      <c r="H586" s="72">
        <f>D586-E586</f>
        <v>768</v>
      </c>
      <c r="I586" s="37">
        <f>IF(C586=0, 0, G586/C586)</f>
        <v>0.15545101247698917</v>
      </c>
      <c r="J586" s="38">
        <f>IF(E586=0, 0, H586/E586)</f>
        <v>1.1194519349901611E-2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4" max="16383" man="1"/>
    <brk id="106" max="16383" man="1"/>
    <brk id="163" max="16383" man="1"/>
    <brk id="221" max="16383" man="1"/>
    <brk id="278" max="16383" man="1"/>
    <brk id="339" max="16383" man="1"/>
    <brk id="395" max="16383" man="1"/>
    <brk id="452" max="16383" man="1"/>
    <brk id="510" max="16383" man="1"/>
    <brk id="56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110</v>
      </c>
      <c r="B7" s="65">
        <v>936</v>
      </c>
      <c r="C7" s="66">
        <v>919</v>
      </c>
      <c r="D7" s="65">
        <v>12755</v>
      </c>
      <c r="E7" s="66">
        <v>14011</v>
      </c>
      <c r="F7" s="67"/>
      <c r="G7" s="65">
        <f>B7-C7</f>
        <v>17</v>
      </c>
      <c r="H7" s="66">
        <f>D7-E7</f>
        <v>-1256</v>
      </c>
      <c r="I7" s="28">
        <f>IF(C7=0, "-", IF(G7/C7&lt;10, G7/C7*100, "&gt;999"))</f>
        <v>1.8498367791077257</v>
      </c>
      <c r="J7" s="29">
        <f>IF(E7=0, "-", IF(H7/E7&lt;10, H7/E7*100, "&gt;999"))</f>
        <v>-8.9643851259724503</v>
      </c>
    </row>
    <row r="8" spans="1:10" x14ac:dyDescent="0.25">
      <c r="A8" s="7" t="s">
        <v>119</v>
      </c>
      <c r="B8" s="65">
        <v>3322</v>
      </c>
      <c r="C8" s="66">
        <v>2477</v>
      </c>
      <c r="D8" s="65">
        <v>37251</v>
      </c>
      <c r="E8" s="66">
        <v>35621</v>
      </c>
      <c r="F8" s="67"/>
      <c r="G8" s="65">
        <f>B8-C8</f>
        <v>845</v>
      </c>
      <c r="H8" s="66">
        <f>D8-E8</f>
        <v>1630</v>
      </c>
      <c r="I8" s="28">
        <f>IF(C8=0, "-", IF(G8/C8&lt;10, G8/C8*100, "&gt;999"))</f>
        <v>34.113847396043603</v>
      </c>
      <c r="J8" s="29">
        <f>IF(E8=0, "-", IF(H8/E8&lt;10, H8/E8*100, "&gt;999"))</f>
        <v>4.5759523876365069</v>
      </c>
    </row>
    <row r="9" spans="1:10" x14ac:dyDescent="0.25">
      <c r="A9" s="7" t="s">
        <v>125</v>
      </c>
      <c r="B9" s="65">
        <v>1099</v>
      </c>
      <c r="C9" s="66">
        <v>1260</v>
      </c>
      <c r="D9" s="65">
        <v>16474</v>
      </c>
      <c r="E9" s="66">
        <v>16200</v>
      </c>
      <c r="F9" s="67"/>
      <c r="G9" s="65">
        <f>B9-C9</f>
        <v>-161</v>
      </c>
      <c r="H9" s="66">
        <f>D9-E9</f>
        <v>274</v>
      </c>
      <c r="I9" s="28">
        <f>IF(C9=0, "-", IF(G9/C9&lt;10, G9/C9*100, "&gt;999"))</f>
        <v>-12.777777777777777</v>
      </c>
      <c r="J9" s="29">
        <f>IF(E9=0, "-", IF(H9/E9&lt;10, H9/E9*100, "&gt;999"))</f>
        <v>1.691358024691358</v>
      </c>
    </row>
    <row r="10" spans="1:10" x14ac:dyDescent="0.25">
      <c r="A10" s="7" t="s">
        <v>126</v>
      </c>
      <c r="B10" s="65">
        <v>292</v>
      </c>
      <c r="C10" s="66">
        <v>233</v>
      </c>
      <c r="D10" s="65">
        <v>2893</v>
      </c>
      <c r="E10" s="66">
        <v>2773</v>
      </c>
      <c r="F10" s="67"/>
      <c r="G10" s="65">
        <f>B10-C10</f>
        <v>59</v>
      </c>
      <c r="H10" s="66">
        <f>D10-E10</f>
        <v>120</v>
      </c>
      <c r="I10" s="28">
        <f>IF(C10=0, "-", IF(G10/C10&lt;10, G10/C10*100, "&gt;999"))</f>
        <v>25.321888412017167</v>
      </c>
      <c r="J10" s="29">
        <f>IF(E10=0, "-", IF(H10/E10&lt;10, H10/E10*100, "&gt;999"))</f>
        <v>4.3274432023079701</v>
      </c>
    </row>
    <row r="11" spans="1:10" s="43" customFormat="1" x14ac:dyDescent="0.25">
      <c r="A11" s="27" t="s">
        <v>0</v>
      </c>
      <c r="B11" s="71">
        <f>SUM(B7:B10)</f>
        <v>5649</v>
      </c>
      <c r="C11" s="72">
        <f>SUM(C7:C10)</f>
        <v>4889</v>
      </c>
      <c r="D11" s="71">
        <f>SUM(D7:D10)</f>
        <v>69373</v>
      </c>
      <c r="E11" s="72">
        <f>SUM(E7:E10)</f>
        <v>68605</v>
      </c>
      <c r="F11" s="73"/>
      <c r="G11" s="71">
        <f>B11-C11</f>
        <v>760</v>
      </c>
      <c r="H11" s="72">
        <f>D11-E11</f>
        <v>768</v>
      </c>
      <c r="I11" s="44">
        <f>IF(C11=0, 0, G11/C11*100)</f>
        <v>15.545101247698916</v>
      </c>
      <c r="J11" s="45">
        <f>IF(E11=0, 0, H11/E11*100)</f>
        <v>1.119451934990161</v>
      </c>
    </row>
    <row r="13" spans="1:10" x14ac:dyDescent="0.25">
      <c r="A13" s="3"/>
      <c r="B13" s="196" t="s">
        <v>1</v>
      </c>
      <c r="C13" s="197"/>
      <c r="D13" s="196" t="s">
        <v>2</v>
      </c>
      <c r="E13" s="197"/>
      <c r="F13" s="59"/>
      <c r="G13" s="196" t="s">
        <v>3</v>
      </c>
      <c r="H13" s="200"/>
      <c r="I13" s="200"/>
      <c r="J13" s="197"/>
    </row>
    <row r="14" spans="1:10" x14ac:dyDescent="0.25">
      <c r="A14" s="7" t="s">
        <v>111</v>
      </c>
      <c r="B14" s="65">
        <v>18</v>
      </c>
      <c r="C14" s="66">
        <v>70</v>
      </c>
      <c r="D14" s="65">
        <v>406</v>
      </c>
      <c r="E14" s="66">
        <v>694</v>
      </c>
      <c r="F14" s="67"/>
      <c r="G14" s="65">
        <f t="shared" ref="G14:G34" si="0">B14-C14</f>
        <v>-52</v>
      </c>
      <c r="H14" s="66">
        <f t="shared" ref="H14:H34" si="1">D14-E14</f>
        <v>-288</v>
      </c>
      <c r="I14" s="28">
        <f t="shared" ref="I14:I33" si="2">IF(C14=0, "-", IF(G14/C14&lt;10, G14/C14*100, "&gt;999"))</f>
        <v>-74.285714285714292</v>
      </c>
      <c r="J14" s="29">
        <f t="shared" ref="J14:J33" si="3">IF(E14=0, "-", IF(H14/E14&lt;10, H14/E14*100, "&gt;999"))</f>
        <v>-41.498559077809801</v>
      </c>
    </row>
    <row r="15" spans="1:10" x14ac:dyDescent="0.25">
      <c r="A15" s="7" t="s">
        <v>112</v>
      </c>
      <c r="B15" s="65">
        <v>171</v>
      </c>
      <c r="C15" s="66">
        <v>263</v>
      </c>
      <c r="D15" s="65">
        <v>2844</v>
      </c>
      <c r="E15" s="66">
        <v>3128</v>
      </c>
      <c r="F15" s="67"/>
      <c r="G15" s="65">
        <f t="shared" si="0"/>
        <v>-92</v>
      </c>
      <c r="H15" s="66">
        <f t="shared" si="1"/>
        <v>-284</v>
      </c>
      <c r="I15" s="28">
        <f t="shared" si="2"/>
        <v>-34.980988593155892</v>
      </c>
      <c r="J15" s="29">
        <f t="shared" si="3"/>
        <v>-9.0792838874680299</v>
      </c>
    </row>
    <row r="16" spans="1:10" x14ac:dyDescent="0.25">
      <c r="A16" s="7" t="s">
        <v>113</v>
      </c>
      <c r="B16" s="65">
        <v>448</v>
      </c>
      <c r="C16" s="66">
        <v>364</v>
      </c>
      <c r="D16" s="65">
        <v>5726</v>
      </c>
      <c r="E16" s="66">
        <v>6524</v>
      </c>
      <c r="F16" s="67"/>
      <c r="G16" s="65">
        <f t="shared" si="0"/>
        <v>84</v>
      </c>
      <c r="H16" s="66">
        <f t="shared" si="1"/>
        <v>-798</v>
      </c>
      <c r="I16" s="28">
        <f t="shared" si="2"/>
        <v>23.076923076923077</v>
      </c>
      <c r="J16" s="29">
        <f t="shared" si="3"/>
        <v>-12.231759656652361</v>
      </c>
    </row>
    <row r="17" spans="1:10" x14ac:dyDescent="0.25">
      <c r="A17" s="7" t="s">
        <v>114</v>
      </c>
      <c r="B17" s="65">
        <v>177</v>
      </c>
      <c r="C17" s="66">
        <v>147</v>
      </c>
      <c r="D17" s="65">
        <v>2288</v>
      </c>
      <c r="E17" s="66">
        <v>2286</v>
      </c>
      <c r="F17" s="67"/>
      <c r="G17" s="65">
        <f t="shared" si="0"/>
        <v>30</v>
      </c>
      <c r="H17" s="66">
        <f t="shared" si="1"/>
        <v>2</v>
      </c>
      <c r="I17" s="28">
        <f t="shared" si="2"/>
        <v>20.408163265306122</v>
      </c>
      <c r="J17" s="29">
        <f t="shared" si="3"/>
        <v>8.7489063867016631E-2</v>
      </c>
    </row>
    <row r="18" spans="1:10" x14ac:dyDescent="0.25">
      <c r="A18" s="7" t="s">
        <v>115</v>
      </c>
      <c r="B18" s="65">
        <v>14</v>
      </c>
      <c r="C18" s="66">
        <v>6</v>
      </c>
      <c r="D18" s="65">
        <v>254</v>
      </c>
      <c r="E18" s="66">
        <v>242</v>
      </c>
      <c r="F18" s="67"/>
      <c r="G18" s="65">
        <f t="shared" si="0"/>
        <v>8</v>
      </c>
      <c r="H18" s="66">
        <f t="shared" si="1"/>
        <v>12</v>
      </c>
      <c r="I18" s="28">
        <f t="shared" si="2"/>
        <v>133.33333333333331</v>
      </c>
      <c r="J18" s="29">
        <f t="shared" si="3"/>
        <v>4.9586776859504136</v>
      </c>
    </row>
    <row r="19" spans="1:10" x14ac:dyDescent="0.25">
      <c r="A19" s="7" t="s">
        <v>116</v>
      </c>
      <c r="B19" s="65">
        <v>5</v>
      </c>
      <c r="C19" s="66">
        <v>2</v>
      </c>
      <c r="D19" s="65">
        <v>38</v>
      </c>
      <c r="E19" s="66">
        <v>37</v>
      </c>
      <c r="F19" s="67"/>
      <c r="G19" s="65">
        <f t="shared" si="0"/>
        <v>3</v>
      </c>
      <c r="H19" s="66">
        <f t="shared" si="1"/>
        <v>1</v>
      </c>
      <c r="I19" s="28">
        <f t="shared" si="2"/>
        <v>150</v>
      </c>
      <c r="J19" s="29">
        <f t="shared" si="3"/>
        <v>2.7027027027027026</v>
      </c>
    </row>
    <row r="20" spans="1:10" x14ac:dyDescent="0.25">
      <c r="A20" s="7" t="s">
        <v>117</v>
      </c>
      <c r="B20" s="65">
        <v>54</v>
      </c>
      <c r="C20" s="66">
        <v>42</v>
      </c>
      <c r="D20" s="65">
        <v>668</v>
      </c>
      <c r="E20" s="66">
        <v>552</v>
      </c>
      <c r="F20" s="67"/>
      <c r="G20" s="65">
        <f t="shared" si="0"/>
        <v>12</v>
      </c>
      <c r="H20" s="66">
        <f t="shared" si="1"/>
        <v>116</v>
      </c>
      <c r="I20" s="28">
        <f t="shared" si="2"/>
        <v>28.571428571428569</v>
      </c>
      <c r="J20" s="29">
        <f t="shared" si="3"/>
        <v>21.014492753623188</v>
      </c>
    </row>
    <row r="21" spans="1:10" x14ac:dyDescent="0.25">
      <c r="A21" s="7" t="s">
        <v>118</v>
      </c>
      <c r="B21" s="65">
        <v>49</v>
      </c>
      <c r="C21" s="66">
        <v>25</v>
      </c>
      <c r="D21" s="65">
        <v>531</v>
      </c>
      <c r="E21" s="66">
        <v>548</v>
      </c>
      <c r="F21" s="67"/>
      <c r="G21" s="65">
        <f t="shared" si="0"/>
        <v>24</v>
      </c>
      <c r="H21" s="66">
        <f t="shared" si="1"/>
        <v>-17</v>
      </c>
      <c r="I21" s="28">
        <f t="shared" si="2"/>
        <v>96</v>
      </c>
      <c r="J21" s="29">
        <f t="shared" si="3"/>
        <v>-3.1021897810218979</v>
      </c>
    </row>
    <row r="22" spans="1:10" x14ac:dyDescent="0.25">
      <c r="A22" s="142" t="s">
        <v>120</v>
      </c>
      <c r="B22" s="143">
        <v>366</v>
      </c>
      <c r="C22" s="144">
        <v>244</v>
      </c>
      <c r="D22" s="143">
        <v>3894</v>
      </c>
      <c r="E22" s="144">
        <v>3779</v>
      </c>
      <c r="F22" s="145"/>
      <c r="G22" s="143">
        <f t="shared" si="0"/>
        <v>122</v>
      </c>
      <c r="H22" s="144">
        <f t="shared" si="1"/>
        <v>115</v>
      </c>
      <c r="I22" s="146">
        <f t="shared" si="2"/>
        <v>50</v>
      </c>
      <c r="J22" s="147">
        <f t="shared" si="3"/>
        <v>3.0431331039957663</v>
      </c>
    </row>
    <row r="23" spans="1:10" x14ac:dyDescent="0.25">
      <c r="A23" s="7" t="s">
        <v>121</v>
      </c>
      <c r="B23" s="65">
        <v>943</v>
      </c>
      <c r="C23" s="66">
        <v>659</v>
      </c>
      <c r="D23" s="65">
        <v>9249</v>
      </c>
      <c r="E23" s="66">
        <v>9696</v>
      </c>
      <c r="F23" s="67"/>
      <c r="G23" s="65">
        <f t="shared" si="0"/>
        <v>284</v>
      </c>
      <c r="H23" s="66">
        <f t="shared" si="1"/>
        <v>-447</v>
      </c>
      <c r="I23" s="28">
        <f t="shared" si="2"/>
        <v>43.095599393019732</v>
      </c>
      <c r="J23" s="29">
        <f t="shared" si="3"/>
        <v>-4.6101485148514847</v>
      </c>
    </row>
    <row r="24" spans="1:10" x14ac:dyDescent="0.25">
      <c r="A24" s="7" t="s">
        <v>122</v>
      </c>
      <c r="B24" s="65">
        <v>1127</v>
      </c>
      <c r="C24" s="66">
        <v>966</v>
      </c>
      <c r="D24" s="65">
        <v>13315</v>
      </c>
      <c r="E24" s="66">
        <v>12024</v>
      </c>
      <c r="F24" s="67"/>
      <c r="G24" s="65">
        <f t="shared" si="0"/>
        <v>161</v>
      </c>
      <c r="H24" s="66">
        <f t="shared" si="1"/>
        <v>1291</v>
      </c>
      <c r="I24" s="28">
        <f t="shared" si="2"/>
        <v>16.666666666666664</v>
      </c>
      <c r="J24" s="29">
        <f t="shared" si="3"/>
        <v>10.736859614105123</v>
      </c>
    </row>
    <row r="25" spans="1:10" x14ac:dyDescent="0.25">
      <c r="A25" s="7" t="s">
        <v>123</v>
      </c>
      <c r="B25" s="65">
        <v>704</v>
      </c>
      <c r="C25" s="66">
        <v>535</v>
      </c>
      <c r="D25" s="65">
        <v>9302</v>
      </c>
      <c r="E25" s="66">
        <v>8701</v>
      </c>
      <c r="F25" s="67"/>
      <c r="G25" s="65">
        <f t="shared" si="0"/>
        <v>169</v>
      </c>
      <c r="H25" s="66">
        <f t="shared" si="1"/>
        <v>601</v>
      </c>
      <c r="I25" s="28">
        <f t="shared" si="2"/>
        <v>31.588785046728972</v>
      </c>
      <c r="J25" s="29">
        <f t="shared" si="3"/>
        <v>6.9072520399954023</v>
      </c>
    </row>
    <row r="26" spans="1:10" x14ac:dyDescent="0.25">
      <c r="A26" s="7" t="s">
        <v>124</v>
      </c>
      <c r="B26" s="65">
        <v>182</v>
      </c>
      <c r="C26" s="66">
        <v>73</v>
      </c>
      <c r="D26" s="65">
        <v>1491</v>
      </c>
      <c r="E26" s="66">
        <v>1421</v>
      </c>
      <c r="F26" s="67"/>
      <c r="G26" s="65">
        <f t="shared" si="0"/>
        <v>109</v>
      </c>
      <c r="H26" s="66">
        <f t="shared" si="1"/>
        <v>70</v>
      </c>
      <c r="I26" s="28">
        <f t="shared" si="2"/>
        <v>149.31506849315068</v>
      </c>
      <c r="J26" s="29">
        <f t="shared" si="3"/>
        <v>4.9261083743842367</v>
      </c>
    </row>
    <row r="27" spans="1:10" x14ac:dyDescent="0.25">
      <c r="A27" s="142" t="s">
        <v>127</v>
      </c>
      <c r="B27" s="143">
        <v>6</v>
      </c>
      <c r="C27" s="144">
        <v>25</v>
      </c>
      <c r="D27" s="143">
        <v>238</v>
      </c>
      <c r="E27" s="144">
        <v>198</v>
      </c>
      <c r="F27" s="145"/>
      <c r="G27" s="143">
        <f t="shared" si="0"/>
        <v>-19</v>
      </c>
      <c r="H27" s="144">
        <f t="shared" si="1"/>
        <v>40</v>
      </c>
      <c r="I27" s="146">
        <f t="shared" si="2"/>
        <v>-76</v>
      </c>
      <c r="J27" s="147">
        <f t="shared" si="3"/>
        <v>20.202020202020201</v>
      </c>
    </row>
    <row r="28" spans="1:10" x14ac:dyDescent="0.25">
      <c r="A28" s="7" t="s">
        <v>128</v>
      </c>
      <c r="B28" s="65">
        <v>0</v>
      </c>
      <c r="C28" s="66">
        <v>0</v>
      </c>
      <c r="D28" s="65">
        <v>23</v>
      </c>
      <c r="E28" s="66">
        <v>11</v>
      </c>
      <c r="F28" s="67"/>
      <c r="G28" s="65">
        <f t="shared" si="0"/>
        <v>0</v>
      </c>
      <c r="H28" s="66">
        <f t="shared" si="1"/>
        <v>12</v>
      </c>
      <c r="I28" s="28" t="str">
        <f t="shared" si="2"/>
        <v>-</v>
      </c>
      <c r="J28" s="29">
        <f t="shared" si="3"/>
        <v>109.09090909090908</v>
      </c>
    </row>
    <row r="29" spans="1:10" x14ac:dyDescent="0.25">
      <c r="A29" s="7" t="s">
        <v>129</v>
      </c>
      <c r="B29" s="65">
        <v>3</v>
      </c>
      <c r="C29" s="66">
        <v>3</v>
      </c>
      <c r="D29" s="65">
        <v>60</v>
      </c>
      <c r="E29" s="66">
        <v>78</v>
      </c>
      <c r="F29" s="67"/>
      <c r="G29" s="65">
        <f t="shared" si="0"/>
        <v>0</v>
      </c>
      <c r="H29" s="66">
        <f t="shared" si="1"/>
        <v>-18</v>
      </c>
      <c r="I29" s="28">
        <f t="shared" si="2"/>
        <v>0</v>
      </c>
      <c r="J29" s="29">
        <f t="shared" si="3"/>
        <v>-23.076923076923077</v>
      </c>
    </row>
    <row r="30" spans="1:10" x14ac:dyDescent="0.25">
      <c r="A30" s="7" t="s">
        <v>130</v>
      </c>
      <c r="B30" s="65">
        <v>89</v>
      </c>
      <c r="C30" s="66">
        <v>125</v>
      </c>
      <c r="D30" s="65">
        <v>1445</v>
      </c>
      <c r="E30" s="66">
        <v>1749</v>
      </c>
      <c r="F30" s="67"/>
      <c r="G30" s="65">
        <f t="shared" si="0"/>
        <v>-36</v>
      </c>
      <c r="H30" s="66">
        <f t="shared" si="1"/>
        <v>-304</v>
      </c>
      <c r="I30" s="28">
        <f t="shared" si="2"/>
        <v>-28.799999999999997</v>
      </c>
      <c r="J30" s="29">
        <f t="shared" si="3"/>
        <v>-17.381360777587194</v>
      </c>
    </row>
    <row r="31" spans="1:10" x14ac:dyDescent="0.25">
      <c r="A31" s="7" t="s">
        <v>131</v>
      </c>
      <c r="B31" s="65">
        <v>114</v>
      </c>
      <c r="C31" s="66">
        <v>179</v>
      </c>
      <c r="D31" s="65">
        <v>1946</v>
      </c>
      <c r="E31" s="66">
        <v>1864</v>
      </c>
      <c r="F31" s="67"/>
      <c r="G31" s="65">
        <f t="shared" si="0"/>
        <v>-65</v>
      </c>
      <c r="H31" s="66">
        <f t="shared" si="1"/>
        <v>82</v>
      </c>
      <c r="I31" s="28">
        <f t="shared" si="2"/>
        <v>-36.312849162011176</v>
      </c>
      <c r="J31" s="29">
        <f t="shared" si="3"/>
        <v>4.3991416309012878</v>
      </c>
    </row>
    <row r="32" spans="1:10" x14ac:dyDescent="0.25">
      <c r="A32" s="7" t="s">
        <v>132</v>
      </c>
      <c r="B32" s="65">
        <v>887</v>
      </c>
      <c r="C32" s="66">
        <v>928</v>
      </c>
      <c r="D32" s="65">
        <v>12762</v>
      </c>
      <c r="E32" s="66">
        <v>12300</v>
      </c>
      <c r="F32" s="67"/>
      <c r="G32" s="65">
        <f t="shared" si="0"/>
        <v>-41</v>
      </c>
      <c r="H32" s="66">
        <f t="shared" si="1"/>
        <v>462</v>
      </c>
      <c r="I32" s="28">
        <f t="shared" si="2"/>
        <v>-4.4181034482758621</v>
      </c>
      <c r="J32" s="29">
        <f t="shared" si="3"/>
        <v>3.7560975609756095</v>
      </c>
    </row>
    <row r="33" spans="1:10" x14ac:dyDescent="0.25">
      <c r="A33" s="142" t="s">
        <v>126</v>
      </c>
      <c r="B33" s="143">
        <v>292</v>
      </c>
      <c r="C33" s="144">
        <v>233</v>
      </c>
      <c r="D33" s="143">
        <v>2893</v>
      </c>
      <c r="E33" s="144">
        <v>2773</v>
      </c>
      <c r="F33" s="145"/>
      <c r="G33" s="143">
        <f t="shared" si="0"/>
        <v>59</v>
      </c>
      <c r="H33" s="144">
        <f t="shared" si="1"/>
        <v>120</v>
      </c>
      <c r="I33" s="146">
        <f t="shared" si="2"/>
        <v>25.321888412017167</v>
      </c>
      <c r="J33" s="147">
        <f t="shared" si="3"/>
        <v>4.3274432023079701</v>
      </c>
    </row>
    <row r="34" spans="1:10" s="43" customFormat="1" x14ac:dyDescent="0.25">
      <c r="A34" s="27" t="s">
        <v>0</v>
      </c>
      <c r="B34" s="71">
        <f>SUM(B14:B33)</f>
        <v>5649</v>
      </c>
      <c r="C34" s="72">
        <f>SUM(C14:C33)</f>
        <v>4889</v>
      </c>
      <c r="D34" s="71">
        <f>SUM(D14:D33)</f>
        <v>69373</v>
      </c>
      <c r="E34" s="72">
        <f>SUM(E14:E33)</f>
        <v>68605</v>
      </c>
      <c r="F34" s="73"/>
      <c r="G34" s="71">
        <f t="shared" si="0"/>
        <v>760</v>
      </c>
      <c r="H34" s="72">
        <f t="shared" si="1"/>
        <v>768</v>
      </c>
      <c r="I34" s="44">
        <f>IF(C34=0, 0, G34/C34*100)</f>
        <v>15.545101247698916</v>
      </c>
      <c r="J34" s="45">
        <f>IF(E34=0, 0, H34/E34*100)</f>
        <v>1.119451934990161</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110</v>
      </c>
      <c r="B39" s="30">
        <f>$B$7/$B$11*100</f>
        <v>16.569304301646309</v>
      </c>
      <c r="C39" s="31">
        <f>$C$7/$C$11*100</f>
        <v>18.79730006136224</v>
      </c>
      <c r="D39" s="30">
        <f>$D$7/$D$11*100</f>
        <v>18.386115635766075</v>
      </c>
      <c r="E39" s="31">
        <f>$E$7/$E$11*100</f>
        <v>20.422709715035346</v>
      </c>
      <c r="F39" s="32"/>
      <c r="G39" s="30">
        <f>B39-C39</f>
        <v>-2.227995759715931</v>
      </c>
      <c r="H39" s="31">
        <f>D39-E39</f>
        <v>-2.0365940792692712</v>
      </c>
    </row>
    <row r="40" spans="1:10" x14ac:dyDescent="0.25">
      <c r="A40" s="7" t="s">
        <v>119</v>
      </c>
      <c r="B40" s="30">
        <f>$B$8/$B$11*100</f>
        <v>58.806868472295982</v>
      </c>
      <c r="C40" s="31">
        <f>$C$8/$C$11*100</f>
        <v>50.664757619145021</v>
      </c>
      <c r="D40" s="30">
        <f>$D$8/$D$11*100</f>
        <v>53.696683147622274</v>
      </c>
      <c r="E40" s="31">
        <f>$E$8/$E$11*100</f>
        <v>51.921871583703819</v>
      </c>
      <c r="F40" s="32"/>
      <c r="G40" s="30">
        <f>B40-C40</f>
        <v>8.1421108531509603</v>
      </c>
      <c r="H40" s="31">
        <f>D40-E40</f>
        <v>1.7748115639184547</v>
      </c>
    </row>
    <row r="41" spans="1:10" x14ac:dyDescent="0.25">
      <c r="A41" s="7" t="s">
        <v>125</v>
      </c>
      <c r="B41" s="30">
        <f>$B$9/$B$11*100</f>
        <v>19.454770755885995</v>
      </c>
      <c r="C41" s="31">
        <f>$C$9/$C$11*100</f>
        <v>25.772141542237677</v>
      </c>
      <c r="D41" s="30">
        <f>$D$9/$D$11*100</f>
        <v>23.746990904242285</v>
      </c>
      <c r="E41" s="31">
        <f>$E$9/$E$11*100</f>
        <v>23.613439253698708</v>
      </c>
      <c r="F41" s="32"/>
      <c r="G41" s="30">
        <f>B41-C41</f>
        <v>-6.317370786351681</v>
      </c>
      <c r="H41" s="31">
        <f>D41-E41</f>
        <v>0.13355165054357698</v>
      </c>
    </row>
    <row r="42" spans="1:10" x14ac:dyDescent="0.25">
      <c r="A42" s="7" t="s">
        <v>126</v>
      </c>
      <c r="B42" s="30">
        <f>$B$10/$B$11*100</f>
        <v>5.1690564701717117</v>
      </c>
      <c r="C42" s="31">
        <f>$C$10/$C$11*100</f>
        <v>4.7658007772550626</v>
      </c>
      <c r="D42" s="30">
        <f>$D$10/$D$11*100</f>
        <v>4.1702103123693659</v>
      </c>
      <c r="E42" s="31">
        <f>$E$10/$E$11*100</f>
        <v>4.0419794475621309</v>
      </c>
      <c r="F42" s="32"/>
      <c r="G42" s="30">
        <f>B42-C42</f>
        <v>0.40325569291664909</v>
      </c>
      <c r="H42" s="31">
        <f>D42-E42</f>
        <v>0.128230864807235</v>
      </c>
    </row>
    <row r="43" spans="1:10" s="43" customFormat="1" x14ac:dyDescent="0.25">
      <c r="A43" s="27" t="s">
        <v>0</v>
      </c>
      <c r="B43" s="46">
        <f>SUM(B39:B42)</f>
        <v>100</v>
      </c>
      <c r="C43" s="47">
        <f>SUM(C39:C42)</f>
        <v>100</v>
      </c>
      <c r="D43" s="46">
        <f>SUM(D39:D42)</f>
        <v>99.999999999999986</v>
      </c>
      <c r="E43" s="47">
        <f>SUM(E39:E42)</f>
        <v>100.00000000000001</v>
      </c>
      <c r="F43" s="48"/>
      <c r="G43" s="46">
        <f>B43-C43</f>
        <v>0</v>
      </c>
      <c r="H43" s="47">
        <f>D43-E43</f>
        <v>0</v>
      </c>
    </row>
    <row r="45" spans="1:10" x14ac:dyDescent="0.25">
      <c r="A45" s="3"/>
      <c r="B45" s="196" t="s">
        <v>1</v>
      </c>
      <c r="C45" s="197"/>
      <c r="D45" s="196" t="s">
        <v>2</v>
      </c>
      <c r="E45" s="197"/>
      <c r="F45" s="59"/>
      <c r="G45" s="196" t="s">
        <v>9</v>
      </c>
      <c r="H45" s="197"/>
    </row>
    <row r="46" spans="1:10" x14ac:dyDescent="0.25">
      <c r="A46" s="7" t="s">
        <v>111</v>
      </c>
      <c r="B46" s="30">
        <f>$B$14/$B$34*100</f>
        <v>0.31864046733935208</v>
      </c>
      <c r="C46" s="31">
        <f>$C$14/$C$34*100</f>
        <v>1.4317856412354264</v>
      </c>
      <c r="D46" s="30">
        <f>$D$14/$D$34*100</f>
        <v>0.58524209706946506</v>
      </c>
      <c r="E46" s="31">
        <f>$E$14/$E$34*100</f>
        <v>1.0115880766707965</v>
      </c>
      <c r="F46" s="32"/>
      <c r="G46" s="30">
        <f t="shared" ref="G46:G66" si="4">B46-C46</f>
        <v>-1.1131451738960743</v>
      </c>
      <c r="H46" s="31">
        <f t="shared" ref="H46:H66" si="5">D46-E46</f>
        <v>-0.42634597960133147</v>
      </c>
    </row>
    <row r="47" spans="1:10" x14ac:dyDescent="0.25">
      <c r="A47" s="7" t="s">
        <v>112</v>
      </c>
      <c r="B47" s="30">
        <f>$B$15/$B$34*100</f>
        <v>3.0270844397238448</v>
      </c>
      <c r="C47" s="31">
        <f>$C$15/$C$34*100</f>
        <v>5.3794231949273881</v>
      </c>
      <c r="D47" s="30">
        <f>$D$15/$D$34*100</f>
        <v>4.0995776454816717</v>
      </c>
      <c r="E47" s="31">
        <f>$E$15/$E$34*100</f>
        <v>4.5594344435536769</v>
      </c>
      <c r="F47" s="32"/>
      <c r="G47" s="30">
        <f t="shared" si="4"/>
        <v>-2.3523387552035433</v>
      </c>
      <c r="H47" s="31">
        <f t="shared" si="5"/>
        <v>-0.45985679807200519</v>
      </c>
    </row>
    <row r="48" spans="1:10" x14ac:dyDescent="0.25">
      <c r="A48" s="7" t="s">
        <v>113</v>
      </c>
      <c r="B48" s="30">
        <f>$B$16/$B$34*100</f>
        <v>7.9306071871127637</v>
      </c>
      <c r="C48" s="31">
        <f>$C$16/$C$34*100</f>
        <v>7.4452853344242174</v>
      </c>
      <c r="D48" s="30">
        <f>$D$16/$D$34*100</f>
        <v>8.2539316448762481</v>
      </c>
      <c r="E48" s="31">
        <f>$E$16/$E$34*100</f>
        <v>9.5095109685882964</v>
      </c>
      <c r="F48" s="32"/>
      <c r="G48" s="30">
        <f t="shared" si="4"/>
        <v>0.48532185268854633</v>
      </c>
      <c r="H48" s="31">
        <f t="shared" si="5"/>
        <v>-1.2555793237120483</v>
      </c>
    </row>
    <row r="49" spans="1:8" x14ac:dyDescent="0.25">
      <c r="A49" s="7" t="s">
        <v>114</v>
      </c>
      <c r="B49" s="30">
        <f>$B$17/$B$34*100</f>
        <v>3.1332979288369622</v>
      </c>
      <c r="C49" s="31">
        <f>$C$17/$C$34*100</f>
        <v>3.0067498465943956</v>
      </c>
      <c r="D49" s="30">
        <f>$D$17/$D$34*100</f>
        <v>3.2981130987560006</v>
      </c>
      <c r="E49" s="31">
        <f>$E$17/$E$34*100</f>
        <v>3.3321186502441513</v>
      </c>
      <c r="F49" s="32"/>
      <c r="G49" s="30">
        <f t="shared" si="4"/>
        <v>0.12654808224256664</v>
      </c>
      <c r="H49" s="31">
        <f t="shared" si="5"/>
        <v>-3.4005551488150765E-2</v>
      </c>
    </row>
    <row r="50" spans="1:8" x14ac:dyDescent="0.25">
      <c r="A50" s="7" t="s">
        <v>115</v>
      </c>
      <c r="B50" s="30">
        <f>$B$18/$B$34*100</f>
        <v>0.24783147459727387</v>
      </c>
      <c r="C50" s="31">
        <f>$C$18/$C$34*100</f>
        <v>0.12272448353446512</v>
      </c>
      <c r="D50" s="30">
        <f>$D$18/$D$34*100</f>
        <v>0.36613668141784267</v>
      </c>
      <c r="E50" s="31">
        <f>$E$18/$E$34*100</f>
        <v>0.35274396909846223</v>
      </c>
      <c r="F50" s="32"/>
      <c r="G50" s="30">
        <f t="shared" si="4"/>
        <v>0.12510699106280876</v>
      </c>
      <c r="H50" s="31">
        <f t="shared" si="5"/>
        <v>1.339271231938044E-2</v>
      </c>
    </row>
    <row r="51" spans="1:8" x14ac:dyDescent="0.25">
      <c r="A51" s="7" t="s">
        <v>116</v>
      </c>
      <c r="B51" s="30">
        <f>$B$19/$B$34*100</f>
        <v>8.8511240927597809E-2</v>
      </c>
      <c r="C51" s="31">
        <f>$C$19/$C$34*100</f>
        <v>4.0908161178155045E-2</v>
      </c>
      <c r="D51" s="30">
        <f>$D$19/$D$34*100</f>
        <v>5.4776353912905598E-2</v>
      </c>
      <c r="E51" s="31">
        <f>$E$19/$E$34*100</f>
        <v>5.3931929159682236E-2</v>
      </c>
      <c r="F51" s="32"/>
      <c r="G51" s="30">
        <f t="shared" si="4"/>
        <v>4.7603079749442764E-2</v>
      </c>
      <c r="H51" s="31">
        <f t="shared" si="5"/>
        <v>8.4442475322336202E-4</v>
      </c>
    </row>
    <row r="52" spans="1:8" x14ac:dyDescent="0.25">
      <c r="A52" s="7" t="s">
        <v>117</v>
      </c>
      <c r="B52" s="30">
        <f>$B$20/$B$34*100</f>
        <v>0.95592140201805642</v>
      </c>
      <c r="C52" s="31">
        <f>$C$20/$C$34*100</f>
        <v>0.85907138474125588</v>
      </c>
      <c r="D52" s="30">
        <f>$D$20/$D$34*100</f>
        <v>0.96291064246897207</v>
      </c>
      <c r="E52" s="31">
        <f>$E$20/$E$34*100</f>
        <v>0.80460607827417818</v>
      </c>
      <c r="F52" s="32"/>
      <c r="G52" s="30">
        <f t="shared" si="4"/>
        <v>9.6850017276800537E-2</v>
      </c>
      <c r="H52" s="31">
        <f t="shared" si="5"/>
        <v>0.15830456419479388</v>
      </c>
    </row>
    <row r="53" spans="1:8" x14ac:dyDescent="0.25">
      <c r="A53" s="7" t="s">
        <v>118</v>
      </c>
      <c r="B53" s="30">
        <f>$B$21/$B$34*100</f>
        <v>0.86741016109045854</v>
      </c>
      <c r="C53" s="31">
        <f>$C$21/$C$34*100</f>
        <v>0.51135201472693803</v>
      </c>
      <c r="D53" s="30">
        <f>$D$21/$D$34*100</f>
        <v>0.76542747178297033</v>
      </c>
      <c r="E53" s="31">
        <f>$E$21/$E$34*100</f>
        <v>0.79877559944610455</v>
      </c>
      <c r="F53" s="32"/>
      <c r="G53" s="30">
        <f t="shared" si="4"/>
        <v>0.35605814636352051</v>
      </c>
      <c r="H53" s="31">
        <f t="shared" si="5"/>
        <v>-3.3348127663134219E-2</v>
      </c>
    </row>
    <row r="54" spans="1:8" x14ac:dyDescent="0.25">
      <c r="A54" s="142" t="s">
        <v>120</v>
      </c>
      <c r="B54" s="148">
        <f>$B$22/$B$34*100</f>
        <v>6.4790228359001594</v>
      </c>
      <c r="C54" s="149">
        <f>$C$22/$C$34*100</f>
        <v>4.9907956637349145</v>
      </c>
      <c r="D54" s="148">
        <f>$D$22/$D$34*100</f>
        <v>5.6131347930751154</v>
      </c>
      <c r="E54" s="149">
        <f>$E$22/$E$34*100</f>
        <v>5.5083448728226809</v>
      </c>
      <c r="F54" s="150"/>
      <c r="G54" s="148">
        <f t="shared" si="4"/>
        <v>1.4882271721652449</v>
      </c>
      <c r="H54" s="149">
        <f t="shared" si="5"/>
        <v>0.1047899202524345</v>
      </c>
    </row>
    <row r="55" spans="1:8" x14ac:dyDescent="0.25">
      <c r="A55" s="7" t="s">
        <v>121</v>
      </c>
      <c r="B55" s="30">
        <f>$B$23/$B$34*100</f>
        <v>16.693220038944943</v>
      </c>
      <c r="C55" s="31">
        <f>$C$23/$C$34*100</f>
        <v>13.479239108202087</v>
      </c>
      <c r="D55" s="30">
        <f>$D$23/$D$34*100</f>
        <v>13.33227624580168</v>
      </c>
      <c r="E55" s="31">
        <f>$E$23/$E$34*100</f>
        <v>14.133080679250783</v>
      </c>
      <c r="F55" s="32"/>
      <c r="G55" s="30">
        <f t="shared" si="4"/>
        <v>3.2139809307428564</v>
      </c>
      <c r="H55" s="31">
        <f t="shared" si="5"/>
        <v>-0.80080443344910357</v>
      </c>
    </row>
    <row r="56" spans="1:8" x14ac:dyDescent="0.25">
      <c r="A56" s="7" t="s">
        <v>122</v>
      </c>
      <c r="B56" s="30">
        <f>$B$24/$B$34*100</f>
        <v>19.950433705080545</v>
      </c>
      <c r="C56" s="31">
        <f>$C$24/$C$34*100</f>
        <v>19.758641849048885</v>
      </c>
      <c r="D56" s="30">
        <f>$D$24/$D$34*100</f>
        <v>19.19334611448258</v>
      </c>
      <c r="E56" s="31">
        <f>$E$24/$E$34*100</f>
        <v>17.52641935718971</v>
      </c>
      <c r="F56" s="32"/>
      <c r="G56" s="30">
        <f t="shared" si="4"/>
        <v>0.19179185603166005</v>
      </c>
      <c r="H56" s="31">
        <f t="shared" si="5"/>
        <v>1.6669267572928703</v>
      </c>
    </row>
    <row r="57" spans="1:8" x14ac:dyDescent="0.25">
      <c r="A57" s="7" t="s">
        <v>123</v>
      </c>
      <c r="B57" s="30">
        <f>$B$25/$B$34*100</f>
        <v>12.462382722605771</v>
      </c>
      <c r="C57" s="31">
        <f>$C$25/$C$34*100</f>
        <v>10.942933115156475</v>
      </c>
      <c r="D57" s="30">
        <f>$D$25/$D$34*100</f>
        <v>13.408674844680208</v>
      </c>
      <c r="E57" s="31">
        <f>$E$25/$E$34*100</f>
        <v>12.682749070767438</v>
      </c>
      <c r="F57" s="32"/>
      <c r="G57" s="30">
        <f t="shared" si="4"/>
        <v>1.519449607449296</v>
      </c>
      <c r="H57" s="31">
        <f t="shared" si="5"/>
        <v>0.72592577391277047</v>
      </c>
    </row>
    <row r="58" spans="1:8" x14ac:dyDescent="0.25">
      <c r="A58" s="7" t="s">
        <v>124</v>
      </c>
      <c r="B58" s="30">
        <f>$B$26/$B$34*100</f>
        <v>3.2218091697645597</v>
      </c>
      <c r="C58" s="31">
        <f>$C$26/$C$34*100</f>
        <v>1.493147883002659</v>
      </c>
      <c r="D58" s="30">
        <f>$D$26/$D$34*100</f>
        <v>2.1492511495826907</v>
      </c>
      <c r="E58" s="31">
        <f>$E$26/$E$34*100</f>
        <v>2.0712776036732015</v>
      </c>
      <c r="F58" s="32"/>
      <c r="G58" s="30">
        <f t="shared" si="4"/>
        <v>1.7286612867619007</v>
      </c>
      <c r="H58" s="31">
        <f t="shared" si="5"/>
        <v>7.7973545909489239E-2</v>
      </c>
    </row>
    <row r="59" spans="1:8" x14ac:dyDescent="0.25">
      <c r="A59" s="142" t="s">
        <v>127</v>
      </c>
      <c r="B59" s="148">
        <f>$B$27/$B$34*100</f>
        <v>0.10621348911311736</v>
      </c>
      <c r="C59" s="149">
        <f>$C$27/$C$34*100</f>
        <v>0.51135201472693803</v>
      </c>
      <c r="D59" s="148">
        <f>$D$27/$D$34*100</f>
        <v>0.343072953454514</v>
      </c>
      <c r="E59" s="149">
        <f>$E$27/$E$34*100</f>
        <v>0.28860870198965094</v>
      </c>
      <c r="F59" s="150"/>
      <c r="G59" s="148">
        <f t="shared" si="4"/>
        <v>-0.40513852561382069</v>
      </c>
      <c r="H59" s="149">
        <f t="shared" si="5"/>
        <v>5.4464251464863056E-2</v>
      </c>
    </row>
    <row r="60" spans="1:8" x14ac:dyDescent="0.25">
      <c r="A60" s="7" t="s">
        <v>128</v>
      </c>
      <c r="B60" s="30">
        <f>$B$28/$B$34*100</f>
        <v>0</v>
      </c>
      <c r="C60" s="31">
        <f>$C$28/$C$34*100</f>
        <v>0</v>
      </c>
      <c r="D60" s="30">
        <f>$D$28/$D$34*100</f>
        <v>3.3154108947284967E-2</v>
      </c>
      <c r="E60" s="31">
        <f>$E$28/$E$34*100</f>
        <v>1.6033816777202829E-2</v>
      </c>
      <c r="F60" s="32"/>
      <c r="G60" s="30">
        <f t="shared" si="4"/>
        <v>0</v>
      </c>
      <c r="H60" s="31">
        <f t="shared" si="5"/>
        <v>1.7120292170082138E-2</v>
      </c>
    </row>
    <row r="61" spans="1:8" x14ac:dyDescent="0.25">
      <c r="A61" s="7" t="s">
        <v>129</v>
      </c>
      <c r="B61" s="30">
        <f>$B$29/$B$34*100</f>
        <v>5.3106744556558678E-2</v>
      </c>
      <c r="C61" s="31">
        <f>$C$29/$C$34*100</f>
        <v>6.136224176723256E-2</v>
      </c>
      <c r="D61" s="30">
        <f>$D$29/$D$34*100</f>
        <v>8.6488979862482523E-2</v>
      </c>
      <c r="E61" s="31">
        <f>$E$29/$E$34*100</f>
        <v>0.11369433714743823</v>
      </c>
      <c r="F61" s="32"/>
      <c r="G61" s="30">
        <f t="shared" si="4"/>
        <v>-8.2554972106738816E-3</v>
      </c>
      <c r="H61" s="31">
        <f t="shared" si="5"/>
        <v>-2.7205357284955711E-2</v>
      </c>
    </row>
    <row r="62" spans="1:8" x14ac:dyDescent="0.25">
      <c r="A62" s="7" t="s">
        <v>130</v>
      </c>
      <c r="B62" s="30">
        <f>$B$30/$B$34*100</f>
        <v>1.5755000885112409</v>
      </c>
      <c r="C62" s="31">
        <f>$C$30/$C$34*100</f>
        <v>2.55676007363469</v>
      </c>
      <c r="D62" s="30">
        <f>$D$30/$D$34*100</f>
        <v>2.0829429316881209</v>
      </c>
      <c r="E62" s="31">
        <f>$E$30/$E$34*100</f>
        <v>2.5493768675752495</v>
      </c>
      <c r="F62" s="32"/>
      <c r="G62" s="30">
        <f t="shared" si="4"/>
        <v>-0.98125998512344914</v>
      </c>
      <c r="H62" s="31">
        <f t="shared" si="5"/>
        <v>-0.46643393588712856</v>
      </c>
    </row>
    <row r="63" spans="1:8" x14ac:dyDescent="0.25">
      <c r="A63" s="7" t="s">
        <v>131</v>
      </c>
      <c r="B63" s="30">
        <f>$B$31/$B$34*100</f>
        <v>2.0180562931492299</v>
      </c>
      <c r="C63" s="31">
        <f>$C$31/$C$34*100</f>
        <v>3.6612804254448759</v>
      </c>
      <c r="D63" s="30">
        <f>$D$31/$D$34*100</f>
        <v>2.8051259135398499</v>
      </c>
      <c r="E63" s="31">
        <f>$E$31/$E$34*100</f>
        <v>2.7170031338823701</v>
      </c>
      <c r="F63" s="32"/>
      <c r="G63" s="30">
        <f t="shared" si="4"/>
        <v>-1.643224132295646</v>
      </c>
      <c r="H63" s="31">
        <f t="shared" si="5"/>
        <v>8.8122779657479722E-2</v>
      </c>
    </row>
    <row r="64" spans="1:8" x14ac:dyDescent="0.25">
      <c r="A64" s="7" t="s">
        <v>132</v>
      </c>
      <c r="B64" s="30">
        <f>$B$32/$B$34*100</f>
        <v>15.701894140555851</v>
      </c>
      <c r="C64" s="31">
        <f>$C$32/$C$34*100</f>
        <v>18.98138678666394</v>
      </c>
      <c r="D64" s="30">
        <f>$D$32/$D$34*100</f>
        <v>18.396206016750032</v>
      </c>
      <c r="E64" s="31">
        <f>$E$32/$E$34*100</f>
        <v>17.928722396326798</v>
      </c>
      <c r="F64" s="32"/>
      <c r="G64" s="30">
        <f t="shared" si="4"/>
        <v>-3.2794926461080891</v>
      </c>
      <c r="H64" s="31">
        <f t="shared" si="5"/>
        <v>0.46748362042323421</v>
      </c>
    </row>
    <row r="65" spans="1:8" x14ac:dyDescent="0.25">
      <c r="A65" s="142" t="s">
        <v>126</v>
      </c>
      <c r="B65" s="148">
        <f>$B$33/$B$34*100</f>
        <v>5.1690564701717117</v>
      </c>
      <c r="C65" s="149">
        <f>$C$33/$C$34*100</f>
        <v>4.7658007772550626</v>
      </c>
      <c r="D65" s="148">
        <f>$D$33/$D$34*100</f>
        <v>4.1702103123693659</v>
      </c>
      <c r="E65" s="149">
        <f>$E$33/$E$34*100</f>
        <v>4.0419794475621309</v>
      </c>
      <c r="F65" s="150"/>
      <c r="G65" s="148">
        <f t="shared" si="4"/>
        <v>0.40325569291664909</v>
      </c>
      <c r="H65" s="149">
        <f t="shared" si="5"/>
        <v>0.128230864807235</v>
      </c>
    </row>
    <row r="66" spans="1:8" s="43" customFormat="1" x14ac:dyDescent="0.25">
      <c r="A66" s="27" t="s">
        <v>0</v>
      </c>
      <c r="B66" s="46">
        <f>SUM(B46:B65)</f>
        <v>99.999999999999986</v>
      </c>
      <c r="C66" s="47">
        <f>SUM(C46:C65)</f>
        <v>100</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4</v>
      </c>
      <c r="C6" s="66">
        <v>6</v>
      </c>
      <c r="D6" s="65">
        <v>48</v>
      </c>
      <c r="E6" s="66">
        <v>70</v>
      </c>
      <c r="F6" s="67"/>
      <c r="G6" s="65">
        <f t="shared" ref="G6:G37" si="0">B6-C6</f>
        <v>-2</v>
      </c>
      <c r="H6" s="66">
        <f t="shared" ref="H6:H37" si="1">D6-E6</f>
        <v>-22</v>
      </c>
      <c r="I6" s="20">
        <f t="shared" ref="I6:I37" si="2">IF(C6=0, "-", IF(G6/C6&lt;10, G6/C6, "&gt;999%"))</f>
        <v>-0.33333333333333331</v>
      </c>
      <c r="J6" s="21">
        <f t="shared" ref="J6:J37" si="3">IF(E6=0, "-", IF(H6/E6&lt;10, H6/E6, "&gt;999%"))</f>
        <v>-0.31428571428571428</v>
      </c>
    </row>
    <row r="7" spans="1:10" x14ac:dyDescent="0.25">
      <c r="A7" s="7" t="s">
        <v>32</v>
      </c>
      <c r="B7" s="65">
        <v>1</v>
      </c>
      <c r="C7" s="66">
        <v>0</v>
      </c>
      <c r="D7" s="65">
        <v>7</v>
      </c>
      <c r="E7" s="66">
        <v>6</v>
      </c>
      <c r="F7" s="67"/>
      <c r="G7" s="65">
        <f t="shared" si="0"/>
        <v>1</v>
      </c>
      <c r="H7" s="66">
        <f t="shared" si="1"/>
        <v>1</v>
      </c>
      <c r="I7" s="20" t="str">
        <f t="shared" si="2"/>
        <v>-</v>
      </c>
      <c r="J7" s="21">
        <f t="shared" si="3"/>
        <v>0.16666666666666666</v>
      </c>
    </row>
    <row r="8" spans="1:10" x14ac:dyDescent="0.25">
      <c r="A8" s="7" t="s">
        <v>33</v>
      </c>
      <c r="B8" s="65">
        <v>62</v>
      </c>
      <c r="C8" s="66">
        <v>33</v>
      </c>
      <c r="D8" s="65">
        <v>591</v>
      </c>
      <c r="E8" s="66">
        <v>601</v>
      </c>
      <c r="F8" s="67"/>
      <c r="G8" s="65">
        <f t="shared" si="0"/>
        <v>29</v>
      </c>
      <c r="H8" s="66">
        <f t="shared" si="1"/>
        <v>-10</v>
      </c>
      <c r="I8" s="20">
        <f t="shared" si="2"/>
        <v>0.87878787878787878</v>
      </c>
      <c r="J8" s="21">
        <f t="shared" si="3"/>
        <v>-1.6638935108153077E-2</v>
      </c>
    </row>
    <row r="9" spans="1:10" x14ac:dyDescent="0.25">
      <c r="A9" s="7" t="s">
        <v>34</v>
      </c>
      <c r="B9" s="65">
        <v>3</v>
      </c>
      <c r="C9" s="66">
        <v>0</v>
      </c>
      <c r="D9" s="65">
        <v>18</v>
      </c>
      <c r="E9" s="66">
        <v>13</v>
      </c>
      <c r="F9" s="67"/>
      <c r="G9" s="65">
        <f t="shared" si="0"/>
        <v>3</v>
      </c>
      <c r="H9" s="66">
        <f t="shared" si="1"/>
        <v>5</v>
      </c>
      <c r="I9" s="20" t="str">
        <f t="shared" si="2"/>
        <v>-</v>
      </c>
      <c r="J9" s="21">
        <f t="shared" si="3"/>
        <v>0.38461538461538464</v>
      </c>
    </row>
    <row r="10" spans="1:10" x14ac:dyDescent="0.25">
      <c r="A10" s="7" t="s">
        <v>35</v>
      </c>
      <c r="B10" s="65">
        <v>49</v>
      </c>
      <c r="C10" s="66">
        <v>102</v>
      </c>
      <c r="D10" s="65">
        <v>897</v>
      </c>
      <c r="E10" s="66">
        <v>957</v>
      </c>
      <c r="F10" s="67"/>
      <c r="G10" s="65">
        <f t="shared" si="0"/>
        <v>-53</v>
      </c>
      <c r="H10" s="66">
        <f t="shared" si="1"/>
        <v>-60</v>
      </c>
      <c r="I10" s="20">
        <f t="shared" si="2"/>
        <v>-0.51960784313725494</v>
      </c>
      <c r="J10" s="21">
        <f t="shared" si="3"/>
        <v>-6.2695924764890276E-2</v>
      </c>
    </row>
    <row r="11" spans="1:10" x14ac:dyDescent="0.25">
      <c r="A11" s="7" t="s">
        <v>36</v>
      </c>
      <c r="B11" s="65">
        <v>69</v>
      </c>
      <c r="C11" s="66">
        <v>0</v>
      </c>
      <c r="D11" s="65">
        <v>134</v>
      </c>
      <c r="E11" s="66">
        <v>0</v>
      </c>
      <c r="F11" s="67"/>
      <c r="G11" s="65">
        <f t="shared" si="0"/>
        <v>69</v>
      </c>
      <c r="H11" s="66">
        <f t="shared" si="1"/>
        <v>134</v>
      </c>
      <c r="I11" s="20" t="str">
        <f t="shared" si="2"/>
        <v>-</v>
      </c>
      <c r="J11" s="21" t="str">
        <f t="shared" si="3"/>
        <v>-</v>
      </c>
    </row>
    <row r="12" spans="1:10" x14ac:dyDescent="0.25">
      <c r="A12" s="7" t="s">
        <v>37</v>
      </c>
      <c r="B12" s="65">
        <v>9</v>
      </c>
      <c r="C12" s="66">
        <v>6</v>
      </c>
      <c r="D12" s="65">
        <v>122</v>
      </c>
      <c r="E12" s="66">
        <v>69</v>
      </c>
      <c r="F12" s="67"/>
      <c r="G12" s="65">
        <f t="shared" si="0"/>
        <v>3</v>
      </c>
      <c r="H12" s="66">
        <f t="shared" si="1"/>
        <v>53</v>
      </c>
      <c r="I12" s="20">
        <f t="shared" si="2"/>
        <v>0.5</v>
      </c>
      <c r="J12" s="21">
        <f t="shared" si="3"/>
        <v>0.76811594202898548</v>
      </c>
    </row>
    <row r="13" spans="1:10" x14ac:dyDescent="0.25">
      <c r="A13" s="7" t="s">
        <v>38</v>
      </c>
      <c r="B13" s="65">
        <v>0</v>
      </c>
      <c r="C13" s="66">
        <v>0</v>
      </c>
      <c r="D13" s="65">
        <v>6</v>
      </c>
      <c r="E13" s="66">
        <v>11</v>
      </c>
      <c r="F13" s="67"/>
      <c r="G13" s="65">
        <f t="shared" si="0"/>
        <v>0</v>
      </c>
      <c r="H13" s="66">
        <f t="shared" si="1"/>
        <v>-5</v>
      </c>
      <c r="I13" s="20" t="str">
        <f t="shared" si="2"/>
        <v>-</v>
      </c>
      <c r="J13" s="21">
        <f t="shared" si="3"/>
        <v>-0.45454545454545453</v>
      </c>
    </row>
    <row r="14" spans="1:10" x14ac:dyDescent="0.25">
      <c r="A14" s="7" t="s">
        <v>39</v>
      </c>
      <c r="B14" s="65">
        <v>0</v>
      </c>
      <c r="C14" s="66">
        <v>4</v>
      </c>
      <c r="D14" s="65">
        <v>17</v>
      </c>
      <c r="E14" s="66">
        <v>14</v>
      </c>
      <c r="F14" s="67"/>
      <c r="G14" s="65">
        <f t="shared" si="0"/>
        <v>-4</v>
      </c>
      <c r="H14" s="66">
        <f t="shared" si="1"/>
        <v>3</v>
      </c>
      <c r="I14" s="20">
        <f t="shared" si="2"/>
        <v>-1</v>
      </c>
      <c r="J14" s="21">
        <f t="shared" si="3"/>
        <v>0.21428571428571427</v>
      </c>
    </row>
    <row r="15" spans="1:10" x14ac:dyDescent="0.25">
      <c r="A15" s="7" t="s">
        <v>40</v>
      </c>
      <c r="B15" s="65">
        <v>5</v>
      </c>
      <c r="C15" s="66">
        <v>0</v>
      </c>
      <c r="D15" s="65">
        <v>53</v>
      </c>
      <c r="E15" s="66">
        <v>0</v>
      </c>
      <c r="F15" s="67"/>
      <c r="G15" s="65">
        <f t="shared" si="0"/>
        <v>5</v>
      </c>
      <c r="H15" s="66">
        <f t="shared" si="1"/>
        <v>53</v>
      </c>
      <c r="I15" s="20" t="str">
        <f t="shared" si="2"/>
        <v>-</v>
      </c>
      <c r="J15" s="21" t="str">
        <f t="shared" si="3"/>
        <v>-</v>
      </c>
    </row>
    <row r="16" spans="1:10" x14ac:dyDescent="0.25">
      <c r="A16" s="7" t="s">
        <v>43</v>
      </c>
      <c r="B16" s="65">
        <v>2</v>
      </c>
      <c r="C16" s="66">
        <v>2</v>
      </c>
      <c r="D16" s="65">
        <v>19</v>
      </c>
      <c r="E16" s="66">
        <v>13</v>
      </c>
      <c r="F16" s="67"/>
      <c r="G16" s="65">
        <f t="shared" si="0"/>
        <v>0</v>
      </c>
      <c r="H16" s="66">
        <f t="shared" si="1"/>
        <v>6</v>
      </c>
      <c r="I16" s="20">
        <f t="shared" si="2"/>
        <v>0</v>
      </c>
      <c r="J16" s="21">
        <f t="shared" si="3"/>
        <v>0.46153846153846156</v>
      </c>
    </row>
    <row r="17" spans="1:10" x14ac:dyDescent="0.25">
      <c r="A17" s="7" t="s">
        <v>44</v>
      </c>
      <c r="B17" s="65">
        <v>0</v>
      </c>
      <c r="C17" s="66">
        <v>9</v>
      </c>
      <c r="D17" s="65">
        <v>35</v>
      </c>
      <c r="E17" s="66">
        <v>63</v>
      </c>
      <c r="F17" s="67"/>
      <c r="G17" s="65">
        <f t="shared" si="0"/>
        <v>-9</v>
      </c>
      <c r="H17" s="66">
        <f t="shared" si="1"/>
        <v>-28</v>
      </c>
      <c r="I17" s="20">
        <f t="shared" si="2"/>
        <v>-1</v>
      </c>
      <c r="J17" s="21">
        <f t="shared" si="3"/>
        <v>-0.44444444444444442</v>
      </c>
    </row>
    <row r="18" spans="1:10" x14ac:dyDescent="0.25">
      <c r="A18" s="7" t="s">
        <v>45</v>
      </c>
      <c r="B18" s="65">
        <v>7</v>
      </c>
      <c r="C18" s="66">
        <v>7</v>
      </c>
      <c r="D18" s="65">
        <v>58</v>
      </c>
      <c r="E18" s="66">
        <v>69</v>
      </c>
      <c r="F18" s="67"/>
      <c r="G18" s="65">
        <f t="shared" si="0"/>
        <v>0</v>
      </c>
      <c r="H18" s="66">
        <f t="shared" si="1"/>
        <v>-11</v>
      </c>
      <c r="I18" s="20">
        <f t="shared" si="2"/>
        <v>0</v>
      </c>
      <c r="J18" s="21">
        <f t="shared" si="3"/>
        <v>-0.15942028985507245</v>
      </c>
    </row>
    <row r="19" spans="1:10" x14ac:dyDescent="0.25">
      <c r="A19" s="7" t="s">
        <v>46</v>
      </c>
      <c r="B19" s="65">
        <v>362</v>
      </c>
      <c r="C19" s="66">
        <v>351</v>
      </c>
      <c r="D19" s="65">
        <v>4338</v>
      </c>
      <c r="E19" s="66">
        <v>4516</v>
      </c>
      <c r="F19" s="67"/>
      <c r="G19" s="65">
        <f t="shared" si="0"/>
        <v>11</v>
      </c>
      <c r="H19" s="66">
        <f t="shared" si="1"/>
        <v>-178</v>
      </c>
      <c r="I19" s="20">
        <f t="shared" si="2"/>
        <v>3.1339031339031341E-2</v>
      </c>
      <c r="J19" s="21">
        <f t="shared" si="3"/>
        <v>-3.9415411868910538E-2</v>
      </c>
    </row>
    <row r="20" spans="1:10" x14ac:dyDescent="0.25">
      <c r="A20" s="7" t="s">
        <v>49</v>
      </c>
      <c r="B20" s="65">
        <v>1</v>
      </c>
      <c r="C20" s="66">
        <v>3</v>
      </c>
      <c r="D20" s="65">
        <v>28</v>
      </c>
      <c r="E20" s="66">
        <v>13</v>
      </c>
      <c r="F20" s="67"/>
      <c r="G20" s="65">
        <f t="shared" si="0"/>
        <v>-2</v>
      </c>
      <c r="H20" s="66">
        <f t="shared" si="1"/>
        <v>15</v>
      </c>
      <c r="I20" s="20">
        <f t="shared" si="2"/>
        <v>-0.66666666666666663</v>
      </c>
      <c r="J20" s="21">
        <f t="shared" si="3"/>
        <v>1.1538461538461537</v>
      </c>
    </row>
    <row r="21" spans="1:10" x14ac:dyDescent="0.25">
      <c r="A21" s="7" t="s">
        <v>50</v>
      </c>
      <c r="B21" s="65">
        <v>156</v>
      </c>
      <c r="C21" s="66">
        <v>77</v>
      </c>
      <c r="D21" s="65">
        <v>1251</v>
      </c>
      <c r="E21" s="66">
        <v>944</v>
      </c>
      <c r="F21" s="67"/>
      <c r="G21" s="65">
        <f t="shared" si="0"/>
        <v>79</v>
      </c>
      <c r="H21" s="66">
        <f t="shared" si="1"/>
        <v>307</v>
      </c>
      <c r="I21" s="20">
        <f t="shared" si="2"/>
        <v>1.025974025974026</v>
      </c>
      <c r="J21" s="21">
        <f t="shared" si="3"/>
        <v>0.32521186440677968</v>
      </c>
    </row>
    <row r="22" spans="1:10" x14ac:dyDescent="0.25">
      <c r="A22" s="7" t="s">
        <v>52</v>
      </c>
      <c r="B22" s="65">
        <v>34</v>
      </c>
      <c r="C22" s="66">
        <v>68</v>
      </c>
      <c r="D22" s="65">
        <v>596</v>
      </c>
      <c r="E22" s="66">
        <v>935</v>
      </c>
      <c r="F22" s="67"/>
      <c r="G22" s="65">
        <f t="shared" si="0"/>
        <v>-34</v>
      </c>
      <c r="H22" s="66">
        <f t="shared" si="1"/>
        <v>-339</v>
      </c>
      <c r="I22" s="20">
        <f t="shared" si="2"/>
        <v>-0.5</v>
      </c>
      <c r="J22" s="21">
        <f t="shared" si="3"/>
        <v>-0.36256684491978608</v>
      </c>
    </row>
    <row r="23" spans="1:10" x14ac:dyDescent="0.25">
      <c r="A23" s="7" t="s">
        <v>53</v>
      </c>
      <c r="B23" s="65">
        <v>307</v>
      </c>
      <c r="C23" s="66">
        <v>275</v>
      </c>
      <c r="D23" s="65">
        <v>4312</v>
      </c>
      <c r="E23" s="66">
        <v>4088</v>
      </c>
      <c r="F23" s="67"/>
      <c r="G23" s="65">
        <f t="shared" si="0"/>
        <v>32</v>
      </c>
      <c r="H23" s="66">
        <f t="shared" si="1"/>
        <v>224</v>
      </c>
      <c r="I23" s="20">
        <f t="shared" si="2"/>
        <v>0.11636363636363636</v>
      </c>
      <c r="J23" s="21">
        <f t="shared" si="3"/>
        <v>5.4794520547945202E-2</v>
      </c>
    </row>
    <row r="24" spans="1:10" x14ac:dyDescent="0.25">
      <c r="A24" s="7" t="s">
        <v>56</v>
      </c>
      <c r="B24" s="65">
        <v>124</v>
      </c>
      <c r="C24" s="66">
        <v>169</v>
      </c>
      <c r="D24" s="65">
        <v>2907</v>
      </c>
      <c r="E24" s="66">
        <v>2451</v>
      </c>
      <c r="F24" s="67"/>
      <c r="G24" s="65">
        <f t="shared" si="0"/>
        <v>-45</v>
      </c>
      <c r="H24" s="66">
        <f t="shared" si="1"/>
        <v>456</v>
      </c>
      <c r="I24" s="20">
        <f t="shared" si="2"/>
        <v>-0.26627218934911245</v>
      </c>
      <c r="J24" s="21">
        <f t="shared" si="3"/>
        <v>0.18604651162790697</v>
      </c>
    </row>
    <row r="25" spans="1:10" x14ac:dyDescent="0.25">
      <c r="A25" s="7" t="s">
        <v>57</v>
      </c>
      <c r="B25" s="65">
        <v>0</v>
      </c>
      <c r="C25" s="66">
        <v>0</v>
      </c>
      <c r="D25" s="65">
        <v>2</v>
      </c>
      <c r="E25" s="66">
        <v>0</v>
      </c>
      <c r="F25" s="67"/>
      <c r="G25" s="65">
        <f t="shared" si="0"/>
        <v>0</v>
      </c>
      <c r="H25" s="66">
        <f t="shared" si="1"/>
        <v>2</v>
      </c>
      <c r="I25" s="20" t="str">
        <f t="shared" si="2"/>
        <v>-</v>
      </c>
      <c r="J25" s="21" t="str">
        <f t="shared" si="3"/>
        <v>-</v>
      </c>
    </row>
    <row r="26" spans="1:10" x14ac:dyDescent="0.25">
      <c r="A26" s="7" t="s">
        <v>59</v>
      </c>
      <c r="B26" s="65">
        <v>2</v>
      </c>
      <c r="C26" s="66">
        <v>1</v>
      </c>
      <c r="D26" s="65">
        <v>58</v>
      </c>
      <c r="E26" s="66">
        <v>47</v>
      </c>
      <c r="F26" s="67"/>
      <c r="G26" s="65">
        <f t="shared" si="0"/>
        <v>1</v>
      </c>
      <c r="H26" s="66">
        <f t="shared" si="1"/>
        <v>11</v>
      </c>
      <c r="I26" s="20">
        <f t="shared" si="2"/>
        <v>1</v>
      </c>
      <c r="J26" s="21">
        <f t="shared" si="3"/>
        <v>0.23404255319148937</v>
      </c>
    </row>
    <row r="27" spans="1:10" x14ac:dyDescent="0.25">
      <c r="A27" s="7" t="s">
        <v>60</v>
      </c>
      <c r="B27" s="65">
        <v>35</v>
      </c>
      <c r="C27" s="66">
        <v>33</v>
      </c>
      <c r="D27" s="65">
        <v>357</v>
      </c>
      <c r="E27" s="66">
        <v>393</v>
      </c>
      <c r="F27" s="67"/>
      <c r="G27" s="65">
        <f t="shared" si="0"/>
        <v>2</v>
      </c>
      <c r="H27" s="66">
        <f t="shared" si="1"/>
        <v>-36</v>
      </c>
      <c r="I27" s="20">
        <f t="shared" si="2"/>
        <v>6.0606060606060608E-2</v>
      </c>
      <c r="J27" s="21">
        <f t="shared" si="3"/>
        <v>-9.1603053435114504E-2</v>
      </c>
    </row>
    <row r="28" spans="1:10" x14ac:dyDescent="0.25">
      <c r="A28" s="7" t="s">
        <v>62</v>
      </c>
      <c r="B28" s="65">
        <v>323</v>
      </c>
      <c r="C28" s="66">
        <v>304</v>
      </c>
      <c r="D28" s="65">
        <v>4603</v>
      </c>
      <c r="E28" s="66">
        <v>4166</v>
      </c>
      <c r="F28" s="67"/>
      <c r="G28" s="65">
        <f t="shared" si="0"/>
        <v>19</v>
      </c>
      <c r="H28" s="66">
        <f t="shared" si="1"/>
        <v>437</v>
      </c>
      <c r="I28" s="20">
        <f t="shared" si="2"/>
        <v>6.25E-2</v>
      </c>
      <c r="J28" s="21">
        <f t="shared" si="3"/>
        <v>0.10489678348535765</v>
      </c>
    </row>
    <row r="29" spans="1:10" x14ac:dyDescent="0.25">
      <c r="A29" s="7" t="s">
        <v>63</v>
      </c>
      <c r="B29" s="65">
        <v>0</v>
      </c>
      <c r="C29" s="66">
        <v>0</v>
      </c>
      <c r="D29" s="65">
        <v>10</v>
      </c>
      <c r="E29" s="66">
        <v>13</v>
      </c>
      <c r="F29" s="67"/>
      <c r="G29" s="65">
        <f t="shared" si="0"/>
        <v>0</v>
      </c>
      <c r="H29" s="66">
        <f t="shared" si="1"/>
        <v>-3</v>
      </c>
      <c r="I29" s="20" t="str">
        <f t="shared" si="2"/>
        <v>-</v>
      </c>
      <c r="J29" s="21">
        <f t="shared" si="3"/>
        <v>-0.23076923076923078</v>
      </c>
    </row>
    <row r="30" spans="1:10" x14ac:dyDescent="0.25">
      <c r="A30" s="7" t="s">
        <v>64</v>
      </c>
      <c r="B30" s="65">
        <v>10</v>
      </c>
      <c r="C30" s="66">
        <v>13</v>
      </c>
      <c r="D30" s="65">
        <v>230</v>
      </c>
      <c r="E30" s="66">
        <v>292</v>
      </c>
      <c r="F30" s="67"/>
      <c r="G30" s="65">
        <f t="shared" si="0"/>
        <v>-3</v>
      </c>
      <c r="H30" s="66">
        <f t="shared" si="1"/>
        <v>-62</v>
      </c>
      <c r="I30" s="20">
        <f t="shared" si="2"/>
        <v>-0.23076923076923078</v>
      </c>
      <c r="J30" s="21">
        <f t="shared" si="3"/>
        <v>-0.21232876712328766</v>
      </c>
    </row>
    <row r="31" spans="1:10" x14ac:dyDescent="0.25">
      <c r="A31" s="7" t="s">
        <v>65</v>
      </c>
      <c r="B31" s="65">
        <v>41</v>
      </c>
      <c r="C31" s="66">
        <v>37</v>
      </c>
      <c r="D31" s="65">
        <v>504</v>
      </c>
      <c r="E31" s="66">
        <v>539</v>
      </c>
      <c r="F31" s="67"/>
      <c r="G31" s="65">
        <f t="shared" si="0"/>
        <v>4</v>
      </c>
      <c r="H31" s="66">
        <f t="shared" si="1"/>
        <v>-35</v>
      </c>
      <c r="I31" s="20">
        <f t="shared" si="2"/>
        <v>0.10810810810810811</v>
      </c>
      <c r="J31" s="21">
        <f t="shared" si="3"/>
        <v>-6.4935064935064929E-2</v>
      </c>
    </row>
    <row r="32" spans="1:10" x14ac:dyDescent="0.25">
      <c r="A32" s="7" t="s">
        <v>66</v>
      </c>
      <c r="B32" s="65">
        <v>22</v>
      </c>
      <c r="C32" s="66">
        <v>17</v>
      </c>
      <c r="D32" s="65">
        <v>265</v>
      </c>
      <c r="E32" s="66">
        <v>371</v>
      </c>
      <c r="F32" s="67"/>
      <c r="G32" s="65">
        <f t="shared" si="0"/>
        <v>5</v>
      </c>
      <c r="H32" s="66">
        <f t="shared" si="1"/>
        <v>-106</v>
      </c>
      <c r="I32" s="20">
        <f t="shared" si="2"/>
        <v>0.29411764705882354</v>
      </c>
      <c r="J32" s="21">
        <f t="shared" si="3"/>
        <v>-0.2857142857142857</v>
      </c>
    </row>
    <row r="33" spans="1:10" x14ac:dyDescent="0.25">
      <c r="A33" s="7" t="s">
        <v>67</v>
      </c>
      <c r="B33" s="65">
        <v>0</v>
      </c>
      <c r="C33" s="66">
        <v>0</v>
      </c>
      <c r="D33" s="65">
        <v>3</v>
      </c>
      <c r="E33" s="66">
        <v>4</v>
      </c>
      <c r="F33" s="67"/>
      <c r="G33" s="65">
        <f t="shared" si="0"/>
        <v>0</v>
      </c>
      <c r="H33" s="66">
        <f t="shared" si="1"/>
        <v>-1</v>
      </c>
      <c r="I33" s="20" t="str">
        <f t="shared" si="2"/>
        <v>-</v>
      </c>
      <c r="J33" s="21">
        <f t="shared" si="3"/>
        <v>-0.25</v>
      </c>
    </row>
    <row r="34" spans="1:10" x14ac:dyDescent="0.25">
      <c r="A34" s="7" t="s">
        <v>70</v>
      </c>
      <c r="B34" s="65">
        <v>0</v>
      </c>
      <c r="C34" s="66">
        <v>0</v>
      </c>
      <c r="D34" s="65">
        <v>19</v>
      </c>
      <c r="E34" s="66">
        <v>12</v>
      </c>
      <c r="F34" s="67"/>
      <c r="G34" s="65">
        <f t="shared" si="0"/>
        <v>0</v>
      </c>
      <c r="H34" s="66">
        <f t="shared" si="1"/>
        <v>7</v>
      </c>
      <c r="I34" s="20" t="str">
        <f t="shared" si="2"/>
        <v>-</v>
      </c>
      <c r="J34" s="21">
        <f t="shared" si="3"/>
        <v>0.58333333333333337</v>
      </c>
    </row>
    <row r="35" spans="1:10" x14ac:dyDescent="0.25">
      <c r="A35" s="7" t="s">
        <v>71</v>
      </c>
      <c r="B35" s="65">
        <v>518</v>
      </c>
      <c r="C35" s="66">
        <v>360</v>
      </c>
      <c r="D35" s="65">
        <v>6990</v>
      </c>
      <c r="E35" s="66">
        <v>7963</v>
      </c>
      <c r="F35" s="67"/>
      <c r="G35" s="65">
        <f t="shared" si="0"/>
        <v>158</v>
      </c>
      <c r="H35" s="66">
        <f t="shared" si="1"/>
        <v>-973</v>
      </c>
      <c r="I35" s="20">
        <f t="shared" si="2"/>
        <v>0.43888888888888888</v>
      </c>
      <c r="J35" s="21">
        <f t="shared" si="3"/>
        <v>-0.12219012934823559</v>
      </c>
    </row>
    <row r="36" spans="1:10" x14ac:dyDescent="0.25">
      <c r="A36" s="7" t="s">
        <v>72</v>
      </c>
      <c r="B36" s="65">
        <v>0</v>
      </c>
      <c r="C36" s="66">
        <v>2</v>
      </c>
      <c r="D36" s="65">
        <v>10</v>
      </c>
      <c r="E36" s="66">
        <v>9</v>
      </c>
      <c r="F36" s="67"/>
      <c r="G36" s="65">
        <f t="shared" si="0"/>
        <v>-2</v>
      </c>
      <c r="H36" s="66">
        <f t="shared" si="1"/>
        <v>1</v>
      </c>
      <c r="I36" s="20">
        <f t="shared" si="2"/>
        <v>-1</v>
      </c>
      <c r="J36" s="21">
        <f t="shared" si="3"/>
        <v>0.1111111111111111</v>
      </c>
    </row>
    <row r="37" spans="1:10" x14ac:dyDescent="0.25">
      <c r="A37" s="7" t="s">
        <v>73</v>
      </c>
      <c r="B37" s="65">
        <v>101</v>
      </c>
      <c r="C37" s="66">
        <v>38</v>
      </c>
      <c r="D37" s="65">
        <v>1362</v>
      </c>
      <c r="E37" s="66">
        <v>1078</v>
      </c>
      <c r="F37" s="67"/>
      <c r="G37" s="65">
        <f t="shared" si="0"/>
        <v>63</v>
      </c>
      <c r="H37" s="66">
        <f t="shared" si="1"/>
        <v>284</v>
      </c>
      <c r="I37" s="20">
        <f t="shared" si="2"/>
        <v>1.6578947368421053</v>
      </c>
      <c r="J37" s="21">
        <f t="shared" si="3"/>
        <v>0.26345083487940629</v>
      </c>
    </row>
    <row r="38" spans="1:10" x14ac:dyDescent="0.25">
      <c r="A38" s="7" t="s">
        <v>75</v>
      </c>
      <c r="B38" s="65">
        <v>36</v>
      </c>
      <c r="C38" s="66">
        <v>15</v>
      </c>
      <c r="D38" s="65">
        <v>246</v>
      </c>
      <c r="E38" s="66">
        <v>282</v>
      </c>
      <c r="F38" s="67"/>
      <c r="G38" s="65">
        <f t="shared" ref="G38:G73" si="4">B38-C38</f>
        <v>21</v>
      </c>
      <c r="H38" s="66">
        <f t="shared" ref="H38:H73" si="5">D38-E38</f>
        <v>-36</v>
      </c>
      <c r="I38" s="20">
        <f t="shared" ref="I38:I73" si="6">IF(C38=0, "-", IF(G38/C38&lt;10, G38/C38, "&gt;999%"))</f>
        <v>1.4</v>
      </c>
      <c r="J38" s="21">
        <f t="shared" ref="J38:J73" si="7">IF(E38=0, "-", IF(H38/E38&lt;10, H38/E38, "&gt;999%"))</f>
        <v>-0.1276595744680851</v>
      </c>
    </row>
    <row r="39" spans="1:10" x14ac:dyDescent="0.25">
      <c r="A39" s="7" t="s">
        <v>76</v>
      </c>
      <c r="B39" s="65">
        <v>347</v>
      </c>
      <c r="C39" s="66">
        <v>252</v>
      </c>
      <c r="D39" s="65">
        <v>2977</v>
      </c>
      <c r="E39" s="66">
        <v>2256</v>
      </c>
      <c r="F39" s="67"/>
      <c r="G39" s="65">
        <f t="shared" si="4"/>
        <v>95</v>
      </c>
      <c r="H39" s="66">
        <f t="shared" si="5"/>
        <v>721</v>
      </c>
      <c r="I39" s="20">
        <f t="shared" si="6"/>
        <v>0.37698412698412698</v>
      </c>
      <c r="J39" s="21">
        <f t="shared" si="7"/>
        <v>0.31959219858156029</v>
      </c>
    </row>
    <row r="40" spans="1:10" x14ac:dyDescent="0.25">
      <c r="A40" s="7" t="s">
        <v>77</v>
      </c>
      <c r="B40" s="65">
        <v>7</v>
      </c>
      <c r="C40" s="66">
        <v>14</v>
      </c>
      <c r="D40" s="65">
        <v>175</v>
      </c>
      <c r="E40" s="66">
        <v>165</v>
      </c>
      <c r="F40" s="67"/>
      <c r="G40" s="65">
        <f t="shared" si="4"/>
        <v>-7</v>
      </c>
      <c r="H40" s="66">
        <f t="shared" si="5"/>
        <v>10</v>
      </c>
      <c r="I40" s="20">
        <f t="shared" si="6"/>
        <v>-0.5</v>
      </c>
      <c r="J40" s="21">
        <f t="shared" si="7"/>
        <v>6.0606060606060608E-2</v>
      </c>
    </row>
    <row r="41" spans="1:10" x14ac:dyDescent="0.25">
      <c r="A41" s="7" t="s">
        <v>78</v>
      </c>
      <c r="B41" s="65">
        <v>408</v>
      </c>
      <c r="C41" s="66">
        <v>476</v>
      </c>
      <c r="D41" s="65">
        <v>6243</v>
      </c>
      <c r="E41" s="66">
        <v>6481</v>
      </c>
      <c r="F41" s="67"/>
      <c r="G41" s="65">
        <f t="shared" si="4"/>
        <v>-68</v>
      </c>
      <c r="H41" s="66">
        <f t="shared" si="5"/>
        <v>-238</v>
      </c>
      <c r="I41" s="20">
        <f t="shared" si="6"/>
        <v>-0.14285714285714285</v>
      </c>
      <c r="J41" s="21">
        <f t="shared" si="7"/>
        <v>-3.6722727974078072E-2</v>
      </c>
    </row>
    <row r="42" spans="1:10" x14ac:dyDescent="0.25">
      <c r="A42" s="7" t="s">
        <v>79</v>
      </c>
      <c r="B42" s="65">
        <v>166</v>
      </c>
      <c r="C42" s="66">
        <v>149</v>
      </c>
      <c r="D42" s="65">
        <v>1496</v>
      </c>
      <c r="E42" s="66">
        <v>2400</v>
      </c>
      <c r="F42" s="67"/>
      <c r="G42" s="65">
        <f t="shared" si="4"/>
        <v>17</v>
      </c>
      <c r="H42" s="66">
        <f t="shared" si="5"/>
        <v>-904</v>
      </c>
      <c r="I42" s="20">
        <f t="shared" si="6"/>
        <v>0.11409395973154363</v>
      </c>
      <c r="J42" s="21">
        <f t="shared" si="7"/>
        <v>-0.37666666666666665</v>
      </c>
    </row>
    <row r="43" spans="1:10" x14ac:dyDescent="0.25">
      <c r="A43" s="7" t="s">
        <v>80</v>
      </c>
      <c r="B43" s="65">
        <v>2</v>
      </c>
      <c r="C43" s="66">
        <v>6</v>
      </c>
      <c r="D43" s="65">
        <v>65</v>
      </c>
      <c r="E43" s="66">
        <v>81</v>
      </c>
      <c r="F43" s="67"/>
      <c r="G43" s="65">
        <f t="shared" si="4"/>
        <v>-4</v>
      </c>
      <c r="H43" s="66">
        <f t="shared" si="5"/>
        <v>-16</v>
      </c>
      <c r="I43" s="20">
        <f t="shared" si="6"/>
        <v>-0.66666666666666663</v>
      </c>
      <c r="J43" s="21">
        <f t="shared" si="7"/>
        <v>-0.19753086419753085</v>
      </c>
    </row>
    <row r="44" spans="1:10" x14ac:dyDescent="0.25">
      <c r="A44" s="7" t="s">
        <v>81</v>
      </c>
      <c r="B44" s="65">
        <v>3</v>
      </c>
      <c r="C44" s="66">
        <v>0</v>
      </c>
      <c r="D44" s="65">
        <v>52</v>
      </c>
      <c r="E44" s="66">
        <v>0</v>
      </c>
      <c r="F44" s="67"/>
      <c r="G44" s="65">
        <f t="shared" si="4"/>
        <v>3</v>
      </c>
      <c r="H44" s="66">
        <f t="shared" si="5"/>
        <v>52</v>
      </c>
      <c r="I44" s="20" t="str">
        <f t="shared" si="6"/>
        <v>-</v>
      </c>
      <c r="J44" s="21" t="str">
        <f t="shared" si="7"/>
        <v>-</v>
      </c>
    </row>
    <row r="45" spans="1:10" x14ac:dyDescent="0.25">
      <c r="A45" s="7" t="s">
        <v>82</v>
      </c>
      <c r="B45" s="65">
        <v>27</v>
      </c>
      <c r="C45" s="66">
        <v>15</v>
      </c>
      <c r="D45" s="65">
        <v>322</v>
      </c>
      <c r="E45" s="66">
        <v>252</v>
      </c>
      <c r="F45" s="67"/>
      <c r="G45" s="65">
        <f t="shared" si="4"/>
        <v>12</v>
      </c>
      <c r="H45" s="66">
        <f t="shared" si="5"/>
        <v>70</v>
      </c>
      <c r="I45" s="20">
        <f t="shared" si="6"/>
        <v>0.8</v>
      </c>
      <c r="J45" s="21">
        <f t="shared" si="7"/>
        <v>0.27777777777777779</v>
      </c>
    </row>
    <row r="46" spans="1:10" x14ac:dyDescent="0.25">
      <c r="A46" s="7" t="s">
        <v>83</v>
      </c>
      <c r="B46" s="65">
        <v>27</v>
      </c>
      <c r="C46" s="66">
        <v>21</v>
      </c>
      <c r="D46" s="65">
        <v>278</v>
      </c>
      <c r="E46" s="66">
        <v>197</v>
      </c>
      <c r="F46" s="67"/>
      <c r="G46" s="65">
        <f t="shared" si="4"/>
        <v>6</v>
      </c>
      <c r="H46" s="66">
        <f t="shared" si="5"/>
        <v>81</v>
      </c>
      <c r="I46" s="20">
        <f t="shared" si="6"/>
        <v>0.2857142857142857</v>
      </c>
      <c r="J46" s="21">
        <f t="shared" si="7"/>
        <v>0.41116751269035534</v>
      </c>
    </row>
    <row r="47" spans="1:10" x14ac:dyDescent="0.25">
      <c r="A47" s="7" t="s">
        <v>84</v>
      </c>
      <c r="B47" s="65">
        <v>24</v>
      </c>
      <c r="C47" s="66">
        <v>30</v>
      </c>
      <c r="D47" s="65">
        <v>531</v>
      </c>
      <c r="E47" s="66">
        <v>512</v>
      </c>
      <c r="F47" s="67"/>
      <c r="G47" s="65">
        <f t="shared" si="4"/>
        <v>-6</v>
      </c>
      <c r="H47" s="66">
        <f t="shared" si="5"/>
        <v>19</v>
      </c>
      <c r="I47" s="20">
        <f t="shared" si="6"/>
        <v>-0.2</v>
      </c>
      <c r="J47" s="21">
        <f t="shared" si="7"/>
        <v>3.7109375E-2</v>
      </c>
    </row>
    <row r="48" spans="1:10" x14ac:dyDescent="0.25">
      <c r="A48" s="7" t="s">
        <v>85</v>
      </c>
      <c r="B48" s="65">
        <v>0</v>
      </c>
      <c r="C48" s="66">
        <v>0</v>
      </c>
      <c r="D48" s="65">
        <v>0</v>
      </c>
      <c r="E48" s="66">
        <v>1</v>
      </c>
      <c r="F48" s="67"/>
      <c r="G48" s="65">
        <f t="shared" si="4"/>
        <v>0</v>
      </c>
      <c r="H48" s="66">
        <f t="shared" si="5"/>
        <v>-1</v>
      </c>
      <c r="I48" s="20" t="str">
        <f t="shared" si="6"/>
        <v>-</v>
      </c>
      <c r="J48" s="21">
        <f t="shared" si="7"/>
        <v>-1</v>
      </c>
    </row>
    <row r="49" spans="1:10" x14ac:dyDescent="0.25">
      <c r="A49" s="7" t="s">
        <v>88</v>
      </c>
      <c r="B49" s="65">
        <v>15</v>
      </c>
      <c r="C49" s="66">
        <v>18</v>
      </c>
      <c r="D49" s="65">
        <v>302</v>
      </c>
      <c r="E49" s="66">
        <v>476</v>
      </c>
      <c r="F49" s="67"/>
      <c r="G49" s="65">
        <f t="shared" si="4"/>
        <v>-3</v>
      </c>
      <c r="H49" s="66">
        <f t="shared" si="5"/>
        <v>-174</v>
      </c>
      <c r="I49" s="20">
        <f t="shared" si="6"/>
        <v>-0.16666666666666666</v>
      </c>
      <c r="J49" s="21">
        <f t="shared" si="7"/>
        <v>-0.36554621848739494</v>
      </c>
    </row>
    <row r="50" spans="1:10" x14ac:dyDescent="0.25">
      <c r="A50" s="7" t="s">
        <v>89</v>
      </c>
      <c r="B50" s="65">
        <v>24</v>
      </c>
      <c r="C50" s="66">
        <v>2</v>
      </c>
      <c r="D50" s="65">
        <v>138</v>
      </c>
      <c r="E50" s="66">
        <v>61</v>
      </c>
      <c r="F50" s="67"/>
      <c r="G50" s="65">
        <f t="shared" si="4"/>
        <v>22</v>
      </c>
      <c r="H50" s="66">
        <f t="shared" si="5"/>
        <v>77</v>
      </c>
      <c r="I50" s="20" t="str">
        <f t="shared" si="6"/>
        <v>&gt;999%</v>
      </c>
      <c r="J50" s="21">
        <f t="shared" si="7"/>
        <v>1.2622950819672132</v>
      </c>
    </row>
    <row r="51" spans="1:10" x14ac:dyDescent="0.25">
      <c r="A51" s="7" t="s">
        <v>90</v>
      </c>
      <c r="B51" s="65">
        <v>379</v>
      </c>
      <c r="C51" s="66">
        <v>270</v>
      </c>
      <c r="D51" s="65">
        <v>2674</v>
      </c>
      <c r="E51" s="66">
        <v>2825</v>
      </c>
      <c r="F51" s="67"/>
      <c r="G51" s="65">
        <f t="shared" si="4"/>
        <v>109</v>
      </c>
      <c r="H51" s="66">
        <f t="shared" si="5"/>
        <v>-151</v>
      </c>
      <c r="I51" s="20">
        <f t="shared" si="6"/>
        <v>0.40370370370370373</v>
      </c>
      <c r="J51" s="21">
        <f t="shared" si="7"/>
        <v>-5.3451327433628321E-2</v>
      </c>
    </row>
    <row r="52" spans="1:10" x14ac:dyDescent="0.25">
      <c r="A52" s="7" t="s">
        <v>91</v>
      </c>
      <c r="B52" s="65">
        <v>104</v>
      </c>
      <c r="C52" s="66">
        <v>151</v>
      </c>
      <c r="D52" s="65">
        <v>1835</v>
      </c>
      <c r="E52" s="66">
        <v>1515</v>
      </c>
      <c r="F52" s="67"/>
      <c r="G52" s="65">
        <f t="shared" si="4"/>
        <v>-47</v>
      </c>
      <c r="H52" s="66">
        <f t="shared" si="5"/>
        <v>320</v>
      </c>
      <c r="I52" s="20">
        <f t="shared" si="6"/>
        <v>-0.31125827814569534</v>
      </c>
      <c r="J52" s="21">
        <f t="shared" si="7"/>
        <v>0.21122112211221122</v>
      </c>
    </row>
    <row r="53" spans="1:10" x14ac:dyDescent="0.25">
      <c r="A53" s="7" t="s">
        <v>92</v>
      </c>
      <c r="B53" s="65">
        <v>90</v>
      </c>
      <c r="C53" s="66">
        <v>0</v>
      </c>
      <c r="D53" s="65">
        <v>634</v>
      </c>
      <c r="E53" s="66">
        <v>0</v>
      </c>
      <c r="F53" s="67"/>
      <c r="G53" s="65">
        <f t="shared" si="4"/>
        <v>90</v>
      </c>
      <c r="H53" s="66">
        <f t="shared" si="5"/>
        <v>634</v>
      </c>
      <c r="I53" s="20" t="str">
        <f t="shared" si="6"/>
        <v>-</v>
      </c>
      <c r="J53" s="21" t="str">
        <f t="shared" si="7"/>
        <v>-</v>
      </c>
    </row>
    <row r="54" spans="1:10" x14ac:dyDescent="0.25">
      <c r="A54" s="7" t="s">
        <v>93</v>
      </c>
      <c r="B54" s="65">
        <v>1224</v>
      </c>
      <c r="C54" s="66">
        <v>1161</v>
      </c>
      <c r="D54" s="65">
        <v>16828</v>
      </c>
      <c r="E54" s="66">
        <v>16114</v>
      </c>
      <c r="F54" s="67"/>
      <c r="G54" s="65">
        <f t="shared" si="4"/>
        <v>63</v>
      </c>
      <c r="H54" s="66">
        <f t="shared" si="5"/>
        <v>714</v>
      </c>
      <c r="I54" s="20">
        <f t="shared" si="6"/>
        <v>5.4263565891472867E-2</v>
      </c>
      <c r="J54" s="21">
        <f t="shared" si="7"/>
        <v>4.4309296264118156E-2</v>
      </c>
    </row>
    <row r="55" spans="1:10" x14ac:dyDescent="0.25">
      <c r="A55" s="7" t="s">
        <v>95</v>
      </c>
      <c r="B55" s="65">
        <v>254</v>
      </c>
      <c r="C55" s="66">
        <v>177</v>
      </c>
      <c r="D55" s="65">
        <v>1992</v>
      </c>
      <c r="E55" s="66">
        <v>2724</v>
      </c>
      <c r="F55" s="67"/>
      <c r="G55" s="65">
        <f t="shared" si="4"/>
        <v>77</v>
      </c>
      <c r="H55" s="66">
        <f t="shared" si="5"/>
        <v>-732</v>
      </c>
      <c r="I55" s="20">
        <f t="shared" si="6"/>
        <v>0.43502824858757061</v>
      </c>
      <c r="J55" s="21">
        <f t="shared" si="7"/>
        <v>-0.2687224669603524</v>
      </c>
    </row>
    <row r="56" spans="1:10" x14ac:dyDescent="0.25">
      <c r="A56" s="7" t="s">
        <v>96</v>
      </c>
      <c r="B56" s="65">
        <v>32</v>
      </c>
      <c r="C56" s="66">
        <v>12</v>
      </c>
      <c r="D56" s="65">
        <v>348</v>
      </c>
      <c r="E56" s="66">
        <v>316</v>
      </c>
      <c r="F56" s="67"/>
      <c r="G56" s="65">
        <f t="shared" si="4"/>
        <v>20</v>
      </c>
      <c r="H56" s="66">
        <f t="shared" si="5"/>
        <v>32</v>
      </c>
      <c r="I56" s="20">
        <f t="shared" si="6"/>
        <v>1.6666666666666667</v>
      </c>
      <c r="J56" s="21">
        <f t="shared" si="7"/>
        <v>0.10126582278481013</v>
      </c>
    </row>
    <row r="57" spans="1:10" x14ac:dyDescent="0.25">
      <c r="A57" s="142" t="s">
        <v>41</v>
      </c>
      <c r="B57" s="143">
        <v>6</v>
      </c>
      <c r="C57" s="144">
        <v>4</v>
      </c>
      <c r="D57" s="143">
        <v>59</v>
      </c>
      <c r="E57" s="144">
        <v>43</v>
      </c>
      <c r="F57" s="145"/>
      <c r="G57" s="143">
        <f t="shared" si="4"/>
        <v>2</v>
      </c>
      <c r="H57" s="144">
        <f t="shared" si="5"/>
        <v>16</v>
      </c>
      <c r="I57" s="151">
        <f t="shared" si="6"/>
        <v>0.5</v>
      </c>
      <c r="J57" s="152">
        <f t="shared" si="7"/>
        <v>0.37209302325581395</v>
      </c>
    </row>
    <row r="58" spans="1:10" x14ac:dyDescent="0.25">
      <c r="A58" s="7" t="s">
        <v>42</v>
      </c>
      <c r="B58" s="65">
        <v>0</v>
      </c>
      <c r="C58" s="66">
        <v>0</v>
      </c>
      <c r="D58" s="65">
        <v>2</v>
      </c>
      <c r="E58" s="66">
        <v>0</v>
      </c>
      <c r="F58" s="67"/>
      <c r="G58" s="65">
        <f t="shared" si="4"/>
        <v>0</v>
      </c>
      <c r="H58" s="66">
        <f t="shared" si="5"/>
        <v>2</v>
      </c>
      <c r="I58" s="20" t="str">
        <f t="shared" si="6"/>
        <v>-</v>
      </c>
      <c r="J58" s="21" t="str">
        <f t="shared" si="7"/>
        <v>-</v>
      </c>
    </row>
    <row r="59" spans="1:10" x14ac:dyDescent="0.25">
      <c r="A59" s="7" t="s">
        <v>47</v>
      </c>
      <c r="B59" s="65">
        <v>1</v>
      </c>
      <c r="C59" s="66">
        <v>9</v>
      </c>
      <c r="D59" s="65">
        <v>37</v>
      </c>
      <c r="E59" s="66">
        <v>47</v>
      </c>
      <c r="F59" s="67"/>
      <c r="G59" s="65">
        <f t="shared" si="4"/>
        <v>-8</v>
      </c>
      <c r="H59" s="66">
        <f t="shared" si="5"/>
        <v>-10</v>
      </c>
      <c r="I59" s="20">
        <f t="shared" si="6"/>
        <v>-0.88888888888888884</v>
      </c>
      <c r="J59" s="21">
        <f t="shared" si="7"/>
        <v>-0.21276595744680851</v>
      </c>
    </row>
    <row r="60" spans="1:10" x14ac:dyDescent="0.25">
      <c r="A60" s="7" t="s">
        <v>48</v>
      </c>
      <c r="B60" s="65">
        <v>34</v>
      </c>
      <c r="C60" s="66">
        <v>21</v>
      </c>
      <c r="D60" s="65">
        <v>223</v>
      </c>
      <c r="E60" s="66">
        <v>223</v>
      </c>
      <c r="F60" s="67"/>
      <c r="G60" s="65">
        <f t="shared" si="4"/>
        <v>13</v>
      </c>
      <c r="H60" s="66">
        <f t="shared" si="5"/>
        <v>0</v>
      </c>
      <c r="I60" s="20">
        <f t="shared" si="6"/>
        <v>0.61904761904761907</v>
      </c>
      <c r="J60" s="21">
        <f t="shared" si="7"/>
        <v>0</v>
      </c>
    </row>
    <row r="61" spans="1:10" x14ac:dyDescent="0.25">
      <c r="A61" s="7" t="s">
        <v>51</v>
      </c>
      <c r="B61" s="65">
        <v>26</v>
      </c>
      <c r="C61" s="66">
        <v>28</v>
      </c>
      <c r="D61" s="65">
        <v>380</v>
      </c>
      <c r="E61" s="66">
        <v>360</v>
      </c>
      <c r="F61" s="67"/>
      <c r="G61" s="65">
        <f t="shared" si="4"/>
        <v>-2</v>
      </c>
      <c r="H61" s="66">
        <f t="shared" si="5"/>
        <v>20</v>
      </c>
      <c r="I61" s="20">
        <f t="shared" si="6"/>
        <v>-7.1428571428571425E-2</v>
      </c>
      <c r="J61" s="21">
        <f t="shared" si="7"/>
        <v>5.5555555555555552E-2</v>
      </c>
    </row>
    <row r="62" spans="1:10" x14ac:dyDescent="0.25">
      <c r="A62" s="7" t="s">
        <v>54</v>
      </c>
      <c r="B62" s="65">
        <v>0</v>
      </c>
      <c r="C62" s="66">
        <v>0</v>
      </c>
      <c r="D62" s="65">
        <v>38</v>
      </c>
      <c r="E62" s="66">
        <v>33</v>
      </c>
      <c r="F62" s="67"/>
      <c r="G62" s="65">
        <f t="shared" si="4"/>
        <v>0</v>
      </c>
      <c r="H62" s="66">
        <f t="shared" si="5"/>
        <v>5</v>
      </c>
      <c r="I62" s="20" t="str">
        <f t="shared" si="6"/>
        <v>-</v>
      </c>
      <c r="J62" s="21">
        <f t="shared" si="7"/>
        <v>0.15151515151515152</v>
      </c>
    </row>
    <row r="63" spans="1:10" x14ac:dyDescent="0.25">
      <c r="A63" s="7" t="s">
        <v>55</v>
      </c>
      <c r="B63" s="65">
        <v>69</v>
      </c>
      <c r="C63" s="66">
        <v>65</v>
      </c>
      <c r="D63" s="65">
        <v>912</v>
      </c>
      <c r="E63" s="66">
        <v>815</v>
      </c>
      <c r="F63" s="67"/>
      <c r="G63" s="65">
        <f t="shared" si="4"/>
        <v>4</v>
      </c>
      <c r="H63" s="66">
        <f t="shared" si="5"/>
        <v>97</v>
      </c>
      <c r="I63" s="20">
        <f t="shared" si="6"/>
        <v>6.1538461538461542E-2</v>
      </c>
      <c r="J63" s="21">
        <f t="shared" si="7"/>
        <v>0.11901840490797547</v>
      </c>
    </row>
    <row r="64" spans="1:10" x14ac:dyDescent="0.25">
      <c r="A64" s="7" t="s">
        <v>58</v>
      </c>
      <c r="B64" s="65">
        <v>4</v>
      </c>
      <c r="C64" s="66">
        <v>1</v>
      </c>
      <c r="D64" s="65">
        <v>62</v>
      </c>
      <c r="E64" s="66">
        <v>42</v>
      </c>
      <c r="F64" s="67"/>
      <c r="G64" s="65">
        <f t="shared" si="4"/>
        <v>3</v>
      </c>
      <c r="H64" s="66">
        <f t="shared" si="5"/>
        <v>20</v>
      </c>
      <c r="I64" s="20">
        <f t="shared" si="6"/>
        <v>3</v>
      </c>
      <c r="J64" s="21">
        <f t="shared" si="7"/>
        <v>0.47619047619047616</v>
      </c>
    </row>
    <row r="65" spans="1:10" x14ac:dyDescent="0.25">
      <c r="A65" s="7" t="s">
        <v>61</v>
      </c>
      <c r="B65" s="65">
        <v>27</v>
      </c>
      <c r="C65" s="66">
        <v>33</v>
      </c>
      <c r="D65" s="65">
        <v>228</v>
      </c>
      <c r="E65" s="66">
        <v>241</v>
      </c>
      <c r="F65" s="67"/>
      <c r="G65" s="65">
        <f t="shared" si="4"/>
        <v>-6</v>
      </c>
      <c r="H65" s="66">
        <f t="shared" si="5"/>
        <v>-13</v>
      </c>
      <c r="I65" s="20">
        <f t="shared" si="6"/>
        <v>-0.18181818181818182</v>
      </c>
      <c r="J65" s="21">
        <f t="shared" si="7"/>
        <v>-5.3941908713692949E-2</v>
      </c>
    </row>
    <row r="66" spans="1:10" x14ac:dyDescent="0.25">
      <c r="A66" s="7" t="s">
        <v>68</v>
      </c>
      <c r="B66" s="65">
        <v>0</v>
      </c>
      <c r="C66" s="66">
        <v>1</v>
      </c>
      <c r="D66" s="65">
        <v>30</v>
      </c>
      <c r="E66" s="66">
        <v>27</v>
      </c>
      <c r="F66" s="67"/>
      <c r="G66" s="65">
        <f t="shared" si="4"/>
        <v>-1</v>
      </c>
      <c r="H66" s="66">
        <f t="shared" si="5"/>
        <v>3</v>
      </c>
      <c r="I66" s="20">
        <f t="shared" si="6"/>
        <v>-1</v>
      </c>
      <c r="J66" s="21">
        <f t="shared" si="7"/>
        <v>0.1111111111111111</v>
      </c>
    </row>
    <row r="67" spans="1:10" x14ac:dyDescent="0.25">
      <c r="A67" s="7" t="s">
        <v>69</v>
      </c>
      <c r="B67" s="65">
        <v>9</v>
      </c>
      <c r="C67" s="66">
        <v>2</v>
      </c>
      <c r="D67" s="65">
        <v>18</v>
      </c>
      <c r="E67" s="66">
        <v>32</v>
      </c>
      <c r="F67" s="67"/>
      <c r="G67" s="65">
        <f t="shared" si="4"/>
        <v>7</v>
      </c>
      <c r="H67" s="66">
        <f t="shared" si="5"/>
        <v>-14</v>
      </c>
      <c r="I67" s="20">
        <f t="shared" si="6"/>
        <v>3.5</v>
      </c>
      <c r="J67" s="21">
        <f t="shared" si="7"/>
        <v>-0.4375</v>
      </c>
    </row>
    <row r="68" spans="1:10" x14ac:dyDescent="0.25">
      <c r="A68" s="7" t="s">
        <v>74</v>
      </c>
      <c r="B68" s="65">
        <v>6</v>
      </c>
      <c r="C68" s="66">
        <v>9</v>
      </c>
      <c r="D68" s="65">
        <v>52</v>
      </c>
      <c r="E68" s="66">
        <v>64</v>
      </c>
      <c r="F68" s="67"/>
      <c r="G68" s="65">
        <f t="shared" si="4"/>
        <v>-3</v>
      </c>
      <c r="H68" s="66">
        <f t="shared" si="5"/>
        <v>-12</v>
      </c>
      <c r="I68" s="20">
        <f t="shared" si="6"/>
        <v>-0.33333333333333331</v>
      </c>
      <c r="J68" s="21">
        <f t="shared" si="7"/>
        <v>-0.1875</v>
      </c>
    </row>
    <row r="69" spans="1:10" x14ac:dyDescent="0.25">
      <c r="A69" s="7" t="s">
        <v>86</v>
      </c>
      <c r="B69" s="65">
        <v>13</v>
      </c>
      <c r="C69" s="66">
        <v>2</v>
      </c>
      <c r="D69" s="65">
        <v>119</v>
      </c>
      <c r="E69" s="66">
        <v>97</v>
      </c>
      <c r="F69" s="67"/>
      <c r="G69" s="65">
        <f t="shared" si="4"/>
        <v>11</v>
      </c>
      <c r="H69" s="66">
        <f t="shared" si="5"/>
        <v>22</v>
      </c>
      <c r="I69" s="20">
        <f t="shared" si="6"/>
        <v>5.5</v>
      </c>
      <c r="J69" s="21">
        <f t="shared" si="7"/>
        <v>0.22680412371134021</v>
      </c>
    </row>
    <row r="70" spans="1:10" x14ac:dyDescent="0.25">
      <c r="A70" s="7" t="s">
        <v>87</v>
      </c>
      <c r="B70" s="65">
        <v>0</v>
      </c>
      <c r="C70" s="66">
        <v>0</v>
      </c>
      <c r="D70" s="65">
        <v>1</v>
      </c>
      <c r="E70" s="66">
        <v>0</v>
      </c>
      <c r="F70" s="67"/>
      <c r="G70" s="65">
        <f t="shared" si="4"/>
        <v>0</v>
      </c>
      <c r="H70" s="66">
        <f t="shared" si="5"/>
        <v>1</v>
      </c>
      <c r="I70" s="20" t="str">
        <f t="shared" si="6"/>
        <v>-</v>
      </c>
      <c r="J70" s="21" t="str">
        <f t="shared" si="7"/>
        <v>-</v>
      </c>
    </row>
    <row r="71" spans="1:10" x14ac:dyDescent="0.25">
      <c r="A71" s="7" t="s">
        <v>94</v>
      </c>
      <c r="B71" s="65">
        <v>16</v>
      </c>
      <c r="C71" s="66">
        <v>10</v>
      </c>
      <c r="D71" s="65">
        <v>75</v>
      </c>
      <c r="E71" s="66">
        <v>55</v>
      </c>
      <c r="F71" s="67"/>
      <c r="G71" s="65">
        <f t="shared" si="4"/>
        <v>6</v>
      </c>
      <c r="H71" s="66">
        <f t="shared" si="5"/>
        <v>20</v>
      </c>
      <c r="I71" s="20">
        <f t="shared" si="6"/>
        <v>0.6</v>
      </c>
      <c r="J71" s="21">
        <f t="shared" si="7"/>
        <v>0.36363636363636365</v>
      </c>
    </row>
    <row r="72" spans="1:10" x14ac:dyDescent="0.25">
      <c r="A72" s="7" t="s">
        <v>97</v>
      </c>
      <c r="B72" s="65">
        <v>21</v>
      </c>
      <c r="C72" s="66">
        <v>11</v>
      </c>
      <c r="D72" s="65">
        <v>116</v>
      </c>
      <c r="E72" s="66">
        <v>90</v>
      </c>
      <c r="F72" s="67"/>
      <c r="G72" s="65">
        <f t="shared" si="4"/>
        <v>10</v>
      </c>
      <c r="H72" s="66">
        <f t="shared" si="5"/>
        <v>26</v>
      </c>
      <c r="I72" s="20">
        <f t="shared" si="6"/>
        <v>0.90909090909090906</v>
      </c>
      <c r="J72" s="21">
        <f t="shared" si="7"/>
        <v>0.28888888888888886</v>
      </c>
    </row>
    <row r="73" spans="1:10" x14ac:dyDescent="0.25">
      <c r="A73" s="7" t="s">
        <v>98</v>
      </c>
      <c r="B73" s="65">
        <v>1</v>
      </c>
      <c r="C73" s="66">
        <v>7</v>
      </c>
      <c r="D73" s="65">
        <v>35</v>
      </c>
      <c r="E73" s="66">
        <v>58</v>
      </c>
      <c r="F73" s="67"/>
      <c r="G73" s="65">
        <f t="shared" si="4"/>
        <v>-6</v>
      </c>
      <c r="H73" s="66">
        <f t="shared" si="5"/>
        <v>-23</v>
      </c>
      <c r="I73" s="20">
        <f t="shared" si="6"/>
        <v>-0.8571428571428571</v>
      </c>
      <c r="J73" s="21">
        <f t="shared" si="7"/>
        <v>-0.39655172413793105</v>
      </c>
    </row>
    <row r="74" spans="1:10" x14ac:dyDescent="0.25">
      <c r="A74" s="1"/>
      <c r="B74" s="68"/>
      <c r="C74" s="69"/>
      <c r="D74" s="68"/>
      <c r="E74" s="69"/>
      <c r="F74" s="70"/>
      <c r="G74" s="68"/>
      <c r="H74" s="69"/>
      <c r="I74" s="5"/>
      <c r="J74" s="6"/>
    </row>
    <row r="75" spans="1:10" s="43" customFormat="1" x14ac:dyDescent="0.25">
      <c r="A75" s="27" t="s">
        <v>5</v>
      </c>
      <c r="B75" s="71">
        <f>SUM(B6:B74)</f>
        <v>5649</v>
      </c>
      <c r="C75" s="72">
        <f>SUM(C6:C74)</f>
        <v>4889</v>
      </c>
      <c r="D75" s="71">
        <f>SUM(D6:D74)</f>
        <v>69373</v>
      </c>
      <c r="E75" s="72">
        <f>SUM(E6:E74)</f>
        <v>68605</v>
      </c>
      <c r="F75" s="73"/>
      <c r="G75" s="71">
        <f>SUM(G6:G74)</f>
        <v>760</v>
      </c>
      <c r="H75" s="72">
        <f>SUM(H6:H74)</f>
        <v>768</v>
      </c>
      <c r="I75" s="37">
        <f>IF(C75=0, 0, G75/C75)</f>
        <v>0.15545101247698917</v>
      </c>
      <c r="J75" s="38">
        <f>IF(E75=0, 0, H75/E75)</f>
        <v>1.1194519349901611E-2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workbookViewId="0">
      <selection activeCell="M1" sqref="M1"/>
    </sheetView>
  </sheetViews>
  <sheetFormatPr defaultRowHeight="13.2" x14ac:dyDescent="0.25"/>
  <cols>
    <col min="1" max="1" width="19.77734375"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109</v>
      </c>
      <c r="B2" s="202" t="s">
        <v>100</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7.0808992742078192E-2</v>
      </c>
      <c r="C6" s="17">
        <v>0.122724483534465</v>
      </c>
      <c r="D6" s="16">
        <v>6.9191183889985991E-2</v>
      </c>
      <c r="E6" s="17">
        <v>0.102033379491291</v>
      </c>
      <c r="F6" s="12"/>
      <c r="G6" s="10">
        <f t="shared" ref="G6:G37" si="0">B6-C6</f>
        <v>-5.1915490792386804E-2</v>
      </c>
      <c r="H6" s="11">
        <f t="shared" ref="H6:H37" si="1">D6-E6</f>
        <v>-3.284219560130501E-2</v>
      </c>
    </row>
    <row r="7" spans="1:8" x14ac:dyDescent="0.25">
      <c r="A7" s="7" t="s">
        <v>32</v>
      </c>
      <c r="B7" s="16">
        <v>1.77022481855196E-2</v>
      </c>
      <c r="C7" s="17">
        <v>0</v>
      </c>
      <c r="D7" s="16">
        <v>1.00903809839563E-2</v>
      </c>
      <c r="E7" s="17">
        <v>8.7457182421106297E-3</v>
      </c>
      <c r="F7" s="12"/>
      <c r="G7" s="10">
        <f t="shared" si="0"/>
        <v>1.77022481855196E-2</v>
      </c>
      <c r="H7" s="11">
        <f t="shared" si="1"/>
        <v>1.3446627418456699E-3</v>
      </c>
    </row>
    <row r="8" spans="1:8" x14ac:dyDescent="0.25">
      <c r="A8" s="7" t="s">
        <v>33</v>
      </c>
      <c r="B8" s="16">
        <v>1.0975393875022099</v>
      </c>
      <c r="C8" s="17">
        <v>0.67498465943955799</v>
      </c>
      <c r="D8" s="16">
        <v>0.85191645164545293</v>
      </c>
      <c r="E8" s="17">
        <v>0.87602944391808202</v>
      </c>
      <c r="F8" s="12"/>
      <c r="G8" s="10">
        <f t="shared" si="0"/>
        <v>0.42255472806265193</v>
      </c>
      <c r="H8" s="11">
        <f t="shared" si="1"/>
        <v>-2.4112992272629086E-2</v>
      </c>
    </row>
    <row r="9" spans="1:8" x14ac:dyDescent="0.25">
      <c r="A9" s="7" t="s">
        <v>34</v>
      </c>
      <c r="B9" s="16">
        <v>5.3106744556558699E-2</v>
      </c>
      <c r="C9" s="17">
        <v>0</v>
      </c>
      <c r="D9" s="16">
        <v>2.5946693958744802E-2</v>
      </c>
      <c r="E9" s="17">
        <v>1.89490561912397E-2</v>
      </c>
      <c r="F9" s="12"/>
      <c r="G9" s="10">
        <f t="shared" si="0"/>
        <v>5.3106744556558699E-2</v>
      </c>
      <c r="H9" s="11">
        <f t="shared" si="1"/>
        <v>6.9976377675051021E-3</v>
      </c>
    </row>
    <row r="10" spans="1:8" x14ac:dyDescent="0.25">
      <c r="A10" s="7" t="s">
        <v>35</v>
      </c>
      <c r="B10" s="16">
        <v>0.8674101610904591</v>
      </c>
      <c r="C10" s="17">
        <v>2.08631622008591</v>
      </c>
      <c r="D10" s="16">
        <v>1.29301024894411</v>
      </c>
      <c r="E10" s="17">
        <v>1.39494205961665</v>
      </c>
      <c r="F10" s="12"/>
      <c r="G10" s="10">
        <f t="shared" si="0"/>
        <v>-1.2189060589954508</v>
      </c>
      <c r="H10" s="11">
        <f t="shared" si="1"/>
        <v>-0.10193181067253998</v>
      </c>
    </row>
    <row r="11" spans="1:8" x14ac:dyDescent="0.25">
      <c r="A11" s="7" t="s">
        <v>36</v>
      </c>
      <c r="B11" s="16">
        <v>1.2214551248008501</v>
      </c>
      <c r="C11" s="17">
        <v>0</v>
      </c>
      <c r="D11" s="16">
        <v>0.19315872169287801</v>
      </c>
      <c r="E11" s="17">
        <v>0</v>
      </c>
      <c r="F11" s="12"/>
      <c r="G11" s="10">
        <f t="shared" si="0"/>
        <v>1.2214551248008501</v>
      </c>
      <c r="H11" s="11">
        <f t="shared" si="1"/>
        <v>0.19315872169287801</v>
      </c>
    </row>
    <row r="12" spans="1:8" x14ac:dyDescent="0.25">
      <c r="A12" s="7" t="s">
        <v>37</v>
      </c>
      <c r="B12" s="16">
        <v>0.15932023366967601</v>
      </c>
      <c r="C12" s="17">
        <v>0.122724483534465</v>
      </c>
      <c r="D12" s="16">
        <v>0.17586092572038101</v>
      </c>
      <c r="E12" s="17">
        <v>0.100575759784272</v>
      </c>
      <c r="F12" s="12"/>
      <c r="G12" s="10">
        <f t="shared" si="0"/>
        <v>3.6595750135211019E-2</v>
      </c>
      <c r="H12" s="11">
        <f t="shared" si="1"/>
        <v>7.5285165936109011E-2</v>
      </c>
    </row>
    <row r="13" spans="1:8" x14ac:dyDescent="0.25">
      <c r="A13" s="7" t="s">
        <v>38</v>
      </c>
      <c r="B13" s="16">
        <v>0</v>
      </c>
      <c r="C13" s="17">
        <v>0</v>
      </c>
      <c r="D13" s="16">
        <v>8.6488979862482489E-3</v>
      </c>
      <c r="E13" s="17">
        <v>1.6033816777202801E-2</v>
      </c>
      <c r="F13" s="12"/>
      <c r="G13" s="10">
        <f t="shared" si="0"/>
        <v>0</v>
      </c>
      <c r="H13" s="11">
        <f t="shared" si="1"/>
        <v>-7.3849187909545526E-3</v>
      </c>
    </row>
    <row r="14" spans="1:8" x14ac:dyDescent="0.25">
      <c r="A14" s="7" t="s">
        <v>39</v>
      </c>
      <c r="B14" s="16">
        <v>0</v>
      </c>
      <c r="C14" s="17">
        <v>8.1816322356310103E-2</v>
      </c>
      <c r="D14" s="16">
        <v>2.4505210961036701E-2</v>
      </c>
      <c r="E14" s="17">
        <v>2.0406675898258099E-2</v>
      </c>
      <c r="F14" s="12"/>
      <c r="G14" s="10">
        <f t="shared" si="0"/>
        <v>-8.1816322356310103E-2</v>
      </c>
      <c r="H14" s="11">
        <f t="shared" si="1"/>
        <v>4.0985350627786021E-3</v>
      </c>
    </row>
    <row r="15" spans="1:8" x14ac:dyDescent="0.25">
      <c r="A15" s="7" t="s">
        <v>40</v>
      </c>
      <c r="B15" s="16">
        <v>8.8511240927597795E-2</v>
      </c>
      <c r="C15" s="17">
        <v>0</v>
      </c>
      <c r="D15" s="16">
        <v>7.6398598878526208E-2</v>
      </c>
      <c r="E15" s="17">
        <v>0</v>
      </c>
      <c r="F15" s="12"/>
      <c r="G15" s="10">
        <f t="shared" si="0"/>
        <v>8.8511240927597795E-2</v>
      </c>
      <c r="H15" s="11">
        <f t="shared" si="1"/>
        <v>7.6398598878526208E-2</v>
      </c>
    </row>
    <row r="16" spans="1:8" x14ac:dyDescent="0.25">
      <c r="A16" s="7" t="s">
        <v>43</v>
      </c>
      <c r="B16" s="16">
        <v>3.5404496371039096E-2</v>
      </c>
      <c r="C16" s="17">
        <v>4.0908161178155003E-2</v>
      </c>
      <c r="D16" s="16">
        <v>2.7388176956452799E-2</v>
      </c>
      <c r="E16" s="17">
        <v>1.89490561912397E-2</v>
      </c>
      <c r="F16" s="12"/>
      <c r="G16" s="10">
        <f t="shared" si="0"/>
        <v>-5.5036648071159072E-3</v>
      </c>
      <c r="H16" s="11">
        <f t="shared" si="1"/>
        <v>8.4391207652130991E-3</v>
      </c>
    </row>
    <row r="17" spans="1:8" x14ac:dyDescent="0.25">
      <c r="A17" s="7" t="s">
        <v>44</v>
      </c>
      <c r="B17" s="16">
        <v>0</v>
      </c>
      <c r="C17" s="17">
        <v>0.18408672530169798</v>
      </c>
      <c r="D17" s="16">
        <v>5.04519049197815E-2</v>
      </c>
      <c r="E17" s="17">
        <v>9.1830041542161692E-2</v>
      </c>
      <c r="F17" s="12"/>
      <c r="G17" s="10">
        <f t="shared" si="0"/>
        <v>-0.18408672530169798</v>
      </c>
      <c r="H17" s="11">
        <f t="shared" si="1"/>
        <v>-4.1378136622380192E-2</v>
      </c>
    </row>
    <row r="18" spans="1:8" x14ac:dyDescent="0.25">
      <c r="A18" s="7" t="s">
        <v>45</v>
      </c>
      <c r="B18" s="16">
        <v>0.12391573729863699</v>
      </c>
      <c r="C18" s="17">
        <v>0.14317856412354302</v>
      </c>
      <c r="D18" s="16">
        <v>8.3606013867066412E-2</v>
      </c>
      <c r="E18" s="17">
        <v>0.100575759784272</v>
      </c>
      <c r="F18" s="12"/>
      <c r="G18" s="10">
        <f t="shared" si="0"/>
        <v>-1.9262826824906029E-2</v>
      </c>
      <c r="H18" s="11">
        <f t="shared" si="1"/>
        <v>-1.6969745917205584E-2</v>
      </c>
    </row>
    <row r="19" spans="1:8" x14ac:dyDescent="0.25">
      <c r="A19" s="7" t="s">
        <v>46</v>
      </c>
      <c r="B19" s="16">
        <v>6.4082138431580793</v>
      </c>
      <c r="C19" s="17">
        <v>7.1793822867662103</v>
      </c>
      <c r="D19" s="16">
        <v>6.25315324405749</v>
      </c>
      <c r="E19" s="17">
        <v>6.5826105968952708</v>
      </c>
      <c r="F19" s="12"/>
      <c r="G19" s="10">
        <f t="shared" si="0"/>
        <v>-0.77116844360813097</v>
      </c>
      <c r="H19" s="11">
        <f t="shared" si="1"/>
        <v>-0.32945735283778088</v>
      </c>
    </row>
    <row r="20" spans="1:8" x14ac:dyDescent="0.25">
      <c r="A20" s="7" t="s">
        <v>49</v>
      </c>
      <c r="B20" s="16">
        <v>1.77022481855196E-2</v>
      </c>
      <c r="C20" s="17">
        <v>6.1362241767232595E-2</v>
      </c>
      <c r="D20" s="16">
        <v>4.0361523935825198E-2</v>
      </c>
      <c r="E20" s="17">
        <v>1.89490561912397E-2</v>
      </c>
      <c r="F20" s="12"/>
      <c r="G20" s="10">
        <f t="shared" si="0"/>
        <v>-4.3659993581712991E-2</v>
      </c>
      <c r="H20" s="11">
        <f t="shared" si="1"/>
        <v>2.1412467744585498E-2</v>
      </c>
    </row>
    <row r="21" spans="1:8" x14ac:dyDescent="0.25">
      <c r="A21" s="7" t="s">
        <v>50</v>
      </c>
      <c r="B21" s="16">
        <v>2.7615507169410503</v>
      </c>
      <c r="C21" s="17">
        <v>1.5749642053589701</v>
      </c>
      <c r="D21" s="16">
        <v>1.8032952301327601</v>
      </c>
      <c r="E21" s="17">
        <v>1.37599300342541</v>
      </c>
      <c r="F21" s="12"/>
      <c r="G21" s="10">
        <f t="shared" si="0"/>
        <v>1.1865865115820802</v>
      </c>
      <c r="H21" s="11">
        <f t="shared" si="1"/>
        <v>0.42730222670735007</v>
      </c>
    </row>
    <row r="22" spans="1:8" x14ac:dyDescent="0.25">
      <c r="A22" s="7" t="s">
        <v>52</v>
      </c>
      <c r="B22" s="16">
        <v>0.60187643830766491</v>
      </c>
      <c r="C22" s="17">
        <v>1.3908774800572701</v>
      </c>
      <c r="D22" s="16">
        <v>0.85912386663399309</v>
      </c>
      <c r="E22" s="17">
        <v>1.3628744260622401</v>
      </c>
      <c r="F22" s="12"/>
      <c r="G22" s="10">
        <f t="shared" si="0"/>
        <v>-0.78900104174960517</v>
      </c>
      <c r="H22" s="11">
        <f t="shared" si="1"/>
        <v>-0.50375055942824698</v>
      </c>
    </row>
    <row r="23" spans="1:8" x14ac:dyDescent="0.25">
      <c r="A23" s="7" t="s">
        <v>53</v>
      </c>
      <c r="B23" s="16">
        <v>5.4345901929545102</v>
      </c>
      <c r="C23" s="17">
        <v>5.6248721619963202</v>
      </c>
      <c r="D23" s="16">
        <v>6.2156746861170804</v>
      </c>
      <c r="E23" s="17">
        <v>5.9587493622913801</v>
      </c>
      <c r="F23" s="12"/>
      <c r="G23" s="10">
        <f t="shared" si="0"/>
        <v>-0.19028196904181005</v>
      </c>
      <c r="H23" s="11">
        <f t="shared" si="1"/>
        <v>0.25692532382570032</v>
      </c>
    </row>
    <row r="24" spans="1:8" x14ac:dyDescent="0.25">
      <c r="A24" s="7" t="s">
        <v>56</v>
      </c>
      <c r="B24" s="16">
        <v>2.19507877500443</v>
      </c>
      <c r="C24" s="17">
        <v>3.4567396195541003</v>
      </c>
      <c r="D24" s="16">
        <v>4.1903910743372803</v>
      </c>
      <c r="E24" s="17">
        <v>3.5726259019021898</v>
      </c>
      <c r="F24" s="12"/>
      <c r="G24" s="10">
        <f t="shared" si="0"/>
        <v>-1.2616608445496702</v>
      </c>
      <c r="H24" s="11">
        <f t="shared" si="1"/>
        <v>0.61776517243509055</v>
      </c>
    </row>
    <row r="25" spans="1:8" x14ac:dyDescent="0.25">
      <c r="A25" s="7" t="s">
        <v>57</v>
      </c>
      <c r="B25" s="16">
        <v>0</v>
      </c>
      <c r="C25" s="17">
        <v>0</v>
      </c>
      <c r="D25" s="16">
        <v>2.8829659954160798E-3</v>
      </c>
      <c r="E25" s="17">
        <v>0</v>
      </c>
      <c r="F25" s="12"/>
      <c r="G25" s="10">
        <f t="shared" si="0"/>
        <v>0</v>
      </c>
      <c r="H25" s="11">
        <f t="shared" si="1"/>
        <v>2.8829659954160798E-3</v>
      </c>
    </row>
    <row r="26" spans="1:8" x14ac:dyDescent="0.25">
      <c r="A26" s="7" t="s">
        <v>59</v>
      </c>
      <c r="B26" s="16">
        <v>3.5404496371039096E-2</v>
      </c>
      <c r="C26" s="17">
        <v>2.0454080589077502E-2</v>
      </c>
      <c r="D26" s="16">
        <v>8.3606013867066412E-2</v>
      </c>
      <c r="E26" s="17">
        <v>6.85081262298666E-2</v>
      </c>
      <c r="F26" s="12"/>
      <c r="G26" s="10">
        <f t="shared" si="0"/>
        <v>1.4950415781961594E-2</v>
      </c>
      <c r="H26" s="11">
        <f t="shared" si="1"/>
        <v>1.5097887637199811E-2</v>
      </c>
    </row>
    <row r="27" spans="1:8" x14ac:dyDescent="0.25">
      <c r="A27" s="7" t="s">
        <v>60</v>
      </c>
      <c r="B27" s="16">
        <v>0.61957868649318504</v>
      </c>
      <c r="C27" s="17">
        <v>0.67498465943955799</v>
      </c>
      <c r="D27" s="16">
        <v>0.51460943018177097</v>
      </c>
      <c r="E27" s="17">
        <v>0.57284454485824599</v>
      </c>
      <c r="F27" s="12"/>
      <c r="G27" s="10">
        <f t="shared" si="0"/>
        <v>-5.540597294637295E-2</v>
      </c>
      <c r="H27" s="11">
        <f t="shared" si="1"/>
        <v>-5.8235114676475019E-2</v>
      </c>
    </row>
    <row r="28" spans="1:8" x14ac:dyDescent="0.25">
      <c r="A28" s="7" t="s">
        <v>62</v>
      </c>
      <c r="B28" s="16">
        <v>5.7178261639228198</v>
      </c>
      <c r="C28" s="17">
        <v>6.2180404990795699</v>
      </c>
      <c r="D28" s="16">
        <v>6.6351462384501199</v>
      </c>
      <c r="E28" s="17">
        <v>6.0724436994388205</v>
      </c>
      <c r="F28" s="12"/>
      <c r="G28" s="10">
        <f t="shared" si="0"/>
        <v>-0.50021433515675007</v>
      </c>
      <c r="H28" s="11">
        <f t="shared" si="1"/>
        <v>0.56270253901129941</v>
      </c>
    </row>
    <row r="29" spans="1:8" x14ac:dyDescent="0.25">
      <c r="A29" s="7" t="s">
        <v>63</v>
      </c>
      <c r="B29" s="16">
        <v>0</v>
      </c>
      <c r="C29" s="17">
        <v>0</v>
      </c>
      <c r="D29" s="16">
        <v>1.44148299770804E-2</v>
      </c>
      <c r="E29" s="17">
        <v>1.89490561912397E-2</v>
      </c>
      <c r="F29" s="12"/>
      <c r="G29" s="10">
        <f t="shared" si="0"/>
        <v>0</v>
      </c>
      <c r="H29" s="11">
        <f t="shared" si="1"/>
        <v>-4.5342262141593002E-3</v>
      </c>
    </row>
    <row r="30" spans="1:8" x14ac:dyDescent="0.25">
      <c r="A30" s="7" t="s">
        <v>64</v>
      </c>
      <c r="B30" s="16">
        <v>0.17702248185519601</v>
      </c>
      <c r="C30" s="17">
        <v>0.26590304765800798</v>
      </c>
      <c r="D30" s="16">
        <v>0.33154108947284999</v>
      </c>
      <c r="E30" s="17">
        <v>0.42562495444938397</v>
      </c>
      <c r="F30" s="12"/>
      <c r="G30" s="10">
        <f t="shared" si="0"/>
        <v>-8.8880565802811978E-2</v>
      </c>
      <c r="H30" s="11">
        <f t="shared" si="1"/>
        <v>-9.4083864976533982E-2</v>
      </c>
    </row>
    <row r="31" spans="1:8" x14ac:dyDescent="0.25">
      <c r="A31" s="7" t="s">
        <v>65</v>
      </c>
      <c r="B31" s="16">
        <v>0.72579217560630205</v>
      </c>
      <c r="C31" s="17">
        <v>0.75680098179586797</v>
      </c>
      <c r="D31" s="16">
        <v>0.72650743084485292</v>
      </c>
      <c r="E31" s="17">
        <v>0.78565702208293897</v>
      </c>
      <c r="F31" s="12"/>
      <c r="G31" s="10">
        <f t="shared" si="0"/>
        <v>-3.1008806189565918E-2</v>
      </c>
      <c r="H31" s="11">
        <f t="shared" si="1"/>
        <v>-5.9149591238086052E-2</v>
      </c>
    </row>
    <row r="32" spans="1:8" x14ac:dyDescent="0.25">
      <c r="A32" s="7" t="s">
        <v>66</v>
      </c>
      <c r="B32" s="16">
        <v>0.38944946008143</v>
      </c>
      <c r="C32" s="17">
        <v>0.34771937001431802</v>
      </c>
      <c r="D32" s="16">
        <v>0.38199299439263101</v>
      </c>
      <c r="E32" s="17">
        <v>0.54077691130384098</v>
      </c>
      <c r="F32" s="12"/>
      <c r="G32" s="10">
        <f t="shared" si="0"/>
        <v>4.173009006711198E-2</v>
      </c>
      <c r="H32" s="11">
        <f t="shared" si="1"/>
        <v>-0.15878391691120997</v>
      </c>
    </row>
    <row r="33" spans="1:8" x14ac:dyDescent="0.25">
      <c r="A33" s="7" t="s">
        <v>67</v>
      </c>
      <c r="B33" s="16">
        <v>0</v>
      </c>
      <c r="C33" s="17">
        <v>0</v>
      </c>
      <c r="D33" s="16">
        <v>4.3244489931241305E-3</v>
      </c>
      <c r="E33" s="17">
        <v>5.8304788280737607E-3</v>
      </c>
      <c r="F33" s="12"/>
      <c r="G33" s="10">
        <f t="shared" si="0"/>
        <v>0</v>
      </c>
      <c r="H33" s="11">
        <f t="shared" si="1"/>
        <v>-1.5060298349496301E-3</v>
      </c>
    </row>
    <row r="34" spans="1:8" x14ac:dyDescent="0.25">
      <c r="A34" s="7" t="s">
        <v>70</v>
      </c>
      <c r="B34" s="16">
        <v>0</v>
      </c>
      <c r="C34" s="17">
        <v>0</v>
      </c>
      <c r="D34" s="16">
        <v>2.7388176956452799E-2</v>
      </c>
      <c r="E34" s="17">
        <v>1.7491436484221301E-2</v>
      </c>
      <c r="F34" s="12"/>
      <c r="G34" s="10">
        <f t="shared" si="0"/>
        <v>0</v>
      </c>
      <c r="H34" s="11">
        <f t="shared" si="1"/>
        <v>9.8967404722314981E-3</v>
      </c>
    </row>
    <row r="35" spans="1:8" x14ac:dyDescent="0.25">
      <c r="A35" s="7" t="s">
        <v>71</v>
      </c>
      <c r="B35" s="16">
        <v>9.1697645600991304</v>
      </c>
      <c r="C35" s="17">
        <v>7.3634690120679096</v>
      </c>
      <c r="D35" s="16">
        <v>10.0759661539792</v>
      </c>
      <c r="E35" s="17">
        <v>11.6070257269878</v>
      </c>
      <c r="F35" s="12"/>
      <c r="G35" s="10">
        <f t="shared" si="0"/>
        <v>1.8062955480312208</v>
      </c>
      <c r="H35" s="11">
        <f t="shared" si="1"/>
        <v>-1.5310595730085996</v>
      </c>
    </row>
    <row r="36" spans="1:8" x14ac:dyDescent="0.25">
      <c r="A36" s="7" t="s">
        <v>72</v>
      </c>
      <c r="B36" s="16">
        <v>0</v>
      </c>
      <c r="C36" s="17">
        <v>4.0908161178155003E-2</v>
      </c>
      <c r="D36" s="16">
        <v>1.44148299770804E-2</v>
      </c>
      <c r="E36" s="17">
        <v>1.3118577363165901E-2</v>
      </c>
      <c r="F36" s="12"/>
      <c r="G36" s="10">
        <f t="shared" si="0"/>
        <v>-4.0908161178155003E-2</v>
      </c>
      <c r="H36" s="11">
        <f t="shared" si="1"/>
        <v>1.2962526139144986E-3</v>
      </c>
    </row>
    <row r="37" spans="1:8" x14ac:dyDescent="0.25">
      <c r="A37" s="7" t="s">
        <v>73</v>
      </c>
      <c r="B37" s="16">
        <v>1.78792706673748</v>
      </c>
      <c r="C37" s="17">
        <v>0.77725506238494602</v>
      </c>
      <c r="D37" s="16">
        <v>1.9632998428783501</v>
      </c>
      <c r="E37" s="17">
        <v>1.5713140441658799</v>
      </c>
      <c r="F37" s="12"/>
      <c r="G37" s="10">
        <f t="shared" si="0"/>
        <v>1.0106720043525339</v>
      </c>
      <c r="H37" s="11">
        <f t="shared" si="1"/>
        <v>0.39198579871247019</v>
      </c>
    </row>
    <row r="38" spans="1:8" x14ac:dyDescent="0.25">
      <c r="A38" s="7" t="s">
        <v>75</v>
      </c>
      <c r="B38" s="16">
        <v>0.63728093467870406</v>
      </c>
      <c r="C38" s="17">
        <v>0.30681120883616303</v>
      </c>
      <c r="D38" s="16">
        <v>0.354604817436178</v>
      </c>
      <c r="E38" s="17">
        <v>0.41104875737920005</v>
      </c>
      <c r="F38" s="12"/>
      <c r="G38" s="10">
        <f t="shared" ref="G38:G73" si="2">B38-C38</f>
        <v>0.33046972584254103</v>
      </c>
      <c r="H38" s="11">
        <f t="shared" ref="H38:H73" si="3">D38-E38</f>
        <v>-5.6443939943022048E-2</v>
      </c>
    </row>
    <row r="39" spans="1:8" x14ac:dyDescent="0.25">
      <c r="A39" s="7" t="s">
        <v>76</v>
      </c>
      <c r="B39" s="16">
        <v>6.1426801203752897</v>
      </c>
      <c r="C39" s="17">
        <v>5.1544283084475406</v>
      </c>
      <c r="D39" s="16">
        <v>4.2912948841768399</v>
      </c>
      <c r="E39" s="17">
        <v>3.2883900590336004</v>
      </c>
      <c r="F39" s="12"/>
      <c r="G39" s="10">
        <f t="shared" si="2"/>
        <v>0.98825181192774902</v>
      </c>
      <c r="H39" s="11">
        <f t="shared" si="3"/>
        <v>1.0029048251432395</v>
      </c>
    </row>
    <row r="40" spans="1:8" x14ac:dyDescent="0.25">
      <c r="A40" s="7" t="s">
        <v>77</v>
      </c>
      <c r="B40" s="16">
        <v>0.12391573729863699</v>
      </c>
      <c r="C40" s="17">
        <v>0.28635712824708504</v>
      </c>
      <c r="D40" s="16">
        <v>0.25225952459890699</v>
      </c>
      <c r="E40" s="17">
        <v>0.24050725165804199</v>
      </c>
      <c r="F40" s="12"/>
      <c r="G40" s="10">
        <f t="shared" si="2"/>
        <v>-0.16244139094844806</v>
      </c>
      <c r="H40" s="11">
        <f t="shared" si="3"/>
        <v>1.1752272940865005E-2</v>
      </c>
    </row>
    <row r="41" spans="1:8" x14ac:dyDescent="0.25">
      <c r="A41" s="7" t="s">
        <v>78</v>
      </c>
      <c r="B41" s="16">
        <v>7.2225172596919798</v>
      </c>
      <c r="C41" s="17">
        <v>9.7361423604008994</v>
      </c>
      <c r="D41" s="16">
        <v>8.9991783546913098</v>
      </c>
      <c r="E41" s="17">
        <v>9.4468333211864994</v>
      </c>
      <c r="F41" s="12"/>
      <c r="G41" s="10">
        <f t="shared" si="2"/>
        <v>-2.5136251007089196</v>
      </c>
      <c r="H41" s="11">
        <f t="shared" si="3"/>
        <v>-0.44765496649518965</v>
      </c>
    </row>
    <row r="42" spans="1:8" x14ac:dyDescent="0.25">
      <c r="A42" s="7" t="s">
        <v>79</v>
      </c>
      <c r="B42" s="16">
        <v>2.93857319879625</v>
      </c>
      <c r="C42" s="17">
        <v>3.0476580077725499</v>
      </c>
      <c r="D42" s="16">
        <v>2.15645856457123</v>
      </c>
      <c r="E42" s="17">
        <v>3.49828729684425</v>
      </c>
      <c r="F42" s="12"/>
      <c r="G42" s="10">
        <f t="shared" si="2"/>
        <v>-0.10908480897629991</v>
      </c>
      <c r="H42" s="11">
        <f t="shared" si="3"/>
        <v>-1.34182873227302</v>
      </c>
    </row>
    <row r="43" spans="1:8" x14ac:dyDescent="0.25">
      <c r="A43" s="7" t="s">
        <v>80</v>
      </c>
      <c r="B43" s="16">
        <v>3.5404496371039096E-2</v>
      </c>
      <c r="C43" s="17">
        <v>0.122724483534465</v>
      </c>
      <c r="D43" s="16">
        <v>9.3696394851022699E-2</v>
      </c>
      <c r="E43" s="17">
        <v>0.11806719626849399</v>
      </c>
      <c r="F43" s="12"/>
      <c r="G43" s="10">
        <f t="shared" si="2"/>
        <v>-8.73199871634259E-2</v>
      </c>
      <c r="H43" s="11">
        <f t="shared" si="3"/>
        <v>-2.4370801417471291E-2</v>
      </c>
    </row>
    <row r="44" spans="1:8" x14ac:dyDescent="0.25">
      <c r="A44" s="7" t="s">
        <v>81</v>
      </c>
      <c r="B44" s="16">
        <v>5.3106744556558699E-2</v>
      </c>
      <c r="C44" s="17">
        <v>0</v>
      </c>
      <c r="D44" s="16">
        <v>7.4957115880818201E-2</v>
      </c>
      <c r="E44" s="17">
        <v>0</v>
      </c>
      <c r="F44" s="12"/>
      <c r="G44" s="10">
        <f t="shared" si="2"/>
        <v>5.3106744556558699E-2</v>
      </c>
      <c r="H44" s="11">
        <f t="shared" si="3"/>
        <v>7.4957115880818201E-2</v>
      </c>
    </row>
    <row r="45" spans="1:8" x14ac:dyDescent="0.25">
      <c r="A45" s="7" t="s">
        <v>82</v>
      </c>
      <c r="B45" s="16">
        <v>0.47796070100902799</v>
      </c>
      <c r="C45" s="17">
        <v>0.30681120883616303</v>
      </c>
      <c r="D45" s="16">
        <v>0.46415752526199</v>
      </c>
      <c r="E45" s="17">
        <v>0.36732016616864699</v>
      </c>
      <c r="F45" s="12"/>
      <c r="G45" s="10">
        <f t="shared" si="2"/>
        <v>0.17114949217286496</v>
      </c>
      <c r="H45" s="11">
        <f t="shared" si="3"/>
        <v>9.6837359093343012E-2</v>
      </c>
    </row>
    <row r="46" spans="1:8" x14ac:dyDescent="0.25">
      <c r="A46" s="7" t="s">
        <v>83</v>
      </c>
      <c r="B46" s="16">
        <v>0.47796070100902799</v>
      </c>
      <c r="C46" s="17">
        <v>0.429535692370628</v>
      </c>
      <c r="D46" s="16">
        <v>0.40073227336283601</v>
      </c>
      <c r="E46" s="17">
        <v>0.28715108228263198</v>
      </c>
      <c r="F46" s="12"/>
      <c r="G46" s="10">
        <f t="shared" si="2"/>
        <v>4.8425008638399991E-2</v>
      </c>
      <c r="H46" s="11">
        <f t="shared" si="3"/>
        <v>0.11358119108020404</v>
      </c>
    </row>
    <row r="47" spans="1:8" x14ac:dyDescent="0.25">
      <c r="A47" s="7" t="s">
        <v>84</v>
      </c>
      <c r="B47" s="16">
        <v>0.42485395645246898</v>
      </c>
      <c r="C47" s="17">
        <v>0.61362241767232606</v>
      </c>
      <c r="D47" s="16">
        <v>0.76542747178296999</v>
      </c>
      <c r="E47" s="17">
        <v>0.74630128999344092</v>
      </c>
      <c r="F47" s="12"/>
      <c r="G47" s="10">
        <f t="shared" si="2"/>
        <v>-0.18876846121985708</v>
      </c>
      <c r="H47" s="11">
        <f t="shared" si="3"/>
        <v>1.9126181789529073E-2</v>
      </c>
    </row>
    <row r="48" spans="1:8" x14ac:dyDescent="0.25">
      <c r="A48" s="7" t="s">
        <v>85</v>
      </c>
      <c r="B48" s="16">
        <v>0</v>
      </c>
      <c r="C48" s="17">
        <v>0</v>
      </c>
      <c r="D48" s="16">
        <v>0</v>
      </c>
      <c r="E48" s="17">
        <v>1.4576197070184402E-3</v>
      </c>
      <c r="F48" s="12"/>
      <c r="G48" s="10">
        <f t="shared" si="2"/>
        <v>0</v>
      </c>
      <c r="H48" s="11">
        <f t="shared" si="3"/>
        <v>-1.4576197070184402E-3</v>
      </c>
    </row>
    <row r="49" spans="1:8" x14ac:dyDescent="0.25">
      <c r="A49" s="7" t="s">
        <v>88</v>
      </c>
      <c r="B49" s="16">
        <v>0.26553372278279297</v>
      </c>
      <c r="C49" s="17">
        <v>0.36817345060339501</v>
      </c>
      <c r="D49" s="16">
        <v>0.43532786530782897</v>
      </c>
      <c r="E49" s="17">
        <v>0.69382698054077707</v>
      </c>
      <c r="F49" s="12"/>
      <c r="G49" s="10">
        <f t="shared" si="2"/>
        <v>-0.10263972782060204</v>
      </c>
      <c r="H49" s="11">
        <f t="shared" si="3"/>
        <v>-0.25849911523294811</v>
      </c>
    </row>
    <row r="50" spans="1:8" x14ac:dyDescent="0.25">
      <c r="A50" s="7" t="s">
        <v>89</v>
      </c>
      <c r="B50" s="16">
        <v>0.42485395645246898</v>
      </c>
      <c r="C50" s="17">
        <v>4.0908161178155003E-2</v>
      </c>
      <c r="D50" s="16">
        <v>0.19892465368371001</v>
      </c>
      <c r="E50" s="17">
        <v>8.8914802128124804E-2</v>
      </c>
      <c r="F50" s="12"/>
      <c r="G50" s="10">
        <f t="shared" si="2"/>
        <v>0.38394579527431399</v>
      </c>
      <c r="H50" s="11">
        <f t="shared" si="3"/>
        <v>0.11000985155558521</v>
      </c>
    </row>
    <row r="51" spans="1:8" x14ac:dyDescent="0.25">
      <c r="A51" s="7" t="s">
        <v>90</v>
      </c>
      <c r="B51" s="16">
        <v>6.7091520623119099</v>
      </c>
      <c r="C51" s="17">
        <v>5.5226017590509304</v>
      </c>
      <c r="D51" s="16">
        <v>3.8545255358712995</v>
      </c>
      <c r="E51" s="17">
        <v>4.11777567232709</v>
      </c>
      <c r="F51" s="12"/>
      <c r="G51" s="10">
        <f t="shared" si="2"/>
        <v>1.1865503032609794</v>
      </c>
      <c r="H51" s="11">
        <f t="shared" si="3"/>
        <v>-0.26325013645579043</v>
      </c>
    </row>
    <row r="52" spans="1:8" x14ac:dyDescent="0.25">
      <c r="A52" s="7" t="s">
        <v>91</v>
      </c>
      <c r="B52" s="16">
        <v>1.8410338112940301</v>
      </c>
      <c r="C52" s="17">
        <v>3.08856616895071</v>
      </c>
      <c r="D52" s="16">
        <v>2.6451213007942598</v>
      </c>
      <c r="E52" s="17">
        <v>2.2082938561329297</v>
      </c>
      <c r="F52" s="12"/>
      <c r="G52" s="10">
        <f t="shared" si="2"/>
        <v>-1.2475323576566799</v>
      </c>
      <c r="H52" s="11">
        <f t="shared" si="3"/>
        <v>0.43682744466133006</v>
      </c>
    </row>
    <row r="53" spans="1:8" x14ac:dyDescent="0.25">
      <c r="A53" s="7" t="s">
        <v>92</v>
      </c>
      <c r="B53" s="16">
        <v>1.5932023366967598</v>
      </c>
      <c r="C53" s="17">
        <v>0</v>
      </c>
      <c r="D53" s="16">
        <v>0.9139002205468989</v>
      </c>
      <c r="E53" s="17">
        <v>0</v>
      </c>
      <c r="F53" s="12"/>
      <c r="G53" s="10">
        <f t="shared" si="2"/>
        <v>1.5932023366967598</v>
      </c>
      <c r="H53" s="11">
        <f t="shared" si="3"/>
        <v>0.9139002205468989</v>
      </c>
    </row>
    <row r="54" spans="1:8" x14ac:dyDescent="0.25">
      <c r="A54" s="7" t="s">
        <v>93</v>
      </c>
      <c r="B54" s="16">
        <v>21.6675517790759</v>
      </c>
      <c r="C54" s="17">
        <v>23.747187563918999</v>
      </c>
      <c r="D54" s="16">
        <v>24.2572758854309</v>
      </c>
      <c r="E54" s="17">
        <v>23.4880839588951</v>
      </c>
      <c r="F54" s="12"/>
      <c r="G54" s="10">
        <f t="shared" si="2"/>
        <v>-2.0796357848430986</v>
      </c>
      <c r="H54" s="11">
        <f t="shared" si="3"/>
        <v>0.76919192653580026</v>
      </c>
    </row>
    <row r="55" spans="1:8" x14ac:dyDescent="0.25">
      <c r="A55" s="7" t="s">
        <v>95</v>
      </c>
      <c r="B55" s="16">
        <v>4.4963710391219696</v>
      </c>
      <c r="C55" s="17">
        <v>3.6203722642667198</v>
      </c>
      <c r="D55" s="16">
        <v>2.8714341314344201</v>
      </c>
      <c r="E55" s="17">
        <v>3.9705560819182297</v>
      </c>
      <c r="F55" s="12"/>
      <c r="G55" s="10">
        <f t="shared" si="2"/>
        <v>0.8759987748552498</v>
      </c>
      <c r="H55" s="11">
        <f t="shared" si="3"/>
        <v>-1.0991219504838097</v>
      </c>
    </row>
    <row r="56" spans="1:8" x14ac:dyDescent="0.25">
      <c r="A56" s="7" t="s">
        <v>96</v>
      </c>
      <c r="B56" s="16">
        <v>0.56647194193662598</v>
      </c>
      <c r="C56" s="17">
        <v>0.24544896706892999</v>
      </c>
      <c r="D56" s="16">
        <v>0.50163608320239894</v>
      </c>
      <c r="E56" s="17">
        <v>0.46060782741782702</v>
      </c>
      <c r="F56" s="12"/>
      <c r="G56" s="10">
        <f t="shared" si="2"/>
        <v>0.32102297486769599</v>
      </c>
      <c r="H56" s="11">
        <f t="shared" si="3"/>
        <v>4.1028255784571921E-2</v>
      </c>
    </row>
    <row r="57" spans="1:8" x14ac:dyDescent="0.25">
      <c r="A57" s="142" t="s">
        <v>41</v>
      </c>
      <c r="B57" s="153">
        <v>0.10621348911311698</v>
      </c>
      <c r="C57" s="154">
        <v>8.1816322356310103E-2</v>
      </c>
      <c r="D57" s="153">
        <v>8.5047496864774502E-2</v>
      </c>
      <c r="E57" s="154">
        <v>6.2677647401792894E-2</v>
      </c>
      <c r="F57" s="155"/>
      <c r="G57" s="156">
        <f t="shared" si="2"/>
        <v>2.4397166756806879E-2</v>
      </c>
      <c r="H57" s="157">
        <f t="shared" si="3"/>
        <v>2.2369849462981609E-2</v>
      </c>
    </row>
    <row r="58" spans="1:8" x14ac:dyDescent="0.25">
      <c r="A58" s="7" t="s">
        <v>42</v>
      </c>
      <c r="B58" s="16">
        <v>0</v>
      </c>
      <c r="C58" s="17">
        <v>0</v>
      </c>
      <c r="D58" s="16">
        <v>2.8829659954160798E-3</v>
      </c>
      <c r="E58" s="17">
        <v>0</v>
      </c>
      <c r="F58" s="12"/>
      <c r="G58" s="10">
        <f t="shared" si="2"/>
        <v>0</v>
      </c>
      <c r="H58" s="11">
        <f t="shared" si="3"/>
        <v>2.8829659954160798E-3</v>
      </c>
    </row>
    <row r="59" spans="1:8" x14ac:dyDescent="0.25">
      <c r="A59" s="7" t="s">
        <v>47</v>
      </c>
      <c r="B59" s="16">
        <v>1.77022481855196E-2</v>
      </c>
      <c r="C59" s="17">
        <v>0.18408672530169798</v>
      </c>
      <c r="D59" s="16">
        <v>5.3334870915197598E-2</v>
      </c>
      <c r="E59" s="17">
        <v>6.85081262298666E-2</v>
      </c>
      <c r="F59" s="12"/>
      <c r="G59" s="10">
        <f t="shared" si="2"/>
        <v>-0.16638447711617838</v>
      </c>
      <c r="H59" s="11">
        <f t="shared" si="3"/>
        <v>-1.5173255314669003E-2</v>
      </c>
    </row>
    <row r="60" spans="1:8" x14ac:dyDescent="0.25">
      <c r="A60" s="7" t="s">
        <v>48</v>
      </c>
      <c r="B60" s="16">
        <v>0.60187643830766491</v>
      </c>
      <c r="C60" s="17">
        <v>0.429535692370628</v>
      </c>
      <c r="D60" s="16">
        <v>0.32145070848889301</v>
      </c>
      <c r="E60" s="17">
        <v>0.32504919466511195</v>
      </c>
      <c r="F60" s="12"/>
      <c r="G60" s="10">
        <f t="shared" si="2"/>
        <v>0.17234074593703691</v>
      </c>
      <c r="H60" s="11">
        <f t="shared" si="3"/>
        <v>-3.5984861762189402E-3</v>
      </c>
    </row>
    <row r="61" spans="1:8" x14ac:dyDescent="0.25">
      <c r="A61" s="7" t="s">
        <v>51</v>
      </c>
      <c r="B61" s="16">
        <v>0.46025845282350902</v>
      </c>
      <c r="C61" s="17">
        <v>0.57271425649417096</v>
      </c>
      <c r="D61" s="16">
        <v>0.54776353912905595</v>
      </c>
      <c r="E61" s="17">
        <v>0.52474309452663803</v>
      </c>
      <c r="F61" s="12"/>
      <c r="G61" s="10">
        <f t="shared" si="2"/>
        <v>-0.11245580367066194</v>
      </c>
      <c r="H61" s="11">
        <f t="shared" si="3"/>
        <v>2.3020444602417922E-2</v>
      </c>
    </row>
    <row r="62" spans="1:8" x14ac:dyDescent="0.25">
      <c r="A62" s="7" t="s">
        <v>54</v>
      </c>
      <c r="B62" s="16">
        <v>0</v>
      </c>
      <c r="C62" s="17">
        <v>0</v>
      </c>
      <c r="D62" s="16">
        <v>5.4776353912905598E-2</v>
      </c>
      <c r="E62" s="17">
        <v>4.8101450331608495E-2</v>
      </c>
      <c r="F62" s="12"/>
      <c r="G62" s="10">
        <f t="shared" si="2"/>
        <v>0</v>
      </c>
      <c r="H62" s="11">
        <f t="shared" si="3"/>
        <v>6.6749035812971036E-3</v>
      </c>
    </row>
    <row r="63" spans="1:8" x14ac:dyDescent="0.25">
      <c r="A63" s="7" t="s">
        <v>55</v>
      </c>
      <c r="B63" s="16">
        <v>1.2214551248008501</v>
      </c>
      <c r="C63" s="17">
        <v>1.3295152382900399</v>
      </c>
      <c r="D63" s="16">
        <v>1.31463249390973</v>
      </c>
      <c r="E63" s="17">
        <v>1.1879600612200301</v>
      </c>
      <c r="F63" s="12"/>
      <c r="G63" s="10">
        <f t="shared" si="2"/>
        <v>-0.10806011348918987</v>
      </c>
      <c r="H63" s="11">
        <f t="shared" si="3"/>
        <v>0.12667243268969997</v>
      </c>
    </row>
    <row r="64" spans="1:8" x14ac:dyDescent="0.25">
      <c r="A64" s="7" t="s">
        <v>58</v>
      </c>
      <c r="B64" s="16">
        <v>7.0808992742078192E-2</v>
      </c>
      <c r="C64" s="17">
        <v>2.0454080589077502E-2</v>
      </c>
      <c r="D64" s="16">
        <v>8.9371945857898608E-2</v>
      </c>
      <c r="E64" s="17">
        <v>6.1220027694774394E-2</v>
      </c>
      <c r="F64" s="12"/>
      <c r="G64" s="10">
        <f t="shared" si="2"/>
        <v>5.035491215300069E-2</v>
      </c>
      <c r="H64" s="11">
        <f t="shared" si="3"/>
        <v>2.8151918163124214E-2</v>
      </c>
    </row>
    <row r="65" spans="1:8" x14ac:dyDescent="0.25">
      <c r="A65" s="7" t="s">
        <v>61</v>
      </c>
      <c r="B65" s="16">
        <v>0.47796070100902799</v>
      </c>
      <c r="C65" s="17">
        <v>0.67498465943955799</v>
      </c>
      <c r="D65" s="16">
        <v>0.32865812347743401</v>
      </c>
      <c r="E65" s="17">
        <v>0.35128634939144399</v>
      </c>
      <c r="F65" s="12"/>
      <c r="G65" s="10">
        <f t="shared" si="2"/>
        <v>-0.19702395843053</v>
      </c>
      <c r="H65" s="11">
        <f t="shared" si="3"/>
        <v>-2.2628225914009981E-2</v>
      </c>
    </row>
    <row r="66" spans="1:8" x14ac:dyDescent="0.25">
      <c r="A66" s="7" t="s">
        <v>68</v>
      </c>
      <c r="B66" s="16">
        <v>0</v>
      </c>
      <c r="C66" s="17">
        <v>2.0454080589077502E-2</v>
      </c>
      <c r="D66" s="16">
        <v>4.3244489931241296E-2</v>
      </c>
      <c r="E66" s="17">
        <v>3.93557320894979E-2</v>
      </c>
      <c r="F66" s="12"/>
      <c r="G66" s="10">
        <f t="shared" si="2"/>
        <v>-2.0454080589077502E-2</v>
      </c>
      <c r="H66" s="11">
        <f t="shared" si="3"/>
        <v>3.8887578417433968E-3</v>
      </c>
    </row>
    <row r="67" spans="1:8" x14ac:dyDescent="0.25">
      <c r="A67" s="7" t="s">
        <v>69</v>
      </c>
      <c r="B67" s="16">
        <v>0.15932023366967601</v>
      </c>
      <c r="C67" s="17">
        <v>4.0908161178155003E-2</v>
      </c>
      <c r="D67" s="16">
        <v>2.5946693958744802E-2</v>
      </c>
      <c r="E67" s="17">
        <v>4.6643830624590002E-2</v>
      </c>
      <c r="F67" s="12"/>
      <c r="G67" s="10">
        <f t="shared" si="2"/>
        <v>0.11841207249152101</v>
      </c>
      <c r="H67" s="11">
        <f t="shared" si="3"/>
        <v>-2.06971366658452E-2</v>
      </c>
    </row>
    <row r="68" spans="1:8" x14ac:dyDescent="0.25">
      <c r="A68" s="7" t="s">
        <v>74</v>
      </c>
      <c r="B68" s="16">
        <v>0.10621348911311698</v>
      </c>
      <c r="C68" s="17">
        <v>0.18408672530169798</v>
      </c>
      <c r="D68" s="16">
        <v>7.4957115880818201E-2</v>
      </c>
      <c r="E68" s="17">
        <v>9.3287661249180101E-2</v>
      </c>
      <c r="F68" s="12"/>
      <c r="G68" s="10">
        <f t="shared" si="2"/>
        <v>-7.7873236188580996E-2</v>
      </c>
      <c r="H68" s="11">
        <f t="shared" si="3"/>
        <v>-1.83305453683619E-2</v>
      </c>
    </row>
    <row r="69" spans="1:8" x14ac:dyDescent="0.25">
      <c r="A69" s="7" t="s">
        <v>86</v>
      </c>
      <c r="B69" s="16">
        <v>0.23012922641175398</v>
      </c>
      <c r="C69" s="17">
        <v>4.0908161178155003E-2</v>
      </c>
      <c r="D69" s="16">
        <v>0.171536476727257</v>
      </c>
      <c r="E69" s="17">
        <v>0.14138911158078901</v>
      </c>
      <c r="F69" s="12"/>
      <c r="G69" s="10">
        <f t="shared" si="2"/>
        <v>0.189221065233599</v>
      </c>
      <c r="H69" s="11">
        <f t="shared" si="3"/>
        <v>3.0147365146467986E-2</v>
      </c>
    </row>
    <row r="70" spans="1:8" x14ac:dyDescent="0.25">
      <c r="A70" s="7" t="s">
        <v>87</v>
      </c>
      <c r="B70" s="16">
        <v>0</v>
      </c>
      <c r="C70" s="17">
        <v>0</v>
      </c>
      <c r="D70" s="16">
        <v>1.4414829977080399E-3</v>
      </c>
      <c r="E70" s="17">
        <v>0</v>
      </c>
      <c r="F70" s="12"/>
      <c r="G70" s="10">
        <f t="shared" si="2"/>
        <v>0</v>
      </c>
      <c r="H70" s="11">
        <f t="shared" si="3"/>
        <v>1.4414829977080399E-3</v>
      </c>
    </row>
    <row r="71" spans="1:8" x14ac:dyDescent="0.25">
      <c r="A71" s="7" t="s">
        <v>94</v>
      </c>
      <c r="B71" s="16">
        <v>0.28323597096831299</v>
      </c>
      <c r="C71" s="17">
        <v>0.204540805890775</v>
      </c>
      <c r="D71" s="16">
        <v>0.10811122482810301</v>
      </c>
      <c r="E71" s="17">
        <v>8.0169083886014111E-2</v>
      </c>
      <c r="F71" s="12"/>
      <c r="G71" s="10">
        <f t="shared" si="2"/>
        <v>7.8695165077537987E-2</v>
      </c>
      <c r="H71" s="11">
        <f t="shared" si="3"/>
        <v>2.7942140942088897E-2</v>
      </c>
    </row>
    <row r="72" spans="1:8" x14ac:dyDescent="0.25">
      <c r="A72" s="7" t="s">
        <v>97</v>
      </c>
      <c r="B72" s="16">
        <v>0.37174721189591098</v>
      </c>
      <c r="C72" s="17">
        <v>0.224994886479853</v>
      </c>
      <c r="D72" s="16">
        <v>0.16721202773413302</v>
      </c>
      <c r="E72" s="17">
        <v>0.13118577363165901</v>
      </c>
      <c r="F72" s="12"/>
      <c r="G72" s="10">
        <f t="shared" si="2"/>
        <v>0.14675232541605798</v>
      </c>
      <c r="H72" s="11">
        <f t="shared" si="3"/>
        <v>3.6026254102474009E-2</v>
      </c>
    </row>
    <row r="73" spans="1:8" x14ac:dyDescent="0.25">
      <c r="A73" s="7" t="s">
        <v>98</v>
      </c>
      <c r="B73" s="16">
        <v>1.77022481855196E-2</v>
      </c>
      <c r="C73" s="17">
        <v>0.14317856412354302</v>
      </c>
      <c r="D73" s="16">
        <v>5.04519049197815E-2</v>
      </c>
      <c r="E73" s="17">
        <v>8.4541943007069506E-2</v>
      </c>
      <c r="F73" s="12"/>
      <c r="G73" s="10">
        <f t="shared" si="2"/>
        <v>-0.12547631593802341</v>
      </c>
      <c r="H73" s="11">
        <f t="shared" si="3"/>
        <v>-3.4090038087288006E-2</v>
      </c>
    </row>
    <row r="74" spans="1:8" x14ac:dyDescent="0.25">
      <c r="A74" s="1"/>
      <c r="B74" s="18"/>
      <c r="C74" s="19"/>
      <c r="D74" s="18"/>
      <c r="E74" s="19"/>
      <c r="F74" s="15"/>
      <c r="G74" s="13"/>
      <c r="H74" s="14"/>
    </row>
    <row r="75" spans="1:8" s="43" customFormat="1" x14ac:dyDescent="0.25">
      <c r="A75" s="27" t="s">
        <v>5</v>
      </c>
      <c r="B75" s="44">
        <f>SUM(B6:B74)</f>
        <v>99.999999999999915</v>
      </c>
      <c r="C75" s="45">
        <f>SUM(C6:C74)</f>
        <v>99.999999999999972</v>
      </c>
      <c r="D75" s="44">
        <f>SUM(D6:D74)</f>
        <v>99.999999999999943</v>
      </c>
      <c r="E75" s="45">
        <f>SUM(E6:E74)</f>
        <v>99.999999999999986</v>
      </c>
      <c r="F75" s="49"/>
      <c r="G75" s="50">
        <f>SUM(G6:G74)</f>
        <v>-5.5483395655642198E-14</v>
      </c>
      <c r="H75" s="51">
        <f>SUM(H6:H74)</f>
        <v>-5.0653925498522767E-16</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26.77734375"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110</v>
      </c>
      <c r="B7" s="78">
        <f>SUM($B8:$B11)</f>
        <v>936</v>
      </c>
      <c r="C7" s="79">
        <f>SUM($C8:$C11)</f>
        <v>919</v>
      </c>
      <c r="D7" s="78">
        <f>SUM($D8:$D11)</f>
        <v>12755</v>
      </c>
      <c r="E7" s="79">
        <f>SUM($E8:$E11)</f>
        <v>14011</v>
      </c>
      <c r="F7" s="80"/>
      <c r="G7" s="78">
        <f>B7-C7</f>
        <v>17</v>
      </c>
      <c r="H7" s="79">
        <f>D7-E7</f>
        <v>-1256</v>
      </c>
      <c r="I7" s="54">
        <f>IF(C7=0, "-", IF(G7/C7&lt;10, G7/C7, "&gt;999%"))</f>
        <v>1.8498367791077257E-2</v>
      </c>
      <c r="J7" s="55">
        <f>IF(E7=0, "-", IF(H7/E7&lt;10, H7/E7, "&gt;999%"))</f>
        <v>-8.9643851259724502E-2</v>
      </c>
    </row>
    <row r="8" spans="1:10" x14ac:dyDescent="0.25">
      <c r="A8" s="158" t="s">
        <v>159</v>
      </c>
      <c r="B8" s="65">
        <v>539</v>
      </c>
      <c r="C8" s="66">
        <v>568</v>
      </c>
      <c r="D8" s="65">
        <v>7470</v>
      </c>
      <c r="E8" s="66">
        <v>7982</v>
      </c>
      <c r="F8" s="67"/>
      <c r="G8" s="65">
        <f>B8-C8</f>
        <v>-29</v>
      </c>
      <c r="H8" s="66">
        <f>D8-E8</f>
        <v>-512</v>
      </c>
      <c r="I8" s="8">
        <f>IF(C8=0, "-", IF(G8/C8&lt;10, G8/C8, "&gt;999%"))</f>
        <v>-5.1056338028169015E-2</v>
      </c>
      <c r="J8" s="9">
        <f>IF(E8=0, "-", IF(H8/E8&lt;10, H8/E8, "&gt;999%"))</f>
        <v>-6.4144324730643951E-2</v>
      </c>
    </row>
    <row r="9" spans="1:10" x14ac:dyDescent="0.25">
      <c r="A9" s="158" t="s">
        <v>160</v>
      </c>
      <c r="B9" s="65">
        <v>292</v>
      </c>
      <c r="C9" s="66">
        <v>266</v>
      </c>
      <c r="D9" s="65">
        <v>3546</v>
      </c>
      <c r="E9" s="66">
        <v>4398</v>
      </c>
      <c r="F9" s="67"/>
      <c r="G9" s="65">
        <f>B9-C9</f>
        <v>26</v>
      </c>
      <c r="H9" s="66">
        <f>D9-E9</f>
        <v>-852</v>
      </c>
      <c r="I9" s="8">
        <f>IF(C9=0, "-", IF(G9/C9&lt;10, G9/C9, "&gt;999%"))</f>
        <v>9.7744360902255634E-2</v>
      </c>
      <c r="J9" s="9">
        <f>IF(E9=0, "-", IF(H9/E9&lt;10, H9/E9, "&gt;999%"))</f>
        <v>-0.19372442019099589</v>
      </c>
    </row>
    <row r="10" spans="1:10" x14ac:dyDescent="0.25">
      <c r="A10" s="158" t="s">
        <v>161</v>
      </c>
      <c r="B10" s="65">
        <v>22</v>
      </c>
      <c r="C10" s="66">
        <v>37</v>
      </c>
      <c r="D10" s="65">
        <v>382</v>
      </c>
      <c r="E10" s="66">
        <v>646</v>
      </c>
      <c r="F10" s="67"/>
      <c r="G10" s="65">
        <f>B10-C10</f>
        <v>-15</v>
      </c>
      <c r="H10" s="66">
        <f>D10-E10</f>
        <v>-264</v>
      </c>
      <c r="I10" s="8">
        <f>IF(C10=0, "-", IF(G10/C10&lt;10, G10/C10, "&gt;999%"))</f>
        <v>-0.40540540540540543</v>
      </c>
      <c r="J10" s="9">
        <f>IF(E10=0, "-", IF(H10/E10&lt;10, H10/E10, "&gt;999%"))</f>
        <v>-0.4086687306501548</v>
      </c>
    </row>
    <row r="11" spans="1:10" x14ac:dyDescent="0.25">
      <c r="A11" s="158" t="s">
        <v>162</v>
      </c>
      <c r="B11" s="65">
        <v>83</v>
      </c>
      <c r="C11" s="66">
        <v>48</v>
      </c>
      <c r="D11" s="65">
        <v>1357</v>
      </c>
      <c r="E11" s="66">
        <v>985</v>
      </c>
      <c r="F11" s="67"/>
      <c r="G11" s="65">
        <f>B11-C11</f>
        <v>35</v>
      </c>
      <c r="H11" s="66">
        <f>D11-E11</f>
        <v>372</v>
      </c>
      <c r="I11" s="8">
        <f>IF(C11=0, "-", IF(G11/C11&lt;10, G11/C11, "&gt;999%"))</f>
        <v>0.72916666666666663</v>
      </c>
      <c r="J11" s="9">
        <f>IF(E11=0, "-", IF(H11/E11&lt;10, H11/E11, "&gt;999%"))</f>
        <v>0.37766497461928933</v>
      </c>
    </row>
    <row r="12" spans="1:10" x14ac:dyDescent="0.25">
      <c r="A12" s="7"/>
      <c r="B12" s="65"/>
      <c r="C12" s="66"/>
      <c r="D12" s="65"/>
      <c r="E12" s="66"/>
      <c r="F12" s="67"/>
      <c r="G12" s="65"/>
      <c r="H12" s="66"/>
      <c r="I12" s="8"/>
      <c r="J12" s="9"/>
    </row>
    <row r="13" spans="1:10" s="160" customFormat="1" x14ac:dyDescent="0.25">
      <c r="A13" s="159" t="s">
        <v>119</v>
      </c>
      <c r="B13" s="78">
        <f>SUM($B14:$B17)</f>
        <v>3322</v>
      </c>
      <c r="C13" s="79">
        <f>SUM($C14:$C17)</f>
        <v>2477</v>
      </c>
      <c r="D13" s="78">
        <f>SUM($D14:$D17)</f>
        <v>37251</v>
      </c>
      <c r="E13" s="79">
        <f>SUM($E14:$E17)</f>
        <v>35621</v>
      </c>
      <c r="F13" s="80"/>
      <c r="G13" s="78">
        <f>B13-C13</f>
        <v>845</v>
      </c>
      <c r="H13" s="79">
        <f>D13-E13</f>
        <v>1630</v>
      </c>
      <c r="I13" s="54">
        <f>IF(C13=0, "-", IF(G13/C13&lt;10, G13/C13, "&gt;999%"))</f>
        <v>0.34113847396043601</v>
      </c>
      <c r="J13" s="55">
        <f>IF(E13=0, "-", IF(H13/E13&lt;10, H13/E13, "&gt;999%"))</f>
        <v>4.5759523876365067E-2</v>
      </c>
    </row>
    <row r="14" spans="1:10" x14ac:dyDescent="0.25">
      <c r="A14" s="158" t="s">
        <v>159</v>
      </c>
      <c r="B14" s="65">
        <v>2166</v>
      </c>
      <c r="C14" s="66">
        <v>1703</v>
      </c>
      <c r="D14" s="65">
        <v>23867</v>
      </c>
      <c r="E14" s="66">
        <v>22796</v>
      </c>
      <c r="F14" s="67"/>
      <c r="G14" s="65">
        <f>B14-C14</f>
        <v>463</v>
      </c>
      <c r="H14" s="66">
        <f>D14-E14</f>
        <v>1071</v>
      </c>
      <c r="I14" s="8">
        <f>IF(C14=0, "-", IF(G14/C14&lt;10, G14/C14, "&gt;999%"))</f>
        <v>0.27187316500293601</v>
      </c>
      <c r="J14" s="9">
        <f>IF(E14=0, "-", IF(H14/E14&lt;10, H14/E14, "&gt;999%"))</f>
        <v>4.6981926653798911E-2</v>
      </c>
    </row>
    <row r="15" spans="1:10" x14ac:dyDescent="0.25">
      <c r="A15" s="158" t="s">
        <v>160</v>
      </c>
      <c r="B15" s="65">
        <v>980</v>
      </c>
      <c r="C15" s="66">
        <v>701</v>
      </c>
      <c r="D15" s="65">
        <v>10834</v>
      </c>
      <c r="E15" s="66">
        <v>10689</v>
      </c>
      <c r="F15" s="67"/>
      <c r="G15" s="65">
        <f>B15-C15</f>
        <v>279</v>
      </c>
      <c r="H15" s="66">
        <f>D15-E15</f>
        <v>145</v>
      </c>
      <c r="I15" s="8">
        <f>IF(C15=0, "-", IF(G15/C15&lt;10, G15/C15, "&gt;999%"))</f>
        <v>0.39800285306704708</v>
      </c>
      <c r="J15" s="9">
        <f>IF(E15=0, "-", IF(H15/E15&lt;10, H15/E15, "&gt;999%"))</f>
        <v>1.3565347553559735E-2</v>
      </c>
    </row>
    <row r="16" spans="1:10" x14ac:dyDescent="0.25">
      <c r="A16" s="158" t="s">
        <v>161</v>
      </c>
      <c r="B16" s="65">
        <v>83</v>
      </c>
      <c r="C16" s="66">
        <v>32</v>
      </c>
      <c r="D16" s="65">
        <v>1234</v>
      </c>
      <c r="E16" s="66">
        <v>964</v>
      </c>
      <c r="F16" s="67"/>
      <c r="G16" s="65">
        <f>B16-C16</f>
        <v>51</v>
      </c>
      <c r="H16" s="66">
        <f>D16-E16</f>
        <v>270</v>
      </c>
      <c r="I16" s="8">
        <f>IF(C16=0, "-", IF(G16/C16&lt;10, G16/C16, "&gt;999%"))</f>
        <v>1.59375</v>
      </c>
      <c r="J16" s="9">
        <f>IF(E16=0, "-", IF(H16/E16&lt;10, H16/E16, "&gt;999%"))</f>
        <v>0.28008298755186722</v>
      </c>
    </row>
    <row r="17" spans="1:10" x14ac:dyDescent="0.25">
      <c r="A17" s="158" t="s">
        <v>162</v>
      </c>
      <c r="B17" s="65">
        <v>93</v>
      </c>
      <c r="C17" s="66">
        <v>41</v>
      </c>
      <c r="D17" s="65">
        <v>1316</v>
      </c>
      <c r="E17" s="66">
        <v>1172</v>
      </c>
      <c r="F17" s="67"/>
      <c r="G17" s="65">
        <f>B17-C17</f>
        <v>52</v>
      </c>
      <c r="H17" s="66">
        <f>D17-E17</f>
        <v>144</v>
      </c>
      <c r="I17" s="8">
        <f>IF(C17=0, "-", IF(G17/C17&lt;10, G17/C17, "&gt;999%"))</f>
        <v>1.2682926829268293</v>
      </c>
      <c r="J17" s="9">
        <f>IF(E17=0, "-", IF(H17/E17&lt;10, H17/E17, "&gt;999%"))</f>
        <v>0.12286689419795221</v>
      </c>
    </row>
    <row r="18" spans="1:10" x14ac:dyDescent="0.25">
      <c r="A18" s="22"/>
      <c r="B18" s="74"/>
      <c r="C18" s="75"/>
      <c r="D18" s="74"/>
      <c r="E18" s="75"/>
      <c r="F18" s="76"/>
      <c r="G18" s="74"/>
      <c r="H18" s="75"/>
      <c r="I18" s="23"/>
      <c r="J18" s="24"/>
    </row>
    <row r="19" spans="1:10" s="160" customFormat="1" x14ac:dyDescent="0.25">
      <c r="A19" s="159" t="s">
        <v>125</v>
      </c>
      <c r="B19" s="78">
        <f>SUM($B20:$B23)</f>
        <v>1099</v>
      </c>
      <c r="C19" s="79">
        <f>SUM($C20:$C23)</f>
        <v>1260</v>
      </c>
      <c r="D19" s="78">
        <f>SUM($D20:$D23)</f>
        <v>16474</v>
      </c>
      <c r="E19" s="79">
        <f>SUM($E20:$E23)</f>
        <v>16200</v>
      </c>
      <c r="F19" s="80"/>
      <c r="G19" s="78">
        <f>B19-C19</f>
        <v>-161</v>
      </c>
      <c r="H19" s="79">
        <f>D19-E19</f>
        <v>274</v>
      </c>
      <c r="I19" s="54">
        <f>IF(C19=0, "-", IF(G19/C19&lt;10, G19/C19, "&gt;999%"))</f>
        <v>-0.12777777777777777</v>
      </c>
      <c r="J19" s="55">
        <f>IF(E19=0, "-", IF(H19/E19&lt;10, H19/E19, "&gt;999%"))</f>
        <v>1.6913580246913581E-2</v>
      </c>
    </row>
    <row r="20" spans="1:10" x14ac:dyDescent="0.25">
      <c r="A20" s="158" t="s">
        <v>159</v>
      </c>
      <c r="B20" s="65">
        <v>328</v>
      </c>
      <c r="C20" s="66">
        <v>381</v>
      </c>
      <c r="D20" s="65">
        <v>4845</v>
      </c>
      <c r="E20" s="66">
        <v>4522</v>
      </c>
      <c r="F20" s="67"/>
      <c r="G20" s="65">
        <f>B20-C20</f>
        <v>-53</v>
      </c>
      <c r="H20" s="66">
        <f>D20-E20</f>
        <v>323</v>
      </c>
      <c r="I20" s="8">
        <f>IF(C20=0, "-", IF(G20/C20&lt;10, G20/C20, "&gt;999%"))</f>
        <v>-0.13910761154855644</v>
      </c>
      <c r="J20" s="9">
        <f>IF(E20=0, "-", IF(H20/E20&lt;10, H20/E20, "&gt;999%"))</f>
        <v>7.1428571428571425E-2</v>
      </c>
    </row>
    <row r="21" spans="1:10" x14ac:dyDescent="0.25">
      <c r="A21" s="158" t="s">
        <v>160</v>
      </c>
      <c r="B21" s="65">
        <v>700</v>
      </c>
      <c r="C21" s="66">
        <v>795</v>
      </c>
      <c r="D21" s="65">
        <v>10233</v>
      </c>
      <c r="E21" s="66">
        <v>10290</v>
      </c>
      <c r="F21" s="67"/>
      <c r="G21" s="65">
        <f>B21-C21</f>
        <v>-95</v>
      </c>
      <c r="H21" s="66">
        <f>D21-E21</f>
        <v>-57</v>
      </c>
      <c r="I21" s="8">
        <f>IF(C21=0, "-", IF(G21/C21&lt;10, G21/C21, "&gt;999%"))</f>
        <v>-0.11949685534591195</v>
      </c>
      <c r="J21" s="9">
        <f>IF(E21=0, "-", IF(H21/E21&lt;10, H21/E21, "&gt;999%"))</f>
        <v>-5.5393586005830905E-3</v>
      </c>
    </row>
    <row r="22" spans="1:10" x14ac:dyDescent="0.25">
      <c r="A22" s="158" t="s">
        <v>161</v>
      </c>
      <c r="B22" s="65">
        <v>45</v>
      </c>
      <c r="C22" s="66">
        <v>33</v>
      </c>
      <c r="D22" s="65">
        <v>628</v>
      </c>
      <c r="E22" s="66">
        <v>667</v>
      </c>
      <c r="F22" s="67"/>
      <c r="G22" s="65">
        <f>B22-C22</f>
        <v>12</v>
      </c>
      <c r="H22" s="66">
        <f>D22-E22</f>
        <v>-39</v>
      </c>
      <c r="I22" s="8">
        <f>IF(C22=0, "-", IF(G22/C22&lt;10, G22/C22, "&gt;999%"))</f>
        <v>0.36363636363636365</v>
      </c>
      <c r="J22" s="9">
        <f>IF(E22=0, "-", IF(H22/E22&lt;10, H22/E22, "&gt;999%"))</f>
        <v>-5.8470764617691157E-2</v>
      </c>
    </row>
    <row r="23" spans="1:10" x14ac:dyDescent="0.25">
      <c r="A23" s="158" t="s">
        <v>162</v>
      </c>
      <c r="B23" s="65">
        <v>26</v>
      </c>
      <c r="C23" s="66">
        <v>51</v>
      </c>
      <c r="D23" s="65">
        <v>768</v>
      </c>
      <c r="E23" s="66">
        <v>721</v>
      </c>
      <c r="F23" s="67"/>
      <c r="G23" s="65">
        <f>B23-C23</f>
        <v>-25</v>
      </c>
      <c r="H23" s="66">
        <f>D23-E23</f>
        <v>47</v>
      </c>
      <c r="I23" s="8">
        <f>IF(C23=0, "-", IF(G23/C23&lt;10, G23/C23, "&gt;999%"))</f>
        <v>-0.49019607843137253</v>
      </c>
      <c r="J23" s="9">
        <f>IF(E23=0, "-", IF(H23/E23&lt;10, H23/E23, "&gt;999%"))</f>
        <v>6.5187239944521497E-2</v>
      </c>
    </row>
    <row r="24" spans="1:10" x14ac:dyDescent="0.25">
      <c r="A24" s="7"/>
      <c r="B24" s="65"/>
      <c r="C24" s="66"/>
      <c r="D24" s="65"/>
      <c r="E24" s="66"/>
      <c r="F24" s="67"/>
      <c r="G24" s="65"/>
      <c r="H24" s="66"/>
      <c r="I24" s="8"/>
      <c r="J24" s="9"/>
    </row>
    <row r="25" spans="1:10" s="43" customFormat="1" x14ac:dyDescent="0.25">
      <c r="A25" s="53" t="s">
        <v>29</v>
      </c>
      <c r="B25" s="78">
        <f>SUM($B26:$B29)</f>
        <v>5357</v>
      </c>
      <c r="C25" s="79">
        <f>SUM($C26:$C29)</f>
        <v>4656</v>
      </c>
      <c r="D25" s="78">
        <f>SUM($D26:$D29)</f>
        <v>66480</v>
      </c>
      <c r="E25" s="79">
        <f>SUM($E26:$E29)</f>
        <v>65832</v>
      </c>
      <c r="F25" s="80"/>
      <c r="G25" s="78">
        <f>B25-C25</f>
        <v>701</v>
      </c>
      <c r="H25" s="79">
        <f>D25-E25</f>
        <v>648</v>
      </c>
      <c r="I25" s="54">
        <f>IF(C25=0, "-", IF(G25/C25&lt;10, G25/C25, "&gt;999%"))</f>
        <v>0.15055841924398625</v>
      </c>
      <c r="J25" s="55">
        <f>IF(E25=0, "-", IF(H25/E25&lt;10, H25/E25, "&gt;999%"))</f>
        <v>9.8432373313889904E-3</v>
      </c>
    </row>
    <row r="26" spans="1:10" x14ac:dyDescent="0.25">
      <c r="A26" s="158" t="s">
        <v>159</v>
      </c>
      <c r="B26" s="65">
        <v>3033</v>
      </c>
      <c r="C26" s="66">
        <v>2652</v>
      </c>
      <c r="D26" s="65">
        <v>36182</v>
      </c>
      <c r="E26" s="66">
        <v>35300</v>
      </c>
      <c r="F26" s="67"/>
      <c r="G26" s="65">
        <f>B26-C26</f>
        <v>381</v>
      </c>
      <c r="H26" s="66">
        <f>D26-E26</f>
        <v>882</v>
      </c>
      <c r="I26" s="8">
        <f>IF(C26=0, "-", IF(G26/C26&lt;10, G26/C26, "&gt;999%"))</f>
        <v>0.14366515837104071</v>
      </c>
      <c r="J26" s="9">
        <f>IF(E26=0, "-", IF(H26/E26&lt;10, H26/E26, "&gt;999%"))</f>
        <v>2.4985835694050992E-2</v>
      </c>
    </row>
    <row r="27" spans="1:10" x14ac:dyDescent="0.25">
      <c r="A27" s="158" t="s">
        <v>160</v>
      </c>
      <c r="B27" s="65">
        <v>1972</v>
      </c>
      <c r="C27" s="66">
        <v>1762</v>
      </c>
      <c r="D27" s="65">
        <v>24613</v>
      </c>
      <c r="E27" s="66">
        <v>25377</v>
      </c>
      <c r="F27" s="67"/>
      <c r="G27" s="65">
        <f>B27-C27</f>
        <v>210</v>
      </c>
      <c r="H27" s="66">
        <f>D27-E27</f>
        <v>-764</v>
      </c>
      <c r="I27" s="8">
        <f>IF(C27=0, "-", IF(G27/C27&lt;10, G27/C27, "&gt;999%"))</f>
        <v>0.1191827468785471</v>
      </c>
      <c r="J27" s="9">
        <f>IF(E27=0, "-", IF(H27/E27&lt;10, H27/E27, "&gt;999%"))</f>
        <v>-3.0106001497418922E-2</v>
      </c>
    </row>
    <row r="28" spans="1:10" x14ac:dyDescent="0.25">
      <c r="A28" s="158" t="s">
        <v>161</v>
      </c>
      <c r="B28" s="65">
        <v>150</v>
      </c>
      <c r="C28" s="66">
        <v>102</v>
      </c>
      <c r="D28" s="65">
        <v>2244</v>
      </c>
      <c r="E28" s="66">
        <v>2277</v>
      </c>
      <c r="F28" s="67"/>
      <c r="G28" s="65">
        <f>B28-C28</f>
        <v>48</v>
      </c>
      <c r="H28" s="66">
        <f>D28-E28</f>
        <v>-33</v>
      </c>
      <c r="I28" s="8">
        <f>IF(C28=0, "-", IF(G28/C28&lt;10, G28/C28, "&gt;999%"))</f>
        <v>0.47058823529411764</v>
      </c>
      <c r="J28" s="9">
        <f>IF(E28=0, "-", IF(H28/E28&lt;10, H28/E28, "&gt;999%"))</f>
        <v>-1.4492753623188406E-2</v>
      </c>
    </row>
    <row r="29" spans="1:10" x14ac:dyDescent="0.25">
      <c r="A29" s="158" t="s">
        <v>162</v>
      </c>
      <c r="B29" s="65">
        <v>202</v>
      </c>
      <c r="C29" s="66">
        <v>140</v>
      </c>
      <c r="D29" s="65">
        <v>3441</v>
      </c>
      <c r="E29" s="66">
        <v>2878</v>
      </c>
      <c r="F29" s="67"/>
      <c r="G29" s="65">
        <f>B29-C29</f>
        <v>62</v>
      </c>
      <c r="H29" s="66">
        <f>D29-E29</f>
        <v>563</v>
      </c>
      <c r="I29" s="8">
        <f>IF(C29=0, "-", IF(G29/C29&lt;10, G29/C29, "&gt;999%"))</f>
        <v>0.44285714285714284</v>
      </c>
      <c r="J29" s="9">
        <f>IF(E29=0, "-", IF(H29/E29&lt;10, H29/E29, "&gt;999%"))</f>
        <v>0.1956219596942321</v>
      </c>
    </row>
    <row r="30" spans="1:10" x14ac:dyDescent="0.25">
      <c r="A30" s="7"/>
      <c r="B30" s="65"/>
      <c r="C30" s="66"/>
      <c r="D30" s="65"/>
      <c r="E30" s="66"/>
      <c r="F30" s="67"/>
      <c r="G30" s="65"/>
      <c r="H30" s="66"/>
      <c r="I30" s="8"/>
      <c r="J30" s="9"/>
    </row>
    <row r="31" spans="1:10" s="43" customFormat="1" x14ac:dyDescent="0.25">
      <c r="A31" s="22" t="s">
        <v>126</v>
      </c>
      <c r="B31" s="78">
        <v>292</v>
      </c>
      <c r="C31" s="79">
        <v>233</v>
      </c>
      <c r="D31" s="78">
        <v>2893</v>
      </c>
      <c r="E31" s="79">
        <v>2773</v>
      </c>
      <c r="F31" s="80"/>
      <c r="G31" s="78">
        <f>B31-C31</f>
        <v>59</v>
      </c>
      <c r="H31" s="79">
        <f>D31-E31</f>
        <v>120</v>
      </c>
      <c r="I31" s="54">
        <f>IF(C31=0, "-", IF(G31/C31&lt;10, G31/C31, "&gt;999%"))</f>
        <v>0.25321888412017168</v>
      </c>
      <c r="J31" s="55">
        <f>IF(E31=0, "-", IF(H31/E31&lt;10, H31/E31, "&gt;999%"))</f>
        <v>4.3274432023079699E-2</v>
      </c>
    </row>
    <row r="32" spans="1:10" x14ac:dyDescent="0.25">
      <c r="A32" s="1"/>
      <c r="B32" s="68"/>
      <c r="C32" s="69"/>
      <c r="D32" s="68"/>
      <c r="E32" s="69"/>
      <c r="F32" s="70"/>
      <c r="G32" s="68"/>
      <c r="H32" s="69"/>
      <c r="I32" s="5"/>
      <c r="J32" s="6"/>
    </row>
    <row r="33" spans="1:10" s="43" customFormat="1" x14ac:dyDescent="0.25">
      <c r="A33" s="27" t="s">
        <v>5</v>
      </c>
      <c r="B33" s="71">
        <f>SUM(B26:B32)</f>
        <v>5649</v>
      </c>
      <c r="C33" s="77">
        <f>SUM(C26:C32)</f>
        <v>4889</v>
      </c>
      <c r="D33" s="71">
        <f>SUM(D26:D32)</f>
        <v>69373</v>
      </c>
      <c r="E33" s="77">
        <f>SUM(E26:E32)</f>
        <v>68605</v>
      </c>
      <c r="F33" s="73"/>
      <c r="G33" s="71">
        <f>B33-C33</f>
        <v>760</v>
      </c>
      <c r="H33" s="72">
        <f>D33-E33</f>
        <v>768</v>
      </c>
      <c r="I33" s="37">
        <f>IF(C33=0, 0, G33/C33)</f>
        <v>0.15545101247698917</v>
      </c>
      <c r="J33" s="38">
        <f>IF(E33=0, 0, H33/E33)</f>
        <v>1.1194519349901611E-2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3.2" x14ac:dyDescent="0.25"/>
  <cols>
    <col min="1" max="1" width="32.77734375"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110</v>
      </c>
      <c r="B7" s="65"/>
      <c r="C7" s="66"/>
      <c r="D7" s="65"/>
      <c r="E7" s="66"/>
      <c r="F7" s="67"/>
      <c r="G7" s="65"/>
      <c r="H7" s="66"/>
      <c r="I7" s="20"/>
      <c r="J7" s="21"/>
    </row>
    <row r="8" spans="1:10" x14ac:dyDescent="0.25">
      <c r="A8" s="158" t="s">
        <v>163</v>
      </c>
      <c r="B8" s="65">
        <v>50</v>
      </c>
      <c r="C8" s="66">
        <v>39</v>
      </c>
      <c r="D8" s="65">
        <v>589</v>
      </c>
      <c r="E8" s="66">
        <v>392</v>
      </c>
      <c r="F8" s="67"/>
      <c r="G8" s="65">
        <f>B8-C8</f>
        <v>11</v>
      </c>
      <c r="H8" s="66">
        <f>D8-E8</f>
        <v>197</v>
      </c>
      <c r="I8" s="20">
        <f>IF(C8=0, "-", IF(G8/C8&lt;10, G8/C8, "&gt;999%"))</f>
        <v>0.28205128205128205</v>
      </c>
      <c r="J8" s="21">
        <f>IF(E8=0, "-", IF(H8/E8&lt;10, H8/E8, "&gt;999%"))</f>
        <v>0.50255102040816324</v>
      </c>
    </row>
    <row r="9" spans="1:10" x14ac:dyDescent="0.25">
      <c r="A9" s="158" t="s">
        <v>164</v>
      </c>
      <c r="B9" s="65">
        <v>100</v>
      </c>
      <c r="C9" s="66">
        <v>13</v>
      </c>
      <c r="D9" s="65">
        <v>567</v>
      </c>
      <c r="E9" s="66">
        <v>97</v>
      </c>
      <c r="F9" s="67"/>
      <c r="G9" s="65">
        <f>B9-C9</f>
        <v>87</v>
      </c>
      <c r="H9" s="66">
        <f>D9-E9</f>
        <v>470</v>
      </c>
      <c r="I9" s="20">
        <f>IF(C9=0, "-", IF(G9/C9&lt;10, G9/C9, "&gt;999%"))</f>
        <v>6.6923076923076925</v>
      </c>
      <c r="J9" s="21">
        <f>IF(E9=0, "-", IF(H9/E9&lt;10, H9/E9, "&gt;999%"))</f>
        <v>4.8453608247422677</v>
      </c>
    </row>
    <row r="10" spans="1:10" x14ac:dyDescent="0.25">
      <c r="A10" s="158" t="s">
        <v>165</v>
      </c>
      <c r="B10" s="65">
        <v>191</v>
      </c>
      <c r="C10" s="66">
        <v>144</v>
      </c>
      <c r="D10" s="65">
        <v>2375</v>
      </c>
      <c r="E10" s="66">
        <v>2332</v>
      </c>
      <c r="F10" s="67"/>
      <c r="G10" s="65">
        <f>B10-C10</f>
        <v>47</v>
      </c>
      <c r="H10" s="66">
        <f>D10-E10</f>
        <v>43</v>
      </c>
      <c r="I10" s="20">
        <f>IF(C10=0, "-", IF(G10/C10&lt;10, G10/C10, "&gt;999%"))</f>
        <v>0.3263888888888889</v>
      </c>
      <c r="J10" s="21">
        <f>IF(E10=0, "-", IF(H10/E10&lt;10, H10/E10, "&gt;999%"))</f>
        <v>1.843910806174957E-2</v>
      </c>
    </row>
    <row r="11" spans="1:10" x14ac:dyDescent="0.25">
      <c r="A11" s="158" t="s">
        <v>166</v>
      </c>
      <c r="B11" s="65">
        <v>594</v>
      </c>
      <c r="C11" s="66">
        <v>721</v>
      </c>
      <c r="D11" s="65">
        <v>9206</v>
      </c>
      <c r="E11" s="66">
        <v>11173</v>
      </c>
      <c r="F11" s="67"/>
      <c r="G11" s="65">
        <f>B11-C11</f>
        <v>-127</v>
      </c>
      <c r="H11" s="66">
        <f>D11-E11</f>
        <v>-1967</v>
      </c>
      <c r="I11" s="20">
        <f>IF(C11=0, "-", IF(G11/C11&lt;10, G11/C11, "&gt;999%"))</f>
        <v>-0.17614424410540916</v>
      </c>
      <c r="J11" s="21">
        <f>IF(E11=0, "-", IF(H11/E11&lt;10, H11/E11, "&gt;999%"))</f>
        <v>-0.17604940481517944</v>
      </c>
    </row>
    <row r="12" spans="1:10" x14ac:dyDescent="0.25">
      <c r="A12" s="158" t="s">
        <v>167</v>
      </c>
      <c r="B12" s="65">
        <v>1</v>
      </c>
      <c r="C12" s="66">
        <v>2</v>
      </c>
      <c r="D12" s="65">
        <v>18</v>
      </c>
      <c r="E12" s="66">
        <v>17</v>
      </c>
      <c r="F12" s="67"/>
      <c r="G12" s="65">
        <f>B12-C12</f>
        <v>-1</v>
      </c>
      <c r="H12" s="66">
        <f>D12-E12</f>
        <v>1</v>
      </c>
      <c r="I12" s="20">
        <f>IF(C12=0, "-", IF(G12/C12&lt;10, G12/C12, "&gt;999%"))</f>
        <v>-0.5</v>
      </c>
      <c r="J12" s="21">
        <f>IF(E12=0, "-", IF(H12/E12&lt;10, H12/E12, "&gt;999%"))</f>
        <v>5.8823529411764705E-2</v>
      </c>
    </row>
    <row r="13" spans="1:10" x14ac:dyDescent="0.25">
      <c r="A13" s="7"/>
      <c r="B13" s="65"/>
      <c r="C13" s="66"/>
      <c r="D13" s="65"/>
      <c r="E13" s="66"/>
      <c r="F13" s="67"/>
      <c r="G13" s="65"/>
      <c r="H13" s="66"/>
      <c r="I13" s="20"/>
      <c r="J13" s="21"/>
    </row>
    <row r="14" spans="1:10" s="139" customFormat="1" x14ac:dyDescent="0.25">
      <c r="A14" s="159" t="s">
        <v>119</v>
      </c>
      <c r="B14" s="65"/>
      <c r="C14" s="66"/>
      <c r="D14" s="65"/>
      <c r="E14" s="66"/>
      <c r="F14" s="67"/>
      <c r="G14" s="65"/>
      <c r="H14" s="66"/>
      <c r="I14" s="20"/>
      <c r="J14" s="21"/>
    </row>
    <row r="15" spans="1:10" x14ac:dyDescent="0.25">
      <c r="A15" s="158" t="s">
        <v>163</v>
      </c>
      <c r="B15" s="65">
        <v>656</v>
      </c>
      <c r="C15" s="66">
        <v>438</v>
      </c>
      <c r="D15" s="65">
        <v>8041</v>
      </c>
      <c r="E15" s="66">
        <v>7033</v>
      </c>
      <c r="F15" s="67"/>
      <c r="G15" s="65">
        <f>B15-C15</f>
        <v>218</v>
      </c>
      <c r="H15" s="66">
        <f>D15-E15</f>
        <v>1008</v>
      </c>
      <c r="I15" s="20">
        <f>IF(C15=0, "-", IF(G15/C15&lt;10, G15/C15, "&gt;999%"))</f>
        <v>0.49771689497716892</v>
      </c>
      <c r="J15" s="21">
        <f>IF(E15=0, "-", IF(H15/E15&lt;10, H15/E15, "&gt;999%"))</f>
        <v>0.14332432816721172</v>
      </c>
    </row>
    <row r="16" spans="1:10" x14ac:dyDescent="0.25">
      <c r="A16" s="158" t="s">
        <v>164</v>
      </c>
      <c r="B16" s="65">
        <v>154</v>
      </c>
      <c r="C16" s="66">
        <v>20</v>
      </c>
      <c r="D16" s="65">
        <v>856</v>
      </c>
      <c r="E16" s="66">
        <v>216</v>
      </c>
      <c r="F16" s="67"/>
      <c r="G16" s="65">
        <f>B16-C16</f>
        <v>134</v>
      </c>
      <c r="H16" s="66">
        <f>D16-E16</f>
        <v>640</v>
      </c>
      <c r="I16" s="20">
        <f>IF(C16=0, "-", IF(G16/C16&lt;10, G16/C16, "&gt;999%"))</f>
        <v>6.7</v>
      </c>
      <c r="J16" s="21">
        <f>IF(E16=0, "-", IF(H16/E16&lt;10, H16/E16, "&gt;999%"))</f>
        <v>2.9629629629629628</v>
      </c>
    </row>
    <row r="17" spans="1:10" x14ac:dyDescent="0.25">
      <c r="A17" s="158" t="s">
        <v>165</v>
      </c>
      <c r="B17" s="65">
        <v>367</v>
      </c>
      <c r="C17" s="66">
        <v>265</v>
      </c>
      <c r="D17" s="65">
        <v>4046</v>
      </c>
      <c r="E17" s="66">
        <v>3319</v>
      </c>
      <c r="F17" s="67"/>
      <c r="G17" s="65">
        <f>B17-C17</f>
        <v>102</v>
      </c>
      <c r="H17" s="66">
        <f>D17-E17</f>
        <v>727</v>
      </c>
      <c r="I17" s="20">
        <f>IF(C17=0, "-", IF(G17/C17&lt;10, G17/C17, "&gt;999%"))</f>
        <v>0.38490566037735852</v>
      </c>
      <c r="J17" s="21">
        <f>IF(E17=0, "-", IF(H17/E17&lt;10, H17/E17, "&gt;999%"))</f>
        <v>0.21904188008436276</v>
      </c>
    </row>
    <row r="18" spans="1:10" x14ac:dyDescent="0.25">
      <c r="A18" s="158" t="s">
        <v>166</v>
      </c>
      <c r="B18" s="65">
        <v>2123</v>
      </c>
      <c r="C18" s="66">
        <v>1728</v>
      </c>
      <c r="D18" s="65">
        <v>23985</v>
      </c>
      <c r="E18" s="66">
        <v>24814</v>
      </c>
      <c r="F18" s="67"/>
      <c r="G18" s="65">
        <f>B18-C18</f>
        <v>395</v>
      </c>
      <c r="H18" s="66">
        <f>D18-E18</f>
        <v>-829</v>
      </c>
      <c r="I18" s="20">
        <f>IF(C18=0, "-", IF(G18/C18&lt;10, G18/C18, "&gt;999%"))</f>
        <v>0.22858796296296297</v>
      </c>
      <c r="J18" s="21">
        <f>IF(E18=0, "-", IF(H18/E18&lt;10, H18/E18, "&gt;999%"))</f>
        <v>-3.3408559684049328E-2</v>
      </c>
    </row>
    <row r="19" spans="1:10" x14ac:dyDescent="0.25">
      <c r="A19" s="158" t="s">
        <v>167</v>
      </c>
      <c r="B19" s="65">
        <v>22</v>
      </c>
      <c r="C19" s="66">
        <v>26</v>
      </c>
      <c r="D19" s="65">
        <v>323</v>
      </c>
      <c r="E19" s="66">
        <v>239</v>
      </c>
      <c r="F19" s="67"/>
      <c r="G19" s="65">
        <f>B19-C19</f>
        <v>-4</v>
      </c>
      <c r="H19" s="66">
        <f>D19-E19</f>
        <v>84</v>
      </c>
      <c r="I19" s="20">
        <f>IF(C19=0, "-", IF(G19/C19&lt;10, G19/C19, "&gt;999%"))</f>
        <v>-0.15384615384615385</v>
      </c>
      <c r="J19" s="21">
        <f>IF(E19=0, "-", IF(H19/E19&lt;10, H19/E19, "&gt;999%"))</f>
        <v>0.35146443514644349</v>
      </c>
    </row>
    <row r="20" spans="1:10" x14ac:dyDescent="0.25">
      <c r="A20" s="7"/>
      <c r="B20" s="65"/>
      <c r="C20" s="66"/>
      <c r="D20" s="65"/>
      <c r="E20" s="66"/>
      <c r="F20" s="67"/>
      <c r="G20" s="65"/>
      <c r="H20" s="66"/>
      <c r="I20" s="20"/>
      <c r="J20" s="21"/>
    </row>
    <row r="21" spans="1:10" s="139" customFormat="1" x14ac:dyDescent="0.25">
      <c r="A21" s="159" t="s">
        <v>125</v>
      </c>
      <c r="B21" s="65"/>
      <c r="C21" s="66"/>
      <c r="D21" s="65"/>
      <c r="E21" s="66"/>
      <c r="F21" s="67"/>
      <c r="G21" s="65"/>
      <c r="H21" s="66"/>
      <c r="I21" s="20"/>
      <c r="J21" s="21"/>
    </row>
    <row r="22" spans="1:10" x14ac:dyDescent="0.25">
      <c r="A22" s="158" t="s">
        <v>163</v>
      </c>
      <c r="B22" s="65">
        <v>1006</v>
      </c>
      <c r="C22" s="66">
        <v>1190</v>
      </c>
      <c r="D22" s="65">
        <v>15166</v>
      </c>
      <c r="E22" s="66">
        <v>15242</v>
      </c>
      <c r="F22" s="67"/>
      <c r="G22" s="65">
        <f>B22-C22</f>
        <v>-184</v>
      </c>
      <c r="H22" s="66">
        <f>D22-E22</f>
        <v>-76</v>
      </c>
      <c r="I22" s="20">
        <f>IF(C22=0, "-", IF(G22/C22&lt;10, G22/C22, "&gt;999%"))</f>
        <v>-0.1546218487394958</v>
      </c>
      <c r="J22" s="21">
        <f>IF(E22=0, "-", IF(H22/E22&lt;10, H22/E22, "&gt;999%"))</f>
        <v>-4.9862222805406118E-3</v>
      </c>
    </row>
    <row r="23" spans="1:10" x14ac:dyDescent="0.25">
      <c r="A23" s="158" t="s">
        <v>164</v>
      </c>
      <c r="B23" s="65">
        <v>0</v>
      </c>
      <c r="C23" s="66">
        <v>0</v>
      </c>
      <c r="D23" s="65">
        <v>3</v>
      </c>
      <c r="E23" s="66">
        <v>1</v>
      </c>
      <c r="F23" s="67"/>
      <c r="G23" s="65">
        <f>B23-C23</f>
        <v>0</v>
      </c>
      <c r="H23" s="66">
        <f>D23-E23</f>
        <v>2</v>
      </c>
      <c r="I23" s="20" t="str">
        <f>IF(C23=0, "-", IF(G23/C23&lt;10, G23/C23, "&gt;999%"))</f>
        <v>-</v>
      </c>
      <c r="J23" s="21">
        <f>IF(E23=0, "-", IF(H23/E23&lt;10, H23/E23, "&gt;999%"))</f>
        <v>2</v>
      </c>
    </row>
    <row r="24" spans="1:10" x14ac:dyDescent="0.25">
      <c r="A24" s="158" t="s">
        <v>166</v>
      </c>
      <c r="B24" s="65">
        <v>93</v>
      </c>
      <c r="C24" s="66">
        <v>70</v>
      </c>
      <c r="D24" s="65">
        <v>1305</v>
      </c>
      <c r="E24" s="66">
        <v>957</v>
      </c>
      <c r="F24" s="67"/>
      <c r="G24" s="65">
        <f>B24-C24</f>
        <v>23</v>
      </c>
      <c r="H24" s="66">
        <f>D24-E24</f>
        <v>348</v>
      </c>
      <c r="I24" s="20">
        <f>IF(C24=0, "-", IF(G24/C24&lt;10, G24/C24, "&gt;999%"))</f>
        <v>0.32857142857142857</v>
      </c>
      <c r="J24" s="21">
        <f>IF(E24=0, "-", IF(H24/E24&lt;10, H24/E24, "&gt;999%"))</f>
        <v>0.36363636363636365</v>
      </c>
    </row>
    <row r="25" spans="1:10" x14ac:dyDescent="0.25">
      <c r="A25" s="7"/>
      <c r="B25" s="65"/>
      <c r="C25" s="66"/>
      <c r="D25" s="65"/>
      <c r="E25" s="66"/>
      <c r="F25" s="67"/>
      <c r="G25" s="65"/>
      <c r="H25" s="66"/>
      <c r="I25" s="20"/>
      <c r="J25" s="21"/>
    </row>
    <row r="26" spans="1:10" x14ac:dyDescent="0.25">
      <c r="A26" s="7" t="s">
        <v>126</v>
      </c>
      <c r="B26" s="65">
        <v>292</v>
      </c>
      <c r="C26" s="66">
        <v>233</v>
      </c>
      <c r="D26" s="65">
        <v>2893</v>
      </c>
      <c r="E26" s="66">
        <v>2773</v>
      </c>
      <c r="F26" s="67"/>
      <c r="G26" s="65">
        <f>B26-C26</f>
        <v>59</v>
      </c>
      <c r="H26" s="66">
        <f>D26-E26</f>
        <v>120</v>
      </c>
      <c r="I26" s="20">
        <f>IF(C26=0, "-", IF(G26/C26&lt;10, G26/C26, "&gt;999%"))</f>
        <v>0.25321888412017168</v>
      </c>
      <c r="J26" s="21">
        <f>IF(E26=0, "-", IF(H26/E26&lt;10, H26/E26, "&gt;999%"))</f>
        <v>4.3274432023079699E-2</v>
      </c>
    </row>
    <row r="27" spans="1:10" x14ac:dyDescent="0.25">
      <c r="A27" s="1"/>
      <c r="B27" s="68"/>
      <c r="C27" s="69"/>
      <c r="D27" s="68"/>
      <c r="E27" s="69"/>
      <c r="F27" s="70"/>
      <c r="G27" s="68"/>
      <c r="H27" s="69"/>
      <c r="I27" s="5"/>
      <c r="J27" s="6"/>
    </row>
    <row r="28" spans="1:10" s="43" customFormat="1" x14ac:dyDescent="0.25">
      <c r="A28" s="27" t="s">
        <v>5</v>
      </c>
      <c r="B28" s="71">
        <f>SUM(B6:B27)</f>
        <v>5649</v>
      </c>
      <c r="C28" s="77">
        <f>SUM(C6:C27)</f>
        <v>4889</v>
      </c>
      <c r="D28" s="71">
        <f>SUM(D6:D27)</f>
        <v>69373</v>
      </c>
      <c r="E28" s="77">
        <f>SUM(E6:E27)</f>
        <v>68605</v>
      </c>
      <c r="F28" s="73"/>
      <c r="G28" s="71">
        <f>B28-C28</f>
        <v>760</v>
      </c>
      <c r="H28" s="72">
        <f>D28-E28</f>
        <v>768</v>
      </c>
      <c r="I28" s="37">
        <f>IF(C28=0, 0, G28/C28)</f>
        <v>0.15545101247698917</v>
      </c>
      <c r="J28" s="38">
        <f>IF(E28=0, 0, H28/E28)</f>
        <v>1.1194519349901611E-2</v>
      </c>
    </row>
    <row r="29" spans="1:10" s="43" customFormat="1" x14ac:dyDescent="0.25">
      <c r="A29" s="22"/>
      <c r="B29" s="78"/>
      <c r="C29" s="98"/>
      <c r="D29" s="78"/>
      <c r="E29" s="98"/>
      <c r="F29" s="80"/>
      <c r="G29" s="78"/>
      <c r="H29" s="79"/>
      <c r="I29" s="54"/>
      <c r="J29" s="55"/>
    </row>
    <row r="30" spans="1:10" s="139" customFormat="1" x14ac:dyDescent="0.25">
      <c r="A30" s="161" t="s">
        <v>168</v>
      </c>
      <c r="B30" s="74"/>
      <c r="C30" s="75"/>
      <c r="D30" s="74"/>
      <c r="E30" s="75"/>
      <c r="F30" s="76"/>
      <c r="G30" s="74"/>
      <c r="H30" s="75"/>
      <c r="I30" s="23"/>
      <c r="J30" s="24"/>
    </row>
    <row r="31" spans="1:10" x14ac:dyDescent="0.25">
      <c r="A31" s="7" t="s">
        <v>163</v>
      </c>
      <c r="B31" s="65">
        <v>1712</v>
      </c>
      <c r="C31" s="66">
        <v>1667</v>
      </c>
      <c r="D31" s="65">
        <v>23796</v>
      </c>
      <c r="E31" s="66">
        <v>22667</v>
      </c>
      <c r="F31" s="67"/>
      <c r="G31" s="65">
        <f>B31-C31</f>
        <v>45</v>
      </c>
      <c r="H31" s="66">
        <f>D31-E31</f>
        <v>1129</v>
      </c>
      <c r="I31" s="20">
        <f>IF(C31=0, "-", IF(G31/C31&lt;10, G31/C31, "&gt;999%"))</f>
        <v>2.6994601079784044E-2</v>
      </c>
      <c r="J31" s="21">
        <f>IF(E31=0, "-", IF(H31/E31&lt;10, H31/E31, "&gt;999%"))</f>
        <v>4.9808091057484447E-2</v>
      </c>
    </row>
    <row r="32" spans="1:10" x14ac:dyDescent="0.25">
      <c r="A32" s="7" t="s">
        <v>164</v>
      </c>
      <c r="B32" s="65">
        <v>254</v>
      </c>
      <c r="C32" s="66">
        <v>33</v>
      </c>
      <c r="D32" s="65">
        <v>1426</v>
      </c>
      <c r="E32" s="66">
        <v>314</v>
      </c>
      <c r="F32" s="67"/>
      <c r="G32" s="65">
        <f>B32-C32</f>
        <v>221</v>
      </c>
      <c r="H32" s="66">
        <f>D32-E32</f>
        <v>1112</v>
      </c>
      <c r="I32" s="20">
        <f>IF(C32=0, "-", IF(G32/C32&lt;10, G32/C32, "&gt;999%"))</f>
        <v>6.6969696969696972</v>
      </c>
      <c r="J32" s="21">
        <f>IF(E32=0, "-", IF(H32/E32&lt;10, H32/E32, "&gt;999%"))</f>
        <v>3.5414012738853504</v>
      </c>
    </row>
    <row r="33" spans="1:10" x14ac:dyDescent="0.25">
      <c r="A33" s="7" t="s">
        <v>165</v>
      </c>
      <c r="B33" s="65">
        <v>558</v>
      </c>
      <c r="C33" s="66">
        <v>409</v>
      </c>
      <c r="D33" s="65">
        <v>6421</v>
      </c>
      <c r="E33" s="66">
        <v>5651</v>
      </c>
      <c r="F33" s="67"/>
      <c r="G33" s="65">
        <f>B33-C33</f>
        <v>149</v>
      </c>
      <c r="H33" s="66">
        <f>D33-E33</f>
        <v>770</v>
      </c>
      <c r="I33" s="20">
        <f>IF(C33=0, "-", IF(G33/C33&lt;10, G33/C33, "&gt;999%"))</f>
        <v>0.36430317848410759</v>
      </c>
      <c r="J33" s="21">
        <f>IF(E33=0, "-", IF(H33/E33&lt;10, H33/E33, "&gt;999%"))</f>
        <v>0.13625906919129357</v>
      </c>
    </row>
    <row r="34" spans="1:10" x14ac:dyDescent="0.25">
      <c r="A34" s="7" t="s">
        <v>166</v>
      </c>
      <c r="B34" s="65">
        <v>2810</v>
      </c>
      <c r="C34" s="66">
        <v>2519</v>
      </c>
      <c r="D34" s="65">
        <v>34496</v>
      </c>
      <c r="E34" s="66">
        <v>36944</v>
      </c>
      <c r="F34" s="67"/>
      <c r="G34" s="65">
        <f>B34-C34</f>
        <v>291</v>
      </c>
      <c r="H34" s="66">
        <f>D34-E34</f>
        <v>-2448</v>
      </c>
      <c r="I34" s="20">
        <f>IF(C34=0, "-", IF(G34/C34&lt;10, G34/C34, "&gt;999%"))</f>
        <v>0.11552203255260024</v>
      </c>
      <c r="J34" s="21">
        <f>IF(E34=0, "-", IF(H34/E34&lt;10, H34/E34, "&gt;999%"))</f>
        <v>-6.6262451277609352E-2</v>
      </c>
    </row>
    <row r="35" spans="1:10" x14ac:dyDescent="0.25">
      <c r="A35" s="7" t="s">
        <v>167</v>
      </c>
      <c r="B35" s="65">
        <v>23</v>
      </c>
      <c r="C35" s="66">
        <v>28</v>
      </c>
      <c r="D35" s="65">
        <v>341</v>
      </c>
      <c r="E35" s="66">
        <v>256</v>
      </c>
      <c r="F35" s="67"/>
      <c r="G35" s="65">
        <f>B35-C35</f>
        <v>-5</v>
      </c>
      <c r="H35" s="66">
        <f>D35-E35</f>
        <v>85</v>
      </c>
      <c r="I35" s="20">
        <f>IF(C35=0, "-", IF(G35/C35&lt;10, G35/C35, "&gt;999%"))</f>
        <v>-0.17857142857142858</v>
      </c>
      <c r="J35" s="21">
        <f>IF(E35=0, "-", IF(H35/E35&lt;10, H35/E35, "&gt;999%"))</f>
        <v>0.33203125</v>
      </c>
    </row>
    <row r="36" spans="1:10" x14ac:dyDescent="0.25">
      <c r="A36" s="7"/>
      <c r="B36" s="65"/>
      <c r="C36" s="66"/>
      <c r="D36" s="65"/>
      <c r="E36" s="66"/>
      <c r="F36" s="67"/>
      <c r="G36" s="65"/>
      <c r="H36" s="66"/>
      <c r="I36" s="20"/>
      <c r="J36" s="21"/>
    </row>
    <row r="37" spans="1:10" x14ac:dyDescent="0.25">
      <c r="A37" s="7" t="s">
        <v>126</v>
      </c>
      <c r="B37" s="65">
        <v>292</v>
      </c>
      <c r="C37" s="66">
        <v>233</v>
      </c>
      <c r="D37" s="65">
        <v>2893</v>
      </c>
      <c r="E37" s="66">
        <v>2773</v>
      </c>
      <c r="F37" s="67"/>
      <c r="G37" s="65">
        <f>B37-C37</f>
        <v>59</v>
      </c>
      <c r="H37" s="66">
        <f>D37-E37</f>
        <v>120</v>
      </c>
      <c r="I37" s="20">
        <f>IF(C37=0, "-", IF(G37/C37&lt;10, G37/C37, "&gt;999%"))</f>
        <v>0.25321888412017168</v>
      </c>
      <c r="J37" s="21">
        <f>IF(E37=0, "-", IF(H37/E37&lt;10, H37/E37, "&gt;999%"))</f>
        <v>4.3274432023079699E-2</v>
      </c>
    </row>
    <row r="38" spans="1:10" x14ac:dyDescent="0.25">
      <c r="A38" s="7"/>
      <c r="B38" s="65"/>
      <c r="C38" s="66"/>
      <c r="D38" s="65"/>
      <c r="E38" s="66"/>
      <c r="F38" s="67"/>
      <c r="G38" s="65"/>
      <c r="H38" s="66"/>
      <c r="I38" s="20"/>
      <c r="J38" s="21"/>
    </row>
    <row r="39" spans="1:10" s="43" customFormat="1" x14ac:dyDescent="0.25">
      <c r="A39" s="27" t="s">
        <v>5</v>
      </c>
      <c r="B39" s="71">
        <f>SUM(B29:B38)</f>
        <v>5649</v>
      </c>
      <c r="C39" s="77">
        <f>SUM(C29:C38)</f>
        <v>4889</v>
      </c>
      <c r="D39" s="71">
        <f>SUM(D29:D38)</f>
        <v>69373</v>
      </c>
      <c r="E39" s="77">
        <f>SUM(E29:E38)</f>
        <v>68605</v>
      </c>
      <c r="F39" s="73"/>
      <c r="G39" s="71">
        <f>B39-C39</f>
        <v>760</v>
      </c>
      <c r="H39" s="72">
        <f>D39-E39</f>
        <v>768</v>
      </c>
      <c r="I39" s="37">
        <f>IF(C39=0, 0, G39/C39)</f>
        <v>0.15545101247698917</v>
      </c>
      <c r="J39" s="38">
        <f>IF(E39=0, 0, H39/E39)</f>
        <v>1.1194519349901611E-2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6"/>
  <sheetViews>
    <sheetView tabSelected="1" workbookViewId="0">
      <selection activeCell="M1" sqref="M1"/>
    </sheetView>
  </sheetViews>
  <sheetFormatPr defaultRowHeight="13.2" x14ac:dyDescent="0.25"/>
  <cols>
    <col min="1" max="1" width="25.77734375"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197</v>
      </c>
      <c r="B15" s="65">
        <v>67</v>
      </c>
      <c r="C15" s="66">
        <v>21</v>
      </c>
      <c r="D15" s="65">
        <v>315</v>
      </c>
      <c r="E15" s="66">
        <v>593</v>
      </c>
      <c r="F15" s="67"/>
      <c r="G15" s="65">
        <f t="shared" ref="G15:G43" si="0">B15-C15</f>
        <v>46</v>
      </c>
      <c r="H15" s="66">
        <f t="shared" ref="H15:H43" si="1">D15-E15</f>
        <v>-278</v>
      </c>
      <c r="I15" s="20">
        <f t="shared" ref="I15:I43" si="2">IF(C15=0, "-", IF(G15/C15&lt;10, G15/C15, "&gt;999%"))</f>
        <v>2.1904761904761907</v>
      </c>
      <c r="J15" s="21">
        <f t="shared" ref="J15:J43" si="3">IF(E15=0, "-", IF(H15/E15&lt;10, H15/E15, "&gt;999%"))</f>
        <v>-0.46880269814502529</v>
      </c>
    </row>
    <row r="16" spans="1:10" x14ac:dyDescent="0.25">
      <c r="A16" s="7" t="s">
        <v>196</v>
      </c>
      <c r="B16" s="65">
        <v>8</v>
      </c>
      <c r="C16" s="66">
        <v>6</v>
      </c>
      <c r="D16" s="65">
        <v>166</v>
      </c>
      <c r="E16" s="66">
        <v>97</v>
      </c>
      <c r="F16" s="67"/>
      <c r="G16" s="65">
        <f t="shared" si="0"/>
        <v>2</v>
      </c>
      <c r="H16" s="66">
        <f t="shared" si="1"/>
        <v>69</v>
      </c>
      <c r="I16" s="20">
        <f t="shared" si="2"/>
        <v>0.33333333333333331</v>
      </c>
      <c r="J16" s="21">
        <f t="shared" si="3"/>
        <v>0.71134020618556704</v>
      </c>
    </row>
    <row r="17" spans="1:10" x14ac:dyDescent="0.25">
      <c r="A17" s="7" t="s">
        <v>195</v>
      </c>
      <c r="B17" s="65">
        <v>0</v>
      </c>
      <c r="C17" s="66">
        <v>1</v>
      </c>
      <c r="D17" s="65">
        <v>41</v>
      </c>
      <c r="E17" s="66">
        <v>70</v>
      </c>
      <c r="F17" s="67"/>
      <c r="G17" s="65">
        <f t="shared" si="0"/>
        <v>-1</v>
      </c>
      <c r="H17" s="66">
        <f t="shared" si="1"/>
        <v>-29</v>
      </c>
      <c r="I17" s="20">
        <f t="shared" si="2"/>
        <v>-1</v>
      </c>
      <c r="J17" s="21">
        <f t="shared" si="3"/>
        <v>-0.41428571428571431</v>
      </c>
    </row>
    <row r="18" spans="1:10" x14ac:dyDescent="0.25">
      <c r="A18" s="7" t="s">
        <v>194</v>
      </c>
      <c r="B18" s="65">
        <v>0</v>
      </c>
      <c r="C18" s="66">
        <v>0</v>
      </c>
      <c r="D18" s="65">
        <v>0</v>
      </c>
      <c r="E18" s="66">
        <v>1</v>
      </c>
      <c r="F18" s="67"/>
      <c r="G18" s="65">
        <f t="shared" si="0"/>
        <v>0</v>
      </c>
      <c r="H18" s="66">
        <f t="shared" si="1"/>
        <v>-1</v>
      </c>
      <c r="I18" s="20" t="str">
        <f t="shared" si="2"/>
        <v>-</v>
      </c>
      <c r="J18" s="21">
        <f t="shared" si="3"/>
        <v>-1</v>
      </c>
    </row>
    <row r="19" spans="1:10" x14ac:dyDescent="0.25">
      <c r="A19" s="7" t="s">
        <v>193</v>
      </c>
      <c r="B19" s="65">
        <v>737</v>
      </c>
      <c r="C19" s="66">
        <v>376</v>
      </c>
      <c r="D19" s="65">
        <v>5853</v>
      </c>
      <c r="E19" s="66">
        <v>3878</v>
      </c>
      <c r="F19" s="67"/>
      <c r="G19" s="65">
        <f t="shared" si="0"/>
        <v>361</v>
      </c>
      <c r="H19" s="66">
        <f t="shared" si="1"/>
        <v>1975</v>
      </c>
      <c r="I19" s="20">
        <f t="shared" si="2"/>
        <v>0.96010638297872342</v>
      </c>
      <c r="J19" s="21">
        <f t="shared" si="3"/>
        <v>0.50928313563692629</v>
      </c>
    </row>
    <row r="20" spans="1:10" x14ac:dyDescent="0.25">
      <c r="A20" s="7" t="s">
        <v>192</v>
      </c>
      <c r="B20" s="65">
        <v>20</v>
      </c>
      <c r="C20" s="66">
        <v>26</v>
      </c>
      <c r="D20" s="65">
        <v>354</v>
      </c>
      <c r="E20" s="66">
        <v>565</v>
      </c>
      <c r="F20" s="67"/>
      <c r="G20" s="65">
        <f t="shared" si="0"/>
        <v>-6</v>
      </c>
      <c r="H20" s="66">
        <f t="shared" si="1"/>
        <v>-211</v>
      </c>
      <c r="I20" s="20">
        <f t="shared" si="2"/>
        <v>-0.23076923076923078</v>
      </c>
      <c r="J20" s="21">
        <f t="shared" si="3"/>
        <v>-0.3734513274336283</v>
      </c>
    </row>
    <row r="21" spans="1:10" x14ac:dyDescent="0.25">
      <c r="A21" s="7" t="s">
        <v>191</v>
      </c>
      <c r="B21" s="65">
        <v>26</v>
      </c>
      <c r="C21" s="66">
        <v>32</v>
      </c>
      <c r="D21" s="65">
        <v>513</v>
      </c>
      <c r="E21" s="66">
        <v>1020</v>
      </c>
      <c r="F21" s="67"/>
      <c r="G21" s="65">
        <f t="shared" si="0"/>
        <v>-6</v>
      </c>
      <c r="H21" s="66">
        <f t="shared" si="1"/>
        <v>-507</v>
      </c>
      <c r="I21" s="20">
        <f t="shared" si="2"/>
        <v>-0.1875</v>
      </c>
      <c r="J21" s="21">
        <f t="shared" si="3"/>
        <v>-0.49705882352941178</v>
      </c>
    </row>
    <row r="22" spans="1:10" x14ac:dyDescent="0.25">
      <c r="A22" s="7" t="s">
        <v>190</v>
      </c>
      <c r="B22" s="65">
        <v>0</v>
      </c>
      <c r="C22" s="66">
        <v>1</v>
      </c>
      <c r="D22" s="65">
        <v>21</v>
      </c>
      <c r="E22" s="66">
        <v>63</v>
      </c>
      <c r="F22" s="67"/>
      <c r="G22" s="65">
        <f t="shared" si="0"/>
        <v>-1</v>
      </c>
      <c r="H22" s="66">
        <f t="shared" si="1"/>
        <v>-42</v>
      </c>
      <c r="I22" s="20">
        <f t="shared" si="2"/>
        <v>-1</v>
      </c>
      <c r="J22" s="21">
        <f t="shared" si="3"/>
        <v>-0.66666666666666663</v>
      </c>
    </row>
    <row r="23" spans="1:10" x14ac:dyDescent="0.25">
      <c r="A23" s="7" t="s">
        <v>189</v>
      </c>
      <c r="B23" s="65">
        <v>19</v>
      </c>
      <c r="C23" s="66">
        <v>38</v>
      </c>
      <c r="D23" s="65">
        <v>356</v>
      </c>
      <c r="E23" s="66">
        <v>412</v>
      </c>
      <c r="F23" s="67"/>
      <c r="G23" s="65">
        <f t="shared" si="0"/>
        <v>-19</v>
      </c>
      <c r="H23" s="66">
        <f t="shared" si="1"/>
        <v>-56</v>
      </c>
      <c r="I23" s="20">
        <f t="shared" si="2"/>
        <v>-0.5</v>
      </c>
      <c r="J23" s="21">
        <f t="shared" si="3"/>
        <v>-0.13592233009708737</v>
      </c>
    </row>
    <row r="24" spans="1:10" x14ac:dyDescent="0.25">
      <c r="A24" s="7" t="s">
        <v>188</v>
      </c>
      <c r="B24" s="65">
        <v>203</v>
      </c>
      <c r="C24" s="66">
        <v>144</v>
      </c>
      <c r="D24" s="65">
        <v>2164</v>
      </c>
      <c r="E24" s="66">
        <v>2026</v>
      </c>
      <c r="F24" s="67"/>
      <c r="G24" s="65">
        <f t="shared" si="0"/>
        <v>59</v>
      </c>
      <c r="H24" s="66">
        <f t="shared" si="1"/>
        <v>138</v>
      </c>
      <c r="I24" s="20">
        <f t="shared" si="2"/>
        <v>0.40972222222222221</v>
      </c>
      <c r="J24" s="21">
        <f t="shared" si="3"/>
        <v>6.8114511352418555E-2</v>
      </c>
    </row>
    <row r="25" spans="1:10" x14ac:dyDescent="0.25">
      <c r="A25" s="7" t="s">
        <v>187</v>
      </c>
      <c r="B25" s="65">
        <v>56</v>
      </c>
      <c r="C25" s="66">
        <v>44</v>
      </c>
      <c r="D25" s="65">
        <v>642</v>
      </c>
      <c r="E25" s="66">
        <v>740</v>
      </c>
      <c r="F25" s="67"/>
      <c r="G25" s="65">
        <f t="shared" si="0"/>
        <v>12</v>
      </c>
      <c r="H25" s="66">
        <f t="shared" si="1"/>
        <v>-98</v>
      </c>
      <c r="I25" s="20">
        <f t="shared" si="2"/>
        <v>0.27272727272727271</v>
      </c>
      <c r="J25" s="21">
        <f t="shared" si="3"/>
        <v>-0.13243243243243244</v>
      </c>
    </row>
    <row r="26" spans="1:10" x14ac:dyDescent="0.25">
      <c r="A26" s="7" t="s">
        <v>186</v>
      </c>
      <c r="B26" s="65">
        <v>6</v>
      </c>
      <c r="C26" s="66">
        <v>33</v>
      </c>
      <c r="D26" s="65">
        <v>475</v>
      </c>
      <c r="E26" s="66">
        <v>351</v>
      </c>
      <c r="F26" s="67"/>
      <c r="G26" s="65">
        <f t="shared" si="0"/>
        <v>-27</v>
      </c>
      <c r="H26" s="66">
        <f t="shared" si="1"/>
        <v>124</v>
      </c>
      <c r="I26" s="20">
        <f t="shared" si="2"/>
        <v>-0.81818181818181823</v>
      </c>
      <c r="J26" s="21">
        <f t="shared" si="3"/>
        <v>0.35327635327635326</v>
      </c>
    </row>
    <row r="27" spans="1:10" x14ac:dyDescent="0.25">
      <c r="A27" s="7" t="s">
        <v>185</v>
      </c>
      <c r="B27" s="65">
        <v>10</v>
      </c>
      <c r="C27" s="66">
        <v>0</v>
      </c>
      <c r="D27" s="65">
        <v>65</v>
      </c>
      <c r="E27" s="66">
        <v>0</v>
      </c>
      <c r="F27" s="67"/>
      <c r="G27" s="65">
        <f t="shared" si="0"/>
        <v>10</v>
      </c>
      <c r="H27" s="66">
        <f t="shared" si="1"/>
        <v>65</v>
      </c>
      <c r="I27" s="20" t="str">
        <f t="shared" si="2"/>
        <v>-</v>
      </c>
      <c r="J27" s="21" t="str">
        <f t="shared" si="3"/>
        <v>-</v>
      </c>
    </row>
    <row r="28" spans="1:10" x14ac:dyDescent="0.25">
      <c r="A28" s="7" t="s">
        <v>184</v>
      </c>
      <c r="B28" s="65">
        <v>13</v>
      </c>
      <c r="C28" s="66">
        <v>17</v>
      </c>
      <c r="D28" s="65">
        <v>174</v>
      </c>
      <c r="E28" s="66">
        <v>194</v>
      </c>
      <c r="F28" s="67"/>
      <c r="G28" s="65">
        <f t="shared" si="0"/>
        <v>-4</v>
      </c>
      <c r="H28" s="66">
        <f t="shared" si="1"/>
        <v>-20</v>
      </c>
      <c r="I28" s="20">
        <f t="shared" si="2"/>
        <v>-0.23529411764705882</v>
      </c>
      <c r="J28" s="21">
        <f t="shared" si="3"/>
        <v>-0.10309278350515463</v>
      </c>
    </row>
    <row r="29" spans="1:10" x14ac:dyDescent="0.25">
      <c r="A29" s="7" t="s">
        <v>183</v>
      </c>
      <c r="B29" s="65">
        <v>2091</v>
      </c>
      <c r="C29" s="66">
        <v>1851</v>
      </c>
      <c r="D29" s="65">
        <v>24727</v>
      </c>
      <c r="E29" s="66">
        <v>27120</v>
      </c>
      <c r="F29" s="67"/>
      <c r="G29" s="65">
        <f t="shared" si="0"/>
        <v>240</v>
      </c>
      <c r="H29" s="66">
        <f t="shared" si="1"/>
        <v>-2393</v>
      </c>
      <c r="I29" s="20">
        <f t="shared" si="2"/>
        <v>0.12965964343598055</v>
      </c>
      <c r="J29" s="21">
        <f t="shared" si="3"/>
        <v>-8.8237463126843663E-2</v>
      </c>
    </row>
    <row r="30" spans="1:10" x14ac:dyDescent="0.25">
      <c r="A30" s="7" t="s">
        <v>182</v>
      </c>
      <c r="B30" s="65">
        <v>658</v>
      </c>
      <c r="C30" s="66">
        <v>576</v>
      </c>
      <c r="D30" s="65">
        <v>9222</v>
      </c>
      <c r="E30" s="66">
        <v>8451</v>
      </c>
      <c r="F30" s="67"/>
      <c r="G30" s="65">
        <f t="shared" si="0"/>
        <v>82</v>
      </c>
      <c r="H30" s="66">
        <f t="shared" si="1"/>
        <v>771</v>
      </c>
      <c r="I30" s="20">
        <f t="shared" si="2"/>
        <v>0.1423611111111111</v>
      </c>
      <c r="J30" s="21">
        <f t="shared" si="3"/>
        <v>9.1231806886758957E-2</v>
      </c>
    </row>
    <row r="31" spans="1:10" x14ac:dyDescent="0.25">
      <c r="A31" s="7" t="s">
        <v>181</v>
      </c>
      <c r="B31" s="65">
        <v>76</v>
      </c>
      <c r="C31" s="66">
        <v>39</v>
      </c>
      <c r="D31" s="65">
        <v>654</v>
      </c>
      <c r="E31" s="66">
        <v>819</v>
      </c>
      <c r="F31" s="67"/>
      <c r="G31" s="65">
        <f t="shared" si="0"/>
        <v>37</v>
      </c>
      <c r="H31" s="66">
        <f t="shared" si="1"/>
        <v>-165</v>
      </c>
      <c r="I31" s="20">
        <f t="shared" si="2"/>
        <v>0.94871794871794868</v>
      </c>
      <c r="J31" s="21">
        <f t="shared" si="3"/>
        <v>-0.20146520146520147</v>
      </c>
    </row>
    <row r="32" spans="1:10" x14ac:dyDescent="0.25">
      <c r="A32" s="7" t="s">
        <v>179</v>
      </c>
      <c r="B32" s="65">
        <v>12</v>
      </c>
      <c r="C32" s="66">
        <v>15</v>
      </c>
      <c r="D32" s="65">
        <v>94</v>
      </c>
      <c r="E32" s="66">
        <v>142</v>
      </c>
      <c r="F32" s="67"/>
      <c r="G32" s="65">
        <f t="shared" si="0"/>
        <v>-3</v>
      </c>
      <c r="H32" s="66">
        <f t="shared" si="1"/>
        <v>-48</v>
      </c>
      <c r="I32" s="20">
        <f t="shared" si="2"/>
        <v>-0.2</v>
      </c>
      <c r="J32" s="21">
        <f t="shared" si="3"/>
        <v>-0.3380281690140845</v>
      </c>
    </row>
    <row r="33" spans="1:10" x14ac:dyDescent="0.25">
      <c r="A33" s="7" t="s">
        <v>178</v>
      </c>
      <c r="B33" s="65">
        <v>24</v>
      </c>
      <c r="C33" s="66">
        <v>12</v>
      </c>
      <c r="D33" s="65">
        <v>233</v>
      </c>
      <c r="E33" s="66">
        <v>335</v>
      </c>
      <c r="F33" s="67"/>
      <c r="G33" s="65">
        <f t="shared" si="0"/>
        <v>12</v>
      </c>
      <c r="H33" s="66">
        <f t="shared" si="1"/>
        <v>-102</v>
      </c>
      <c r="I33" s="20">
        <f t="shared" si="2"/>
        <v>1</v>
      </c>
      <c r="J33" s="21">
        <f t="shared" si="3"/>
        <v>-0.30447761194029849</v>
      </c>
    </row>
    <row r="34" spans="1:10" x14ac:dyDescent="0.25">
      <c r="A34" s="7" t="s">
        <v>177</v>
      </c>
      <c r="B34" s="65">
        <v>13</v>
      </c>
      <c r="C34" s="66">
        <v>14</v>
      </c>
      <c r="D34" s="65">
        <v>177</v>
      </c>
      <c r="E34" s="66">
        <v>192</v>
      </c>
      <c r="F34" s="67"/>
      <c r="G34" s="65">
        <f t="shared" si="0"/>
        <v>-1</v>
      </c>
      <c r="H34" s="66">
        <f t="shared" si="1"/>
        <v>-15</v>
      </c>
      <c r="I34" s="20">
        <f t="shared" si="2"/>
        <v>-7.1428571428571425E-2</v>
      </c>
      <c r="J34" s="21">
        <f t="shared" si="3"/>
        <v>-7.8125E-2</v>
      </c>
    </row>
    <row r="35" spans="1:10" x14ac:dyDescent="0.25">
      <c r="A35" s="7" t="s">
        <v>176</v>
      </c>
      <c r="B35" s="65">
        <v>28</v>
      </c>
      <c r="C35" s="66">
        <v>19</v>
      </c>
      <c r="D35" s="65">
        <v>338</v>
      </c>
      <c r="E35" s="66">
        <v>334</v>
      </c>
      <c r="F35" s="67"/>
      <c r="G35" s="65">
        <f t="shared" si="0"/>
        <v>9</v>
      </c>
      <c r="H35" s="66">
        <f t="shared" si="1"/>
        <v>4</v>
      </c>
      <c r="I35" s="20">
        <f t="shared" si="2"/>
        <v>0.47368421052631576</v>
      </c>
      <c r="J35" s="21">
        <f t="shared" si="3"/>
        <v>1.1976047904191617E-2</v>
      </c>
    </row>
    <row r="36" spans="1:10" x14ac:dyDescent="0.25">
      <c r="A36" s="7" t="s">
        <v>175</v>
      </c>
      <c r="B36" s="65">
        <v>21</v>
      </c>
      <c r="C36" s="66">
        <v>72</v>
      </c>
      <c r="D36" s="65">
        <v>408</v>
      </c>
      <c r="E36" s="66">
        <v>595</v>
      </c>
      <c r="F36" s="67"/>
      <c r="G36" s="65">
        <f t="shared" si="0"/>
        <v>-51</v>
      </c>
      <c r="H36" s="66">
        <f t="shared" si="1"/>
        <v>-187</v>
      </c>
      <c r="I36" s="20">
        <f t="shared" si="2"/>
        <v>-0.70833333333333337</v>
      </c>
      <c r="J36" s="21">
        <f t="shared" si="3"/>
        <v>-0.31428571428571428</v>
      </c>
    </row>
    <row r="37" spans="1:10" x14ac:dyDescent="0.25">
      <c r="A37" s="7" t="s">
        <v>174</v>
      </c>
      <c r="B37" s="65">
        <v>28</v>
      </c>
      <c r="C37" s="66">
        <v>61</v>
      </c>
      <c r="D37" s="65">
        <v>768</v>
      </c>
      <c r="E37" s="66">
        <v>708</v>
      </c>
      <c r="F37" s="67"/>
      <c r="G37" s="65">
        <f t="shared" si="0"/>
        <v>-33</v>
      </c>
      <c r="H37" s="66">
        <f t="shared" si="1"/>
        <v>60</v>
      </c>
      <c r="I37" s="20">
        <f t="shared" si="2"/>
        <v>-0.54098360655737709</v>
      </c>
      <c r="J37" s="21">
        <f t="shared" si="3"/>
        <v>8.4745762711864403E-2</v>
      </c>
    </row>
    <row r="38" spans="1:10" x14ac:dyDescent="0.25">
      <c r="A38" s="7" t="s">
        <v>173</v>
      </c>
      <c r="B38" s="65">
        <v>2</v>
      </c>
      <c r="C38" s="66">
        <v>1</v>
      </c>
      <c r="D38" s="65">
        <v>36</v>
      </c>
      <c r="E38" s="66">
        <v>105</v>
      </c>
      <c r="F38" s="67"/>
      <c r="G38" s="65">
        <f t="shared" si="0"/>
        <v>1</v>
      </c>
      <c r="H38" s="66">
        <f t="shared" si="1"/>
        <v>-69</v>
      </c>
      <c r="I38" s="20">
        <f t="shared" si="2"/>
        <v>1</v>
      </c>
      <c r="J38" s="21">
        <f t="shared" si="3"/>
        <v>-0.65714285714285714</v>
      </c>
    </row>
    <row r="39" spans="1:10" x14ac:dyDescent="0.25">
      <c r="A39" s="7" t="s">
        <v>172</v>
      </c>
      <c r="B39" s="65">
        <v>1110</v>
      </c>
      <c r="C39" s="66">
        <v>1156</v>
      </c>
      <c r="D39" s="65">
        <v>16872</v>
      </c>
      <c r="E39" s="66">
        <v>15430</v>
      </c>
      <c r="F39" s="67"/>
      <c r="G39" s="65">
        <f t="shared" si="0"/>
        <v>-46</v>
      </c>
      <c r="H39" s="66">
        <f t="shared" si="1"/>
        <v>1442</v>
      </c>
      <c r="I39" s="20">
        <f t="shared" si="2"/>
        <v>-3.9792387543252594E-2</v>
      </c>
      <c r="J39" s="21">
        <f t="shared" si="3"/>
        <v>9.345430978613091E-2</v>
      </c>
    </row>
    <row r="40" spans="1:10" x14ac:dyDescent="0.25">
      <c r="A40" s="7" t="s">
        <v>171</v>
      </c>
      <c r="B40" s="65">
        <v>9</v>
      </c>
      <c r="C40" s="66">
        <v>8</v>
      </c>
      <c r="D40" s="65">
        <v>187</v>
      </c>
      <c r="E40" s="66">
        <v>276</v>
      </c>
      <c r="F40" s="67"/>
      <c r="G40" s="65">
        <f t="shared" si="0"/>
        <v>1</v>
      </c>
      <c r="H40" s="66">
        <f t="shared" si="1"/>
        <v>-89</v>
      </c>
      <c r="I40" s="20">
        <f t="shared" si="2"/>
        <v>0.125</v>
      </c>
      <c r="J40" s="21">
        <f t="shared" si="3"/>
        <v>-0.32246376811594202</v>
      </c>
    </row>
    <row r="41" spans="1:10" x14ac:dyDescent="0.25">
      <c r="A41" s="7" t="s">
        <v>169</v>
      </c>
      <c r="B41" s="65">
        <v>178</v>
      </c>
      <c r="C41" s="66">
        <v>123</v>
      </c>
      <c r="D41" s="65">
        <v>2166</v>
      </c>
      <c r="E41" s="66">
        <v>1894</v>
      </c>
      <c r="F41" s="67"/>
      <c r="G41" s="65">
        <f t="shared" si="0"/>
        <v>55</v>
      </c>
      <c r="H41" s="66">
        <f t="shared" si="1"/>
        <v>272</v>
      </c>
      <c r="I41" s="20">
        <f t="shared" si="2"/>
        <v>0.44715447154471544</v>
      </c>
      <c r="J41" s="21">
        <f t="shared" si="3"/>
        <v>0.14361140443505807</v>
      </c>
    </row>
    <row r="42" spans="1:10" x14ac:dyDescent="0.25">
      <c r="A42" s="7" t="s">
        <v>170</v>
      </c>
      <c r="B42" s="65">
        <v>1</v>
      </c>
      <c r="C42" s="66">
        <v>0</v>
      </c>
      <c r="D42" s="65">
        <v>3</v>
      </c>
      <c r="E42" s="66">
        <v>0</v>
      </c>
      <c r="F42" s="67"/>
      <c r="G42" s="65">
        <f t="shared" si="0"/>
        <v>1</v>
      </c>
      <c r="H42" s="66">
        <f t="shared" si="1"/>
        <v>3</v>
      </c>
      <c r="I42" s="20" t="str">
        <f t="shared" si="2"/>
        <v>-</v>
      </c>
      <c r="J42" s="21" t="str">
        <f t="shared" si="3"/>
        <v>-</v>
      </c>
    </row>
    <row r="43" spans="1:10" x14ac:dyDescent="0.25">
      <c r="A43" s="7" t="s">
        <v>180</v>
      </c>
      <c r="B43" s="65">
        <v>233</v>
      </c>
      <c r="C43" s="66">
        <v>203</v>
      </c>
      <c r="D43" s="65">
        <v>2349</v>
      </c>
      <c r="E43" s="66">
        <v>2194</v>
      </c>
      <c r="F43" s="67"/>
      <c r="G43" s="65">
        <f t="shared" si="0"/>
        <v>30</v>
      </c>
      <c r="H43" s="66">
        <f t="shared" si="1"/>
        <v>155</v>
      </c>
      <c r="I43" s="20">
        <f t="shared" si="2"/>
        <v>0.14778325123152711</v>
      </c>
      <c r="J43" s="21">
        <f t="shared" si="3"/>
        <v>7.0647219690063809E-2</v>
      </c>
    </row>
    <row r="44" spans="1:10" x14ac:dyDescent="0.25">
      <c r="A44" s="7"/>
      <c r="B44" s="65"/>
      <c r="C44" s="66"/>
      <c r="D44" s="65"/>
      <c r="E44" s="66"/>
      <c r="F44" s="67"/>
      <c r="G44" s="65"/>
      <c r="H44" s="66"/>
      <c r="I44" s="20"/>
      <c r="J44" s="21"/>
    </row>
    <row r="45" spans="1:10" s="43" customFormat="1" x14ac:dyDescent="0.25">
      <c r="A45" s="27" t="s">
        <v>28</v>
      </c>
      <c r="B45" s="71">
        <f>SUM(B15:B44)</f>
        <v>5649</v>
      </c>
      <c r="C45" s="72">
        <f>SUM(C15:C44)</f>
        <v>4889</v>
      </c>
      <c r="D45" s="71">
        <f>SUM(D15:D44)</f>
        <v>69373</v>
      </c>
      <c r="E45" s="72">
        <f>SUM(E15:E44)</f>
        <v>68605</v>
      </c>
      <c r="F45" s="73"/>
      <c r="G45" s="71">
        <f>B45-C45</f>
        <v>760</v>
      </c>
      <c r="H45" s="72">
        <f>D45-E45</f>
        <v>768</v>
      </c>
      <c r="I45" s="37">
        <f>IF(C45=0, "-", G45/C45)</f>
        <v>0.15545101247698917</v>
      </c>
      <c r="J45" s="38">
        <f>IF(E45=0, "-", H45/E45)</f>
        <v>1.1194519349901611E-2</v>
      </c>
    </row>
    <row r="46" spans="1:10" s="43" customFormat="1" x14ac:dyDescent="0.25">
      <c r="A46" s="27" t="s">
        <v>0</v>
      </c>
      <c r="B46" s="71">
        <f>B11+B45</f>
        <v>5649</v>
      </c>
      <c r="C46" s="77">
        <f>C11+C45</f>
        <v>4889</v>
      </c>
      <c r="D46" s="71">
        <f>D11+D45</f>
        <v>69373</v>
      </c>
      <c r="E46" s="77">
        <f>E11+E45</f>
        <v>68605</v>
      </c>
      <c r="F46" s="73"/>
      <c r="G46" s="71">
        <f>B46-C46</f>
        <v>760</v>
      </c>
      <c r="H46" s="72">
        <f>D46-E46</f>
        <v>768</v>
      </c>
      <c r="I46" s="37">
        <f>IF(C46=0, "-", G46/C46)</f>
        <v>0.15545101247698917</v>
      </c>
      <c r="J46" s="38">
        <f>IF(E46=0, "-", H46/E46)</f>
        <v>1.1194519349901611E-2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0"/>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111</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111</v>
      </c>
      <c r="B6" s="61" t="s">
        <v>12</v>
      </c>
      <c r="C6" s="62" t="s">
        <v>13</v>
      </c>
      <c r="D6" s="61" t="s">
        <v>12</v>
      </c>
      <c r="E6" s="63" t="s">
        <v>13</v>
      </c>
      <c r="F6" s="62" t="s">
        <v>12</v>
      </c>
      <c r="G6" s="62" t="s">
        <v>13</v>
      </c>
      <c r="H6" s="61" t="s">
        <v>12</v>
      </c>
      <c r="I6" s="63" t="s">
        <v>13</v>
      </c>
      <c r="J6" s="61"/>
      <c r="K6" s="63"/>
    </row>
    <row r="7" spans="1:11" x14ac:dyDescent="0.25">
      <c r="A7" s="7" t="s">
        <v>198</v>
      </c>
      <c r="B7" s="65">
        <v>0</v>
      </c>
      <c r="C7" s="34">
        <f>IF(B11=0, "-", B7/B11)</f>
        <v>0</v>
      </c>
      <c r="D7" s="65">
        <v>9</v>
      </c>
      <c r="E7" s="9">
        <f>IF(D11=0, "-", D7/D11)</f>
        <v>0.12857142857142856</v>
      </c>
      <c r="F7" s="81">
        <v>35</v>
      </c>
      <c r="G7" s="34">
        <f>IF(F11=0, "-", F7/F11)</f>
        <v>8.6206896551724144E-2</v>
      </c>
      <c r="H7" s="65">
        <v>63</v>
      </c>
      <c r="I7" s="9">
        <f>IF(H11=0, "-", H7/H11)</f>
        <v>9.077809798270893E-2</v>
      </c>
      <c r="J7" s="8">
        <f>IF(D7=0, "-", IF((B7-D7)/D7&lt;10, (B7-D7)/D7, "&gt;999%"))</f>
        <v>-1</v>
      </c>
      <c r="K7" s="9">
        <f>IF(H7=0, "-", IF((F7-H7)/H7&lt;10, (F7-H7)/H7, "&gt;999%"))</f>
        <v>-0.44444444444444442</v>
      </c>
    </row>
    <row r="8" spans="1:11" x14ac:dyDescent="0.25">
      <c r="A8" s="7" t="s">
        <v>199</v>
      </c>
      <c r="B8" s="65">
        <v>18</v>
      </c>
      <c r="C8" s="34">
        <f>IF(B11=0, "-", B8/B11)</f>
        <v>1</v>
      </c>
      <c r="D8" s="65">
        <v>36</v>
      </c>
      <c r="E8" s="9">
        <f>IF(D11=0, "-", D8/D11)</f>
        <v>0.51428571428571423</v>
      </c>
      <c r="F8" s="81">
        <v>315</v>
      </c>
      <c r="G8" s="34">
        <f>IF(F11=0, "-", F8/F11)</f>
        <v>0.77586206896551724</v>
      </c>
      <c r="H8" s="65">
        <v>440</v>
      </c>
      <c r="I8" s="9">
        <f>IF(H11=0, "-", H8/H11)</f>
        <v>0.63400576368876083</v>
      </c>
      <c r="J8" s="8">
        <f>IF(D8=0, "-", IF((B8-D8)/D8&lt;10, (B8-D8)/D8, "&gt;999%"))</f>
        <v>-0.5</v>
      </c>
      <c r="K8" s="9">
        <f>IF(H8=0, "-", IF((F8-H8)/H8&lt;10, (F8-H8)/H8, "&gt;999%"))</f>
        <v>-0.28409090909090912</v>
      </c>
    </row>
    <row r="9" spans="1:11" x14ac:dyDescent="0.25">
      <c r="A9" s="7" t="s">
        <v>200</v>
      </c>
      <c r="B9" s="65">
        <v>0</v>
      </c>
      <c r="C9" s="34">
        <f>IF(B11=0, "-", B9/B11)</f>
        <v>0</v>
      </c>
      <c r="D9" s="65">
        <v>25</v>
      </c>
      <c r="E9" s="9">
        <f>IF(D11=0, "-", D9/D11)</f>
        <v>0.35714285714285715</v>
      </c>
      <c r="F9" s="81">
        <v>56</v>
      </c>
      <c r="G9" s="34">
        <f>IF(F11=0, "-", F9/F11)</f>
        <v>0.13793103448275862</v>
      </c>
      <c r="H9" s="65">
        <v>191</v>
      </c>
      <c r="I9" s="9">
        <f>IF(H11=0, "-", H9/H11)</f>
        <v>0.27521613832853026</v>
      </c>
      <c r="J9" s="8">
        <f>IF(D9=0, "-", IF((B9-D9)/D9&lt;10, (B9-D9)/D9, "&gt;999%"))</f>
        <v>-1</v>
      </c>
      <c r="K9" s="9">
        <f>IF(H9=0, "-", IF((F9-H9)/H9&lt;10, (F9-H9)/H9, "&gt;999%"))</f>
        <v>-0.70680628272251311</v>
      </c>
    </row>
    <row r="10" spans="1:11" x14ac:dyDescent="0.25">
      <c r="A10" s="2"/>
      <c r="B10" s="68"/>
      <c r="C10" s="33"/>
      <c r="D10" s="68"/>
      <c r="E10" s="6"/>
      <c r="F10" s="82"/>
      <c r="G10" s="33"/>
      <c r="H10" s="68"/>
      <c r="I10" s="6"/>
      <c r="J10" s="5"/>
      <c r="K10" s="6"/>
    </row>
    <row r="11" spans="1:11" s="43" customFormat="1" x14ac:dyDescent="0.25">
      <c r="A11" s="162" t="s">
        <v>597</v>
      </c>
      <c r="B11" s="71">
        <f>SUM(B7:B10)</f>
        <v>18</v>
      </c>
      <c r="C11" s="40">
        <f>B11/5649</f>
        <v>3.186404673393521E-3</v>
      </c>
      <c r="D11" s="71">
        <f>SUM(D7:D10)</f>
        <v>70</v>
      </c>
      <c r="E11" s="41">
        <f>D11/4889</f>
        <v>1.4317856412354264E-2</v>
      </c>
      <c r="F11" s="77">
        <f>SUM(F7:F10)</f>
        <v>406</v>
      </c>
      <c r="G11" s="42">
        <f>F11/69373</f>
        <v>5.8524209706946511E-3</v>
      </c>
      <c r="H11" s="71">
        <f>SUM(H7:H10)</f>
        <v>694</v>
      </c>
      <c r="I11" s="41">
        <f>H11/68605</f>
        <v>1.0115880766707965E-2</v>
      </c>
      <c r="J11" s="37">
        <f>IF(D11=0, "-", IF((B11-D11)/D11&lt;10, (B11-D11)/D11, "&gt;999%"))</f>
        <v>-0.74285714285714288</v>
      </c>
      <c r="K11" s="38">
        <f>IF(H11=0, "-", IF((F11-H11)/H11&lt;10, (F11-H11)/H11, "&gt;999%"))</f>
        <v>-0.41498559077809799</v>
      </c>
    </row>
    <row r="12" spans="1:11" x14ac:dyDescent="0.25">
      <c r="B12" s="83"/>
      <c r="D12" s="83"/>
      <c r="F12" s="83"/>
      <c r="H12" s="83"/>
    </row>
    <row r="13" spans="1:11" s="43" customFormat="1" x14ac:dyDescent="0.25">
      <c r="A13" s="162" t="s">
        <v>597</v>
      </c>
      <c r="B13" s="71">
        <v>18</v>
      </c>
      <c r="C13" s="40">
        <f>B13/5649</f>
        <v>3.186404673393521E-3</v>
      </c>
      <c r="D13" s="71">
        <v>70</v>
      </c>
      <c r="E13" s="41">
        <f>D13/4889</f>
        <v>1.4317856412354264E-2</v>
      </c>
      <c r="F13" s="77">
        <v>406</v>
      </c>
      <c r="G13" s="42">
        <f>F13/69373</f>
        <v>5.8524209706946511E-3</v>
      </c>
      <c r="H13" s="71">
        <v>694</v>
      </c>
      <c r="I13" s="41">
        <f>H13/68605</f>
        <v>1.0115880766707965E-2</v>
      </c>
      <c r="J13" s="37">
        <f>IF(D13=0, "-", IF((B13-D13)/D13&lt;10, (B13-D13)/D13, "&gt;999%"))</f>
        <v>-0.74285714285714288</v>
      </c>
      <c r="K13" s="38">
        <f>IF(H13=0, "-", IF((F13-H13)/H13&lt;10, (F13-H13)/H13, "&gt;999%"))</f>
        <v>-0.41498559077809799</v>
      </c>
    </row>
    <row r="14" spans="1:11" x14ac:dyDescent="0.25">
      <c r="B14" s="83"/>
      <c r="D14" s="83"/>
      <c r="F14" s="83"/>
      <c r="H14" s="83"/>
    </row>
    <row r="15" spans="1:11" ht="15.6" x14ac:dyDescent="0.3">
      <c r="A15" s="164" t="s">
        <v>112</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136</v>
      </c>
      <c r="B17" s="61" t="s">
        <v>12</v>
      </c>
      <c r="C17" s="62" t="s">
        <v>13</v>
      </c>
      <c r="D17" s="61" t="s">
        <v>12</v>
      </c>
      <c r="E17" s="63" t="s">
        <v>13</v>
      </c>
      <c r="F17" s="62" t="s">
        <v>12</v>
      </c>
      <c r="G17" s="62" t="s">
        <v>13</v>
      </c>
      <c r="H17" s="61" t="s">
        <v>12</v>
      </c>
      <c r="I17" s="63" t="s">
        <v>13</v>
      </c>
      <c r="J17" s="61"/>
      <c r="K17" s="63"/>
    </row>
    <row r="18" spans="1:11" x14ac:dyDescent="0.25">
      <c r="A18" s="7" t="s">
        <v>201</v>
      </c>
      <c r="B18" s="65">
        <v>0</v>
      </c>
      <c r="C18" s="34">
        <f>IF(B30=0, "-", B18/B30)</f>
        <v>0</v>
      </c>
      <c r="D18" s="65">
        <v>0</v>
      </c>
      <c r="E18" s="9">
        <f>IF(D30=0, "-", D18/D30)</f>
        <v>0</v>
      </c>
      <c r="F18" s="81">
        <v>7</v>
      </c>
      <c r="G18" s="34">
        <f>IF(F30=0, "-", F18/F30)</f>
        <v>2.5801695539992629E-3</v>
      </c>
      <c r="H18" s="65">
        <v>28</v>
      </c>
      <c r="I18" s="9">
        <f>IF(H30=0, "-", H18/H30)</f>
        <v>9.3489148580968278E-3</v>
      </c>
      <c r="J18" s="8" t="str">
        <f t="shared" ref="J18:J28" si="0">IF(D18=0, "-", IF((B18-D18)/D18&lt;10, (B18-D18)/D18, "&gt;999%"))</f>
        <v>-</v>
      </c>
      <c r="K18" s="9">
        <f t="shared" ref="K18:K28" si="1">IF(H18=0, "-", IF((F18-H18)/H18&lt;10, (F18-H18)/H18, "&gt;999%"))</f>
        <v>-0.75</v>
      </c>
    </row>
    <row r="19" spans="1:11" x14ac:dyDescent="0.25">
      <c r="A19" s="7" t="s">
        <v>202</v>
      </c>
      <c r="B19" s="65">
        <v>0</v>
      </c>
      <c r="C19" s="34">
        <f>IF(B30=0, "-", B19/B30)</f>
        <v>0</v>
      </c>
      <c r="D19" s="65">
        <v>0</v>
      </c>
      <c r="E19" s="9">
        <f>IF(D30=0, "-", D19/D30)</f>
        <v>0</v>
      </c>
      <c r="F19" s="81">
        <v>0</v>
      </c>
      <c r="G19" s="34">
        <f>IF(F30=0, "-", F19/F30)</f>
        <v>0</v>
      </c>
      <c r="H19" s="65">
        <v>27</v>
      </c>
      <c r="I19" s="9">
        <f>IF(H30=0, "-", H19/H30)</f>
        <v>9.0150250417362267E-3</v>
      </c>
      <c r="J19" s="8" t="str">
        <f t="shared" si="0"/>
        <v>-</v>
      </c>
      <c r="K19" s="9">
        <f t="shared" si="1"/>
        <v>-1</v>
      </c>
    </row>
    <row r="20" spans="1:11" x14ac:dyDescent="0.25">
      <c r="A20" s="7" t="s">
        <v>203</v>
      </c>
      <c r="B20" s="65">
        <v>0</v>
      </c>
      <c r="C20" s="34">
        <f>IF(B30=0, "-", B20/B30)</f>
        <v>0</v>
      </c>
      <c r="D20" s="65">
        <v>7</v>
      </c>
      <c r="E20" s="9">
        <f>IF(D30=0, "-", D20/D30)</f>
        <v>2.7777777777777776E-2</v>
      </c>
      <c r="F20" s="81">
        <v>60</v>
      </c>
      <c r="G20" s="34">
        <f>IF(F30=0, "-", F20/F30)</f>
        <v>2.2115739034279394E-2</v>
      </c>
      <c r="H20" s="65">
        <v>17</v>
      </c>
      <c r="I20" s="9">
        <f>IF(H30=0, "-", H20/H30)</f>
        <v>5.6761268781302171E-3</v>
      </c>
      <c r="J20" s="8">
        <f t="shared" si="0"/>
        <v>-1</v>
      </c>
      <c r="K20" s="9">
        <f t="shared" si="1"/>
        <v>2.5294117647058822</v>
      </c>
    </row>
    <row r="21" spans="1:11" x14ac:dyDescent="0.25">
      <c r="A21" s="7" t="s">
        <v>204</v>
      </c>
      <c r="B21" s="65">
        <v>18</v>
      </c>
      <c r="C21" s="34">
        <f>IF(B30=0, "-", B21/B30)</f>
        <v>0.10909090909090909</v>
      </c>
      <c r="D21" s="65">
        <v>24</v>
      </c>
      <c r="E21" s="9">
        <f>IF(D30=0, "-", D21/D30)</f>
        <v>9.5238095238095233E-2</v>
      </c>
      <c r="F21" s="81">
        <v>228</v>
      </c>
      <c r="G21" s="34">
        <f>IF(F30=0, "-", F21/F30)</f>
        <v>8.40398083302617E-2</v>
      </c>
      <c r="H21" s="65">
        <v>388</v>
      </c>
      <c r="I21" s="9">
        <f>IF(H30=0, "-", H21/H30)</f>
        <v>0.12954924874791318</v>
      </c>
      <c r="J21" s="8">
        <f t="shared" si="0"/>
        <v>-0.25</v>
      </c>
      <c r="K21" s="9">
        <f t="shared" si="1"/>
        <v>-0.41237113402061853</v>
      </c>
    </row>
    <row r="22" spans="1:11" x14ac:dyDescent="0.25">
      <c r="A22" s="7" t="s">
        <v>205</v>
      </c>
      <c r="B22" s="65">
        <v>36</v>
      </c>
      <c r="C22" s="34">
        <f>IF(B30=0, "-", B22/B30)</f>
        <v>0.21818181818181817</v>
      </c>
      <c r="D22" s="65">
        <v>5</v>
      </c>
      <c r="E22" s="9">
        <f>IF(D30=0, "-", D22/D30)</f>
        <v>1.984126984126984E-2</v>
      </c>
      <c r="F22" s="81">
        <v>387</v>
      </c>
      <c r="G22" s="34">
        <f>IF(F30=0, "-", F22/F30)</f>
        <v>0.1426465167711021</v>
      </c>
      <c r="H22" s="65">
        <v>297</v>
      </c>
      <c r="I22" s="9">
        <f>IF(H30=0, "-", H22/H30)</f>
        <v>9.9165275459098493E-2</v>
      </c>
      <c r="J22" s="8">
        <f t="shared" si="0"/>
        <v>6.2</v>
      </c>
      <c r="K22" s="9">
        <f t="shared" si="1"/>
        <v>0.30303030303030304</v>
      </c>
    </row>
    <row r="23" spans="1:11" x14ac:dyDescent="0.25">
      <c r="A23" s="7" t="s">
        <v>206</v>
      </c>
      <c r="B23" s="65">
        <v>61</v>
      </c>
      <c r="C23" s="34">
        <f>IF(B30=0, "-", B23/B30)</f>
        <v>0.36969696969696969</v>
      </c>
      <c r="D23" s="65">
        <v>97</v>
      </c>
      <c r="E23" s="9">
        <f>IF(D30=0, "-", D23/D30)</f>
        <v>0.38492063492063494</v>
      </c>
      <c r="F23" s="81">
        <v>884</v>
      </c>
      <c r="G23" s="34">
        <f>IF(F30=0, "-", F23/F30)</f>
        <v>0.32583855510504978</v>
      </c>
      <c r="H23" s="65">
        <v>864</v>
      </c>
      <c r="I23" s="9">
        <f>IF(H30=0, "-", H23/H30)</f>
        <v>0.28848080133555926</v>
      </c>
      <c r="J23" s="8">
        <f t="shared" si="0"/>
        <v>-0.37113402061855671</v>
      </c>
      <c r="K23" s="9">
        <f t="shared" si="1"/>
        <v>2.3148148148148147E-2</v>
      </c>
    </row>
    <row r="24" spans="1:11" x14ac:dyDescent="0.25">
      <c r="A24" s="7" t="s">
        <v>207</v>
      </c>
      <c r="B24" s="65">
        <v>4</v>
      </c>
      <c r="C24" s="34">
        <f>IF(B30=0, "-", B24/B30)</f>
        <v>2.4242424242424242E-2</v>
      </c>
      <c r="D24" s="65">
        <v>0</v>
      </c>
      <c r="E24" s="9">
        <f>IF(D30=0, "-", D24/D30)</f>
        <v>0</v>
      </c>
      <c r="F24" s="81">
        <v>14</v>
      </c>
      <c r="G24" s="34">
        <f>IF(F30=0, "-", F24/F30)</f>
        <v>5.1603391079985258E-3</v>
      </c>
      <c r="H24" s="65">
        <v>40</v>
      </c>
      <c r="I24" s="9">
        <f>IF(H30=0, "-", H24/H30)</f>
        <v>1.335559265442404E-2</v>
      </c>
      <c r="J24" s="8" t="str">
        <f t="shared" si="0"/>
        <v>-</v>
      </c>
      <c r="K24" s="9">
        <f t="shared" si="1"/>
        <v>-0.65</v>
      </c>
    </row>
    <row r="25" spans="1:11" x14ac:dyDescent="0.25">
      <c r="A25" s="7" t="s">
        <v>208</v>
      </c>
      <c r="B25" s="65">
        <v>6</v>
      </c>
      <c r="C25" s="34">
        <f>IF(B30=0, "-", B25/B30)</f>
        <v>3.6363636363636362E-2</v>
      </c>
      <c r="D25" s="65">
        <v>33</v>
      </c>
      <c r="E25" s="9">
        <f>IF(D30=0, "-", D25/D30)</f>
        <v>0.13095238095238096</v>
      </c>
      <c r="F25" s="81">
        <v>475</v>
      </c>
      <c r="G25" s="34">
        <f>IF(F30=0, "-", F25/F30)</f>
        <v>0.17508293402137856</v>
      </c>
      <c r="H25" s="65">
        <v>331</v>
      </c>
      <c r="I25" s="9">
        <f>IF(H30=0, "-", H25/H30)</f>
        <v>0.11051752921535893</v>
      </c>
      <c r="J25" s="8">
        <f t="shared" si="0"/>
        <v>-0.81818181818181823</v>
      </c>
      <c r="K25" s="9">
        <f t="shared" si="1"/>
        <v>0.43504531722054379</v>
      </c>
    </row>
    <row r="26" spans="1:11" x14ac:dyDescent="0.25">
      <c r="A26" s="7" t="s">
        <v>209</v>
      </c>
      <c r="B26" s="65">
        <v>24</v>
      </c>
      <c r="C26" s="34">
        <f>IF(B30=0, "-", B26/B30)</f>
        <v>0.14545454545454545</v>
      </c>
      <c r="D26" s="65">
        <v>28</v>
      </c>
      <c r="E26" s="9">
        <f>IF(D30=0, "-", D26/D30)</f>
        <v>0.1111111111111111</v>
      </c>
      <c r="F26" s="81">
        <v>354</v>
      </c>
      <c r="G26" s="34">
        <f>IF(F30=0, "-", F26/F30)</f>
        <v>0.13048286030224843</v>
      </c>
      <c r="H26" s="65">
        <v>328</v>
      </c>
      <c r="I26" s="9">
        <f>IF(H30=0, "-", H26/H30)</f>
        <v>0.10951585976627713</v>
      </c>
      <c r="J26" s="8">
        <f t="shared" si="0"/>
        <v>-0.14285714285714285</v>
      </c>
      <c r="K26" s="9">
        <f t="shared" si="1"/>
        <v>7.926829268292683E-2</v>
      </c>
    </row>
    <row r="27" spans="1:11" x14ac:dyDescent="0.25">
      <c r="A27" s="7" t="s">
        <v>210</v>
      </c>
      <c r="B27" s="65">
        <v>16</v>
      </c>
      <c r="C27" s="34">
        <f>IF(B30=0, "-", B27/B30)</f>
        <v>9.696969696969697E-2</v>
      </c>
      <c r="D27" s="65">
        <v>10</v>
      </c>
      <c r="E27" s="9">
        <f>IF(D30=0, "-", D27/D30)</f>
        <v>3.968253968253968E-2</v>
      </c>
      <c r="F27" s="81">
        <v>202</v>
      </c>
      <c r="G27" s="34">
        <f>IF(F30=0, "-", F27/F30)</f>
        <v>7.4456321415407298E-2</v>
      </c>
      <c r="H27" s="65">
        <v>312</v>
      </c>
      <c r="I27" s="9">
        <f>IF(H30=0, "-", H27/H30)</f>
        <v>0.10417362270450752</v>
      </c>
      <c r="J27" s="8">
        <f t="shared" si="0"/>
        <v>0.6</v>
      </c>
      <c r="K27" s="9">
        <f t="shared" si="1"/>
        <v>-0.35256410256410259</v>
      </c>
    </row>
    <row r="28" spans="1:11" x14ac:dyDescent="0.25">
      <c r="A28" s="7" t="s">
        <v>211</v>
      </c>
      <c r="B28" s="65">
        <v>0</v>
      </c>
      <c r="C28" s="34">
        <f>IF(B30=0, "-", B28/B30)</f>
        <v>0</v>
      </c>
      <c r="D28" s="65">
        <v>48</v>
      </c>
      <c r="E28" s="9">
        <f>IF(D30=0, "-", D28/D30)</f>
        <v>0.19047619047619047</v>
      </c>
      <c r="F28" s="81">
        <v>102</v>
      </c>
      <c r="G28" s="34">
        <f>IF(F30=0, "-", F28/F30)</f>
        <v>3.7596756358274974E-2</v>
      </c>
      <c r="H28" s="65">
        <v>363</v>
      </c>
      <c r="I28" s="9">
        <f>IF(H30=0, "-", H28/H30)</f>
        <v>0.12120200333889816</v>
      </c>
      <c r="J28" s="8">
        <f t="shared" si="0"/>
        <v>-1</v>
      </c>
      <c r="K28" s="9">
        <f t="shared" si="1"/>
        <v>-0.71900826446280997</v>
      </c>
    </row>
    <row r="29" spans="1:11" x14ac:dyDescent="0.25">
      <c r="A29" s="2"/>
      <c r="B29" s="68"/>
      <c r="C29" s="33"/>
      <c r="D29" s="68"/>
      <c r="E29" s="6"/>
      <c r="F29" s="82"/>
      <c r="G29" s="33"/>
      <c r="H29" s="68"/>
      <c r="I29" s="6"/>
      <c r="J29" s="5"/>
      <c r="K29" s="6"/>
    </row>
    <row r="30" spans="1:11" s="43" customFormat="1" x14ac:dyDescent="0.25">
      <c r="A30" s="162" t="s">
        <v>596</v>
      </c>
      <c r="B30" s="71">
        <f>SUM(B18:B29)</f>
        <v>165</v>
      </c>
      <c r="C30" s="40">
        <f>B30/5649</f>
        <v>2.9208709506107277E-2</v>
      </c>
      <c r="D30" s="71">
        <f>SUM(D18:D29)</f>
        <v>252</v>
      </c>
      <c r="E30" s="41">
        <f>D30/4889</f>
        <v>5.1544283084475354E-2</v>
      </c>
      <c r="F30" s="77">
        <f>SUM(F18:F29)</f>
        <v>2713</v>
      </c>
      <c r="G30" s="42">
        <f>F30/69373</f>
        <v>3.9107433727819177E-2</v>
      </c>
      <c r="H30" s="71">
        <f>SUM(H18:H29)</f>
        <v>2995</v>
      </c>
      <c r="I30" s="41">
        <f>H30/68605</f>
        <v>4.3655710225202246E-2</v>
      </c>
      <c r="J30" s="37">
        <f>IF(D30=0, "-", IF((B30-D30)/D30&lt;10, (B30-D30)/D30, "&gt;999%"))</f>
        <v>-0.34523809523809523</v>
      </c>
      <c r="K30" s="38">
        <f>IF(H30=0, "-", IF((F30-H30)/H30&lt;10, (F30-H30)/H30, "&gt;999%"))</f>
        <v>-9.4156928213689484E-2</v>
      </c>
    </row>
    <row r="31" spans="1:11" x14ac:dyDescent="0.25">
      <c r="B31" s="83"/>
      <c r="D31" s="83"/>
      <c r="F31" s="83"/>
      <c r="H31" s="83"/>
    </row>
    <row r="32" spans="1:11" x14ac:dyDescent="0.25">
      <c r="A32" s="163" t="s">
        <v>137</v>
      </c>
      <c r="B32" s="61" t="s">
        <v>12</v>
      </c>
      <c r="C32" s="62" t="s">
        <v>13</v>
      </c>
      <c r="D32" s="61" t="s">
        <v>12</v>
      </c>
      <c r="E32" s="63" t="s">
        <v>13</v>
      </c>
      <c r="F32" s="62" t="s">
        <v>12</v>
      </c>
      <c r="G32" s="62" t="s">
        <v>13</v>
      </c>
      <c r="H32" s="61" t="s">
        <v>12</v>
      </c>
      <c r="I32" s="63" t="s">
        <v>13</v>
      </c>
      <c r="J32" s="61"/>
      <c r="K32" s="63"/>
    </row>
    <row r="33" spans="1:11" x14ac:dyDescent="0.25">
      <c r="A33" s="7" t="s">
        <v>212</v>
      </c>
      <c r="B33" s="65">
        <v>0</v>
      </c>
      <c r="C33" s="34">
        <f>IF(B37=0, "-", B33/B37)</f>
        <v>0</v>
      </c>
      <c r="D33" s="65">
        <v>1</v>
      </c>
      <c r="E33" s="9">
        <f>IF(D37=0, "-", D33/D37)</f>
        <v>9.0909090909090912E-2</v>
      </c>
      <c r="F33" s="81">
        <v>17</v>
      </c>
      <c r="G33" s="34">
        <f>IF(F37=0, "-", F33/F37)</f>
        <v>0.12977099236641221</v>
      </c>
      <c r="H33" s="65">
        <v>28</v>
      </c>
      <c r="I33" s="9">
        <f>IF(H37=0, "-", H33/H37)</f>
        <v>0.21052631578947367</v>
      </c>
      <c r="J33" s="8">
        <f>IF(D33=0, "-", IF((B33-D33)/D33&lt;10, (B33-D33)/D33, "&gt;999%"))</f>
        <v>-1</v>
      </c>
      <c r="K33" s="9">
        <f>IF(H33=0, "-", IF((F33-H33)/H33&lt;10, (F33-H33)/H33, "&gt;999%"))</f>
        <v>-0.39285714285714285</v>
      </c>
    </row>
    <row r="34" spans="1:11" x14ac:dyDescent="0.25">
      <c r="A34" s="7" t="s">
        <v>213</v>
      </c>
      <c r="B34" s="65">
        <v>0</v>
      </c>
      <c r="C34" s="34">
        <f>IF(B37=0, "-", B34/B37)</f>
        <v>0</v>
      </c>
      <c r="D34" s="65">
        <v>2</v>
      </c>
      <c r="E34" s="9">
        <f>IF(D37=0, "-", D34/D37)</f>
        <v>0.18181818181818182</v>
      </c>
      <c r="F34" s="81">
        <v>10</v>
      </c>
      <c r="G34" s="34">
        <f>IF(F37=0, "-", F34/F37)</f>
        <v>7.6335877862595422E-2</v>
      </c>
      <c r="H34" s="65">
        <v>8</v>
      </c>
      <c r="I34" s="9">
        <f>IF(H37=0, "-", H34/H37)</f>
        <v>6.0150375939849621E-2</v>
      </c>
      <c r="J34" s="8">
        <f>IF(D34=0, "-", IF((B34-D34)/D34&lt;10, (B34-D34)/D34, "&gt;999%"))</f>
        <v>-1</v>
      </c>
      <c r="K34" s="9">
        <f>IF(H34=0, "-", IF((F34-H34)/H34&lt;10, (F34-H34)/H34, "&gt;999%"))</f>
        <v>0.25</v>
      </c>
    </row>
    <row r="35" spans="1:11" x14ac:dyDescent="0.25">
      <c r="A35" s="7" t="s">
        <v>214</v>
      </c>
      <c r="B35" s="65">
        <v>6</v>
      </c>
      <c r="C35" s="34">
        <f>IF(B37=0, "-", B35/B37)</f>
        <v>1</v>
      </c>
      <c r="D35" s="65">
        <v>8</v>
      </c>
      <c r="E35" s="9">
        <f>IF(D37=0, "-", D35/D37)</f>
        <v>0.72727272727272729</v>
      </c>
      <c r="F35" s="81">
        <v>104</v>
      </c>
      <c r="G35" s="34">
        <f>IF(F37=0, "-", F35/F37)</f>
        <v>0.79389312977099236</v>
      </c>
      <c r="H35" s="65">
        <v>97</v>
      </c>
      <c r="I35" s="9">
        <f>IF(H37=0, "-", H35/H37)</f>
        <v>0.72932330827067671</v>
      </c>
      <c r="J35" s="8">
        <f>IF(D35=0, "-", IF((B35-D35)/D35&lt;10, (B35-D35)/D35, "&gt;999%"))</f>
        <v>-0.25</v>
      </c>
      <c r="K35" s="9">
        <f>IF(H35=0, "-", IF((F35-H35)/H35&lt;10, (F35-H35)/H35, "&gt;999%"))</f>
        <v>7.2164948453608241E-2</v>
      </c>
    </row>
    <row r="36" spans="1:11" x14ac:dyDescent="0.25">
      <c r="A36" s="2"/>
      <c r="B36" s="68"/>
      <c r="C36" s="33"/>
      <c r="D36" s="68"/>
      <c r="E36" s="6"/>
      <c r="F36" s="82"/>
      <c r="G36" s="33"/>
      <c r="H36" s="68"/>
      <c r="I36" s="6"/>
      <c r="J36" s="5"/>
      <c r="K36" s="6"/>
    </row>
    <row r="37" spans="1:11" s="43" customFormat="1" x14ac:dyDescent="0.25">
      <c r="A37" s="162" t="s">
        <v>595</v>
      </c>
      <c r="B37" s="71">
        <f>SUM(B33:B36)</f>
        <v>6</v>
      </c>
      <c r="C37" s="40">
        <f>B37/5649</f>
        <v>1.0621348911311736E-3</v>
      </c>
      <c r="D37" s="71">
        <f>SUM(D33:D36)</f>
        <v>11</v>
      </c>
      <c r="E37" s="41">
        <f>D37/4889</f>
        <v>2.2499488647985274E-3</v>
      </c>
      <c r="F37" s="77">
        <f>SUM(F33:F36)</f>
        <v>131</v>
      </c>
      <c r="G37" s="42">
        <f>F37/69373</f>
        <v>1.888342726997535E-3</v>
      </c>
      <c r="H37" s="71">
        <f>SUM(H33:H36)</f>
        <v>133</v>
      </c>
      <c r="I37" s="41">
        <f>H37/68605</f>
        <v>1.9386342103345237E-3</v>
      </c>
      <c r="J37" s="37">
        <f>IF(D37=0, "-", IF((B37-D37)/D37&lt;10, (B37-D37)/D37, "&gt;999%"))</f>
        <v>-0.45454545454545453</v>
      </c>
      <c r="K37" s="38">
        <f>IF(H37=0, "-", IF((F37-H37)/H37&lt;10, (F37-H37)/H37, "&gt;999%"))</f>
        <v>-1.5037593984962405E-2</v>
      </c>
    </row>
    <row r="38" spans="1:11" x14ac:dyDescent="0.25">
      <c r="B38" s="83"/>
      <c r="D38" s="83"/>
      <c r="F38" s="83"/>
      <c r="H38" s="83"/>
    </row>
    <row r="39" spans="1:11" s="43" customFormat="1" x14ac:dyDescent="0.25">
      <c r="A39" s="162" t="s">
        <v>594</v>
      </c>
      <c r="B39" s="71">
        <v>171</v>
      </c>
      <c r="C39" s="40">
        <f>B39/5649</f>
        <v>3.0270844397238449E-2</v>
      </c>
      <c r="D39" s="71">
        <v>263</v>
      </c>
      <c r="E39" s="41">
        <f>D39/4889</f>
        <v>5.379423194927388E-2</v>
      </c>
      <c r="F39" s="77">
        <v>2844</v>
      </c>
      <c r="G39" s="42">
        <f>F39/69373</f>
        <v>4.0995776454816717E-2</v>
      </c>
      <c r="H39" s="71">
        <v>3128</v>
      </c>
      <c r="I39" s="41">
        <f>H39/68605</f>
        <v>4.5594344435536768E-2</v>
      </c>
      <c r="J39" s="37">
        <f>IF(D39=0, "-", IF((B39-D39)/D39&lt;10, (B39-D39)/D39, "&gt;999%"))</f>
        <v>-0.34980988593155893</v>
      </c>
      <c r="K39" s="38">
        <f>IF(H39=0, "-", IF((F39-H39)/H39&lt;10, (F39-H39)/H39, "&gt;999%"))</f>
        <v>-9.0792838874680301E-2</v>
      </c>
    </row>
    <row r="40" spans="1:11" x14ac:dyDescent="0.25">
      <c r="B40" s="83"/>
      <c r="D40" s="83"/>
      <c r="F40" s="83"/>
      <c r="H40" s="83"/>
    </row>
    <row r="41" spans="1:11" ht="15.6" x14ac:dyDescent="0.3">
      <c r="A41" s="164" t="s">
        <v>113</v>
      </c>
      <c r="B41" s="196" t="s">
        <v>1</v>
      </c>
      <c r="C41" s="200"/>
      <c r="D41" s="200"/>
      <c r="E41" s="197"/>
      <c r="F41" s="196" t="s">
        <v>14</v>
      </c>
      <c r="G41" s="200"/>
      <c r="H41" s="200"/>
      <c r="I41" s="197"/>
      <c r="J41" s="196" t="s">
        <v>15</v>
      </c>
      <c r="K41" s="197"/>
    </row>
    <row r="42" spans="1:11" x14ac:dyDescent="0.25">
      <c r="A42" s="22"/>
      <c r="B42" s="196">
        <f>VALUE(RIGHT($B$2, 4))</f>
        <v>2022</v>
      </c>
      <c r="C42" s="197"/>
      <c r="D42" s="196">
        <f>B42-1</f>
        <v>2021</v>
      </c>
      <c r="E42" s="204"/>
      <c r="F42" s="196">
        <f>B42</f>
        <v>2022</v>
      </c>
      <c r="G42" s="204"/>
      <c r="H42" s="196">
        <f>D42</f>
        <v>2021</v>
      </c>
      <c r="I42" s="204"/>
      <c r="J42" s="140" t="s">
        <v>4</v>
      </c>
      <c r="K42" s="141" t="s">
        <v>2</v>
      </c>
    </row>
    <row r="43" spans="1:11" x14ac:dyDescent="0.25">
      <c r="A43" s="163" t="s">
        <v>138</v>
      </c>
      <c r="B43" s="61" t="s">
        <v>12</v>
      </c>
      <c r="C43" s="62" t="s">
        <v>13</v>
      </c>
      <c r="D43" s="61" t="s">
        <v>12</v>
      </c>
      <c r="E43" s="63" t="s">
        <v>13</v>
      </c>
      <c r="F43" s="62" t="s">
        <v>12</v>
      </c>
      <c r="G43" s="62" t="s">
        <v>13</v>
      </c>
      <c r="H43" s="61" t="s">
        <v>12</v>
      </c>
      <c r="I43" s="63" t="s">
        <v>13</v>
      </c>
      <c r="J43" s="61"/>
      <c r="K43" s="63"/>
    </row>
    <row r="44" spans="1:11" x14ac:dyDescent="0.25">
      <c r="A44" s="7" t="s">
        <v>215</v>
      </c>
      <c r="B44" s="65">
        <v>0</v>
      </c>
      <c r="C44" s="34">
        <f>IF(B62=0, "-", B44/B62)</f>
        <v>0</v>
      </c>
      <c r="D44" s="65">
        <v>0</v>
      </c>
      <c r="E44" s="9">
        <f>IF(D62=0, "-", D44/D62)</f>
        <v>0</v>
      </c>
      <c r="F44" s="81">
        <v>0</v>
      </c>
      <c r="G44" s="34">
        <f>IF(F62=0, "-", F44/F62)</f>
        <v>0</v>
      </c>
      <c r="H44" s="65">
        <v>10</v>
      </c>
      <c r="I44" s="9">
        <f>IF(H62=0, "-", H44/H62)</f>
        <v>1.6291951775822744E-3</v>
      </c>
      <c r="J44" s="8" t="str">
        <f t="shared" ref="J44:J60" si="2">IF(D44=0, "-", IF((B44-D44)/D44&lt;10, (B44-D44)/D44, "&gt;999%"))</f>
        <v>-</v>
      </c>
      <c r="K44" s="9">
        <f t="shared" ref="K44:K60" si="3">IF(H44=0, "-", IF((F44-H44)/H44&lt;10, (F44-H44)/H44, "&gt;999%"))</f>
        <v>-1</v>
      </c>
    </row>
    <row r="45" spans="1:11" x14ac:dyDescent="0.25">
      <c r="A45" s="7" t="s">
        <v>216</v>
      </c>
      <c r="B45" s="65">
        <v>0</v>
      </c>
      <c r="C45" s="34">
        <f>IF(B62=0, "-", B45/B62)</f>
        <v>0</v>
      </c>
      <c r="D45" s="65">
        <v>4</v>
      </c>
      <c r="E45" s="9">
        <f>IF(D62=0, "-", D45/D62)</f>
        <v>1.1976047904191617E-2</v>
      </c>
      <c r="F45" s="81">
        <v>9</v>
      </c>
      <c r="G45" s="34">
        <f>IF(F62=0, "-", F45/F62)</f>
        <v>1.6769144773616546E-3</v>
      </c>
      <c r="H45" s="65">
        <v>49</v>
      </c>
      <c r="I45" s="9">
        <f>IF(H62=0, "-", H45/H62)</f>
        <v>7.9830563701531448E-3</v>
      </c>
      <c r="J45" s="8">
        <f t="shared" si="2"/>
        <v>-1</v>
      </c>
      <c r="K45" s="9">
        <f t="shared" si="3"/>
        <v>-0.81632653061224492</v>
      </c>
    </row>
    <row r="46" spans="1:11" x14ac:dyDescent="0.25">
      <c r="A46" s="7" t="s">
        <v>217</v>
      </c>
      <c r="B46" s="65">
        <v>1</v>
      </c>
      <c r="C46" s="34">
        <f>IF(B62=0, "-", B46/B62)</f>
        <v>2.3255813953488372E-3</v>
      </c>
      <c r="D46" s="65">
        <v>0</v>
      </c>
      <c r="E46" s="9">
        <f>IF(D62=0, "-", D46/D62)</f>
        <v>0</v>
      </c>
      <c r="F46" s="81">
        <v>39</v>
      </c>
      <c r="G46" s="34">
        <f>IF(F62=0, "-", F46/F62)</f>
        <v>7.2666294019005035E-3</v>
      </c>
      <c r="H46" s="65">
        <v>144</v>
      </c>
      <c r="I46" s="9">
        <f>IF(H62=0, "-", H46/H62)</f>
        <v>2.3460410557184751E-2</v>
      </c>
      <c r="J46" s="8" t="str">
        <f t="shared" si="2"/>
        <v>-</v>
      </c>
      <c r="K46" s="9">
        <f t="shared" si="3"/>
        <v>-0.72916666666666663</v>
      </c>
    </row>
    <row r="47" spans="1:11" x14ac:dyDescent="0.25">
      <c r="A47" s="7" t="s">
        <v>218</v>
      </c>
      <c r="B47" s="65">
        <v>0</v>
      </c>
      <c r="C47" s="34">
        <f>IF(B62=0, "-", B47/B62)</f>
        <v>0</v>
      </c>
      <c r="D47" s="65">
        <v>0</v>
      </c>
      <c r="E47" s="9">
        <f>IF(D62=0, "-", D47/D62)</f>
        <v>0</v>
      </c>
      <c r="F47" s="81">
        <v>0</v>
      </c>
      <c r="G47" s="34">
        <f>IF(F62=0, "-", F47/F62)</f>
        <v>0</v>
      </c>
      <c r="H47" s="65">
        <v>1</v>
      </c>
      <c r="I47" s="9">
        <f>IF(H62=0, "-", H47/H62)</f>
        <v>1.6291951775822744E-4</v>
      </c>
      <c r="J47" s="8" t="str">
        <f t="shared" si="2"/>
        <v>-</v>
      </c>
      <c r="K47" s="9">
        <f t="shared" si="3"/>
        <v>-1</v>
      </c>
    </row>
    <row r="48" spans="1:11" x14ac:dyDescent="0.25">
      <c r="A48" s="7" t="s">
        <v>219</v>
      </c>
      <c r="B48" s="65">
        <v>92</v>
      </c>
      <c r="C48" s="34">
        <f>IF(B62=0, "-", B48/B62)</f>
        <v>0.21395348837209302</v>
      </c>
      <c r="D48" s="65">
        <v>87</v>
      </c>
      <c r="E48" s="9">
        <f>IF(D62=0, "-", D48/D62)</f>
        <v>0.26047904191616766</v>
      </c>
      <c r="F48" s="81">
        <v>1239</v>
      </c>
      <c r="G48" s="34">
        <f>IF(F62=0, "-", F48/F62)</f>
        <v>0.23085522638345443</v>
      </c>
      <c r="H48" s="65">
        <v>1261</v>
      </c>
      <c r="I48" s="9">
        <f>IF(H62=0, "-", H48/H62)</f>
        <v>0.20544151189312479</v>
      </c>
      <c r="J48" s="8">
        <f t="shared" si="2"/>
        <v>5.7471264367816091E-2</v>
      </c>
      <c r="K48" s="9">
        <f t="shared" si="3"/>
        <v>-1.7446471054718478E-2</v>
      </c>
    </row>
    <row r="49" spans="1:11" x14ac:dyDescent="0.25">
      <c r="A49" s="7" t="s">
        <v>220</v>
      </c>
      <c r="B49" s="65">
        <v>1</v>
      </c>
      <c r="C49" s="34">
        <f>IF(B62=0, "-", B49/B62)</f>
        <v>2.3255813953488372E-3</v>
      </c>
      <c r="D49" s="65">
        <v>10</v>
      </c>
      <c r="E49" s="9">
        <f>IF(D62=0, "-", D49/D62)</f>
        <v>2.9940119760479042E-2</v>
      </c>
      <c r="F49" s="81">
        <v>44</v>
      </c>
      <c r="G49" s="34">
        <f>IF(F62=0, "-", F49/F62)</f>
        <v>8.1982485559903111E-3</v>
      </c>
      <c r="H49" s="65">
        <v>49</v>
      </c>
      <c r="I49" s="9">
        <f>IF(H62=0, "-", H49/H62)</f>
        <v>7.9830563701531448E-3</v>
      </c>
      <c r="J49" s="8">
        <f t="shared" si="2"/>
        <v>-0.9</v>
      </c>
      <c r="K49" s="9">
        <f t="shared" si="3"/>
        <v>-0.10204081632653061</v>
      </c>
    </row>
    <row r="50" spans="1:11" x14ac:dyDescent="0.25">
      <c r="A50" s="7" t="s">
        <v>221</v>
      </c>
      <c r="B50" s="65">
        <v>16</v>
      </c>
      <c r="C50" s="34">
        <f>IF(B62=0, "-", B50/B62)</f>
        <v>3.7209302325581395E-2</v>
      </c>
      <c r="D50" s="65">
        <v>75</v>
      </c>
      <c r="E50" s="9">
        <f>IF(D62=0, "-", D50/D62)</f>
        <v>0.22455089820359281</v>
      </c>
      <c r="F50" s="81">
        <v>751</v>
      </c>
      <c r="G50" s="34">
        <f>IF(F62=0, "-", F50/F62)</f>
        <v>0.13992919694428918</v>
      </c>
      <c r="H50" s="65">
        <v>1058</v>
      </c>
      <c r="I50" s="9">
        <f>IF(H62=0, "-", H50/H62)</f>
        <v>0.17236884978820463</v>
      </c>
      <c r="J50" s="8">
        <f t="shared" si="2"/>
        <v>-0.78666666666666663</v>
      </c>
      <c r="K50" s="9">
        <f t="shared" si="3"/>
        <v>-0.29017013232514177</v>
      </c>
    </row>
    <row r="51" spans="1:11" x14ac:dyDescent="0.25">
      <c r="A51" s="7" t="s">
        <v>222</v>
      </c>
      <c r="B51" s="65">
        <v>40</v>
      </c>
      <c r="C51" s="34">
        <f>IF(B62=0, "-", B51/B62)</f>
        <v>9.3023255813953487E-2</v>
      </c>
      <c r="D51" s="65">
        <v>15</v>
      </c>
      <c r="E51" s="9">
        <f>IF(D62=0, "-", D51/D62)</f>
        <v>4.4910179640718563E-2</v>
      </c>
      <c r="F51" s="81">
        <v>667</v>
      </c>
      <c r="G51" s="34">
        <f>IF(F62=0, "-", F51/F62)</f>
        <v>0.1242779951555804</v>
      </c>
      <c r="H51" s="65">
        <v>1184</v>
      </c>
      <c r="I51" s="9">
        <f>IF(H62=0, "-", H51/H62)</f>
        <v>0.1928967090257413</v>
      </c>
      <c r="J51" s="8">
        <f t="shared" si="2"/>
        <v>1.6666666666666667</v>
      </c>
      <c r="K51" s="9">
        <f t="shared" si="3"/>
        <v>-0.43665540540540543</v>
      </c>
    </row>
    <row r="52" spans="1:11" x14ac:dyDescent="0.25">
      <c r="A52" s="7" t="s">
        <v>223</v>
      </c>
      <c r="B52" s="65">
        <v>0</v>
      </c>
      <c r="C52" s="34">
        <f>IF(B62=0, "-", B52/B62)</f>
        <v>0</v>
      </c>
      <c r="D52" s="65">
        <v>0</v>
      </c>
      <c r="E52" s="9">
        <f>IF(D62=0, "-", D52/D62)</f>
        <v>0</v>
      </c>
      <c r="F52" s="81">
        <v>1</v>
      </c>
      <c r="G52" s="34">
        <f>IF(F62=0, "-", F52/F62)</f>
        <v>1.8632383081796161E-4</v>
      </c>
      <c r="H52" s="65">
        <v>0</v>
      </c>
      <c r="I52" s="9">
        <f>IF(H62=0, "-", H52/H62)</f>
        <v>0</v>
      </c>
      <c r="J52" s="8" t="str">
        <f t="shared" si="2"/>
        <v>-</v>
      </c>
      <c r="K52" s="9" t="str">
        <f t="shared" si="3"/>
        <v>-</v>
      </c>
    </row>
    <row r="53" spans="1:11" x14ac:dyDescent="0.25">
      <c r="A53" s="7" t="s">
        <v>224</v>
      </c>
      <c r="B53" s="65">
        <v>0</v>
      </c>
      <c r="C53" s="34">
        <f>IF(B62=0, "-", B53/B62)</f>
        <v>0</v>
      </c>
      <c r="D53" s="65">
        <v>1</v>
      </c>
      <c r="E53" s="9">
        <f>IF(D62=0, "-", D53/D62)</f>
        <v>2.9940119760479044E-3</v>
      </c>
      <c r="F53" s="81">
        <v>12</v>
      </c>
      <c r="G53" s="34">
        <f>IF(F62=0, "-", F53/F62)</f>
        <v>2.2358859698155395E-3</v>
      </c>
      <c r="H53" s="65">
        <v>7</v>
      </c>
      <c r="I53" s="9">
        <f>IF(H62=0, "-", H53/H62)</f>
        <v>1.140436624307592E-3</v>
      </c>
      <c r="J53" s="8">
        <f t="shared" si="2"/>
        <v>-1</v>
      </c>
      <c r="K53" s="9">
        <f t="shared" si="3"/>
        <v>0.7142857142857143</v>
      </c>
    </row>
    <row r="54" spans="1:11" x14ac:dyDescent="0.25">
      <c r="A54" s="7" t="s">
        <v>225</v>
      </c>
      <c r="B54" s="65">
        <v>2</v>
      </c>
      <c r="C54" s="34">
        <f>IF(B62=0, "-", B54/B62)</f>
        <v>4.6511627906976744E-3</v>
      </c>
      <c r="D54" s="65">
        <v>3</v>
      </c>
      <c r="E54" s="9">
        <f>IF(D62=0, "-", D54/D62)</f>
        <v>8.9820359281437123E-3</v>
      </c>
      <c r="F54" s="81">
        <v>20</v>
      </c>
      <c r="G54" s="34">
        <f>IF(F62=0, "-", F54/F62)</f>
        <v>3.7264766163592321E-3</v>
      </c>
      <c r="H54" s="65">
        <v>41</v>
      </c>
      <c r="I54" s="9">
        <f>IF(H62=0, "-", H54/H62)</f>
        <v>6.6797002280873253E-3</v>
      </c>
      <c r="J54" s="8">
        <f t="shared" si="2"/>
        <v>-0.33333333333333331</v>
      </c>
      <c r="K54" s="9">
        <f t="shared" si="3"/>
        <v>-0.51219512195121952</v>
      </c>
    </row>
    <row r="55" spans="1:11" x14ac:dyDescent="0.25">
      <c r="A55" s="7" t="s">
        <v>226</v>
      </c>
      <c r="B55" s="65">
        <v>21</v>
      </c>
      <c r="C55" s="34">
        <f>IF(B62=0, "-", B55/B62)</f>
        <v>4.8837209302325581E-2</v>
      </c>
      <c r="D55" s="65">
        <v>13</v>
      </c>
      <c r="E55" s="9">
        <f>IF(D62=0, "-", D55/D62)</f>
        <v>3.8922155688622756E-2</v>
      </c>
      <c r="F55" s="81">
        <v>208</v>
      </c>
      <c r="G55" s="34">
        <f>IF(F62=0, "-", F55/F62)</f>
        <v>3.8755356810136019E-2</v>
      </c>
      <c r="H55" s="65">
        <v>268</v>
      </c>
      <c r="I55" s="9">
        <f>IF(H62=0, "-", H55/H62)</f>
        <v>4.3662430759204951E-2</v>
      </c>
      <c r="J55" s="8">
        <f t="shared" si="2"/>
        <v>0.61538461538461542</v>
      </c>
      <c r="K55" s="9">
        <f t="shared" si="3"/>
        <v>-0.22388059701492538</v>
      </c>
    </row>
    <row r="56" spans="1:11" x14ac:dyDescent="0.25">
      <c r="A56" s="7" t="s">
        <v>227</v>
      </c>
      <c r="B56" s="65">
        <v>30</v>
      </c>
      <c r="C56" s="34">
        <f>IF(B62=0, "-", B56/B62)</f>
        <v>6.9767441860465115E-2</v>
      </c>
      <c r="D56" s="65">
        <v>11</v>
      </c>
      <c r="E56" s="9">
        <f>IF(D62=0, "-", D56/D62)</f>
        <v>3.2934131736526949E-2</v>
      </c>
      <c r="F56" s="81">
        <v>164</v>
      </c>
      <c r="G56" s="34">
        <f>IF(F62=0, "-", F56/F62)</f>
        <v>3.0557108254145704E-2</v>
      </c>
      <c r="H56" s="65">
        <v>87</v>
      </c>
      <c r="I56" s="9">
        <f>IF(H62=0, "-", H56/H62)</f>
        <v>1.4173998044965786E-2</v>
      </c>
      <c r="J56" s="8">
        <f t="shared" si="2"/>
        <v>1.7272727272727273</v>
      </c>
      <c r="K56" s="9">
        <f t="shared" si="3"/>
        <v>0.88505747126436785</v>
      </c>
    </row>
    <row r="57" spans="1:11" x14ac:dyDescent="0.25">
      <c r="A57" s="7" t="s">
        <v>228</v>
      </c>
      <c r="B57" s="65">
        <v>203</v>
      </c>
      <c r="C57" s="34">
        <f>IF(B62=0, "-", B57/B62)</f>
        <v>0.47209302325581393</v>
      </c>
      <c r="D57" s="65">
        <v>98</v>
      </c>
      <c r="E57" s="9">
        <f>IF(D62=0, "-", D57/D62)</f>
        <v>0.29341317365269459</v>
      </c>
      <c r="F57" s="81">
        <v>1984</v>
      </c>
      <c r="G57" s="34">
        <f>IF(F62=0, "-", F57/F62)</f>
        <v>0.36966648034283583</v>
      </c>
      <c r="H57" s="65">
        <v>1845</v>
      </c>
      <c r="I57" s="9">
        <f>IF(H62=0, "-", H57/H62)</f>
        <v>0.30058651026392963</v>
      </c>
      <c r="J57" s="8">
        <f t="shared" si="2"/>
        <v>1.0714285714285714</v>
      </c>
      <c r="K57" s="9">
        <f t="shared" si="3"/>
        <v>7.5338753387533874E-2</v>
      </c>
    </row>
    <row r="58" spans="1:11" x14ac:dyDescent="0.25">
      <c r="A58" s="7" t="s">
        <v>229</v>
      </c>
      <c r="B58" s="65">
        <v>0</v>
      </c>
      <c r="C58" s="34">
        <f>IF(B62=0, "-", B58/B62)</f>
        <v>0</v>
      </c>
      <c r="D58" s="65">
        <v>1</v>
      </c>
      <c r="E58" s="9">
        <f>IF(D62=0, "-", D58/D62)</f>
        <v>2.9940119760479044E-3</v>
      </c>
      <c r="F58" s="81">
        <v>3</v>
      </c>
      <c r="G58" s="34">
        <f>IF(F62=0, "-", F58/F62)</f>
        <v>5.5897149245388487E-4</v>
      </c>
      <c r="H58" s="65">
        <v>8</v>
      </c>
      <c r="I58" s="9">
        <f>IF(H62=0, "-", H58/H62)</f>
        <v>1.3033561420658195E-3</v>
      </c>
      <c r="J58" s="8">
        <f t="shared" si="2"/>
        <v>-1</v>
      </c>
      <c r="K58" s="9">
        <f t="shared" si="3"/>
        <v>-0.625</v>
      </c>
    </row>
    <row r="59" spans="1:11" x14ac:dyDescent="0.25">
      <c r="A59" s="7" t="s">
        <v>230</v>
      </c>
      <c r="B59" s="65">
        <v>0</v>
      </c>
      <c r="C59" s="34">
        <f>IF(B62=0, "-", B59/B62)</f>
        <v>0</v>
      </c>
      <c r="D59" s="65">
        <v>0</v>
      </c>
      <c r="E59" s="9">
        <f>IF(D62=0, "-", D59/D62)</f>
        <v>0</v>
      </c>
      <c r="F59" s="81">
        <v>0</v>
      </c>
      <c r="G59" s="34">
        <f>IF(F62=0, "-", F59/F62)</f>
        <v>0</v>
      </c>
      <c r="H59" s="65">
        <v>5</v>
      </c>
      <c r="I59" s="9">
        <f>IF(H62=0, "-", H59/H62)</f>
        <v>8.1459758879113718E-4</v>
      </c>
      <c r="J59" s="8" t="str">
        <f t="shared" si="2"/>
        <v>-</v>
      </c>
      <c r="K59" s="9">
        <f t="shared" si="3"/>
        <v>-1</v>
      </c>
    </row>
    <row r="60" spans="1:11" x14ac:dyDescent="0.25">
      <c r="A60" s="7" t="s">
        <v>231</v>
      </c>
      <c r="B60" s="65">
        <v>24</v>
      </c>
      <c r="C60" s="34">
        <f>IF(B62=0, "-", B60/B62)</f>
        <v>5.5813953488372092E-2</v>
      </c>
      <c r="D60" s="65">
        <v>16</v>
      </c>
      <c r="E60" s="9">
        <f>IF(D62=0, "-", D60/D62)</f>
        <v>4.790419161676647E-2</v>
      </c>
      <c r="F60" s="81">
        <v>226</v>
      </c>
      <c r="G60" s="34">
        <f>IF(F62=0, "-", F60/F62)</f>
        <v>4.2109185764859322E-2</v>
      </c>
      <c r="H60" s="65">
        <v>121</v>
      </c>
      <c r="I60" s="9">
        <f>IF(H62=0, "-", H60/H62)</f>
        <v>1.9713261648745518E-2</v>
      </c>
      <c r="J60" s="8">
        <f t="shared" si="2"/>
        <v>0.5</v>
      </c>
      <c r="K60" s="9">
        <f t="shared" si="3"/>
        <v>0.86776859504132231</v>
      </c>
    </row>
    <row r="61" spans="1:11" x14ac:dyDescent="0.25">
      <c r="A61" s="2"/>
      <c r="B61" s="68"/>
      <c r="C61" s="33"/>
      <c r="D61" s="68"/>
      <c r="E61" s="6"/>
      <c r="F61" s="82"/>
      <c r="G61" s="33"/>
      <c r="H61" s="68"/>
      <c r="I61" s="6"/>
      <c r="J61" s="5"/>
      <c r="K61" s="6"/>
    </row>
    <row r="62" spans="1:11" s="43" customFormat="1" x14ac:dyDescent="0.25">
      <c r="A62" s="162" t="s">
        <v>593</v>
      </c>
      <c r="B62" s="71">
        <f>SUM(B44:B61)</f>
        <v>430</v>
      </c>
      <c r="C62" s="40">
        <f>B62/5649</f>
        <v>7.6119667197734109E-2</v>
      </c>
      <c r="D62" s="71">
        <f>SUM(D44:D61)</f>
        <v>334</v>
      </c>
      <c r="E62" s="41">
        <f>D62/4889</f>
        <v>6.8316629167518919E-2</v>
      </c>
      <c r="F62" s="77">
        <f>SUM(F44:F61)</f>
        <v>5367</v>
      </c>
      <c r="G62" s="42">
        <f>F62/69373</f>
        <v>7.7364392486990619E-2</v>
      </c>
      <c r="H62" s="71">
        <f>SUM(H44:H61)</f>
        <v>6138</v>
      </c>
      <c r="I62" s="41">
        <f>H62/68605</f>
        <v>8.9468697616791784E-2</v>
      </c>
      <c r="J62" s="37">
        <f>IF(D62=0, "-", IF((B62-D62)/D62&lt;10, (B62-D62)/D62, "&gt;999%"))</f>
        <v>0.28742514970059879</v>
      </c>
      <c r="K62" s="38">
        <f>IF(H62=0, "-", IF((F62-H62)/H62&lt;10, (F62-H62)/H62, "&gt;999%"))</f>
        <v>-0.12561094819159335</v>
      </c>
    </row>
    <row r="63" spans="1:11" x14ac:dyDescent="0.25">
      <c r="B63" s="83"/>
      <c r="D63" s="83"/>
      <c r="F63" s="83"/>
      <c r="H63" s="83"/>
    </row>
    <row r="64" spans="1:11" x14ac:dyDescent="0.25">
      <c r="A64" s="163" t="s">
        <v>139</v>
      </c>
      <c r="B64" s="61" t="s">
        <v>12</v>
      </c>
      <c r="C64" s="62" t="s">
        <v>13</v>
      </c>
      <c r="D64" s="61" t="s">
        <v>12</v>
      </c>
      <c r="E64" s="63" t="s">
        <v>13</v>
      </c>
      <c r="F64" s="62" t="s">
        <v>12</v>
      </c>
      <c r="G64" s="62" t="s">
        <v>13</v>
      </c>
      <c r="H64" s="61" t="s">
        <v>12</v>
      </c>
      <c r="I64" s="63" t="s">
        <v>13</v>
      </c>
      <c r="J64" s="61"/>
      <c r="K64" s="63"/>
    </row>
    <row r="65" spans="1:11" x14ac:dyDescent="0.25">
      <c r="A65" s="7" t="s">
        <v>232</v>
      </c>
      <c r="B65" s="65">
        <v>8</v>
      </c>
      <c r="C65" s="34">
        <f>IF(B75=0, "-", B65/B75)</f>
        <v>0.44444444444444442</v>
      </c>
      <c r="D65" s="65">
        <v>0</v>
      </c>
      <c r="E65" s="9">
        <f>IF(D75=0, "-", D65/D75)</f>
        <v>0</v>
      </c>
      <c r="F65" s="81">
        <v>76</v>
      </c>
      <c r="G65" s="34">
        <f>IF(F75=0, "-", F65/F75)</f>
        <v>0.2116991643454039</v>
      </c>
      <c r="H65" s="65">
        <v>5</v>
      </c>
      <c r="I65" s="9">
        <f>IF(H75=0, "-", H65/H75)</f>
        <v>1.2953367875647668E-2</v>
      </c>
      <c r="J65" s="8" t="str">
        <f t="shared" ref="J65:J73" si="4">IF(D65=0, "-", IF((B65-D65)/D65&lt;10, (B65-D65)/D65, "&gt;999%"))</f>
        <v>-</v>
      </c>
      <c r="K65" s="9" t="str">
        <f t="shared" ref="K65:K73" si="5">IF(H65=0, "-", IF((F65-H65)/H65&lt;10, (F65-H65)/H65, "&gt;999%"))</f>
        <v>&gt;999%</v>
      </c>
    </row>
    <row r="66" spans="1:11" x14ac:dyDescent="0.25">
      <c r="A66" s="7" t="s">
        <v>233</v>
      </c>
      <c r="B66" s="65">
        <v>1</v>
      </c>
      <c r="C66" s="34">
        <f>IF(B75=0, "-", B66/B75)</f>
        <v>5.5555555555555552E-2</v>
      </c>
      <c r="D66" s="65">
        <v>8</v>
      </c>
      <c r="E66" s="9">
        <f>IF(D75=0, "-", D66/D75)</f>
        <v>0.26666666666666666</v>
      </c>
      <c r="F66" s="81">
        <v>61</v>
      </c>
      <c r="G66" s="34">
        <f>IF(F75=0, "-", F66/F75)</f>
        <v>0.16991643454038996</v>
      </c>
      <c r="H66" s="65">
        <v>117</v>
      </c>
      <c r="I66" s="9">
        <f>IF(H75=0, "-", H66/H75)</f>
        <v>0.30310880829015546</v>
      </c>
      <c r="J66" s="8">
        <f t="shared" si="4"/>
        <v>-0.875</v>
      </c>
      <c r="K66" s="9">
        <f t="shared" si="5"/>
        <v>-0.47863247863247865</v>
      </c>
    </row>
    <row r="67" spans="1:11" x14ac:dyDescent="0.25">
      <c r="A67" s="7" t="s">
        <v>234</v>
      </c>
      <c r="B67" s="65">
        <v>0</v>
      </c>
      <c r="C67" s="34">
        <f>IF(B75=0, "-", B67/B75)</f>
        <v>0</v>
      </c>
      <c r="D67" s="65">
        <v>11</v>
      </c>
      <c r="E67" s="9">
        <f>IF(D75=0, "-", D67/D75)</f>
        <v>0.36666666666666664</v>
      </c>
      <c r="F67" s="81">
        <v>47</v>
      </c>
      <c r="G67" s="34">
        <f>IF(F75=0, "-", F67/F75)</f>
        <v>0.1309192200557103</v>
      </c>
      <c r="H67" s="65">
        <v>91</v>
      </c>
      <c r="I67" s="9">
        <f>IF(H75=0, "-", H67/H75)</f>
        <v>0.23575129533678757</v>
      </c>
      <c r="J67" s="8">
        <f t="shared" si="4"/>
        <v>-1</v>
      </c>
      <c r="K67" s="9">
        <f t="shared" si="5"/>
        <v>-0.48351648351648352</v>
      </c>
    </row>
    <row r="68" spans="1:11" x14ac:dyDescent="0.25">
      <c r="A68" s="7" t="s">
        <v>235</v>
      </c>
      <c r="B68" s="65">
        <v>0</v>
      </c>
      <c r="C68" s="34">
        <f>IF(B75=0, "-", B68/B75)</f>
        <v>0</v>
      </c>
      <c r="D68" s="65">
        <v>1</v>
      </c>
      <c r="E68" s="9">
        <f>IF(D75=0, "-", D68/D75)</f>
        <v>3.3333333333333333E-2</v>
      </c>
      <c r="F68" s="81">
        <v>0</v>
      </c>
      <c r="G68" s="34">
        <f>IF(F75=0, "-", F68/F75)</f>
        <v>0</v>
      </c>
      <c r="H68" s="65">
        <v>4</v>
      </c>
      <c r="I68" s="9">
        <f>IF(H75=0, "-", H68/H75)</f>
        <v>1.0362694300518135E-2</v>
      </c>
      <c r="J68" s="8">
        <f t="shared" si="4"/>
        <v>-1</v>
      </c>
      <c r="K68" s="9">
        <f t="shared" si="5"/>
        <v>-1</v>
      </c>
    </row>
    <row r="69" spans="1:11" x14ac:dyDescent="0.25">
      <c r="A69" s="7" t="s">
        <v>236</v>
      </c>
      <c r="B69" s="65">
        <v>0</v>
      </c>
      <c r="C69" s="34">
        <f>IF(B75=0, "-", B69/B75)</f>
        <v>0</v>
      </c>
      <c r="D69" s="65">
        <v>0</v>
      </c>
      <c r="E69" s="9">
        <f>IF(D75=0, "-", D69/D75)</f>
        <v>0</v>
      </c>
      <c r="F69" s="81">
        <v>5</v>
      </c>
      <c r="G69" s="34">
        <f>IF(F75=0, "-", F69/F75)</f>
        <v>1.3927576601671309E-2</v>
      </c>
      <c r="H69" s="65">
        <v>0</v>
      </c>
      <c r="I69" s="9">
        <f>IF(H75=0, "-", H69/H75)</f>
        <v>0</v>
      </c>
      <c r="J69" s="8" t="str">
        <f t="shared" si="4"/>
        <v>-</v>
      </c>
      <c r="K69" s="9" t="str">
        <f t="shared" si="5"/>
        <v>-</v>
      </c>
    </row>
    <row r="70" spans="1:11" x14ac:dyDescent="0.25">
      <c r="A70" s="7" t="s">
        <v>237</v>
      </c>
      <c r="B70" s="65">
        <v>6</v>
      </c>
      <c r="C70" s="34">
        <f>IF(B75=0, "-", B70/B75)</f>
        <v>0.33333333333333331</v>
      </c>
      <c r="D70" s="65">
        <v>3</v>
      </c>
      <c r="E70" s="9">
        <f>IF(D75=0, "-", D70/D75)</f>
        <v>0.1</v>
      </c>
      <c r="F70" s="81">
        <v>120</v>
      </c>
      <c r="G70" s="34">
        <f>IF(F75=0, "-", F70/F75)</f>
        <v>0.33426183844011143</v>
      </c>
      <c r="H70" s="65">
        <v>130</v>
      </c>
      <c r="I70" s="9">
        <f>IF(H75=0, "-", H70/H75)</f>
        <v>0.33678756476683935</v>
      </c>
      <c r="J70" s="8">
        <f t="shared" si="4"/>
        <v>1</v>
      </c>
      <c r="K70" s="9">
        <f t="shared" si="5"/>
        <v>-7.6923076923076927E-2</v>
      </c>
    </row>
    <row r="71" spans="1:11" x14ac:dyDescent="0.25">
      <c r="A71" s="7" t="s">
        <v>238</v>
      </c>
      <c r="B71" s="65">
        <v>2</v>
      </c>
      <c r="C71" s="34">
        <f>IF(B75=0, "-", B71/B75)</f>
        <v>0.1111111111111111</v>
      </c>
      <c r="D71" s="65">
        <v>0</v>
      </c>
      <c r="E71" s="9">
        <f>IF(D75=0, "-", D71/D75)</f>
        <v>0</v>
      </c>
      <c r="F71" s="81">
        <v>11</v>
      </c>
      <c r="G71" s="34">
        <f>IF(F75=0, "-", F71/F75)</f>
        <v>3.0640668523676879E-2</v>
      </c>
      <c r="H71" s="65">
        <v>10</v>
      </c>
      <c r="I71" s="9">
        <f>IF(H75=0, "-", H71/H75)</f>
        <v>2.5906735751295335E-2</v>
      </c>
      <c r="J71" s="8" t="str">
        <f t="shared" si="4"/>
        <v>-</v>
      </c>
      <c r="K71" s="9">
        <f t="shared" si="5"/>
        <v>0.1</v>
      </c>
    </row>
    <row r="72" spans="1:11" x14ac:dyDescent="0.25">
      <c r="A72" s="7" t="s">
        <v>239</v>
      </c>
      <c r="B72" s="65">
        <v>0</v>
      </c>
      <c r="C72" s="34">
        <f>IF(B75=0, "-", B72/B75)</f>
        <v>0</v>
      </c>
      <c r="D72" s="65">
        <v>5</v>
      </c>
      <c r="E72" s="9">
        <f>IF(D75=0, "-", D72/D75)</f>
        <v>0.16666666666666666</v>
      </c>
      <c r="F72" s="81">
        <v>12</v>
      </c>
      <c r="G72" s="34">
        <f>IF(F75=0, "-", F72/F75)</f>
        <v>3.3426183844011144E-2</v>
      </c>
      <c r="H72" s="65">
        <v>15</v>
      </c>
      <c r="I72" s="9">
        <f>IF(H75=0, "-", H72/H75)</f>
        <v>3.8860103626943004E-2</v>
      </c>
      <c r="J72" s="8">
        <f t="shared" si="4"/>
        <v>-1</v>
      </c>
      <c r="K72" s="9">
        <f t="shared" si="5"/>
        <v>-0.2</v>
      </c>
    </row>
    <row r="73" spans="1:11" x14ac:dyDescent="0.25">
      <c r="A73" s="7" t="s">
        <v>240</v>
      </c>
      <c r="B73" s="65">
        <v>1</v>
      </c>
      <c r="C73" s="34">
        <f>IF(B75=0, "-", B73/B75)</f>
        <v>5.5555555555555552E-2</v>
      </c>
      <c r="D73" s="65">
        <v>2</v>
      </c>
      <c r="E73" s="9">
        <f>IF(D75=0, "-", D73/D75)</f>
        <v>6.6666666666666666E-2</v>
      </c>
      <c r="F73" s="81">
        <v>27</v>
      </c>
      <c r="G73" s="34">
        <f>IF(F75=0, "-", F73/F75)</f>
        <v>7.5208913649025072E-2</v>
      </c>
      <c r="H73" s="65">
        <v>14</v>
      </c>
      <c r="I73" s="9">
        <f>IF(H75=0, "-", H73/H75)</f>
        <v>3.6269430051813469E-2</v>
      </c>
      <c r="J73" s="8">
        <f t="shared" si="4"/>
        <v>-0.5</v>
      </c>
      <c r="K73" s="9">
        <f t="shared" si="5"/>
        <v>0.9285714285714286</v>
      </c>
    </row>
    <row r="74" spans="1:11" x14ac:dyDescent="0.25">
      <c r="A74" s="2"/>
      <c r="B74" s="68"/>
      <c r="C74" s="33"/>
      <c r="D74" s="68"/>
      <c r="E74" s="6"/>
      <c r="F74" s="82"/>
      <c r="G74" s="33"/>
      <c r="H74" s="68"/>
      <c r="I74" s="6"/>
      <c r="J74" s="5"/>
      <c r="K74" s="6"/>
    </row>
    <row r="75" spans="1:11" s="43" customFormat="1" x14ac:dyDescent="0.25">
      <c r="A75" s="162" t="s">
        <v>592</v>
      </c>
      <c r="B75" s="71">
        <f>SUM(B65:B74)</f>
        <v>18</v>
      </c>
      <c r="C75" s="40">
        <f>B75/5649</f>
        <v>3.186404673393521E-3</v>
      </c>
      <c r="D75" s="71">
        <f>SUM(D65:D74)</f>
        <v>30</v>
      </c>
      <c r="E75" s="41">
        <f>D75/4889</f>
        <v>6.1362241767232567E-3</v>
      </c>
      <c r="F75" s="77">
        <f>SUM(F65:F74)</f>
        <v>359</v>
      </c>
      <c r="G75" s="42">
        <f>F75/69373</f>
        <v>5.174923961771871E-3</v>
      </c>
      <c r="H75" s="71">
        <f>SUM(H65:H74)</f>
        <v>386</v>
      </c>
      <c r="I75" s="41">
        <f>H75/68605</f>
        <v>5.6264120690911745E-3</v>
      </c>
      <c r="J75" s="37">
        <f>IF(D75=0, "-", IF((B75-D75)/D75&lt;10, (B75-D75)/D75, "&gt;999%"))</f>
        <v>-0.4</v>
      </c>
      <c r="K75" s="38">
        <f>IF(H75=0, "-", IF((F75-H75)/H75&lt;10, (F75-H75)/H75, "&gt;999%"))</f>
        <v>-6.9948186528497408E-2</v>
      </c>
    </row>
    <row r="76" spans="1:11" x14ac:dyDescent="0.25">
      <c r="B76" s="83"/>
      <c r="D76" s="83"/>
      <c r="F76" s="83"/>
      <c r="H76" s="83"/>
    </row>
    <row r="77" spans="1:11" s="43" customFormat="1" x14ac:dyDescent="0.25">
      <c r="A77" s="162" t="s">
        <v>591</v>
      </c>
      <c r="B77" s="71">
        <v>448</v>
      </c>
      <c r="C77" s="40">
        <f>B77/5649</f>
        <v>7.9306071871127634E-2</v>
      </c>
      <c r="D77" s="71">
        <v>364</v>
      </c>
      <c r="E77" s="41">
        <f>D77/4889</f>
        <v>7.4452853344242176E-2</v>
      </c>
      <c r="F77" s="77">
        <v>5726</v>
      </c>
      <c r="G77" s="42">
        <f>F77/69373</f>
        <v>8.2539316448762487E-2</v>
      </c>
      <c r="H77" s="71">
        <v>6524</v>
      </c>
      <c r="I77" s="41">
        <f>H77/68605</f>
        <v>9.5095109685882959E-2</v>
      </c>
      <c r="J77" s="37">
        <f>IF(D77=0, "-", IF((B77-D77)/D77&lt;10, (B77-D77)/D77, "&gt;999%"))</f>
        <v>0.23076923076923078</v>
      </c>
      <c r="K77" s="38">
        <f>IF(H77=0, "-", IF((F77-H77)/H77&lt;10, (F77-H77)/H77, "&gt;999%"))</f>
        <v>-0.12231759656652361</v>
      </c>
    </row>
    <row r="78" spans="1:11" x14ac:dyDescent="0.25">
      <c r="B78" s="83"/>
      <c r="D78" s="83"/>
      <c r="F78" s="83"/>
      <c r="H78" s="83"/>
    </row>
    <row r="79" spans="1:11" ht="15.6" x14ac:dyDescent="0.3">
      <c r="A79" s="164" t="s">
        <v>114</v>
      </c>
      <c r="B79" s="196" t="s">
        <v>1</v>
      </c>
      <c r="C79" s="200"/>
      <c r="D79" s="200"/>
      <c r="E79" s="197"/>
      <c r="F79" s="196" t="s">
        <v>14</v>
      </c>
      <c r="G79" s="200"/>
      <c r="H79" s="200"/>
      <c r="I79" s="197"/>
      <c r="J79" s="196" t="s">
        <v>15</v>
      </c>
      <c r="K79" s="197"/>
    </row>
    <row r="80" spans="1:11" x14ac:dyDescent="0.25">
      <c r="A80" s="22"/>
      <c r="B80" s="196">
        <f>VALUE(RIGHT($B$2, 4))</f>
        <v>2022</v>
      </c>
      <c r="C80" s="197"/>
      <c r="D80" s="196">
        <f>B80-1</f>
        <v>2021</v>
      </c>
      <c r="E80" s="204"/>
      <c r="F80" s="196">
        <f>B80</f>
        <v>2022</v>
      </c>
      <c r="G80" s="204"/>
      <c r="H80" s="196">
        <f>D80</f>
        <v>2021</v>
      </c>
      <c r="I80" s="204"/>
      <c r="J80" s="140" t="s">
        <v>4</v>
      </c>
      <c r="K80" s="141" t="s">
        <v>2</v>
      </c>
    </row>
    <row r="81" spans="1:11" x14ac:dyDescent="0.25">
      <c r="A81" s="163" t="s">
        <v>140</v>
      </c>
      <c r="B81" s="61" t="s">
        <v>12</v>
      </c>
      <c r="C81" s="62" t="s">
        <v>13</v>
      </c>
      <c r="D81" s="61" t="s">
        <v>12</v>
      </c>
      <c r="E81" s="63" t="s">
        <v>13</v>
      </c>
      <c r="F81" s="62" t="s">
        <v>12</v>
      </c>
      <c r="G81" s="62" t="s">
        <v>13</v>
      </c>
      <c r="H81" s="61" t="s">
        <v>12</v>
      </c>
      <c r="I81" s="63" t="s">
        <v>13</v>
      </c>
      <c r="J81" s="61"/>
      <c r="K81" s="63"/>
    </row>
    <row r="82" spans="1:11" x14ac:dyDescent="0.25">
      <c r="A82" s="7" t="s">
        <v>241</v>
      </c>
      <c r="B82" s="65">
        <v>0</v>
      </c>
      <c r="C82" s="34">
        <f>IF(B91=0, "-", B82/B91)</f>
        <v>0</v>
      </c>
      <c r="D82" s="65">
        <v>1</v>
      </c>
      <c r="E82" s="9">
        <f>IF(D91=0, "-", D82/D91)</f>
        <v>9.8039215686274508E-3</v>
      </c>
      <c r="F82" s="81">
        <v>5</v>
      </c>
      <c r="G82" s="34">
        <f>IF(F91=0, "-", F82/F91)</f>
        <v>3.9556962025316458E-3</v>
      </c>
      <c r="H82" s="65">
        <v>8</v>
      </c>
      <c r="I82" s="9">
        <f>IF(H91=0, "-", H82/H91)</f>
        <v>4.6109510086455334E-3</v>
      </c>
      <c r="J82" s="8">
        <f t="shared" ref="J82:J89" si="6">IF(D82=0, "-", IF((B82-D82)/D82&lt;10, (B82-D82)/D82, "&gt;999%"))</f>
        <v>-1</v>
      </c>
      <c r="K82" s="9">
        <f t="shared" ref="K82:K89" si="7">IF(H82=0, "-", IF((F82-H82)/H82&lt;10, (F82-H82)/H82, "&gt;999%"))</f>
        <v>-0.375</v>
      </c>
    </row>
    <row r="83" spans="1:11" x14ac:dyDescent="0.25">
      <c r="A83" s="7" t="s">
        <v>242</v>
      </c>
      <c r="B83" s="65">
        <v>2</v>
      </c>
      <c r="C83" s="34">
        <f>IF(B91=0, "-", B83/B91)</f>
        <v>4.3478260869565216E-2</v>
      </c>
      <c r="D83" s="65">
        <v>9</v>
      </c>
      <c r="E83" s="9">
        <f>IF(D91=0, "-", D83/D91)</f>
        <v>8.8235294117647065E-2</v>
      </c>
      <c r="F83" s="81">
        <v>27</v>
      </c>
      <c r="G83" s="34">
        <f>IF(F91=0, "-", F83/F91)</f>
        <v>2.1360759493670885E-2</v>
      </c>
      <c r="H83" s="65">
        <v>54</v>
      </c>
      <c r="I83" s="9">
        <f>IF(H91=0, "-", H83/H91)</f>
        <v>3.112391930835735E-2</v>
      </c>
      <c r="J83" s="8">
        <f t="shared" si="6"/>
        <v>-0.77777777777777779</v>
      </c>
      <c r="K83" s="9">
        <f t="shared" si="7"/>
        <v>-0.5</v>
      </c>
    </row>
    <row r="84" spans="1:11" x14ac:dyDescent="0.25">
      <c r="A84" s="7" t="s">
        <v>243</v>
      </c>
      <c r="B84" s="65">
        <v>5</v>
      </c>
      <c r="C84" s="34">
        <f>IF(B91=0, "-", B84/B91)</f>
        <v>0.10869565217391304</v>
      </c>
      <c r="D84" s="65">
        <v>1</v>
      </c>
      <c r="E84" s="9">
        <f>IF(D91=0, "-", D84/D91)</f>
        <v>9.8039215686274508E-3</v>
      </c>
      <c r="F84" s="81">
        <v>82</v>
      </c>
      <c r="G84" s="34">
        <f>IF(F91=0, "-", F84/F91)</f>
        <v>6.4873417721518986E-2</v>
      </c>
      <c r="H84" s="65">
        <v>115</v>
      </c>
      <c r="I84" s="9">
        <f>IF(H91=0, "-", H84/H91)</f>
        <v>6.6282420749279536E-2</v>
      </c>
      <c r="J84" s="8">
        <f t="shared" si="6"/>
        <v>4</v>
      </c>
      <c r="K84" s="9">
        <f t="shared" si="7"/>
        <v>-0.28695652173913044</v>
      </c>
    </row>
    <row r="85" spans="1:11" x14ac:dyDescent="0.25">
      <c r="A85" s="7" t="s">
        <v>244</v>
      </c>
      <c r="B85" s="65">
        <v>0</v>
      </c>
      <c r="C85" s="34">
        <f>IF(B91=0, "-", B85/B91)</f>
        <v>0</v>
      </c>
      <c r="D85" s="65">
        <v>0</v>
      </c>
      <c r="E85" s="9">
        <f>IF(D91=0, "-", D85/D91)</f>
        <v>0</v>
      </c>
      <c r="F85" s="81">
        <v>6</v>
      </c>
      <c r="G85" s="34">
        <f>IF(F91=0, "-", F85/F91)</f>
        <v>4.7468354430379748E-3</v>
      </c>
      <c r="H85" s="65">
        <v>2</v>
      </c>
      <c r="I85" s="9">
        <f>IF(H91=0, "-", H85/H91)</f>
        <v>1.1527377521613833E-3</v>
      </c>
      <c r="J85" s="8" t="str">
        <f t="shared" si="6"/>
        <v>-</v>
      </c>
      <c r="K85" s="9">
        <f t="shared" si="7"/>
        <v>2</v>
      </c>
    </row>
    <row r="86" spans="1:11" x14ac:dyDescent="0.25">
      <c r="A86" s="7" t="s">
        <v>245</v>
      </c>
      <c r="B86" s="65">
        <v>0</v>
      </c>
      <c r="C86" s="34">
        <f>IF(B91=0, "-", B86/B91)</f>
        <v>0</v>
      </c>
      <c r="D86" s="65">
        <v>3</v>
      </c>
      <c r="E86" s="9">
        <f>IF(D91=0, "-", D86/D91)</f>
        <v>2.9411764705882353E-2</v>
      </c>
      <c r="F86" s="81">
        <v>45</v>
      </c>
      <c r="G86" s="34">
        <f>IF(F91=0, "-", F86/F91)</f>
        <v>3.5601265822784812E-2</v>
      </c>
      <c r="H86" s="65">
        <v>59</v>
      </c>
      <c r="I86" s="9">
        <f>IF(H91=0, "-", H86/H91)</f>
        <v>3.4005763688760807E-2</v>
      </c>
      <c r="J86" s="8">
        <f t="shared" si="6"/>
        <v>-1</v>
      </c>
      <c r="K86" s="9">
        <f t="shared" si="7"/>
        <v>-0.23728813559322035</v>
      </c>
    </row>
    <row r="87" spans="1:11" x14ac:dyDescent="0.25">
      <c r="A87" s="7" t="s">
        <v>246</v>
      </c>
      <c r="B87" s="65">
        <v>0</v>
      </c>
      <c r="C87" s="34">
        <f>IF(B91=0, "-", B87/B91)</f>
        <v>0</v>
      </c>
      <c r="D87" s="65">
        <v>0</v>
      </c>
      <c r="E87" s="9">
        <f>IF(D91=0, "-", D87/D91)</f>
        <v>0</v>
      </c>
      <c r="F87" s="81">
        <v>0</v>
      </c>
      <c r="G87" s="34">
        <f>IF(F91=0, "-", F87/F91)</f>
        <v>0</v>
      </c>
      <c r="H87" s="65">
        <v>13</v>
      </c>
      <c r="I87" s="9">
        <f>IF(H91=0, "-", H87/H91)</f>
        <v>7.492795389048991E-3</v>
      </c>
      <c r="J87" s="8" t="str">
        <f t="shared" si="6"/>
        <v>-</v>
      </c>
      <c r="K87" s="9">
        <f t="shared" si="7"/>
        <v>-1</v>
      </c>
    </row>
    <row r="88" spans="1:11" x14ac:dyDescent="0.25">
      <c r="A88" s="7" t="s">
        <v>247</v>
      </c>
      <c r="B88" s="65">
        <v>38</v>
      </c>
      <c r="C88" s="34">
        <f>IF(B91=0, "-", B88/B91)</f>
        <v>0.82608695652173914</v>
      </c>
      <c r="D88" s="65">
        <v>83</v>
      </c>
      <c r="E88" s="9">
        <f>IF(D91=0, "-", D88/D91)</f>
        <v>0.81372549019607843</v>
      </c>
      <c r="F88" s="81">
        <v>1080</v>
      </c>
      <c r="G88" s="34">
        <f>IF(F91=0, "-", F88/F91)</f>
        <v>0.85443037974683544</v>
      </c>
      <c r="H88" s="65">
        <v>1428</v>
      </c>
      <c r="I88" s="9">
        <f>IF(H91=0, "-", H88/H91)</f>
        <v>0.82305475504322767</v>
      </c>
      <c r="J88" s="8">
        <f t="shared" si="6"/>
        <v>-0.54216867469879515</v>
      </c>
      <c r="K88" s="9">
        <f t="shared" si="7"/>
        <v>-0.24369747899159663</v>
      </c>
    </row>
    <row r="89" spans="1:11" x14ac:dyDescent="0.25">
      <c r="A89" s="7" t="s">
        <v>248</v>
      </c>
      <c r="B89" s="65">
        <v>1</v>
      </c>
      <c r="C89" s="34">
        <f>IF(B91=0, "-", B89/B91)</f>
        <v>2.1739130434782608E-2</v>
      </c>
      <c r="D89" s="65">
        <v>5</v>
      </c>
      <c r="E89" s="9">
        <f>IF(D91=0, "-", D89/D91)</f>
        <v>4.9019607843137254E-2</v>
      </c>
      <c r="F89" s="81">
        <v>19</v>
      </c>
      <c r="G89" s="34">
        <f>IF(F91=0, "-", F89/F91)</f>
        <v>1.5031645569620253E-2</v>
      </c>
      <c r="H89" s="65">
        <v>56</v>
      </c>
      <c r="I89" s="9">
        <f>IF(H91=0, "-", H89/H91)</f>
        <v>3.2276657060518729E-2</v>
      </c>
      <c r="J89" s="8">
        <f t="shared" si="6"/>
        <v>-0.8</v>
      </c>
      <c r="K89" s="9">
        <f t="shared" si="7"/>
        <v>-0.6607142857142857</v>
      </c>
    </row>
    <row r="90" spans="1:11" x14ac:dyDescent="0.25">
      <c r="A90" s="2"/>
      <c r="B90" s="68"/>
      <c r="C90" s="33"/>
      <c r="D90" s="68"/>
      <c r="E90" s="6"/>
      <c r="F90" s="82"/>
      <c r="G90" s="33"/>
      <c r="H90" s="68"/>
      <c r="I90" s="6"/>
      <c r="J90" s="5"/>
      <c r="K90" s="6"/>
    </row>
    <row r="91" spans="1:11" s="43" customFormat="1" x14ac:dyDescent="0.25">
      <c r="A91" s="162" t="s">
        <v>590</v>
      </c>
      <c r="B91" s="71">
        <f>SUM(B82:B90)</f>
        <v>46</v>
      </c>
      <c r="C91" s="40">
        <f>B91/5649</f>
        <v>8.1430341653389981E-3</v>
      </c>
      <c r="D91" s="71">
        <f>SUM(D82:D90)</f>
        <v>102</v>
      </c>
      <c r="E91" s="41">
        <f>D91/4889</f>
        <v>2.086316220085907E-2</v>
      </c>
      <c r="F91" s="77">
        <f>SUM(F82:F90)</f>
        <v>1264</v>
      </c>
      <c r="G91" s="42">
        <f>F91/69373</f>
        <v>1.8220345091029651E-2</v>
      </c>
      <c r="H91" s="71">
        <f>SUM(H82:H90)</f>
        <v>1735</v>
      </c>
      <c r="I91" s="41">
        <f>H91/68605</f>
        <v>2.5289701916769915E-2</v>
      </c>
      <c r="J91" s="37">
        <f>IF(D91=0, "-", IF((B91-D91)/D91&lt;10, (B91-D91)/D91, "&gt;999%"))</f>
        <v>-0.5490196078431373</v>
      </c>
      <c r="K91" s="38">
        <f>IF(H91=0, "-", IF((F91-H91)/H91&lt;10, (F91-H91)/H91, "&gt;999%"))</f>
        <v>-0.27146974063400575</v>
      </c>
    </row>
    <row r="92" spans="1:11" x14ac:dyDescent="0.25">
      <c r="B92" s="83"/>
      <c r="D92" s="83"/>
      <c r="F92" s="83"/>
      <c r="H92" s="83"/>
    </row>
    <row r="93" spans="1:11" x14ac:dyDescent="0.25">
      <c r="A93" s="163" t="s">
        <v>141</v>
      </c>
      <c r="B93" s="61" t="s">
        <v>12</v>
      </c>
      <c r="C93" s="62" t="s">
        <v>13</v>
      </c>
      <c r="D93" s="61" t="s">
        <v>12</v>
      </c>
      <c r="E93" s="63" t="s">
        <v>13</v>
      </c>
      <c r="F93" s="62" t="s">
        <v>12</v>
      </c>
      <c r="G93" s="62" t="s">
        <v>13</v>
      </c>
      <c r="H93" s="61" t="s">
        <v>12</v>
      </c>
      <c r="I93" s="63" t="s">
        <v>13</v>
      </c>
      <c r="J93" s="61"/>
      <c r="K93" s="63"/>
    </row>
    <row r="94" spans="1:11" x14ac:dyDescent="0.25">
      <c r="A94" s="7" t="s">
        <v>249</v>
      </c>
      <c r="B94" s="65">
        <v>3</v>
      </c>
      <c r="C94" s="34">
        <f>IF(B112=0, "-", B94/B112)</f>
        <v>2.2900763358778626E-2</v>
      </c>
      <c r="D94" s="65">
        <v>3</v>
      </c>
      <c r="E94" s="9">
        <f>IF(D112=0, "-", D94/D112)</f>
        <v>6.6666666666666666E-2</v>
      </c>
      <c r="F94" s="81">
        <v>29</v>
      </c>
      <c r="G94" s="34">
        <f>IF(F112=0, "-", F94/F112)</f>
        <v>2.83203125E-2</v>
      </c>
      <c r="H94" s="65">
        <v>31</v>
      </c>
      <c r="I94" s="9">
        <f>IF(H112=0, "-", H94/H112)</f>
        <v>5.6261343012704176E-2</v>
      </c>
      <c r="J94" s="8">
        <f t="shared" ref="J94:J110" si="8">IF(D94=0, "-", IF((B94-D94)/D94&lt;10, (B94-D94)/D94, "&gt;999%"))</f>
        <v>0</v>
      </c>
      <c r="K94" s="9">
        <f t="shared" ref="K94:K110" si="9">IF(H94=0, "-", IF((F94-H94)/H94&lt;10, (F94-H94)/H94, "&gt;999%"))</f>
        <v>-6.4516129032258063E-2</v>
      </c>
    </row>
    <row r="95" spans="1:11" x14ac:dyDescent="0.25">
      <c r="A95" s="7" t="s">
        <v>250</v>
      </c>
      <c r="B95" s="65">
        <v>5</v>
      </c>
      <c r="C95" s="34">
        <f>IF(B112=0, "-", B95/B112)</f>
        <v>3.8167938931297711E-2</v>
      </c>
      <c r="D95" s="65">
        <v>3</v>
      </c>
      <c r="E95" s="9">
        <f>IF(D112=0, "-", D95/D112)</f>
        <v>6.6666666666666666E-2</v>
      </c>
      <c r="F95" s="81">
        <v>21</v>
      </c>
      <c r="G95" s="34">
        <f>IF(F112=0, "-", F95/F112)</f>
        <v>2.05078125E-2</v>
      </c>
      <c r="H95" s="65">
        <v>32</v>
      </c>
      <c r="I95" s="9">
        <f>IF(H112=0, "-", H95/H112)</f>
        <v>5.8076225045372049E-2</v>
      </c>
      <c r="J95" s="8">
        <f t="shared" si="8"/>
        <v>0.66666666666666663</v>
      </c>
      <c r="K95" s="9">
        <f t="shared" si="9"/>
        <v>-0.34375</v>
      </c>
    </row>
    <row r="96" spans="1:11" x14ac:dyDescent="0.25">
      <c r="A96" s="7" t="s">
        <v>251</v>
      </c>
      <c r="B96" s="65">
        <v>0</v>
      </c>
      <c r="C96" s="34">
        <f>IF(B112=0, "-", B96/B112)</f>
        <v>0</v>
      </c>
      <c r="D96" s="65">
        <v>3</v>
      </c>
      <c r="E96" s="9">
        <f>IF(D112=0, "-", D96/D112)</f>
        <v>6.6666666666666666E-2</v>
      </c>
      <c r="F96" s="81">
        <v>21</v>
      </c>
      <c r="G96" s="34">
        <f>IF(F112=0, "-", F96/F112)</f>
        <v>2.05078125E-2</v>
      </c>
      <c r="H96" s="65">
        <v>28</v>
      </c>
      <c r="I96" s="9">
        <f>IF(H112=0, "-", H96/H112)</f>
        <v>5.0816696914700546E-2</v>
      </c>
      <c r="J96" s="8">
        <f t="shared" si="8"/>
        <v>-1</v>
      </c>
      <c r="K96" s="9">
        <f t="shared" si="9"/>
        <v>-0.25</v>
      </c>
    </row>
    <row r="97" spans="1:11" x14ac:dyDescent="0.25">
      <c r="A97" s="7" t="s">
        <v>252</v>
      </c>
      <c r="B97" s="65">
        <v>5</v>
      </c>
      <c r="C97" s="34">
        <f>IF(B112=0, "-", B97/B112)</f>
        <v>3.8167938931297711E-2</v>
      </c>
      <c r="D97" s="65">
        <v>17</v>
      </c>
      <c r="E97" s="9">
        <f>IF(D112=0, "-", D97/D112)</f>
        <v>0.37777777777777777</v>
      </c>
      <c r="F97" s="81">
        <v>109</v>
      </c>
      <c r="G97" s="34">
        <f>IF(F112=0, "-", F97/F112)</f>
        <v>0.1064453125</v>
      </c>
      <c r="H97" s="65">
        <v>166</v>
      </c>
      <c r="I97" s="9">
        <f>IF(H112=0, "-", H97/H112)</f>
        <v>0.30127041742286753</v>
      </c>
      <c r="J97" s="8">
        <f t="shared" si="8"/>
        <v>-0.70588235294117652</v>
      </c>
      <c r="K97" s="9">
        <f t="shared" si="9"/>
        <v>-0.34337349397590361</v>
      </c>
    </row>
    <row r="98" spans="1:11" x14ac:dyDescent="0.25">
      <c r="A98" s="7" t="s">
        <v>253</v>
      </c>
      <c r="B98" s="65">
        <v>1</v>
      </c>
      <c r="C98" s="34">
        <f>IF(B112=0, "-", B98/B112)</f>
        <v>7.6335877862595417E-3</v>
      </c>
      <c r="D98" s="65">
        <v>1</v>
      </c>
      <c r="E98" s="9">
        <f>IF(D112=0, "-", D98/D112)</f>
        <v>2.2222222222222223E-2</v>
      </c>
      <c r="F98" s="81">
        <v>38</v>
      </c>
      <c r="G98" s="34">
        <f>IF(F112=0, "-", F98/F112)</f>
        <v>3.7109375E-2</v>
      </c>
      <c r="H98" s="65">
        <v>5</v>
      </c>
      <c r="I98" s="9">
        <f>IF(H112=0, "-", H98/H112)</f>
        <v>9.0744101633393835E-3</v>
      </c>
      <c r="J98" s="8">
        <f t="shared" si="8"/>
        <v>0</v>
      </c>
      <c r="K98" s="9">
        <f t="shared" si="9"/>
        <v>6.6</v>
      </c>
    </row>
    <row r="99" spans="1:11" x14ac:dyDescent="0.25">
      <c r="A99" s="7" t="s">
        <v>254</v>
      </c>
      <c r="B99" s="65">
        <v>0</v>
      </c>
      <c r="C99" s="34">
        <f>IF(B112=0, "-", B99/B112)</f>
        <v>0</v>
      </c>
      <c r="D99" s="65">
        <v>0</v>
      </c>
      <c r="E99" s="9">
        <f>IF(D112=0, "-", D99/D112)</f>
        <v>0</v>
      </c>
      <c r="F99" s="81">
        <v>6</v>
      </c>
      <c r="G99" s="34">
        <f>IF(F112=0, "-", F99/F112)</f>
        <v>5.859375E-3</v>
      </c>
      <c r="H99" s="65">
        <v>0</v>
      </c>
      <c r="I99" s="9">
        <f>IF(H112=0, "-", H99/H112)</f>
        <v>0</v>
      </c>
      <c r="J99" s="8" t="str">
        <f t="shared" si="8"/>
        <v>-</v>
      </c>
      <c r="K99" s="9" t="str">
        <f t="shared" si="9"/>
        <v>-</v>
      </c>
    </row>
    <row r="100" spans="1:11" x14ac:dyDescent="0.25">
      <c r="A100" s="7" t="s">
        <v>255</v>
      </c>
      <c r="B100" s="65">
        <v>0</v>
      </c>
      <c r="C100" s="34">
        <f>IF(B112=0, "-", B100/B112)</f>
        <v>0</v>
      </c>
      <c r="D100" s="65">
        <v>1</v>
      </c>
      <c r="E100" s="9">
        <f>IF(D112=0, "-", D100/D112)</f>
        <v>2.2222222222222223E-2</v>
      </c>
      <c r="F100" s="81">
        <v>0</v>
      </c>
      <c r="G100" s="34">
        <f>IF(F112=0, "-", F100/F112)</f>
        <v>0</v>
      </c>
      <c r="H100" s="65">
        <v>1</v>
      </c>
      <c r="I100" s="9">
        <f>IF(H112=0, "-", H100/H112)</f>
        <v>1.8148820326678765E-3</v>
      </c>
      <c r="J100" s="8">
        <f t="shared" si="8"/>
        <v>-1</v>
      </c>
      <c r="K100" s="9">
        <f t="shared" si="9"/>
        <v>-1</v>
      </c>
    </row>
    <row r="101" spans="1:11" x14ac:dyDescent="0.25">
      <c r="A101" s="7" t="s">
        <v>256</v>
      </c>
      <c r="B101" s="65">
        <v>0</v>
      </c>
      <c r="C101" s="34">
        <f>IF(B112=0, "-", B101/B112)</f>
        <v>0</v>
      </c>
      <c r="D101" s="65">
        <v>0</v>
      </c>
      <c r="E101" s="9">
        <f>IF(D112=0, "-", D101/D112)</f>
        <v>0</v>
      </c>
      <c r="F101" s="81">
        <v>6</v>
      </c>
      <c r="G101" s="34">
        <f>IF(F112=0, "-", F101/F112)</f>
        <v>5.859375E-3</v>
      </c>
      <c r="H101" s="65">
        <v>8</v>
      </c>
      <c r="I101" s="9">
        <f>IF(H112=0, "-", H101/H112)</f>
        <v>1.4519056261343012E-2</v>
      </c>
      <c r="J101" s="8" t="str">
        <f t="shared" si="8"/>
        <v>-</v>
      </c>
      <c r="K101" s="9">
        <f t="shared" si="9"/>
        <v>-0.25</v>
      </c>
    </row>
    <row r="102" spans="1:11" x14ac:dyDescent="0.25">
      <c r="A102" s="7" t="s">
        <v>257</v>
      </c>
      <c r="B102" s="65">
        <v>0</v>
      </c>
      <c r="C102" s="34">
        <f>IF(B112=0, "-", B102/B112)</f>
        <v>0</v>
      </c>
      <c r="D102" s="65">
        <v>4</v>
      </c>
      <c r="E102" s="9">
        <f>IF(D112=0, "-", D102/D112)</f>
        <v>8.8888888888888892E-2</v>
      </c>
      <c r="F102" s="81">
        <v>36</v>
      </c>
      <c r="G102" s="34">
        <f>IF(F112=0, "-", F102/F112)</f>
        <v>3.515625E-2</v>
      </c>
      <c r="H102" s="65">
        <v>26</v>
      </c>
      <c r="I102" s="9">
        <f>IF(H112=0, "-", H102/H112)</f>
        <v>4.7186932849364795E-2</v>
      </c>
      <c r="J102" s="8">
        <f t="shared" si="8"/>
        <v>-1</v>
      </c>
      <c r="K102" s="9">
        <f t="shared" si="9"/>
        <v>0.38461538461538464</v>
      </c>
    </row>
    <row r="103" spans="1:11" x14ac:dyDescent="0.25">
      <c r="A103" s="7" t="s">
        <v>258</v>
      </c>
      <c r="B103" s="65">
        <v>0</v>
      </c>
      <c r="C103" s="34">
        <f>IF(B112=0, "-", B103/B112)</f>
        <v>0</v>
      </c>
      <c r="D103" s="65">
        <v>0</v>
      </c>
      <c r="E103" s="9">
        <f>IF(D112=0, "-", D103/D112)</f>
        <v>0</v>
      </c>
      <c r="F103" s="81">
        <v>0</v>
      </c>
      <c r="G103" s="34">
        <f>IF(F112=0, "-", F103/F112)</f>
        <v>0</v>
      </c>
      <c r="H103" s="65">
        <v>66</v>
      </c>
      <c r="I103" s="9">
        <f>IF(H112=0, "-", H103/H112)</f>
        <v>0.11978221415607986</v>
      </c>
      <c r="J103" s="8" t="str">
        <f t="shared" si="8"/>
        <v>-</v>
      </c>
      <c r="K103" s="9">
        <f t="shared" si="9"/>
        <v>-1</v>
      </c>
    </row>
    <row r="104" spans="1:11" x14ac:dyDescent="0.25">
      <c r="A104" s="7" t="s">
        <v>259</v>
      </c>
      <c r="B104" s="65">
        <v>17</v>
      </c>
      <c r="C104" s="34">
        <f>IF(B112=0, "-", B104/B112)</f>
        <v>0.12977099236641221</v>
      </c>
      <c r="D104" s="65">
        <v>1</v>
      </c>
      <c r="E104" s="9">
        <f>IF(D112=0, "-", D104/D112)</f>
        <v>2.2222222222222223E-2</v>
      </c>
      <c r="F104" s="81">
        <v>201</v>
      </c>
      <c r="G104" s="34">
        <f>IF(F112=0, "-", F104/F112)</f>
        <v>0.1962890625</v>
      </c>
      <c r="H104" s="65">
        <v>113</v>
      </c>
      <c r="I104" s="9">
        <f>IF(H112=0, "-", H104/H112)</f>
        <v>0.20508166969147004</v>
      </c>
      <c r="J104" s="8" t="str">
        <f t="shared" si="8"/>
        <v>&gt;999%</v>
      </c>
      <c r="K104" s="9">
        <f t="shared" si="9"/>
        <v>0.77876106194690264</v>
      </c>
    </row>
    <row r="105" spans="1:11" x14ac:dyDescent="0.25">
      <c r="A105" s="7" t="s">
        <v>260</v>
      </c>
      <c r="B105" s="65">
        <v>3</v>
      </c>
      <c r="C105" s="34">
        <f>IF(B112=0, "-", B105/B112)</f>
        <v>2.2900763358778626E-2</v>
      </c>
      <c r="D105" s="65">
        <v>5</v>
      </c>
      <c r="E105" s="9">
        <f>IF(D112=0, "-", D105/D112)</f>
        <v>0.1111111111111111</v>
      </c>
      <c r="F105" s="81">
        <v>67</v>
      </c>
      <c r="G105" s="34">
        <f>IF(F112=0, "-", F105/F112)</f>
        <v>6.54296875E-2</v>
      </c>
      <c r="H105" s="65">
        <v>60</v>
      </c>
      <c r="I105" s="9">
        <f>IF(H112=0, "-", H105/H112)</f>
        <v>0.10889292196007259</v>
      </c>
      <c r="J105" s="8">
        <f t="shared" si="8"/>
        <v>-0.4</v>
      </c>
      <c r="K105" s="9">
        <f t="shared" si="9"/>
        <v>0.11666666666666667</v>
      </c>
    </row>
    <row r="106" spans="1:11" x14ac:dyDescent="0.25">
      <c r="A106" s="7" t="s">
        <v>261</v>
      </c>
      <c r="B106" s="65">
        <v>3</v>
      </c>
      <c r="C106" s="34">
        <f>IF(B112=0, "-", B106/B112)</f>
        <v>2.2900763358778626E-2</v>
      </c>
      <c r="D106" s="65">
        <v>0</v>
      </c>
      <c r="E106" s="9">
        <f>IF(D112=0, "-", D106/D112)</f>
        <v>0</v>
      </c>
      <c r="F106" s="81">
        <v>52</v>
      </c>
      <c r="G106" s="34">
        <f>IF(F112=0, "-", F106/F112)</f>
        <v>5.078125E-2</v>
      </c>
      <c r="H106" s="65">
        <v>0</v>
      </c>
      <c r="I106" s="9">
        <f>IF(H112=0, "-", H106/H112)</f>
        <v>0</v>
      </c>
      <c r="J106" s="8" t="str">
        <f t="shared" si="8"/>
        <v>-</v>
      </c>
      <c r="K106" s="9" t="str">
        <f t="shared" si="9"/>
        <v>-</v>
      </c>
    </row>
    <row r="107" spans="1:11" x14ac:dyDescent="0.25">
      <c r="A107" s="7" t="s">
        <v>262</v>
      </c>
      <c r="B107" s="65">
        <v>88</v>
      </c>
      <c r="C107" s="34">
        <f>IF(B112=0, "-", B107/B112)</f>
        <v>0.6717557251908397</v>
      </c>
      <c r="D107" s="65">
        <v>0</v>
      </c>
      <c r="E107" s="9">
        <f>IF(D112=0, "-", D107/D112)</f>
        <v>0</v>
      </c>
      <c r="F107" s="81">
        <v>377</v>
      </c>
      <c r="G107" s="34">
        <f>IF(F112=0, "-", F107/F112)</f>
        <v>0.3681640625</v>
      </c>
      <c r="H107" s="65">
        <v>0</v>
      </c>
      <c r="I107" s="9">
        <f>IF(H112=0, "-", H107/H112)</f>
        <v>0</v>
      </c>
      <c r="J107" s="8" t="str">
        <f t="shared" si="8"/>
        <v>-</v>
      </c>
      <c r="K107" s="9" t="str">
        <f t="shared" si="9"/>
        <v>-</v>
      </c>
    </row>
    <row r="108" spans="1:11" x14ac:dyDescent="0.25">
      <c r="A108" s="7" t="s">
        <v>263</v>
      </c>
      <c r="B108" s="65">
        <v>6</v>
      </c>
      <c r="C108" s="34">
        <f>IF(B112=0, "-", B108/B112)</f>
        <v>4.5801526717557252E-2</v>
      </c>
      <c r="D108" s="65">
        <v>6</v>
      </c>
      <c r="E108" s="9">
        <f>IF(D112=0, "-", D108/D112)</f>
        <v>0.13333333333333333</v>
      </c>
      <c r="F108" s="81">
        <v>52</v>
      </c>
      <c r="G108" s="34">
        <f>IF(F112=0, "-", F108/F112)</f>
        <v>5.078125E-2</v>
      </c>
      <c r="H108" s="65">
        <v>6</v>
      </c>
      <c r="I108" s="9">
        <f>IF(H112=0, "-", H108/H112)</f>
        <v>1.0889292196007259E-2</v>
      </c>
      <c r="J108" s="8">
        <f t="shared" si="8"/>
        <v>0</v>
      </c>
      <c r="K108" s="9">
        <f t="shared" si="9"/>
        <v>7.666666666666667</v>
      </c>
    </row>
    <row r="109" spans="1:11" x14ac:dyDescent="0.25">
      <c r="A109" s="7" t="s">
        <v>264</v>
      </c>
      <c r="B109" s="65">
        <v>0</v>
      </c>
      <c r="C109" s="34">
        <f>IF(B112=0, "-", B109/B112)</f>
        <v>0</v>
      </c>
      <c r="D109" s="65">
        <v>1</v>
      </c>
      <c r="E109" s="9">
        <f>IF(D112=0, "-", D109/D112)</f>
        <v>2.2222222222222223E-2</v>
      </c>
      <c r="F109" s="81">
        <v>6</v>
      </c>
      <c r="G109" s="34">
        <f>IF(F112=0, "-", F109/F112)</f>
        <v>5.859375E-3</v>
      </c>
      <c r="H109" s="65">
        <v>5</v>
      </c>
      <c r="I109" s="9">
        <f>IF(H112=0, "-", H109/H112)</f>
        <v>9.0744101633393835E-3</v>
      </c>
      <c r="J109" s="8">
        <f t="shared" si="8"/>
        <v>-1</v>
      </c>
      <c r="K109" s="9">
        <f t="shared" si="9"/>
        <v>0.2</v>
      </c>
    </row>
    <row r="110" spans="1:11" x14ac:dyDescent="0.25">
      <c r="A110" s="7" t="s">
        <v>265</v>
      </c>
      <c r="B110" s="65">
        <v>0</v>
      </c>
      <c r="C110" s="34">
        <f>IF(B112=0, "-", B110/B112)</f>
        <v>0</v>
      </c>
      <c r="D110" s="65">
        <v>0</v>
      </c>
      <c r="E110" s="9">
        <f>IF(D112=0, "-", D110/D112)</f>
        <v>0</v>
      </c>
      <c r="F110" s="81">
        <v>3</v>
      </c>
      <c r="G110" s="34">
        <f>IF(F112=0, "-", F110/F112)</f>
        <v>2.9296875E-3</v>
      </c>
      <c r="H110" s="65">
        <v>4</v>
      </c>
      <c r="I110" s="9">
        <f>IF(H112=0, "-", H110/H112)</f>
        <v>7.2595281306715061E-3</v>
      </c>
      <c r="J110" s="8" t="str">
        <f t="shared" si="8"/>
        <v>-</v>
      </c>
      <c r="K110" s="9">
        <f t="shared" si="9"/>
        <v>-0.25</v>
      </c>
    </row>
    <row r="111" spans="1:11" x14ac:dyDescent="0.25">
      <c r="A111" s="2"/>
      <c r="B111" s="68"/>
      <c r="C111" s="33"/>
      <c r="D111" s="68"/>
      <c r="E111" s="6"/>
      <c r="F111" s="82"/>
      <c r="G111" s="33"/>
      <c r="H111" s="68"/>
      <c r="I111" s="6"/>
      <c r="J111" s="5"/>
      <c r="K111" s="6"/>
    </row>
    <row r="112" spans="1:11" s="43" customFormat="1" x14ac:dyDescent="0.25">
      <c r="A112" s="162" t="s">
        <v>589</v>
      </c>
      <c r="B112" s="71">
        <f>SUM(B94:B111)</f>
        <v>131</v>
      </c>
      <c r="C112" s="40">
        <f>B112/5649</f>
        <v>2.3189945123030624E-2</v>
      </c>
      <c r="D112" s="71">
        <f>SUM(D94:D111)</f>
        <v>45</v>
      </c>
      <c r="E112" s="41">
        <f>D112/4889</f>
        <v>9.2043362650848851E-3</v>
      </c>
      <c r="F112" s="77">
        <f>SUM(F94:F111)</f>
        <v>1024</v>
      </c>
      <c r="G112" s="42">
        <f>F112/69373</f>
        <v>1.476078589653035E-2</v>
      </c>
      <c r="H112" s="71">
        <f>SUM(H94:H111)</f>
        <v>551</v>
      </c>
      <c r="I112" s="41">
        <f>H112/68605</f>
        <v>8.0314845856715982E-3</v>
      </c>
      <c r="J112" s="37">
        <f>IF(D112=0, "-", IF((B112-D112)/D112&lt;10, (B112-D112)/D112, "&gt;999%"))</f>
        <v>1.9111111111111112</v>
      </c>
      <c r="K112" s="38">
        <f>IF(H112=0, "-", IF((F112-H112)/H112&lt;10, (F112-H112)/H112, "&gt;999%"))</f>
        <v>0.85843920145190566</v>
      </c>
    </row>
    <row r="113" spans="1:11" x14ac:dyDescent="0.25">
      <c r="B113" s="83"/>
      <c r="D113" s="83"/>
      <c r="F113" s="83"/>
      <c r="H113" s="83"/>
    </row>
    <row r="114" spans="1:11" s="43" customFormat="1" x14ac:dyDescent="0.25">
      <c r="A114" s="162" t="s">
        <v>588</v>
      </c>
      <c r="B114" s="71">
        <v>177</v>
      </c>
      <c r="C114" s="40">
        <f>B114/5649</f>
        <v>3.1332979288369624E-2</v>
      </c>
      <c r="D114" s="71">
        <v>147</v>
      </c>
      <c r="E114" s="41">
        <f>D114/4889</f>
        <v>3.0067498465943955E-2</v>
      </c>
      <c r="F114" s="77">
        <v>2288</v>
      </c>
      <c r="G114" s="42">
        <f>F114/69373</f>
        <v>3.2981130987560003E-2</v>
      </c>
      <c r="H114" s="71">
        <v>2286</v>
      </c>
      <c r="I114" s="41">
        <f>H114/68605</f>
        <v>3.3321186502441515E-2</v>
      </c>
      <c r="J114" s="37">
        <f>IF(D114=0, "-", IF((B114-D114)/D114&lt;10, (B114-D114)/D114, "&gt;999%"))</f>
        <v>0.20408163265306123</v>
      </c>
      <c r="K114" s="38">
        <f>IF(H114=0, "-", IF((F114-H114)/H114&lt;10, (F114-H114)/H114, "&gt;999%"))</f>
        <v>8.7489063867016625E-4</v>
      </c>
    </row>
    <row r="115" spans="1:11" x14ac:dyDescent="0.25">
      <c r="B115" s="83"/>
      <c r="D115" s="83"/>
      <c r="F115" s="83"/>
      <c r="H115" s="83"/>
    </row>
    <row r="116" spans="1:11" ht="15.6" x14ac:dyDescent="0.3">
      <c r="A116" s="164" t="s">
        <v>115</v>
      </c>
      <c r="B116" s="196" t="s">
        <v>1</v>
      </c>
      <c r="C116" s="200"/>
      <c r="D116" s="200"/>
      <c r="E116" s="197"/>
      <c r="F116" s="196" t="s">
        <v>14</v>
      </c>
      <c r="G116" s="200"/>
      <c r="H116" s="200"/>
      <c r="I116" s="197"/>
      <c r="J116" s="196" t="s">
        <v>15</v>
      </c>
      <c r="K116" s="197"/>
    </row>
    <row r="117" spans="1:11" x14ac:dyDescent="0.25">
      <c r="A117" s="22"/>
      <c r="B117" s="196">
        <f>VALUE(RIGHT($B$2, 4))</f>
        <v>2022</v>
      </c>
      <c r="C117" s="197"/>
      <c r="D117" s="196">
        <f>B117-1</f>
        <v>2021</v>
      </c>
      <c r="E117" s="204"/>
      <c r="F117" s="196">
        <f>B117</f>
        <v>2022</v>
      </c>
      <c r="G117" s="204"/>
      <c r="H117" s="196">
        <f>D117</f>
        <v>2021</v>
      </c>
      <c r="I117" s="204"/>
      <c r="J117" s="140" t="s">
        <v>4</v>
      </c>
      <c r="K117" s="141" t="s">
        <v>2</v>
      </c>
    </row>
    <row r="118" spans="1:11" x14ac:dyDescent="0.25">
      <c r="A118" s="163" t="s">
        <v>142</v>
      </c>
      <c r="B118" s="61" t="s">
        <v>12</v>
      </c>
      <c r="C118" s="62" t="s">
        <v>13</v>
      </c>
      <c r="D118" s="61" t="s">
        <v>12</v>
      </c>
      <c r="E118" s="63" t="s">
        <v>13</v>
      </c>
      <c r="F118" s="62" t="s">
        <v>12</v>
      </c>
      <c r="G118" s="62" t="s">
        <v>13</v>
      </c>
      <c r="H118" s="61" t="s">
        <v>12</v>
      </c>
      <c r="I118" s="63" t="s">
        <v>13</v>
      </c>
      <c r="J118" s="61"/>
      <c r="K118" s="63"/>
    </row>
    <row r="119" spans="1:11" x14ac:dyDescent="0.25">
      <c r="A119" s="7" t="s">
        <v>266</v>
      </c>
      <c r="B119" s="65">
        <v>0</v>
      </c>
      <c r="C119" s="34">
        <f>IF(B123=0, "-", B119/B123)</f>
        <v>0</v>
      </c>
      <c r="D119" s="65">
        <v>0</v>
      </c>
      <c r="E119" s="9">
        <f>IF(D123=0, "-", D119/D123)</f>
        <v>0</v>
      </c>
      <c r="F119" s="81">
        <v>3</v>
      </c>
      <c r="G119" s="34">
        <f>IF(F123=0, "-", F119/F123)</f>
        <v>1.9108280254777069E-2</v>
      </c>
      <c r="H119" s="65">
        <v>0</v>
      </c>
      <c r="I119" s="9">
        <f>IF(H123=0, "-", H119/H123)</f>
        <v>0</v>
      </c>
      <c r="J119" s="8" t="str">
        <f>IF(D119=0, "-", IF((B119-D119)/D119&lt;10, (B119-D119)/D119, "&gt;999%"))</f>
        <v>-</v>
      </c>
      <c r="K119" s="9" t="str">
        <f>IF(H119=0, "-", IF((F119-H119)/H119&lt;10, (F119-H119)/H119, "&gt;999%"))</f>
        <v>-</v>
      </c>
    </row>
    <row r="120" spans="1:11" x14ac:dyDescent="0.25">
      <c r="A120" s="7" t="s">
        <v>267</v>
      </c>
      <c r="B120" s="65">
        <v>6</v>
      </c>
      <c r="C120" s="34">
        <f>IF(B123=0, "-", B120/B123)</f>
        <v>1</v>
      </c>
      <c r="D120" s="65">
        <v>1</v>
      </c>
      <c r="E120" s="9">
        <f>IF(D123=0, "-", D120/D123)</f>
        <v>1</v>
      </c>
      <c r="F120" s="81">
        <v>122</v>
      </c>
      <c r="G120" s="34">
        <f>IF(F123=0, "-", F120/F123)</f>
        <v>0.77707006369426757</v>
      </c>
      <c r="H120" s="65">
        <v>93</v>
      </c>
      <c r="I120" s="9">
        <f>IF(H123=0, "-", H120/H123)</f>
        <v>0.7265625</v>
      </c>
      <c r="J120" s="8">
        <f>IF(D120=0, "-", IF((B120-D120)/D120&lt;10, (B120-D120)/D120, "&gt;999%"))</f>
        <v>5</v>
      </c>
      <c r="K120" s="9">
        <f>IF(H120=0, "-", IF((F120-H120)/H120&lt;10, (F120-H120)/H120, "&gt;999%"))</f>
        <v>0.31182795698924731</v>
      </c>
    </row>
    <row r="121" spans="1:11" x14ac:dyDescent="0.25">
      <c r="A121" s="7" t="s">
        <v>268</v>
      </c>
      <c r="B121" s="65">
        <v>0</v>
      </c>
      <c r="C121" s="34">
        <f>IF(B123=0, "-", B121/B123)</f>
        <v>0</v>
      </c>
      <c r="D121" s="65">
        <v>0</v>
      </c>
      <c r="E121" s="9">
        <f>IF(D123=0, "-", D121/D123)</f>
        <v>0</v>
      </c>
      <c r="F121" s="81">
        <v>32</v>
      </c>
      <c r="G121" s="34">
        <f>IF(F123=0, "-", F121/F123)</f>
        <v>0.20382165605095542</v>
      </c>
      <c r="H121" s="65">
        <v>35</v>
      </c>
      <c r="I121" s="9">
        <f>IF(H123=0, "-", H121/H123)</f>
        <v>0.2734375</v>
      </c>
      <c r="J121" s="8" t="str">
        <f>IF(D121=0, "-", IF((B121-D121)/D121&lt;10, (B121-D121)/D121, "&gt;999%"))</f>
        <v>-</v>
      </c>
      <c r="K121" s="9">
        <f>IF(H121=0, "-", IF((F121-H121)/H121&lt;10, (F121-H121)/H121, "&gt;999%"))</f>
        <v>-8.5714285714285715E-2</v>
      </c>
    </row>
    <row r="122" spans="1:11" x14ac:dyDescent="0.25">
      <c r="A122" s="2"/>
      <c r="B122" s="68"/>
      <c r="C122" s="33"/>
      <c r="D122" s="68"/>
      <c r="E122" s="6"/>
      <c r="F122" s="82"/>
      <c r="G122" s="33"/>
      <c r="H122" s="68"/>
      <c r="I122" s="6"/>
      <c r="J122" s="5"/>
      <c r="K122" s="6"/>
    </row>
    <row r="123" spans="1:11" s="43" customFormat="1" x14ac:dyDescent="0.25">
      <c r="A123" s="162" t="s">
        <v>587</v>
      </c>
      <c r="B123" s="71">
        <f>SUM(B119:B122)</f>
        <v>6</v>
      </c>
      <c r="C123" s="40">
        <f>B123/5649</f>
        <v>1.0621348911311736E-3</v>
      </c>
      <c r="D123" s="71">
        <f>SUM(D119:D122)</f>
        <v>1</v>
      </c>
      <c r="E123" s="41">
        <f>D123/4889</f>
        <v>2.0454080589077522E-4</v>
      </c>
      <c r="F123" s="77">
        <f>SUM(F119:F122)</f>
        <v>157</v>
      </c>
      <c r="G123" s="42">
        <f>F123/69373</f>
        <v>2.263128306401626E-3</v>
      </c>
      <c r="H123" s="71">
        <f>SUM(H119:H122)</f>
        <v>128</v>
      </c>
      <c r="I123" s="41">
        <f>H123/68605</f>
        <v>1.8657532249836018E-3</v>
      </c>
      <c r="J123" s="37">
        <f>IF(D123=0, "-", IF((B123-D123)/D123&lt;10, (B123-D123)/D123, "&gt;999%"))</f>
        <v>5</v>
      </c>
      <c r="K123" s="38">
        <f>IF(H123=0, "-", IF((F123-H123)/H123&lt;10, (F123-H123)/H123, "&gt;999%"))</f>
        <v>0.2265625</v>
      </c>
    </row>
    <row r="124" spans="1:11" x14ac:dyDescent="0.25">
      <c r="B124" s="83"/>
      <c r="D124" s="83"/>
      <c r="F124" s="83"/>
      <c r="H124" s="83"/>
    </row>
    <row r="125" spans="1:11" x14ac:dyDescent="0.25">
      <c r="A125" s="163" t="s">
        <v>143</v>
      </c>
      <c r="B125" s="61" t="s">
        <v>12</v>
      </c>
      <c r="C125" s="62" t="s">
        <v>13</v>
      </c>
      <c r="D125" s="61" t="s">
        <v>12</v>
      </c>
      <c r="E125" s="63" t="s">
        <v>13</v>
      </c>
      <c r="F125" s="62" t="s">
        <v>12</v>
      </c>
      <c r="G125" s="62" t="s">
        <v>13</v>
      </c>
      <c r="H125" s="61" t="s">
        <v>12</v>
      </c>
      <c r="I125" s="63" t="s">
        <v>13</v>
      </c>
      <c r="J125" s="61"/>
      <c r="K125" s="63"/>
    </row>
    <row r="126" spans="1:11" x14ac:dyDescent="0.25">
      <c r="A126" s="7" t="s">
        <v>269</v>
      </c>
      <c r="B126" s="65">
        <v>1</v>
      </c>
      <c r="C126" s="34">
        <f>IF(B137=0, "-", B126/B137)</f>
        <v>0.125</v>
      </c>
      <c r="D126" s="65">
        <v>0</v>
      </c>
      <c r="E126" s="9">
        <f>IF(D137=0, "-", D126/D137)</f>
        <v>0</v>
      </c>
      <c r="F126" s="81">
        <v>17</v>
      </c>
      <c r="G126" s="34">
        <f>IF(F137=0, "-", F126/F137)</f>
        <v>0.17525773195876287</v>
      </c>
      <c r="H126" s="65">
        <v>15</v>
      </c>
      <c r="I126" s="9">
        <f>IF(H137=0, "-", H126/H137)</f>
        <v>0.13157894736842105</v>
      </c>
      <c r="J126" s="8" t="str">
        <f t="shared" ref="J126:J135" si="10">IF(D126=0, "-", IF((B126-D126)/D126&lt;10, (B126-D126)/D126, "&gt;999%"))</f>
        <v>-</v>
      </c>
      <c r="K126" s="9">
        <f t="shared" ref="K126:K135" si="11">IF(H126=0, "-", IF((F126-H126)/H126&lt;10, (F126-H126)/H126, "&gt;999%"))</f>
        <v>0.13333333333333333</v>
      </c>
    </row>
    <row r="127" spans="1:11" x14ac:dyDescent="0.25">
      <c r="A127" s="7" t="s">
        <v>270</v>
      </c>
      <c r="B127" s="65">
        <v>1</v>
      </c>
      <c r="C127" s="34">
        <f>IF(B137=0, "-", B127/B137)</f>
        <v>0.125</v>
      </c>
      <c r="D127" s="65">
        <v>0</v>
      </c>
      <c r="E127" s="9">
        <f>IF(D137=0, "-", D127/D137)</f>
        <v>0</v>
      </c>
      <c r="F127" s="81">
        <v>6</v>
      </c>
      <c r="G127" s="34">
        <f>IF(F137=0, "-", F127/F137)</f>
        <v>6.1855670103092786E-2</v>
      </c>
      <c r="H127" s="65">
        <v>4</v>
      </c>
      <c r="I127" s="9">
        <f>IF(H137=0, "-", H127/H137)</f>
        <v>3.5087719298245612E-2</v>
      </c>
      <c r="J127" s="8" t="str">
        <f t="shared" si="10"/>
        <v>-</v>
      </c>
      <c r="K127" s="9">
        <f t="shared" si="11"/>
        <v>0.5</v>
      </c>
    </row>
    <row r="128" spans="1:11" x14ac:dyDescent="0.25">
      <c r="A128" s="7" t="s">
        <v>271</v>
      </c>
      <c r="B128" s="65">
        <v>2</v>
      </c>
      <c r="C128" s="34">
        <f>IF(B137=0, "-", B128/B137)</f>
        <v>0.25</v>
      </c>
      <c r="D128" s="65">
        <v>0</v>
      </c>
      <c r="E128" s="9">
        <f>IF(D137=0, "-", D128/D137)</f>
        <v>0</v>
      </c>
      <c r="F128" s="81">
        <v>2</v>
      </c>
      <c r="G128" s="34">
        <f>IF(F137=0, "-", F128/F137)</f>
        <v>2.0618556701030927E-2</v>
      </c>
      <c r="H128" s="65">
        <v>0</v>
      </c>
      <c r="I128" s="9">
        <f>IF(H137=0, "-", H128/H137)</f>
        <v>0</v>
      </c>
      <c r="J128" s="8" t="str">
        <f t="shared" si="10"/>
        <v>-</v>
      </c>
      <c r="K128" s="9" t="str">
        <f t="shared" si="11"/>
        <v>-</v>
      </c>
    </row>
    <row r="129" spans="1:11" x14ac:dyDescent="0.25">
      <c r="A129" s="7" t="s">
        <v>272</v>
      </c>
      <c r="B129" s="65">
        <v>0</v>
      </c>
      <c r="C129" s="34">
        <f>IF(B137=0, "-", B129/B137)</f>
        <v>0</v>
      </c>
      <c r="D129" s="65">
        <v>2</v>
      </c>
      <c r="E129" s="9">
        <f>IF(D137=0, "-", D129/D137)</f>
        <v>0.4</v>
      </c>
      <c r="F129" s="81">
        <v>13</v>
      </c>
      <c r="G129" s="34">
        <f>IF(F137=0, "-", F129/F137)</f>
        <v>0.13402061855670103</v>
      </c>
      <c r="H129" s="65">
        <v>21</v>
      </c>
      <c r="I129" s="9">
        <f>IF(H137=0, "-", H129/H137)</f>
        <v>0.18421052631578946</v>
      </c>
      <c r="J129" s="8">
        <f t="shared" si="10"/>
        <v>-1</v>
      </c>
      <c r="K129" s="9">
        <f t="shared" si="11"/>
        <v>-0.38095238095238093</v>
      </c>
    </row>
    <row r="130" spans="1:11" x14ac:dyDescent="0.25">
      <c r="A130" s="7" t="s">
        <v>273</v>
      </c>
      <c r="B130" s="65">
        <v>0</v>
      </c>
      <c r="C130" s="34">
        <f>IF(B137=0, "-", B130/B137)</f>
        <v>0</v>
      </c>
      <c r="D130" s="65">
        <v>0</v>
      </c>
      <c r="E130" s="9">
        <f>IF(D137=0, "-", D130/D137)</f>
        <v>0</v>
      </c>
      <c r="F130" s="81">
        <v>7</v>
      </c>
      <c r="G130" s="34">
        <f>IF(F137=0, "-", F130/F137)</f>
        <v>7.2164948453608241E-2</v>
      </c>
      <c r="H130" s="65">
        <v>2</v>
      </c>
      <c r="I130" s="9">
        <f>IF(H137=0, "-", H130/H137)</f>
        <v>1.7543859649122806E-2</v>
      </c>
      <c r="J130" s="8" t="str">
        <f t="shared" si="10"/>
        <v>-</v>
      </c>
      <c r="K130" s="9">
        <f t="shared" si="11"/>
        <v>2.5</v>
      </c>
    </row>
    <row r="131" spans="1:11" x14ac:dyDescent="0.25">
      <c r="A131" s="7" t="s">
        <v>274</v>
      </c>
      <c r="B131" s="65">
        <v>0</v>
      </c>
      <c r="C131" s="34">
        <f>IF(B137=0, "-", B131/B137)</f>
        <v>0</v>
      </c>
      <c r="D131" s="65">
        <v>0</v>
      </c>
      <c r="E131" s="9">
        <f>IF(D137=0, "-", D131/D137)</f>
        <v>0</v>
      </c>
      <c r="F131" s="81">
        <v>2</v>
      </c>
      <c r="G131" s="34">
        <f>IF(F137=0, "-", F131/F137)</f>
        <v>2.0618556701030927E-2</v>
      </c>
      <c r="H131" s="65">
        <v>2</v>
      </c>
      <c r="I131" s="9">
        <f>IF(H137=0, "-", H131/H137)</f>
        <v>1.7543859649122806E-2</v>
      </c>
      <c r="J131" s="8" t="str">
        <f t="shared" si="10"/>
        <v>-</v>
      </c>
      <c r="K131" s="9">
        <f t="shared" si="11"/>
        <v>0</v>
      </c>
    </row>
    <row r="132" spans="1:11" x14ac:dyDescent="0.25">
      <c r="A132" s="7" t="s">
        <v>275</v>
      </c>
      <c r="B132" s="65">
        <v>0</v>
      </c>
      <c r="C132" s="34">
        <f>IF(B137=0, "-", B132/B137)</f>
        <v>0</v>
      </c>
      <c r="D132" s="65">
        <v>0</v>
      </c>
      <c r="E132" s="9">
        <f>IF(D137=0, "-", D132/D137)</f>
        <v>0</v>
      </c>
      <c r="F132" s="81">
        <v>1</v>
      </c>
      <c r="G132" s="34">
        <f>IF(F137=0, "-", F132/F137)</f>
        <v>1.0309278350515464E-2</v>
      </c>
      <c r="H132" s="65">
        <v>1</v>
      </c>
      <c r="I132" s="9">
        <f>IF(H137=0, "-", H132/H137)</f>
        <v>8.771929824561403E-3</v>
      </c>
      <c r="J132" s="8" t="str">
        <f t="shared" si="10"/>
        <v>-</v>
      </c>
      <c r="K132" s="9">
        <f t="shared" si="11"/>
        <v>0</v>
      </c>
    </row>
    <row r="133" spans="1:11" x14ac:dyDescent="0.25">
      <c r="A133" s="7" t="s">
        <v>276</v>
      </c>
      <c r="B133" s="65">
        <v>1</v>
      </c>
      <c r="C133" s="34">
        <f>IF(B137=0, "-", B133/B137)</f>
        <v>0.125</v>
      </c>
      <c r="D133" s="65">
        <v>0</v>
      </c>
      <c r="E133" s="9">
        <f>IF(D137=0, "-", D133/D137)</f>
        <v>0</v>
      </c>
      <c r="F133" s="81">
        <v>7</v>
      </c>
      <c r="G133" s="34">
        <f>IF(F137=0, "-", F133/F137)</f>
        <v>7.2164948453608241E-2</v>
      </c>
      <c r="H133" s="65">
        <v>3</v>
      </c>
      <c r="I133" s="9">
        <f>IF(H137=0, "-", H133/H137)</f>
        <v>2.6315789473684209E-2</v>
      </c>
      <c r="J133" s="8" t="str">
        <f t="shared" si="10"/>
        <v>-</v>
      </c>
      <c r="K133" s="9">
        <f t="shared" si="11"/>
        <v>1.3333333333333333</v>
      </c>
    </row>
    <row r="134" spans="1:11" x14ac:dyDescent="0.25">
      <c r="A134" s="7" t="s">
        <v>277</v>
      </c>
      <c r="B134" s="65">
        <v>2</v>
      </c>
      <c r="C134" s="34">
        <f>IF(B137=0, "-", B134/B137)</f>
        <v>0.25</v>
      </c>
      <c r="D134" s="65">
        <v>2</v>
      </c>
      <c r="E134" s="9">
        <f>IF(D137=0, "-", D134/D137)</f>
        <v>0.4</v>
      </c>
      <c r="F134" s="81">
        <v>20</v>
      </c>
      <c r="G134" s="34">
        <f>IF(F137=0, "-", F134/F137)</f>
        <v>0.20618556701030927</v>
      </c>
      <c r="H134" s="65">
        <v>40</v>
      </c>
      <c r="I134" s="9">
        <f>IF(H137=0, "-", H134/H137)</f>
        <v>0.35087719298245612</v>
      </c>
      <c r="J134" s="8">
        <f t="shared" si="10"/>
        <v>0</v>
      </c>
      <c r="K134" s="9">
        <f t="shared" si="11"/>
        <v>-0.5</v>
      </c>
    </row>
    <row r="135" spans="1:11" x14ac:dyDescent="0.25">
      <c r="A135" s="7" t="s">
        <v>278</v>
      </c>
      <c r="B135" s="65">
        <v>1</v>
      </c>
      <c r="C135" s="34">
        <f>IF(B137=0, "-", B135/B137)</f>
        <v>0.125</v>
      </c>
      <c r="D135" s="65">
        <v>1</v>
      </c>
      <c r="E135" s="9">
        <f>IF(D137=0, "-", D135/D137)</f>
        <v>0.2</v>
      </c>
      <c r="F135" s="81">
        <v>22</v>
      </c>
      <c r="G135" s="34">
        <f>IF(F137=0, "-", F135/F137)</f>
        <v>0.22680412371134021</v>
      </c>
      <c r="H135" s="65">
        <v>26</v>
      </c>
      <c r="I135" s="9">
        <f>IF(H137=0, "-", H135/H137)</f>
        <v>0.22807017543859648</v>
      </c>
      <c r="J135" s="8">
        <f t="shared" si="10"/>
        <v>0</v>
      </c>
      <c r="K135" s="9">
        <f t="shared" si="11"/>
        <v>-0.15384615384615385</v>
      </c>
    </row>
    <row r="136" spans="1:11" x14ac:dyDescent="0.25">
      <c r="A136" s="2"/>
      <c r="B136" s="68"/>
      <c r="C136" s="33"/>
      <c r="D136" s="68"/>
      <c r="E136" s="6"/>
      <c r="F136" s="82"/>
      <c r="G136" s="33"/>
      <c r="H136" s="68"/>
      <c r="I136" s="6"/>
      <c r="J136" s="5"/>
      <c r="K136" s="6"/>
    </row>
    <row r="137" spans="1:11" s="43" customFormat="1" x14ac:dyDescent="0.25">
      <c r="A137" s="162" t="s">
        <v>586</v>
      </c>
      <c r="B137" s="71">
        <f>SUM(B126:B136)</f>
        <v>8</v>
      </c>
      <c r="C137" s="40">
        <f>B137/5649</f>
        <v>1.4161798548415648E-3</v>
      </c>
      <c r="D137" s="71">
        <f>SUM(D126:D136)</f>
        <v>5</v>
      </c>
      <c r="E137" s="41">
        <f>D137/4889</f>
        <v>1.0227040294538761E-3</v>
      </c>
      <c r="F137" s="77">
        <f>SUM(F126:F136)</f>
        <v>97</v>
      </c>
      <c r="G137" s="42">
        <f>F137/69373</f>
        <v>1.3982385077768009E-3</v>
      </c>
      <c r="H137" s="71">
        <f>SUM(H126:H136)</f>
        <v>114</v>
      </c>
      <c r="I137" s="41">
        <f>H137/68605</f>
        <v>1.6616864660010204E-3</v>
      </c>
      <c r="J137" s="37">
        <f>IF(D137=0, "-", IF((B137-D137)/D137&lt;10, (B137-D137)/D137, "&gt;999%"))</f>
        <v>0.6</v>
      </c>
      <c r="K137" s="38">
        <f>IF(H137=0, "-", IF((F137-H137)/H137&lt;10, (F137-H137)/H137, "&gt;999%"))</f>
        <v>-0.14912280701754385</v>
      </c>
    </row>
    <row r="138" spans="1:11" x14ac:dyDescent="0.25">
      <c r="B138" s="83"/>
      <c r="D138" s="83"/>
      <c r="F138" s="83"/>
      <c r="H138" s="83"/>
    </row>
    <row r="139" spans="1:11" s="43" customFormat="1" x14ac:dyDescent="0.25">
      <c r="A139" s="162" t="s">
        <v>585</v>
      </c>
      <c r="B139" s="71">
        <v>14</v>
      </c>
      <c r="C139" s="40">
        <f>B139/5649</f>
        <v>2.4783147459727386E-3</v>
      </c>
      <c r="D139" s="71">
        <v>6</v>
      </c>
      <c r="E139" s="41">
        <f>D139/4889</f>
        <v>1.2272448353446513E-3</v>
      </c>
      <c r="F139" s="77">
        <v>254</v>
      </c>
      <c r="G139" s="42">
        <f>F139/69373</f>
        <v>3.6613668141784266E-3</v>
      </c>
      <c r="H139" s="71">
        <v>242</v>
      </c>
      <c r="I139" s="41">
        <f>H139/68605</f>
        <v>3.5274396909846222E-3</v>
      </c>
      <c r="J139" s="37">
        <f>IF(D139=0, "-", IF((B139-D139)/D139&lt;10, (B139-D139)/D139, "&gt;999%"))</f>
        <v>1.3333333333333333</v>
      </c>
      <c r="K139" s="38">
        <f>IF(H139=0, "-", IF((F139-H139)/H139&lt;10, (F139-H139)/H139, "&gt;999%"))</f>
        <v>4.9586776859504134E-2</v>
      </c>
    </row>
    <row r="140" spans="1:11" x14ac:dyDescent="0.25">
      <c r="B140" s="83"/>
      <c r="D140" s="83"/>
      <c r="F140" s="83"/>
      <c r="H140" s="83"/>
    </row>
    <row r="141" spans="1:11" ht="15.6" x14ac:dyDescent="0.3">
      <c r="A141" s="164" t="s">
        <v>116</v>
      </c>
      <c r="B141" s="196" t="s">
        <v>1</v>
      </c>
      <c r="C141" s="200"/>
      <c r="D141" s="200"/>
      <c r="E141" s="197"/>
      <c r="F141" s="196" t="s">
        <v>14</v>
      </c>
      <c r="G141" s="200"/>
      <c r="H141" s="200"/>
      <c r="I141" s="197"/>
      <c r="J141" s="196" t="s">
        <v>15</v>
      </c>
      <c r="K141" s="197"/>
    </row>
    <row r="142" spans="1:11" x14ac:dyDescent="0.25">
      <c r="A142" s="22"/>
      <c r="B142" s="196">
        <f>VALUE(RIGHT($B$2, 4))</f>
        <v>2022</v>
      </c>
      <c r="C142" s="197"/>
      <c r="D142" s="196">
        <f>B142-1</f>
        <v>2021</v>
      </c>
      <c r="E142" s="204"/>
      <c r="F142" s="196">
        <f>B142</f>
        <v>2022</v>
      </c>
      <c r="G142" s="204"/>
      <c r="H142" s="196">
        <f>D142</f>
        <v>2021</v>
      </c>
      <c r="I142" s="204"/>
      <c r="J142" s="140" t="s">
        <v>4</v>
      </c>
      <c r="K142" s="141" t="s">
        <v>2</v>
      </c>
    </row>
    <row r="143" spans="1:11" x14ac:dyDescent="0.25">
      <c r="A143" s="163" t="s">
        <v>144</v>
      </c>
      <c r="B143" s="61" t="s">
        <v>12</v>
      </c>
      <c r="C143" s="62" t="s">
        <v>13</v>
      </c>
      <c r="D143" s="61" t="s">
        <v>12</v>
      </c>
      <c r="E143" s="63" t="s">
        <v>13</v>
      </c>
      <c r="F143" s="62" t="s">
        <v>12</v>
      </c>
      <c r="G143" s="62" t="s">
        <v>13</v>
      </c>
      <c r="H143" s="61" t="s">
        <v>12</v>
      </c>
      <c r="I143" s="63" t="s">
        <v>13</v>
      </c>
      <c r="J143" s="61"/>
      <c r="K143" s="63"/>
    </row>
    <row r="144" spans="1:11" x14ac:dyDescent="0.25">
      <c r="A144" s="7" t="s">
        <v>279</v>
      </c>
      <c r="B144" s="65">
        <v>0</v>
      </c>
      <c r="C144" s="34" t="str">
        <f>IF(B146=0, "-", B144/B146)</f>
        <v>-</v>
      </c>
      <c r="D144" s="65">
        <v>0</v>
      </c>
      <c r="E144" s="9" t="str">
        <f>IF(D146=0, "-", D144/D146)</f>
        <v>-</v>
      </c>
      <c r="F144" s="81">
        <v>6</v>
      </c>
      <c r="G144" s="34">
        <f>IF(F146=0, "-", F144/F146)</f>
        <v>1</v>
      </c>
      <c r="H144" s="65">
        <v>11</v>
      </c>
      <c r="I144" s="9">
        <f>IF(H146=0, "-", H144/H146)</f>
        <v>1</v>
      </c>
      <c r="J144" s="8" t="str">
        <f>IF(D144=0, "-", IF((B144-D144)/D144&lt;10, (B144-D144)/D144, "&gt;999%"))</f>
        <v>-</v>
      </c>
      <c r="K144" s="9">
        <f>IF(H144=0, "-", IF((F144-H144)/H144&lt;10, (F144-H144)/H144, "&gt;999%"))</f>
        <v>-0.45454545454545453</v>
      </c>
    </row>
    <row r="145" spans="1:11" x14ac:dyDescent="0.25">
      <c r="A145" s="2"/>
      <c r="B145" s="68"/>
      <c r="C145" s="33"/>
      <c r="D145" s="68"/>
      <c r="E145" s="6"/>
      <c r="F145" s="82"/>
      <c r="G145" s="33"/>
      <c r="H145" s="68"/>
      <c r="I145" s="6"/>
      <c r="J145" s="5"/>
      <c r="K145" s="6"/>
    </row>
    <row r="146" spans="1:11" s="43" customFormat="1" x14ac:dyDescent="0.25">
      <c r="A146" s="162" t="s">
        <v>584</v>
      </c>
      <c r="B146" s="71">
        <f>SUM(B144:B145)</f>
        <v>0</v>
      </c>
      <c r="C146" s="40">
        <f>B146/5649</f>
        <v>0</v>
      </c>
      <c r="D146" s="71">
        <f>SUM(D144:D145)</f>
        <v>0</v>
      </c>
      <c r="E146" s="41">
        <f>D146/4889</f>
        <v>0</v>
      </c>
      <c r="F146" s="77">
        <f>SUM(F144:F145)</f>
        <v>6</v>
      </c>
      <c r="G146" s="42">
        <f>F146/69373</f>
        <v>8.6488979862482524E-5</v>
      </c>
      <c r="H146" s="71">
        <f>SUM(H144:H145)</f>
        <v>11</v>
      </c>
      <c r="I146" s="41">
        <f>H146/68605</f>
        <v>1.6033816777202828E-4</v>
      </c>
      <c r="J146" s="37" t="str">
        <f>IF(D146=0, "-", IF((B146-D146)/D146&lt;10, (B146-D146)/D146, "&gt;999%"))</f>
        <v>-</v>
      </c>
      <c r="K146" s="38">
        <f>IF(H146=0, "-", IF((F146-H146)/H146&lt;10, (F146-H146)/H146, "&gt;999%"))</f>
        <v>-0.45454545454545453</v>
      </c>
    </row>
    <row r="147" spans="1:11" x14ac:dyDescent="0.25">
      <c r="B147" s="83"/>
      <c r="D147" s="83"/>
      <c r="F147" s="83"/>
      <c r="H147" s="83"/>
    </row>
    <row r="148" spans="1:11" x14ac:dyDescent="0.25">
      <c r="A148" s="163" t="s">
        <v>145</v>
      </c>
      <c r="B148" s="61" t="s">
        <v>12</v>
      </c>
      <c r="C148" s="62" t="s">
        <v>13</v>
      </c>
      <c r="D148" s="61" t="s">
        <v>12</v>
      </c>
      <c r="E148" s="63" t="s">
        <v>13</v>
      </c>
      <c r="F148" s="62" t="s">
        <v>12</v>
      </c>
      <c r="G148" s="62" t="s">
        <v>13</v>
      </c>
      <c r="H148" s="61" t="s">
        <v>12</v>
      </c>
      <c r="I148" s="63" t="s">
        <v>13</v>
      </c>
      <c r="J148" s="61"/>
      <c r="K148" s="63"/>
    </row>
    <row r="149" spans="1:11" x14ac:dyDescent="0.25">
      <c r="A149" s="7" t="s">
        <v>280</v>
      </c>
      <c r="B149" s="65">
        <v>0</v>
      </c>
      <c r="C149" s="34">
        <f>IF(B161=0, "-", B149/B161)</f>
        <v>0</v>
      </c>
      <c r="D149" s="65">
        <v>0</v>
      </c>
      <c r="E149" s="9">
        <f>IF(D161=0, "-", D149/D161)</f>
        <v>0</v>
      </c>
      <c r="F149" s="81">
        <v>0</v>
      </c>
      <c r="G149" s="34">
        <f>IF(F161=0, "-", F149/F161)</f>
        <v>0</v>
      </c>
      <c r="H149" s="65">
        <v>2</v>
      </c>
      <c r="I149" s="9">
        <f>IF(H161=0, "-", H149/H161)</f>
        <v>7.6923076923076927E-2</v>
      </c>
      <c r="J149" s="8" t="str">
        <f t="shared" ref="J149:J159" si="12">IF(D149=0, "-", IF((B149-D149)/D149&lt;10, (B149-D149)/D149, "&gt;999%"))</f>
        <v>-</v>
      </c>
      <c r="K149" s="9">
        <f t="shared" ref="K149:K159" si="13">IF(H149=0, "-", IF((F149-H149)/H149&lt;10, (F149-H149)/H149, "&gt;999%"))</f>
        <v>-1</v>
      </c>
    </row>
    <row r="150" spans="1:11" x14ac:dyDescent="0.25">
      <c r="A150" s="7" t="s">
        <v>281</v>
      </c>
      <c r="B150" s="65">
        <v>0</v>
      </c>
      <c r="C150" s="34">
        <f>IF(B161=0, "-", B150/B161)</f>
        <v>0</v>
      </c>
      <c r="D150" s="65">
        <v>0</v>
      </c>
      <c r="E150" s="9">
        <f>IF(D161=0, "-", D150/D161)</f>
        <v>0</v>
      </c>
      <c r="F150" s="81">
        <v>1</v>
      </c>
      <c r="G150" s="34">
        <f>IF(F161=0, "-", F150/F161)</f>
        <v>3.125E-2</v>
      </c>
      <c r="H150" s="65">
        <v>1</v>
      </c>
      <c r="I150" s="9">
        <f>IF(H161=0, "-", H150/H161)</f>
        <v>3.8461538461538464E-2</v>
      </c>
      <c r="J150" s="8" t="str">
        <f t="shared" si="12"/>
        <v>-</v>
      </c>
      <c r="K150" s="9">
        <f t="shared" si="13"/>
        <v>0</v>
      </c>
    </row>
    <row r="151" spans="1:11" x14ac:dyDescent="0.25">
      <c r="A151" s="7" t="s">
        <v>282</v>
      </c>
      <c r="B151" s="65">
        <v>0</v>
      </c>
      <c r="C151" s="34">
        <f>IF(B161=0, "-", B151/B161)</f>
        <v>0</v>
      </c>
      <c r="D151" s="65">
        <v>0</v>
      </c>
      <c r="E151" s="9">
        <f>IF(D161=0, "-", D151/D161)</f>
        <v>0</v>
      </c>
      <c r="F151" s="81">
        <v>0</v>
      </c>
      <c r="G151" s="34">
        <f>IF(F161=0, "-", F151/F161)</f>
        <v>0</v>
      </c>
      <c r="H151" s="65">
        <v>2</v>
      </c>
      <c r="I151" s="9">
        <f>IF(H161=0, "-", H151/H161)</f>
        <v>7.6923076923076927E-2</v>
      </c>
      <c r="J151" s="8" t="str">
        <f t="shared" si="12"/>
        <v>-</v>
      </c>
      <c r="K151" s="9">
        <f t="shared" si="13"/>
        <v>-1</v>
      </c>
    </row>
    <row r="152" spans="1:11" x14ac:dyDescent="0.25">
      <c r="A152" s="7" t="s">
        <v>283</v>
      </c>
      <c r="B152" s="65">
        <v>2</v>
      </c>
      <c r="C152" s="34">
        <f>IF(B161=0, "-", B152/B161)</f>
        <v>0.4</v>
      </c>
      <c r="D152" s="65">
        <v>0</v>
      </c>
      <c r="E152" s="9">
        <f>IF(D161=0, "-", D152/D161)</f>
        <v>0</v>
      </c>
      <c r="F152" s="81">
        <v>6</v>
      </c>
      <c r="G152" s="34">
        <f>IF(F161=0, "-", F152/F161)</f>
        <v>0.1875</v>
      </c>
      <c r="H152" s="65">
        <v>3</v>
      </c>
      <c r="I152" s="9">
        <f>IF(H161=0, "-", H152/H161)</f>
        <v>0.11538461538461539</v>
      </c>
      <c r="J152" s="8" t="str">
        <f t="shared" si="12"/>
        <v>-</v>
      </c>
      <c r="K152" s="9">
        <f t="shared" si="13"/>
        <v>1</v>
      </c>
    </row>
    <row r="153" spans="1:11" x14ac:dyDescent="0.25">
      <c r="A153" s="7" t="s">
        <v>284</v>
      </c>
      <c r="B153" s="65">
        <v>0</v>
      </c>
      <c r="C153" s="34">
        <f>IF(B161=0, "-", B153/B161)</f>
        <v>0</v>
      </c>
      <c r="D153" s="65">
        <v>0</v>
      </c>
      <c r="E153" s="9">
        <f>IF(D161=0, "-", D153/D161)</f>
        <v>0</v>
      </c>
      <c r="F153" s="81">
        <v>1</v>
      </c>
      <c r="G153" s="34">
        <f>IF(F161=0, "-", F153/F161)</f>
        <v>3.125E-2</v>
      </c>
      <c r="H153" s="65">
        <v>1</v>
      </c>
      <c r="I153" s="9">
        <f>IF(H161=0, "-", H153/H161)</f>
        <v>3.8461538461538464E-2</v>
      </c>
      <c r="J153" s="8" t="str">
        <f t="shared" si="12"/>
        <v>-</v>
      </c>
      <c r="K153" s="9">
        <f t="shared" si="13"/>
        <v>0</v>
      </c>
    </row>
    <row r="154" spans="1:11" x14ac:dyDescent="0.25">
      <c r="A154" s="7" t="s">
        <v>285</v>
      </c>
      <c r="B154" s="65">
        <v>1</v>
      </c>
      <c r="C154" s="34">
        <f>IF(B161=0, "-", B154/B161)</f>
        <v>0.2</v>
      </c>
      <c r="D154" s="65">
        <v>0</v>
      </c>
      <c r="E154" s="9">
        <f>IF(D161=0, "-", D154/D161)</f>
        <v>0</v>
      </c>
      <c r="F154" s="81">
        <v>1</v>
      </c>
      <c r="G154" s="34">
        <f>IF(F161=0, "-", F154/F161)</f>
        <v>3.125E-2</v>
      </c>
      <c r="H154" s="65">
        <v>0</v>
      </c>
      <c r="I154" s="9">
        <f>IF(H161=0, "-", H154/H161)</f>
        <v>0</v>
      </c>
      <c r="J154" s="8" t="str">
        <f t="shared" si="12"/>
        <v>-</v>
      </c>
      <c r="K154" s="9" t="str">
        <f t="shared" si="13"/>
        <v>-</v>
      </c>
    </row>
    <row r="155" spans="1:11" x14ac:dyDescent="0.25">
      <c r="A155" s="7" t="s">
        <v>286</v>
      </c>
      <c r="B155" s="65">
        <v>0</v>
      </c>
      <c r="C155" s="34">
        <f>IF(B161=0, "-", B155/B161)</f>
        <v>0</v>
      </c>
      <c r="D155" s="65">
        <v>1</v>
      </c>
      <c r="E155" s="9">
        <f>IF(D161=0, "-", D155/D161)</f>
        <v>0.5</v>
      </c>
      <c r="F155" s="81">
        <v>2</v>
      </c>
      <c r="G155" s="34">
        <f>IF(F161=0, "-", F155/F161)</f>
        <v>6.25E-2</v>
      </c>
      <c r="H155" s="65">
        <v>2</v>
      </c>
      <c r="I155" s="9">
        <f>IF(H161=0, "-", H155/H161)</f>
        <v>7.6923076923076927E-2</v>
      </c>
      <c r="J155" s="8">
        <f t="shared" si="12"/>
        <v>-1</v>
      </c>
      <c r="K155" s="9">
        <f t="shared" si="13"/>
        <v>0</v>
      </c>
    </row>
    <row r="156" spans="1:11" x14ac:dyDescent="0.25">
      <c r="A156" s="7" t="s">
        <v>287</v>
      </c>
      <c r="B156" s="65">
        <v>0</v>
      </c>
      <c r="C156" s="34">
        <f>IF(B161=0, "-", B156/B161)</f>
        <v>0</v>
      </c>
      <c r="D156" s="65">
        <v>0</v>
      </c>
      <c r="E156" s="9">
        <f>IF(D161=0, "-", D156/D161)</f>
        <v>0</v>
      </c>
      <c r="F156" s="81">
        <v>0</v>
      </c>
      <c r="G156" s="34">
        <f>IF(F161=0, "-", F156/F161)</f>
        <v>0</v>
      </c>
      <c r="H156" s="65">
        <v>2</v>
      </c>
      <c r="I156" s="9">
        <f>IF(H161=0, "-", H156/H161)</f>
        <v>7.6923076923076927E-2</v>
      </c>
      <c r="J156" s="8" t="str">
        <f t="shared" si="12"/>
        <v>-</v>
      </c>
      <c r="K156" s="9">
        <f t="shared" si="13"/>
        <v>-1</v>
      </c>
    </row>
    <row r="157" spans="1:11" x14ac:dyDescent="0.25">
      <c r="A157" s="7" t="s">
        <v>288</v>
      </c>
      <c r="B157" s="65">
        <v>1</v>
      </c>
      <c r="C157" s="34">
        <f>IF(B161=0, "-", B157/B161)</f>
        <v>0.2</v>
      </c>
      <c r="D157" s="65">
        <v>0</v>
      </c>
      <c r="E157" s="9">
        <f>IF(D161=0, "-", D157/D161)</f>
        <v>0</v>
      </c>
      <c r="F157" s="81">
        <v>5</v>
      </c>
      <c r="G157" s="34">
        <f>IF(F161=0, "-", F157/F161)</f>
        <v>0.15625</v>
      </c>
      <c r="H157" s="65">
        <v>0</v>
      </c>
      <c r="I157" s="9">
        <f>IF(H161=0, "-", H157/H161)</f>
        <v>0</v>
      </c>
      <c r="J157" s="8" t="str">
        <f t="shared" si="12"/>
        <v>-</v>
      </c>
      <c r="K157" s="9" t="str">
        <f t="shared" si="13"/>
        <v>-</v>
      </c>
    </row>
    <row r="158" spans="1:11" x14ac:dyDescent="0.25">
      <c r="A158" s="7" t="s">
        <v>289</v>
      </c>
      <c r="B158" s="65">
        <v>0</v>
      </c>
      <c r="C158" s="34">
        <f>IF(B161=0, "-", B158/B161)</f>
        <v>0</v>
      </c>
      <c r="D158" s="65">
        <v>1</v>
      </c>
      <c r="E158" s="9">
        <f>IF(D161=0, "-", D158/D161)</f>
        <v>0.5</v>
      </c>
      <c r="F158" s="81">
        <v>14</v>
      </c>
      <c r="G158" s="34">
        <f>IF(F161=0, "-", F158/F161)</f>
        <v>0.4375</v>
      </c>
      <c r="H158" s="65">
        <v>11</v>
      </c>
      <c r="I158" s="9">
        <f>IF(H161=0, "-", H158/H161)</f>
        <v>0.42307692307692307</v>
      </c>
      <c r="J158" s="8">
        <f t="shared" si="12"/>
        <v>-1</v>
      </c>
      <c r="K158" s="9">
        <f t="shared" si="13"/>
        <v>0.27272727272727271</v>
      </c>
    </row>
    <row r="159" spans="1:11" x14ac:dyDescent="0.25">
      <c r="A159" s="7" t="s">
        <v>290</v>
      </c>
      <c r="B159" s="65">
        <v>1</v>
      </c>
      <c r="C159" s="34">
        <f>IF(B161=0, "-", B159/B161)</f>
        <v>0.2</v>
      </c>
      <c r="D159" s="65">
        <v>0</v>
      </c>
      <c r="E159" s="9">
        <f>IF(D161=0, "-", D159/D161)</f>
        <v>0</v>
      </c>
      <c r="F159" s="81">
        <v>2</v>
      </c>
      <c r="G159" s="34">
        <f>IF(F161=0, "-", F159/F161)</f>
        <v>6.25E-2</v>
      </c>
      <c r="H159" s="65">
        <v>2</v>
      </c>
      <c r="I159" s="9">
        <f>IF(H161=0, "-", H159/H161)</f>
        <v>7.6923076923076927E-2</v>
      </c>
      <c r="J159" s="8" t="str">
        <f t="shared" si="12"/>
        <v>-</v>
      </c>
      <c r="K159" s="9">
        <f t="shared" si="13"/>
        <v>0</v>
      </c>
    </row>
    <row r="160" spans="1:11" x14ac:dyDescent="0.25">
      <c r="A160" s="2"/>
      <c r="B160" s="68"/>
      <c r="C160" s="33"/>
      <c r="D160" s="68"/>
      <c r="E160" s="6"/>
      <c r="F160" s="82"/>
      <c r="G160" s="33"/>
      <c r="H160" s="68"/>
      <c r="I160" s="6"/>
      <c r="J160" s="5"/>
      <c r="K160" s="6"/>
    </row>
    <row r="161" spans="1:11" s="43" customFormat="1" x14ac:dyDescent="0.25">
      <c r="A161" s="162" t="s">
        <v>583</v>
      </c>
      <c r="B161" s="71">
        <f>SUM(B149:B160)</f>
        <v>5</v>
      </c>
      <c r="C161" s="40">
        <f>B161/5649</f>
        <v>8.8511240927597809E-4</v>
      </c>
      <c r="D161" s="71">
        <f>SUM(D149:D160)</f>
        <v>2</v>
      </c>
      <c r="E161" s="41">
        <f>D161/4889</f>
        <v>4.0908161178155044E-4</v>
      </c>
      <c r="F161" s="77">
        <f>SUM(F149:F160)</f>
        <v>32</v>
      </c>
      <c r="G161" s="42">
        <f>F161/69373</f>
        <v>4.6127455926657344E-4</v>
      </c>
      <c r="H161" s="71">
        <f>SUM(H149:H160)</f>
        <v>26</v>
      </c>
      <c r="I161" s="41">
        <f>H161/68605</f>
        <v>3.7898112382479414E-4</v>
      </c>
      <c r="J161" s="37">
        <f>IF(D161=0, "-", IF((B161-D161)/D161&lt;10, (B161-D161)/D161, "&gt;999%"))</f>
        <v>1.5</v>
      </c>
      <c r="K161" s="38">
        <f>IF(H161=0, "-", IF((F161-H161)/H161&lt;10, (F161-H161)/H161, "&gt;999%"))</f>
        <v>0.23076923076923078</v>
      </c>
    </row>
    <row r="162" spans="1:11" x14ac:dyDescent="0.25">
      <c r="B162" s="83"/>
      <c r="D162" s="83"/>
      <c r="F162" s="83"/>
      <c r="H162" s="83"/>
    </row>
    <row r="163" spans="1:11" s="43" customFormat="1" x14ac:dyDescent="0.25">
      <c r="A163" s="162" t="s">
        <v>582</v>
      </c>
      <c r="B163" s="71">
        <v>5</v>
      </c>
      <c r="C163" s="40">
        <f>B163/5649</f>
        <v>8.8511240927597809E-4</v>
      </c>
      <c r="D163" s="71">
        <v>2</v>
      </c>
      <c r="E163" s="41">
        <f>D163/4889</f>
        <v>4.0908161178155044E-4</v>
      </c>
      <c r="F163" s="77">
        <v>38</v>
      </c>
      <c r="G163" s="42">
        <f>F163/69373</f>
        <v>5.4776353912905601E-4</v>
      </c>
      <c r="H163" s="71">
        <v>37</v>
      </c>
      <c r="I163" s="41">
        <f>H163/68605</f>
        <v>5.3931929159682234E-4</v>
      </c>
      <c r="J163" s="37">
        <f>IF(D163=0, "-", IF((B163-D163)/D163&lt;10, (B163-D163)/D163, "&gt;999%"))</f>
        <v>1.5</v>
      </c>
      <c r="K163" s="38">
        <f>IF(H163=0, "-", IF((F163-H163)/H163&lt;10, (F163-H163)/H163, "&gt;999%"))</f>
        <v>2.7027027027027029E-2</v>
      </c>
    </row>
    <row r="164" spans="1:11" x14ac:dyDescent="0.25">
      <c r="B164" s="83"/>
      <c r="D164" s="83"/>
      <c r="F164" s="83"/>
      <c r="H164" s="83"/>
    </row>
    <row r="165" spans="1:11" ht="15.6" x14ac:dyDescent="0.3">
      <c r="A165" s="164" t="s">
        <v>117</v>
      </c>
      <c r="B165" s="196" t="s">
        <v>1</v>
      </c>
      <c r="C165" s="200"/>
      <c r="D165" s="200"/>
      <c r="E165" s="197"/>
      <c r="F165" s="196" t="s">
        <v>14</v>
      </c>
      <c r="G165" s="200"/>
      <c r="H165" s="200"/>
      <c r="I165" s="197"/>
      <c r="J165" s="196" t="s">
        <v>15</v>
      </c>
      <c r="K165" s="197"/>
    </row>
    <row r="166" spans="1:11" x14ac:dyDescent="0.25">
      <c r="A166" s="22"/>
      <c r="B166" s="196">
        <f>VALUE(RIGHT($B$2, 4))</f>
        <v>2022</v>
      </c>
      <c r="C166" s="197"/>
      <c r="D166" s="196">
        <f>B166-1</f>
        <v>2021</v>
      </c>
      <c r="E166" s="204"/>
      <c r="F166" s="196">
        <f>B166</f>
        <v>2022</v>
      </c>
      <c r="G166" s="204"/>
      <c r="H166" s="196">
        <f>D166</f>
        <v>2021</v>
      </c>
      <c r="I166" s="204"/>
      <c r="J166" s="140" t="s">
        <v>4</v>
      </c>
      <c r="K166" s="141" t="s">
        <v>2</v>
      </c>
    </row>
    <row r="167" spans="1:11" x14ac:dyDescent="0.25">
      <c r="A167" s="163" t="s">
        <v>146</v>
      </c>
      <c r="B167" s="61" t="s">
        <v>12</v>
      </c>
      <c r="C167" s="62" t="s">
        <v>13</v>
      </c>
      <c r="D167" s="61" t="s">
        <v>12</v>
      </c>
      <c r="E167" s="63" t="s">
        <v>13</v>
      </c>
      <c r="F167" s="62" t="s">
        <v>12</v>
      </c>
      <c r="G167" s="62" t="s">
        <v>13</v>
      </c>
      <c r="H167" s="61" t="s">
        <v>12</v>
      </c>
      <c r="I167" s="63" t="s">
        <v>13</v>
      </c>
      <c r="J167" s="61"/>
      <c r="K167" s="63"/>
    </row>
    <row r="168" spans="1:11" x14ac:dyDescent="0.25">
      <c r="A168" s="7" t="s">
        <v>291</v>
      </c>
      <c r="B168" s="65">
        <v>0</v>
      </c>
      <c r="C168" s="34">
        <f>IF(B177=0, "-", B168/B177)</f>
        <v>0</v>
      </c>
      <c r="D168" s="65">
        <v>4</v>
      </c>
      <c r="E168" s="9">
        <f>IF(D177=0, "-", D168/D177)</f>
        <v>0.1</v>
      </c>
      <c r="F168" s="81">
        <v>11</v>
      </c>
      <c r="G168" s="34">
        <f>IF(F177=0, "-", F168/F177)</f>
        <v>1.7460317460317461E-2</v>
      </c>
      <c r="H168" s="65">
        <v>36</v>
      </c>
      <c r="I168" s="9">
        <f>IF(H177=0, "-", H168/H177)</f>
        <v>6.8833652007648183E-2</v>
      </c>
      <c r="J168" s="8">
        <f t="shared" ref="J168:J175" si="14">IF(D168=0, "-", IF((B168-D168)/D168&lt;10, (B168-D168)/D168, "&gt;999%"))</f>
        <v>-1</v>
      </c>
      <c r="K168" s="9">
        <f t="shared" ref="K168:K175" si="15">IF(H168=0, "-", IF((F168-H168)/H168&lt;10, (F168-H168)/H168, "&gt;999%"))</f>
        <v>-0.69444444444444442</v>
      </c>
    </row>
    <row r="169" spans="1:11" x14ac:dyDescent="0.25">
      <c r="A169" s="7" t="s">
        <v>292</v>
      </c>
      <c r="B169" s="65">
        <v>0</v>
      </c>
      <c r="C169" s="34">
        <f>IF(B177=0, "-", B169/B177)</f>
        <v>0</v>
      </c>
      <c r="D169" s="65">
        <v>0</v>
      </c>
      <c r="E169" s="9">
        <f>IF(D177=0, "-", D169/D177)</f>
        <v>0</v>
      </c>
      <c r="F169" s="81">
        <v>0</v>
      </c>
      <c r="G169" s="34">
        <f>IF(F177=0, "-", F169/F177)</f>
        <v>0</v>
      </c>
      <c r="H169" s="65">
        <v>22</v>
      </c>
      <c r="I169" s="9">
        <f>IF(H177=0, "-", H169/H177)</f>
        <v>4.2065009560229447E-2</v>
      </c>
      <c r="J169" s="8" t="str">
        <f t="shared" si="14"/>
        <v>-</v>
      </c>
      <c r="K169" s="9">
        <f t="shared" si="15"/>
        <v>-1</v>
      </c>
    </row>
    <row r="170" spans="1:11" x14ac:dyDescent="0.25">
      <c r="A170" s="7" t="s">
        <v>293</v>
      </c>
      <c r="B170" s="65">
        <v>6</v>
      </c>
      <c r="C170" s="34">
        <f>IF(B177=0, "-", B170/B177)</f>
        <v>0.12244897959183673</v>
      </c>
      <c r="D170" s="65">
        <v>6</v>
      </c>
      <c r="E170" s="9">
        <f>IF(D177=0, "-", D170/D177)</f>
        <v>0.15</v>
      </c>
      <c r="F170" s="81">
        <v>137</v>
      </c>
      <c r="G170" s="34">
        <f>IF(F177=0, "-", F170/F177)</f>
        <v>0.21746031746031746</v>
      </c>
      <c r="H170" s="65">
        <v>35</v>
      </c>
      <c r="I170" s="9">
        <f>IF(H177=0, "-", H170/H177)</f>
        <v>6.6921606118546847E-2</v>
      </c>
      <c r="J170" s="8">
        <f t="shared" si="14"/>
        <v>0</v>
      </c>
      <c r="K170" s="9">
        <f t="shared" si="15"/>
        <v>2.9142857142857141</v>
      </c>
    </row>
    <row r="171" spans="1:11" x14ac:dyDescent="0.25">
      <c r="A171" s="7" t="s">
        <v>294</v>
      </c>
      <c r="B171" s="65">
        <v>40</v>
      </c>
      <c r="C171" s="34">
        <f>IF(B177=0, "-", B171/B177)</f>
        <v>0.81632653061224492</v>
      </c>
      <c r="D171" s="65">
        <v>26</v>
      </c>
      <c r="E171" s="9">
        <f>IF(D177=0, "-", D171/D177)</f>
        <v>0.65</v>
      </c>
      <c r="F171" s="81">
        <v>449</v>
      </c>
      <c r="G171" s="34">
        <f>IF(F177=0, "-", F171/F177)</f>
        <v>0.71269841269841272</v>
      </c>
      <c r="H171" s="65">
        <v>354</v>
      </c>
      <c r="I171" s="9">
        <f>IF(H177=0, "-", H171/H177)</f>
        <v>0.67686424474187379</v>
      </c>
      <c r="J171" s="8">
        <f t="shared" si="14"/>
        <v>0.53846153846153844</v>
      </c>
      <c r="K171" s="9">
        <f t="shared" si="15"/>
        <v>0.26836158192090398</v>
      </c>
    </row>
    <row r="172" spans="1:11" x14ac:dyDescent="0.25">
      <c r="A172" s="7" t="s">
        <v>295</v>
      </c>
      <c r="B172" s="65">
        <v>0</v>
      </c>
      <c r="C172" s="34">
        <f>IF(B177=0, "-", B172/B177)</f>
        <v>0</v>
      </c>
      <c r="D172" s="65">
        <v>0</v>
      </c>
      <c r="E172" s="9">
        <f>IF(D177=0, "-", D172/D177)</f>
        <v>0</v>
      </c>
      <c r="F172" s="81">
        <v>4</v>
      </c>
      <c r="G172" s="34">
        <f>IF(F177=0, "-", F172/F177)</f>
        <v>6.3492063492063492E-3</v>
      </c>
      <c r="H172" s="65">
        <v>25</v>
      </c>
      <c r="I172" s="9">
        <f>IF(H177=0, "-", H172/H177)</f>
        <v>4.780114722753346E-2</v>
      </c>
      <c r="J172" s="8" t="str">
        <f t="shared" si="14"/>
        <v>-</v>
      </c>
      <c r="K172" s="9">
        <f t="shared" si="15"/>
        <v>-0.84</v>
      </c>
    </row>
    <row r="173" spans="1:11" x14ac:dyDescent="0.25">
      <c r="A173" s="7" t="s">
        <v>296</v>
      </c>
      <c r="B173" s="65">
        <v>0</v>
      </c>
      <c r="C173" s="34">
        <f>IF(B177=0, "-", B173/B177)</f>
        <v>0</v>
      </c>
      <c r="D173" s="65">
        <v>0</v>
      </c>
      <c r="E173" s="9">
        <f>IF(D177=0, "-", D173/D177)</f>
        <v>0</v>
      </c>
      <c r="F173" s="81">
        <v>9</v>
      </c>
      <c r="G173" s="34">
        <f>IF(F177=0, "-", F173/F177)</f>
        <v>1.4285714285714285E-2</v>
      </c>
      <c r="H173" s="65">
        <v>15</v>
      </c>
      <c r="I173" s="9">
        <f>IF(H177=0, "-", H173/H177)</f>
        <v>2.8680688336520075E-2</v>
      </c>
      <c r="J173" s="8" t="str">
        <f t="shared" si="14"/>
        <v>-</v>
      </c>
      <c r="K173" s="9">
        <f t="shared" si="15"/>
        <v>-0.4</v>
      </c>
    </row>
    <row r="174" spans="1:11" x14ac:dyDescent="0.25">
      <c r="A174" s="7" t="s">
        <v>297</v>
      </c>
      <c r="B174" s="65">
        <v>0</v>
      </c>
      <c r="C174" s="34">
        <f>IF(B177=0, "-", B174/B177)</f>
        <v>0</v>
      </c>
      <c r="D174" s="65">
        <v>0</v>
      </c>
      <c r="E174" s="9">
        <f>IF(D177=0, "-", D174/D177)</f>
        <v>0</v>
      </c>
      <c r="F174" s="81">
        <v>1</v>
      </c>
      <c r="G174" s="34">
        <f>IF(F177=0, "-", F174/F177)</f>
        <v>1.5873015873015873E-3</v>
      </c>
      <c r="H174" s="65">
        <v>2</v>
      </c>
      <c r="I174" s="9">
        <f>IF(H177=0, "-", H174/H177)</f>
        <v>3.8240917782026767E-3</v>
      </c>
      <c r="J174" s="8" t="str">
        <f t="shared" si="14"/>
        <v>-</v>
      </c>
      <c r="K174" s="9">
        <f t="shared" si="15"/>
        <v>-0.5</v>
      </c>
    </row>
    <row r="175" spans="1:11" x14ac:dyDescent="0.25">
      <c r="A175" s="7" t="s">
        <v>298</v>
      </c>
      <c r="B175" s="65">
        <v>3</v>
      </c>
      <c r="C175" s="34">
        <f>IF(B177=0, "-", B175/B177)</f>
        <v>6.1224489795918366E-2</v>
      </c>
      <c r="D175" s="65">
        <v>4</v>
      </c>
      <c r="E175" s="9">
        <f>IF(D177=0, "-", D175/D177)</f>
        <v>0.1</v>
      </c>
      <c r="F175" s="81">
        <v>19</v>
      </c>
      <c r="G175" s="34">
        <f>IF(F177=0, "-", F175/F177)</f>
        <v>3.0158730158730159E-2</v>
      </c>
      <c r="H175" s="65">
        <v>34</v>
      </c>
      <c r="I175" s="9">
        <f>IF(H177=0, "-", H175/H177)</f>
        <v>6.5009560229445512E-2</v>
      </c>
      <c r="J175" s="8">
        <f t="shared" si="14"/>
        <v>-0.25</v>
      </c>
      <c r="K175" s="9">
        <f t="shared" si="15"/>
        <v>-0.44117647058823528</v>
      </c>
    </row>
    <row r="176" spans="1:11" x14ac:dyDescent="0.25">
      <c r="A176" s="2"/>
      <c r="B176" s="68"/>
      <c r="C176" s="33"/>
      <c r="D176" s="68"/>
      <c r="E176" s="6"/>
      <c r="F176" s="82"/>
      <c r="G176" s="33"/>
      <c r="H176" s="68"/>
      <c r="I176" s="6"/>
      <c r="J176" s="5"/>
      <c r="K176" s="6"/>
    </row>
    <row r="177" spans="1:11" s="43" customFormat="1" x14ac:dyDescent="0.25">
      <c r="A177" s="162" t="s">
        <v>581</v>
      </c>
      <c r="B177" s="71">
        <f>SUM(B168:B176)</f>
        <v>49</v>
      </c>
      <c r="C177" s="40">
        <f>B177/5649</f>
        <v>8.6741016109045856E-3</v>
      </c>
      <c r="D177" s="71">
        <f>SUM(D168:D176)</f>
        <v>40</v>
      </c>
      <c r="E177" s="41">
        <f>D177/4889</f>
        <v>8.1816322356310089E-3</v>
      </c>
      <c r="F177" s="77">
        <f>SUM(F168:F176)</f>
        <v>630</v>
      </c>
      <c r="G177" s="42">
        <f>F177/69373</f>
        <v>9.0813428855606657E-3</v>
      </c>
      <c r="H177" s="71">
        <f>SUM(H168:H176)</f>
        <v>523</v>
      </c>
      <c r="I177" s="41">
        <f>H177/68605</f>
        <v>7.6233510677064355E-3</v>
      </c>
      <c r="J177" s="37">
        <f>IF(D177=0, "-", IF((B177-D177)/D177&lt;10, (B177-D177)/D177, "&gt;999%"))</f>
        <v>0.22500000000000001</v>
      </c>
      <c r="K177" s="38">
        <f>IF(H177=0, "-", IF((F177-H177)/H177&lt;10, (F177-H177)/H177, "&gt;999%"))</f>
        <v>0.2045889101338432</v>
      </c>
    </row>
    <row r="178" spans="1:11" x14ac:dyDescent="0.25">
      <c r="B178" s="83"/>
      <c r="D178" s="83"/>
      <c r="F178" s="83"/>
      <c r="H178" s="83"/>
    </row>
    <row r="179" spans="1:11" x14ac:dyDescent="0.25">
      <c r="A179" s="163" t="s">
        <v>147</v>
      </c>
      <c r="B179" s="61" t="s">
        <v>12</v>
      </c>
      <c r="C179" s="62" t="s">
        <v>13</v>
      </c>
      <c r="D179" s="61" t="s">
        <v>12</v>
      </c>
      <c r="E179" s="63" t="s">
        <v>13</v>
      </c>
      <c r="F179" s="62" t="s">
        <v>12</v>
      </c>
      <c r="G179" s="62" t="s">
        <v>13</v>
      </c>
      <c r="H179" s="61" t="s">
        <v>12</v>
      </c>
      <c r="I179" s="63" t="s">
        <v>13</v>
      </c>
      <c r="J179" s="61"/>
      <c r="K179" s="63"/>
    </row>
    <row r="180" spans="1:11" x14ac:dyDescent="0.25">
      <c r="A180" s="7" t="s">
        <v>299</v>
      </c>
      <c r="B180" s="65">
        <v>1</v>
      </c>
      <c r="C180" s="34">
        <f>IF(B188=0, "-", B180/B188)</f>
        <v>0.2</v>
      </c>
      <c r="D180" s="65">
        <v>0</v>
      </c>
      <c r="E180" s="9">
        <f>IF(D188=0, "-", D180/D188)</f>
        <v>0</v>
      </c>
      <c r="F180" s="81">
        <v>1</v>
      </c>
      <c r="G180" s="34">
        <f>IF(F188=0, "-", F180/F188)</f>
        <v>2.6315789473684209E-2</v>
      </c>
      <c r="H180" s="65">
        <v>0</v>
      </c>
      <c r="I180" s="9">
        <f>IF(H188=0, "-", H180/H188)</f>
        <v>0</v>
      </c>
      <c r="J180" s="8" t="str">
        <f t="shared" ref="J180:J186" si="16">IF(D180=0, "-", IF((B180-D180)/D180&lt;10, (B180-D180)/D180, "&gt;999%"))</f>
        <v>-</v>
      </c>
      <c r="K180" s="9" t="str">
        <f t="shared" ref="K180:K186" si="17">IF(H180=0, "-", IF((F180-H180)/H180&lt;10, (F180-H180)/H180, "&gt;999%"))</f>
        <v>-</v>
      </c>
    </row>
    <row r="181" spans="1:11" x14ac:dyDescent="0.25">
      <c r="A181" s="7" t="s">
        <v>300</v>
      </c>
      <c r="B181" s="65">
        <v>0</v>
      </c>
      <c r="C181" s="34">
        <f>IF(B188=0, "-", B181/B188)</f>
        <v>0</v>
      </c>
      <c r="D181" s="65">
        <v>0</v>
      </c>
      <c r="E181" s="9">
        <f>IF(D188=0, "-", D181/D188)</f>
        <v>0</v>
      </c>
      <c r="F181" s="81">
        <v>2</v>
      </c>
      <c r="G181" s="34">
        <f>IF(F188=0, "-", F181/F188)</f>
        <v>5.2631578947368418E-2</v>
      </c>
      <c r="H181" s="65">
        <v>0</v>
      </c>
      <c r="I181" s="9">
        <f>IF(H188=0, "-", H181/H188)</f>
        <v>0</v>
      </c>
      <c r="J181" s="8" t="str">
        <f t="shared" si="16"/>
        <v>-</v>
      </c>
      <c r="K181" s="9" t="str">
        <f t="shared" si="17"/>
        <v>-</v>
      </c>
    </row>
    <row r="182" spans="1:11" x14ac:dyDescent="0.25">
      <c r="A182" s="7" t="s">
        <v>301</v>
      </c>
      <c r="B182" s="65">
        <v>0</v>
      </c>
      <c r="C182" s="34">
        <f>IF(B188=0, "-", B182/B188)</f>
        <v>0</v>
      </c>
      <c r="D182" s="65">
        <v>0</v>
      </c>
      <c r="E182" s="9">
        <f>IF(D188=0, "-", D182/D188)</f>
        <v>0</v>
      </c>
      <c r="F182" s="81">
        <v>6</v>
      </c>
      <c r="G182" s="34">
        <f>IF(F188=0, "-", F182/F188)</f>
        <v>0.15789473684210525</v>
      </c>
      <c r="H182" s="65">
        <v>2</v>
      </c>
      <c r="I182" s="9">
        <f>IF(H188=0, "-", H182/H188)</f>
        <v>6.8965517241379309E-2</v>
      </c>
      <c r="J182" s="8" t="str">
        <f t="shared" si="16"/>
        <v>-</v>
      </c>
      <c r="K182" s="9">
        <f t="shared" si="17"/>
        <v>2</v>
      </c>
    </row>
    <row r="183" spans="1:11" x14ac:dyDescent="0.25">
      <c r="A183" s="7" t="s">
        <v>302</v>
      </c>
      <c r="B183" s="65">
        <v>0</v>
      </c>
      <c r="C183" s="34">
        <f>IF(B188=0, "-", B183/B188)</f>
        <v>0</v>
      </c>
      <c r="D183" s="65">
        <v>1</v>
      </c>
      <c r="E183" s="9">
        <f>IF(D188=0, "-", D183/D188)</f>
        <v>0.5</v>
      </c>
      <c r="F183" s="81">
        <v>13</v>
      </c>
      <c r="G183" s="34">
        <f>IF(F188=0, "-", F183/F188)</f>
        <v>0.34210526315789475</v>
      </c>
      <c r="H183" s="65">
        <v>5</v>
      </c>
      <c r="I183" s="9">
        <f>IF(H188=0, "-", H183/H188)</f>
        <v>0.17241379310344829</v>
      </c>
      <c r="J183" s="8">
        <f t="shared" si="16"/>
        <v>-1</v>
      </c>
      <c r="K183" s="9">
        <f t="shared" si="17"/>
        <v>1.6</v>
      </c>
    </row>
    <row r="184" spans="1:11" x14ac:dyDescent="0.25">
      <c r="A184" s="7" t="s">
        <v>303</v>
      </c>
      <c r="B184" s="65">
        <v>1</v>
      </c>
      <c r="C184" s="34">
        <f>IF(B188=0, "-", B184/B188)</f>
        <v>0.2</v>
      </c>
      <c r="D184" s="65">
        <v>0</v>
      </c>
      <c r="E184" s="9">
        <f>IF(D188=0, "-", D184/D188)</f>
        <v>0</v>
      </c>
      <c r="F184" s="81">
        <v>2</v>
      </c>
      <c r="G184" s="34">
        <f>IF(F188=0, "-", F184/F188)</f>
        <v>5.2631578947368418E-2</v>
      </c>
      <c r="H184" s="65">
        <v>0</v>
      </c>
      <c r="I184" s="9">
        <f>IF(H188=0, "-", H184/H188)</f>
        <v>0</v>
      </c>
      <c r="J184" s="8" t="str">
        <f t="shared" si="16"/>
        <v>-</v>
      </c>
      <c r="K184" s="9" t="str">
        <f t="shared" si="17"/>
        <v>-</v>
      </c>
    </row>
    <row r="185" spans="1:11" x14ac:dyDescent="0.25">
      <c r="A185" s="7" t="s">
        <v>304</v>
      </c>
      <c r="B185" s="65">
        <v>3</v>
      </c>
      <c r="C185" s="34">
        <f>IF(B188=0, "-", B185/B188)</f>
        <v>0.6</v>
      </c>
      <c r="D185" s="65">
        <v>1</v>
      </c>
      <c r="E185" s="9">
        <f>IF(D188=0, "-", D185/D188)</f>
        <v>0.5</v>
      </c>
      <c r="F185" s="81">
        <v>13</v>
      </c>
      <c r="G185" s="34">
        <f>IF(F188=0, "-", F185/F188)</f>
        <v>0.34210526315789475</v>
      </c>
      <c r="H185" s="65">
        <v>18</v>
      </c>
      <c r="I185" s="9">
        <f>IF(H188=0, "-", H185/H188)</f>
        <v>0.62068965517241381</v>
      </c>
      <c r="J185" s="8">
        <f t="shared" si="16"/>
        <v>2</v>
      </c>
      <c r="K185" s="9">
        <f t="shared" si="17"/>
        <v>-0.27777777777777779</v>
      </c>
    </row>
    <row r="186" spans="1:11" x14ac:dyDescent="0.25">
      <c r="A186" s="7" t="s">
        <v>305</v>
      </c>
      <c r="B186" s="65">
        <v>0</v>
      </c>
      <c r="C186" s="34">
        <f>IF(B188=0, "-", B186/B188)</f>
        <v>0</v>
      </c>
      <c r="D186" s="65">
        <v>0</v>
      </c>
      <c r="E186" s="9">
        <f>IF(D188=0, "-", D186/D188)</f>
        <v>0</v>
      </c>
      <c r="F186" s="81">
        <v>1</v>
      </c>
      <c r="G186" s="34">
        <f>IF(F188=0, "-", F186/F188)</f>
        <v>2.6315789473684209E-2</v>
      </c>
      <c r="H186" s="65">
        <v>4</v>
      </c>
      <c r="I186" s="9">
        <f>IF(H188=0, "-", H186/H188)</f>
        <v>0.13793103448275862</v>
      </c>
      <c r="J186" s="8" t="str">
        <f t="shared" si="16"/>
        <v>-</v>
      </c>
      <c r="K186" s="9">
        <f t="shared" si="17"/>
        <v>-0.75</v>
      </c>
    </row>
    <row r="187" spans="1:11" x14ac:dyDescent="0.25">
      <c r="A187" s="2"/>
      <c r="B187" s="68"/>
      <c r="C187" s="33"/>
      <c r="D187" s="68"/>
      <c r="E187" s="6"/>
      <c r="F187" s="82"/>
      <c r="G187" s="33"/>
      <c r="H187" s="68"/>
      <c r="I187" s="6"/>
      <c r="J187" s="5"/>
      <c r="K187" s="6"/>
    </row>
    <row r="188" spans="1:11" s="43" customFormat="1" x14ac:dyDescent="0.25">
      <c r="A188" s="162" t="s">
        <v>580</v>
      </c>
      <c r="B188" s="71">
        <f>SUM(B180:B187)</f>
        <v>5</v>
      </c>
      <c r="C188" s="40">
        <f>B188/5649</f>
        <v>8.8511240927597809E-4</v>
      </c>
      <c r="D188" s="71">
        <f>SUM(D180:D187)</f>
        <v>2</v>
      </c>
      <c r="E188" s="41">
        <f>D188/4889</f>
        <v>4.0908161178155044E-4</v>
      </c>
      <c r="F188" s="77">
        <f>SUM(F180:F187)</f>
        <v>38</v>
      </c>
      <c r="G188" s="42">
        <f>F188/69373</f>
        <v>5.4776353912905601E-4</v>
      </c>
      <c r="H188" s="71">
        <f>SUM(H180:H187)</f>
        <v>29</v>
      </c>
      <c r="I188" s="41">
        <f>H188/68605</f>
        <v>4.2270971503534729E-4</v>
      </c>
      <c r="J188" s="37">
        <f>IF(D188=0, "-", IF((B188-D188)/D188&lt;10, (B188-D188)/D188, "&gt;999%"))</f>
        <v>1.5</v>
      </c>
      <c r="K188" s="38">
        <f>IF(H188=0, "-", IF((F188-H188)/H188&lt;10, (F188-H188)/H188, "&gt;999%"))</f>
        <v>0.31034482758620691</v>
      </c>
    </row>
    <row r="189" spans="1:11" x14ac:dyDescent="0.25">
      <c r="B189" s="83"/>
      <c r="D189" s="83"/>
      <c r="F189" s="83"/>
      <c r="H189" s="83"/>
    </row>
    <row r="190" spans="1:11" s="43" customFormat="1" x14ac:dyDescent="0.25">
      <c r="A190" s="162" t="s">
        <v>579</v>
      </c>
      <c r="B190" s="71">
        <v>54</v>
      </c>
      <c r="C190" s="40">
        <f>B190/5649</f>
        <v>9.5592140201805637E-3</v>
      </c>
      <c r="D190" s="71">
        <v>42</v>
      </c>
      <c r="E190" s="41">
        <f>D190/4889</f>
        <v>8.5907138474125583E-3</v>
      </c>
      <c r="F190" s="77">
        <v>668</v>
      </c>
      <c r="G190" s="42">
        <f>F190/69373</f>
        <v>9.629106424689721E-3</v>
      </c>
      <c r="H190" s="71">
        <v>552</v>
      </c>
      <c r="I190" s="41">
        <f>H190/68605</f>
        <v>8.0460607827417818E-3</v>
      </c>
      <c r="J190" s="37">
        <f>IF(D190=0, "-", IF((B190-D190)/D190&lt;10, (B190-D190)/D190, "&gt;999%"))</f>
        <v>0.2857142857142857</v>
      </c>
      <c r="K190" s="38">
        <f>IF(H190=0, "-", IF((F190-H190)/H190&lt;10, (F190-H190)/H190, "&gt;999%"))</f>
        <v>0.21014492753623187</v>
      </c>
    </row>
    <row r="191" spans="1:11" x14ac:dyDescent="0.25">
      <c r="B191" s="83"/>
      <c r="D191" s="83"/>
      <c r="F191" s="83"/>
      <c r="H191" s="83"/>
    </row>
    <row r="192" spans="1:11" ht="15.6" x14ac:dyDescent="0.3">
      <c r="A192" s="164" t="s">
        <v>118</v>
      </c>
      <c r="B192" s="196" t="s">
        <v>1</v>
      </c>
      <c r="C192" s="200"/>
      <c r="D192" s="200"/>
      <c r="E192" s="197"/>
      <c r="F192" s="196" t="s">
        <v>14</v>
      </c>
      <c r="G192" s="200"/>
      <c r="H192" s="200"/>
      <c r="I192" s="197"/>
      <c r="J192" s="196" t="s">
        <v>15</v>
      </c>
      <c r="K192" s="197"/>
    </row>
    <row r="193" spans="1:11" x14ac:dyDescent="0.25">
      <c r="A193" s="22"/>
      <c r="B193" s="196">
        <f>VALUE(RIGHT($B$2, 4))</f>
        <v>2022</v>
      </c>
      <c r="C193" s="197"/>
      <c r="D193" s="196">
        <f>B193-1</f>
        <v>2021</v>
      </c>
      <c r="E193" s="204"/>
      <c r="F193" s="196">
        <f>B193</f>
        <v>2022</v>
      </c>
      <c r="G193" s="204"/>
      <c r="H193" s="196">
        <f>D193</f>
        <v>2021</v>
      </c>
      <c r="I193" s="204"/>
      <c r="J193" s="140" t="s">
        <v>4</v>
      </c>
      <c r="K193" s="141" t="s">
        <v>2</v>
      </c>
    </row>
    <row r="194" spans="1:11" x14ac:dyDescent="0.25">
      <c r="A194" s="163" t="s">
        <v>148</v>
      </c>
      <c r="B194" s="61" t="s">
        <v>12</v>
      </c>
      <c r="C194" s="62" t="s">
        <v>13</v>
      </c>
      <c r="D194" s="61" t="s">
        <v>12</v>
      </c>
      <c r="E194" s="63" t="s">
        <v>13</v>
      </c>
      <c r="F194" s="62" t="s">
        <v>12</v>
      </c>
      <c r="G194" s="62" t="s">
        <v>13</v>
      </c>
      <c r="H194" s="61" t="s">
        <v>12</v>
      </c>
      <c r="I194" s="63" t="s">
        <v>13</v>
      </c>
      <c r="J194" s="61"/>
      <c r="K194" s="63"/>
    </row>
    <row r="195" spans="1:11" x14ac:dyDescent="0.25">
      <c r="A195" s="7" t="s">
        <v>306</v>
      </c>
      <c r="B195" s="65">
        <v>0</v>
      </c>
      <c r="C195" s="34">
        <f>IF(B206=0, "-", B195/B206)</f>
        <v>0</v>
      </c>
      <c r="D195" s="65">
        <v>0</v>
      </c>
      <c r="E195" s="9">
        <f>IF(D206=0, "-", D195/D206)</f>
        <v>0</v>
      </c>
      <c r="F195" s="81">
        <v>0</v>
      </c>
      <c r="G195" s="34">
        <f>IF(F206=0, "-", F195/F206)</f>
        <v>0</v>
      </c>
      <c r="H195" s="65">
        <v>1</v>
      </c>
      <c r="I195" s="9">
        <f>IF(H206=0, "-", H195/H206)</f>
        <v>3.1847133757961785E-3</v>
      </c>
      <c r="J195" s="8" t="str">
        <f t="shared" ref="J195:J204" si="18">IF(D195=0, "-", IF((B195-D195)/D195&lt;10, (B195-D195)/D195, "&gt;999%"))</f>
        <v>-</v>
      </c>
      <c r="K195" s="9">
        <f t="shared" ref="K195:K204" si="19">IF(H195=0, "-", IF((F195-H195)/H195&lt;10, (F195-H195)/H195, "&gt;999%"))</f>
        <v>-1</v>
      </c>
    </row>
    <row r="196" spans="1:11" x14ac:dyDescent="0.25">
      <c r="A196" s="7" t="s">
        <v>307</v>
      </c>
      <c r="B196" s="65">
        <v>7</v>
      </c>
      <c r="C196" s="34">
        <f>IF(B206=0, "-", B196/B206)</f>
        <v>0.2</v>
      </c>
      <c r="D196" s="65">
        <v>0</v>
      </c>
      <c r="E196" s="9">
        <f>IF(D206=0, "-", D196/D206)</f>
        <v>0</v>
      </c>
      <c r="F196" s="81">
        <v>33</v>
      </c>
      <c r="G196" s="34">
        <f>IF(F206=0, "-", F196/F206)</f>
        <v>0.10280373831775701</v>
      </c>
      <c r="H196" s="65">
        <v>17</v>
      </c>
      <c r="I196" s="9">
        <f>IF(H206=0, "-", H196/H206)</f>
        <v>5.4140127388535034E-2</v>
      </c>
      <c r="J196" s="8" t="str">
        <f t="shared" si="18"/>
        <v>-</v>
      </c>
      <c r="K196" s="9">
        <f t="shared" si="19"/>
        <v>0.94117647058823528</v>
      </c>
    </row>
    <row r="197" spans="1:11" x14ac:dyDescent="0.25">
      <c r="A197" s="7" t="s">
        <v>308</v>
      </c>
      <c r="B197" s="65">
        <v>8</v>
      </c>
      <c r="C197" s="34">
        <f>IF(B206=0, "-", B197/B206)</f>
        <v>0.22857142857142856</v>
      </c>
      <c r="D197" s="65">
        <v>6</v>
      </c>
      <c r="E197" s="9">
        <f>IF(D206=0, "-", D197/D206)</f>
        <v>0.54545454545454541</v>
      </c>
      <c r="F197" s="81">
        <v>125</v>
      </c>
      <c r="G197" s="34">
        <f>IF(F206=0, "-", F197/F206)</f>
        <v>0.38940809968847351</v>
      </c>
      <c r="H197" s="65">
        <v>171</v>
      </c>
      <c r="I197" s="9">
        <f>IF(H206=0, "-", H197/H206)</f>
        <v>0.54458598726114649</v>
      </c>
      <c r="J197" s="8">
        <f t="shared" si="18"/>
        <v>0.33333333333333331</v>
      </c>
      <c r="K197" s="9">
        <f t="shared" si="19"/>
        <v>-0.26900584795321636</v>
      </c>
    </row>
    <row r="198" spans="1:11" x14ac:dyDescent="0.25">
      <c r="A198" s="7" t="s">
        <v>309</v>
      </c>
      <c r="B198" s="65">
        <v>0</v>
      </c>
      <c r="C198" s="34">
        <f>IF(B206=0, "-", B198/B206)</f>
        <v>0</v>
      </c>
      <c r="D198" s="65">
        <v>0</v>
      </c>
      <c r="E198" s="9">
        <f>IF(D206=0, "-", D198/D206)</f>
        <v>0</v>
      </c>
      <c r="F198" s="81">
        <v>0</v>
      </c>
      <c r="G198" s="34">
        <f>IF(F206=0, "-", F198/F206)</f>
        <v>0</v>
      </c>
      <c r="H198" s="65">
        <v>13</v>
      </c>
      <c r="I198" s="9">
        <f>IF(H206=0, "-", H198/H206)</f>
        <v>4.1401273885350316E-2</v>
      </c>
      <c r="J198" s="8" t="str">
        <f t="shared" si="18"/>
        <v>-</v>
      </c>
      <c r="K198" s="9">
        <f t="shared" si="19"/>
        <v>-1</v>
      </c>
    </row>
    <row r="199" spans="1:11" x14ac:dyDescent="0.25">
      <c r="A199" s="7" t="s">
        <v>310</v>
      </c>
      <c r="B199" s="65">
        <v>2</v>
      </c>
      <c r="C199" s="34">
        <f>IF(B206=0, "-", B199/B206)</f>
        <v>5.7142857142857141E-2</v>
      </c>
      <c r="D199" s="65">
        <v>5</v>
      </c>
      <c r="E199" s="9">
        <f>IF(D206=0, "-", D199/D206)</f>
        <v>0.45454545454545453</v>
      </c>
      <c r="F199" s="81">
        <v>38</v>
      </c>
      <c r="G199" s="34">
        <f>IF(F206=0, "-", F199/F206)</f>
        <v>0.11838006230529595</v>
      </c>
      <c r="H199" s="65">
        <v>70</v>
      </c>
      <c r="I199" s="9">
        <f>IF(H206=0, "-", H199/H206)</f>
        <v>0.22292993630573249</v>
      </c>
      <c r="J199" s="8">
        <f t="shared" si="18"/>
        <v>-0.6</v>
      </c>
      <c r="K199" s="9">
        <f t="shared" si="19"/>
        <v>-0.45714285714285713</v>
      </c>
    </row>
    <row r="200" spans="1:11" x14ac:dyDescent="0.25">
      <c r="A200" s="7" t="s">
        <v>311</v>
      </c>
      <c r="B200" s="65">
        <v>0</v>
      </c>
      <c r="C200" s="34">
        <f>IF(B206=0, "-", B200/B206)</f>
        <v>0</v>
      </c>
      <c r="D200" s="65">
        <v>0</v>
      </c>
      <c r="E200" s="9">
        <f>IF(D206=0, "-", D200/D206)</f>
        <v>0</v>
      </c>
      <c r="F200" s="81">
        <v>15</v>
      </c>
      <c r="G200" s="34">
        <f>IF(F206=0, "-", F200/F206)</f>
        <v>4.6728971962616821E-2</v>
      </c>
      <c r="H200" s="65">
        <v>7</v>
      </c>
      <c r="I200" s="9">
        <f>IF(H206=0, "-", H200/H206)</f>
        <v>2.2292993630573247E-2</v>
      </c>
      <c r="J200" s="8" t="str">
        <f t="shared" si="18"/>
        <v>-</v>
      </c>
      <c r="K200" s="9">
        <f t="shared" si="19"/>
        <v>1.1428571428571428</v>
      </c>
    </row>
    <row r="201" spans="1:11" x14ac:dyDescent="0.25">
      <c r="A201" s="7" t="s">
        <v>312</v>
      </c>
      <c r="B201" s="65">
        <v>0</v>
      </c>
      <c r="C201" s="34">
        <f>IF(B206=0, "-", B201/B206)</f>
        <v>0</v>
      </c>
      <c r="D201" s="65">
        <v>0</v>
      </c>
      <c r="E201" s="9">
        <f>IF(D206=0, "-", D201/D206)</f>
        <v>0</v>
      </c>
      <c r="F201" s="81">
        <v>1</v>
      </c>
      <c r="G201" s="34">
        <f>IF(F206=0, "-", F201/F206)</f>
        <v>3.1152647975077881E-3</v>
      </c>
      <c r="H201" s="65">
        <v>9</v>
      </c>
      <c r="I201" s="9">
        <f>IF(H206=0, "-", H201/H206)</f>
        <v>2.8662420382165606E-2</v>
      </c>
      <c r="J201" s="8" t="str">
        <f t="shared" si="18"/>
        <v>-</v>
      </c>
      <c r="K201" s="9">
        <f t="shared" si="19"/>
        <v>-0.88888888888888884</v>
      </c>
    </row>
    <row r="202" spans="1:11" x14ac:dyDescent="0.25">
      <c r="A202" s="7" t="s">
        <v>313</v>
      </c>
      <c r="B202" s="65">
        <v>2</v>
      </c>
      <c r="C202" s="34">
        <f>IF(B206=0, "-", B202/B206)</f>
        <v>5.7142857142857141E-2</v>
      </c>
      <c r="D202" s="65">
        <v>0</v>
      </c>
      <c r="E202" s="9">
        <f>IF(D206=0, "-", D202/D206)</f>
        <v>0</v>
      </c>
      <c r="F202" s="81">
        <v>4</v>
      </c>
      <c r="G202" s="34">
        <f>IF(F206=0, "-", F202/F206)</f>
        <v>1.2461059190031152E-2</v>
      </c>
      <c r="H202" s="65">
        <v>0</v>
      </c>
      <c r="I202" s="9">
        <f>IF(H206=0, "-", H202/H206)</f>
        <v>0</v>
      </c>
      <c r="J202" s="8" t="str">
        <f t="shared" si="18"/>
        <v>-</v>
      </c>
      <c r="K202" s="9" t="str">
        <f t="shared" si="19"/>
        <v>-</v>
      </c>
    </row>
    <row r="203" spans="1:11" x14ac:dyDescent="0.25">
      <c r="A203" s="7" t="s">
        <v>314</v>
      </c>
      <c r="B203" s="65">
        <v>12</v>
      </c>
      <c r="C203" s="34">
        <f>IF(B206=0, "-", B203/B206)</f>
        <v>0.34285714285714286</v>
      </c>
      <c r="D203" s="65">
        <v>0</v>
      </c>
      <c r="E203" s="9">
        <f>IF(D206=0, "-", D203/D206)</f>
        <v>0</v>
      </c>
      <c r="F203" s="81">
        <v>82</v>
      </c>
      <c r="G203" s="34">
        <f>IF(F206=0, "-", F203/F206)</f>
        <v>0.2554517133956386</v>
      </c>
      <c r="H203" s="65">
        <v>11</v>
      </c>
      <c r="I203" s="9">
        <f>IF(H206=0, "-", H203/H206)</f>
        <v>3.5031847133757961E-2</v>
      </c>
      <c r="J203" s="8" t="str">
        <f t="shared" si="18"/>
        <v>-</v>
      </c>
      <c r="K203" s="9">
        <f t="shared" si="19"/>
        <v>6.4545454545454541</v>
      </c>
    </row>
    <row r="204" spans="1:11" x14ac:dyDescent="0.25">
      <c r="A204" s="7" t="s">
        <v>315</v>
      </c>
      <c r="B204" s="65">
        <v>4</v>
      </c>
      <c r="C204" s="34">
        <f>IF(B206=0, "-", B204/B206)</f>
        <v>0.11428571428571428</v>
      </c>
      <c r="D204" s="65">
        <v>0</v>
      </c>
      <c r="E204" s="9">
        <f>IF(D206=0, "-", D204/D206)</f>
        <v>0</v>
      </c>
      <c r="F204" s="81">
        <v>23</v>
      </c>
      <c r="G204" s="34">
        <f>IF(F206=0, "-", F204/F206)</f>
        <v>7.1651090342679122E-2</v>
      </c>
      <c r="H204" s="65">
        <v>15</v>
      </c>
      <c r="I204" s="9">
        <f>IF(H206=0, "-", H204/H206)</f>
        <v>4.7770700636942678E-2</v>
      </c>
      <c r="J204" s="8" t="str">
        <f t="shared" si="18"/>
        <v>-</v>
      </c>
      <c r="K204" s="9">
        <f t="shared" si="19"/>
        <v>0.53333333333333333</v>
      </c>
    </row>
    <row r="205" spans="1:11" x14ac:dyDescent="0.25">
      <c r="A205" s="2"/>
      <c r="B205" s="68"/>
      <c r="C205" s="33"/>
      <c r="D205" s="68"/>
      <c r="E205" s="6"/>
      <c r="F205" s="82"/>
      <c r="G205" s="33"/>
      <c r="H205" s="68"/>
      <c r="I205" s="6"/>
      <c r="J205" s="5"/>
      <c r="K205" s="6"/>
    </row>
    <row r="206" spans="1:11" s="43" customFormat="1" x14ac:dyDescent="0.25">
      <c r="A206" s="162" t="s">
        <v>578</v>
      </c>
      <c r="B206" s="71">
        <f>SUM(B195:B205)</f>
        <v>35</v>
      </c>
      <c r="C206" s="40">
        <f>B206/5649</f>
        <v>6.1957868649318466E-3</v>
      </c>
      <c r="D206" s="71">
        <f>SUM(D195:D205)</f>
        <v>11</v>
      </c>
      <c r="E206" s="41">
        <f>D206/4889</f>
        <v>2.2499488647985274E-3</v>
      </c>
      <c r="F206" s="77">
        <f>SUM(F195:F205)</f>
        <v>321</v>
      </c>
      <c r="G206" s="42">
        <f>F206/69373</f>
        <v>4.6271604226428148E-3</v>
      </c>
      <c r="H206" s="71">
        <f>SUM(H195:H205)</f>
        <v>314</v>
      </c>
      <c r="I206" s="41">
        <f>H206/68605</f>
        <v>4.5769258800378984E-3</v>
      </c>
      <c r="J206" s="37">
        <f>IF(D206=0, "-", IF((B206-D206)/D206&lt;10, (B206-D206)/D206, "&gt;999%"))</f>
        <v>2.1818181818181817</v>
      </c>
      <c r="K206" s="38">
        <f>IF(H206=0, "-", IF((F206-H206)/H206&lt;10, (F206-H206)/H206, "&gt;999%"))</f>
        <v>2.2292993630573247E-2</v>
      </c>
    </row>
    <row r="207" spans="1:11" x14ac:dyDescent="0.25">
      <c r="B207" s="83"/>
      <c r="D207" s="83"/>
      <c r="F207" s="83"/>
      <c r="H207" s="83"/>
    </row>
    <row r="208" spans="1:11" x14ac:dyDescent="0.25">
      <c r="A208" s="163" t="s">
        <v>149</v>
      </c>
      <c r="B208" s="61" t="s">
        <v>12</v>
      </c>
      <c r="C208" s="62" t="s">
        <v>13</v>
      </c>
      <c r="D208" s="61" t="s">
        <v>12</v>
      </c>
      <c r="E208" s="63" t="s">
        <v>13</v>
      </c>
      <c r="F208" s="62" t="s">
        <v>12</v>
      </c>
      <c r="G208" s="62" t="s">
        <v>13</v>
      </c>
      <c r="H208" s="61" t="s">
        <v>12</v>
      </c>
      <c r="I208" s="63" t="s">
        <v>13</v>
      </c>
      <c r="J208" s="61"/>
      <c r="K208" s="63"/>
    </row>
    <row r="209" spans="1:11" x14ac:dyDescent="0.25">
      <c r="A209" s="7" t="s">
        <v>316</v>
      </c>
      <c r="B209" s="65">
        <v>0</v>
      </c>
      <c r="C209" s="34">
        <f>IF(B226=0, "-", B209/B226)</f>
        <v>0</v>
      </c>
      <c r="D209" s="65">
        <v>0</v>
      </c>
      <c r="E209" s="9">
        <f>IF(D226=0, "-", D209/D226)</f>
        <v>0</v>
      </c>
      <c r="F209" s="81">
        <v>0</v>
      </c>
      <c r="G209" s="34">
        <f>IF(F226=0, "-", F209/F226)</f>
        <v>0</v>
      </c>
      <c r="H209" s="65">
        <v>3</v>
      </c>
      <c r="I209" s="9">
        <f>IF(H226=0, "-", H209/H226)</f>
        <v>1.948051948051948E-2</v>
      </c>
      <c r="J209" s="8" t="str">
        <f t="shared" ref="J209:J224" si="20">IF(D209=0, "-", IF((B209-D209)/D209&lt;10, (B209-D209)/D209, "&gt;999%"))</f>
        <v>-</v>
      </c>
      <c r="K209" s="9">
        <f t="shared" ref="K209:K224" si="21">IF(H209=0, "-", IF((F209-H209)/H209&lt;10, (F209-H209)/H209, "&gt;999%"))</f>
        <v>-1</v>
      </c>
    </row>
    <row r="210" spans="1:11" x14ac:dyDescent="0.25">
      <c r="A210" s="7" t="s">
        <v>317</v>
      </c>
      <c r="B210" s="65">
        <v>0</v>
      </c>
      <c r="C210" s="34">
        <f>IF(B226=0, "-", B210/B226)</f>
        <v>0</v>
      </c>
      <c r="D210" s="65">
        <v>1</v>
      </c>
      <c r="E210" s="9">
        <f>IF(D226=0, "-", D210/D226)</f>
        <v>0.14285714285714285</v>
      </c>
      <c r="F210" s="81">
        <v>5</v>
      </c>
      <c r="G210" s="34">
        <f>IF(F226=0, "-", F210/F226)</f>
        <v>3.7593984962406013E-2</v>
      </c>
      <c r="H210" s="65">
        <v>6</v>
      </c>
      <c r="I210" s="9">
        <f>IF(H226=0, "-", H210/H226)</f>
        <v>3.896103896103896E-2</v>
      </c>
      <c r="J210" s="8">
        <f t="shared" si="20"/>
        <v>-1</v>
      </c>
      <c r="K210" s="9">
        <f t="shared" si="21"/>
        <v>-0.16666666666666666</v>
      </c>
    </row>
    <row r="211" spans="1:11" x14ac:dyDescent="0.25">
      <c r="A211" s="7" t="s">
        <v>318</v>
      </c>
      <c r="B211" s="65">
        <v>0</v>
      </c>
      <c r="C211" s="34">
        <f>IF(B226=0, "-", B211/B226)</f>
        <v>0</v>
      </c>
      <c r="D211" s="65">
        <v>1</v>
      </c>
      <c r="E211" s="9">
        <f>IF(D226=0, "-", D211/D226)</f>
        <v>0.14285714285714285</v>
      </c>
      <c r="F211" s="81">
        <v>0</v>
      </c>
      <c r="G211" s="34">
        <f>IF(F226=0, "-", F211/F226)</f>
        <v>0</v>
      </c>
      <c r="H211" s="65">
        <v>2</v>
      </c>
      <c r="I211" s="9">
        <f>IF(H226=0, "-", H211/H226)</f>
        <v>1.2987012987012988E-2</v>
      </c>
      <c r="J211" s="8">
        <f t="shared" si="20"/>
        <v>-1</v>
      </c>
      <c r="K211" s="9">
        <f t="shared" si="21"/>
        <v>-1</v>
      </c>
    </row>
    <row r="212" spans="1:11" x14ac:dyDescent="0.25">
      <c r="A212" s="7" t="s">
        <v>319</v>
      </c>
      <c r="B212" s="65">
        <v>3</v>
      </c>
      <c r="C212" s="34">
        <f>IF(B226=0, "-", B212/B226)</f>
        <v>0.42857142857142855</v>
      </c>
      <c r="D212" s="65">
        <v>1</v>
      </c>
      <c r="E212" s="9">
        <f>IF(D226=0, "-", D212/D226)</f>
        <v>0.14285714285714285</v>
      </c>
      <c r="F212" s="81">
        <v>31</v>
      </c>
      <c r="G212" s="34">
        <f>IF(F226=0, "-", F212/F226)</f>
        <v>0.23308270676691728</v>
      </c>
      <c r="H212" s="65">
        <v>43</v>
      </c>
      <c r="I212" s="9">
        <f>IF(H226=0, "-", H212/H226)</f>
        <v>0.2792207792207792</v>
      </c>
      <c r="J212" s="8">
        <f t="shared" si="20"/>
        <v>2</v>
      </c>
      <c r="K212" s="9">
        <f t="shared" si="21"/>
        <v>-0.27906976744186046</v>
      </c>
    </row>
    <row r="213" spans="1:11" x14ac:dyDescent="0.25">
      <c r="A213" s="7" t="s">
        <v>320</v>
      </c>
      <c r="B213" s="65">
        <v>0</v>
      </c>
      <c r="C213" s="34">
        <f>IF(B226=0, "-", B213/B226)</f>
        <v>0</v>
      </c>
      <c r="D213" s="65">
        <v>4</v>
      </c>
      <c r="E213" s="9">
        <f>IF(D226=0, "-", D213/D226)</f>
        <v>0.5714285714285714</v>
      </c>
      <c r="F213" s="81">
        <v>8</v>
      </c>
      <c r="G213" s="34">
        <f>IF(F226=0, "-", F213/F226)</f>
        <v>6.0150375939849621E-2</v>
      </c>
      <c r="H213" s="65">
        <v>5</v>
      </c>
      <c r="I213" s="9">
        <f>IF(H226=0, "-", H213/H226)</f>
        <v>3.2467532467532464E-2</v>
      </c>
      <c r="J213" s="8">
        <f t="shared" si="20"/>
        <v>-1</v>
      </c>
      <c r="K213" s="9">
        <f t="shared" si="21"/>
        <v>0.6</v>
      </c>
    </row>
    <row r="214" spans="1:11" x14ac:dyDescent="0.25">
      <c r="A214" s="7" t="s">
        <v>321</v>
      </c>
      <c r="B214" s="65">
        <v>1</v>
      </c>
      <c r="C214" s="34">
        <f>IF(B226=0, "-", B214/B226)</f>
        <v>0.14285714285714285</v>
      </c>
      <c r="D214" s="65">
        <v>0</v>
      </c>
      <c r="E214" s="9">
        <f>IF(D226=0, "-", D214/D226)</f>
        <v>0</v>
      </c>
      <c r="F214" s="81">
        <v>11</v>
      </c>
      <c r="G214" s="34">
        <f>IF(F226=0, "-", F214/F226)</f>
        <v>8.2706766917293228E-2</v>
      </c>
      <c r="H214" s="65">
        <v>0</v>
      </c>
      <c r="I214" s="9">
        <f>IF(H226=0, "-", H214/H226)</f>
        <v>0</v>
      </c>
      <c r="J214" s="8" t="str">
        <f t="shared" si="20"/>
        <v>-</v>
      </c>
      <c r="K214" s="9" t="str">
        <f t="shared" si="21"/>
        <v>-</v>
      </c>
    </row>
    <row r="215" spans="1:11" x14ac:dyDescent="0.25">
      <c r="A215" s="7" t="s">
        <v>322</v>
      </c>
      <c r="B215" s="65">
        <v>0</v>
      </c>
      <c r="C215" s="34">
        <f>IF(B226=0, "-", B215/B226)</f>
        <v>0</v>
      </c>
      <c r="D215" s="65">
        <v>0</v>
      </c>
      <c r="E215" s="9">
        <f>IF(D226=0, "-", D215/D226)</f>
        <v>0</v>
      </c>
      <c r="F215" s="81">
        <v>3</v>
      </c>
      <c r="G215" s="34">
        <f>IF(F226=0, "-", F215/F226)</f>
        <v>2.2556390977443608E-2</v>
      </c>
      <c r="H215" s="65">
        <v>2</v>
      </c>
      <c r="I215" s="9">
        <f>IF(H226=0, "-", H215/H226)</f>
        <v>1.2987012987012988E-2</v>
      </c>
      <c r="J215" s="8" t="str">
        <f t="shared" si="20"/>
        <v>-</v>
      </c>
      <c r="K215" s="9">
        <f t="shared" si="21"/>
        <v>0.5</v>
      </c>
    </row>
    <row r="216" spans="1:11" x14ac:dyDescent="0.25">
      <c r="A216" s="7" t="s">
        <v>323</v>
      </c>
      <c r="B216" s="65">
        <v>0</v>
      </c>
      <c r="C216" s="34">
        <f>IF(B226=0, "-", B216/B226)</f>
        <v>0</v>
      </c>
      <c r="D216" s="65">
        <v>0</v>
      </c>
      <c r="E216" s="9">
        <f>IF(D226=0, "-", D216/D226)</f>
        <v>0</v>
      </c>
      <c r="F216" s="81">
        <v>1</v>
      </c>
      <c r="G216" s="34">
        <f>IF(F226=0, "-", F216/F226)</f>
        <v>7.5187969924812026E-3</v>
      </c>
      <c r="H216" s="65">
        <v>1</v>
      </c>
      <c r="I216" s="9">
        <f>IF(H226=0, "-", H216/H226)</f>
        <v>6.4935064935064939E-3</v>
      </c>
      <c r="J216" s="8" t="str">
        <f t="shared" si="20"/>
        <v>-</v>
      </c>
      <c r="K216" s="9">
        <f t="shared" si="21"/>
        <v>0</v>
      </c>
    </row>
    <row r="217" spans="1:11" x14ac:dyDescent="0.25">
      <c r="A217" s="7" t="s">
        <v>324</v>
      </c>
      <c r="B217" s="65">
        <v>0</v>
      </c>
      <c r="C217" s="34">
        <f>IF(B226=0, "-", B217/B226)</f>
        <v>0</v>
      </c>
      <c r="D217" s="65">
        <v>0</v>
      </c>
      <c r="E217" s="9">
        <f>IF(D226=0, "-", D217/D226)</f>
        <v>0</v>
      </c>
      <c r="F217" s="81">
        <v>0</v>
      </c>
      <c r="G217" s="34">
        <f>IF(F226=0, "-", F217/F226)</f>
        <v>0</v>
      </c>
      <c r="H217" s="65">
        <v>7</v>
      </c>
      <c r="I217" s="9">
        <f>IF(H226=0, "-", H217/H226)</f>
        <v>4.5454545454545456E-2</v>
      </c>
      <c r="J217" s="8" t="str">
        <f t="shared" si="20"/>
        <v>-</v>
      </c>
      <c r="K217" s="9">
        <f t="shared" si="21"/>
        <v>-1</v>
      </c>
    </row>
    <row r="218" spans="1:11" x14ac:dyDescent="0.25">
      <c r="A218" s="7" t="s">
        <v>325</v>
      </c>
      <c r="B218" s="65">
        <v>0</v>
      </c>
      <c r="C218" s="34">
        <f>IF(B226=0, "-", B218/B226)</f>
        <v>0</v>
      </c>
      <c r="D218" s="65">
        <v>0</v>
      </c>
      <c r="E218" s="9">
        <f>IF(D226=0, "-", D218/D226)</f>
        <v>0</v>
      </c>
      <c r="F218" s="81">
        <v>1</v>
      </c>
      <c r="G218" s="34">
        <f>IF(F226=0, "-", F218/F226)</f>
        <v>7.5187969924812026E-3</v>
      </c>
      <c r="H218" s="65">
        <v>2</v>
      </c>
      <c r="I218" s="9">
        <f>IF(H226=0, "-", H218/H226)</f>
        <v>1.2987012987012988E-2</v>
      </c>
      <c r="J218" s="8" t="str">
        <f t="shared" si="20"/>
        <v>-</v>
      </c>
      <c r="K218" s="9">
        <f t="shared" si="21"/>
        <v>-0.5</v>
      </c>
    </row>
    <row r="219" spans="1:11" x14ac:dyDescent="0.25">
      <c r="A219" s="7" t="s">
        <v>326</v>
      </c>
      <c r="B219" s="65">
        <v>0</v>
      </c>
      <c r="C219" s="34">
        <f>IF(B226=0, "-", B219/B226)</f>
        <v>0</v>
      </c>
      <c r="D219" s="65">
        <v>0</v>
      </c>
      <c r="E219" s="9">
        <f>IF(D226=0, "-", D219/D226)</f>
        <v>0</v>
      </c>
      <c r="F219" s="81">
        <v>2</v>
      </c>
      <c r="G219" s="34">
        <f>IF(F226=0, "-", F219/F226)</f>
        <v>1.5037593984962405E-2</v>
      </c>
      <c r="H219" s="65">
        <v>2</v>
      </c>
      <c r="I219" s="9">
        <f>IF(H226=0, "-", H219/H226)</f>
        <v>1.2987012987012988E-2</v>
      </c>
      <c r="J219" s="8" t="str">
        <f t="shared" si="20"/>
        <v>-</v>
      </c>
      <c r="K219" s="9">
        <f t="shared" si="21"/>
        <v>0</v>
      </c>
    </row>
    <row r="220" spans="1:11" x14ac:dyDescent="0.25">
      <c r="A220" s="7" t="s">
        <v>327</v>
      </c>
      <c r="B220" s="65">
        <v>3</v>
      </c>
      <c r="C220" s="34">
        <f>IF(B226=0, "-", B220/B226)</f>
        <v>0.42857142857142855</v>
      </c>
      <c r="D220" s="65">
        <v>0</v>
      </c>
      <c r="E220" s="9">
        <f>IF(D226=0, "-", D220/D226)</f>
        <v>0</v>
      </c>
      <c r="F220" s="81">
        <v>55</v>
      </c>
      <c r="G220" s="34">
        <f>IF(F226=0, "-", F220/F226)</f>
        <v>0.41353383458646614</v>
      </c>
      <c r="H220" s="65">
        <v>44</v>
      </c>
      <c r="I220" s="9">
        <f>IF(H226=0, "-", H220/H226)</f>
        <v>0.2857142857142857</v>
      </c>
      <c r="J220" s="8" t="str">
        <f t="shared" si="20"/>
        <v>-</v>
      </c>
      <c r="K220" s="9">
        <f t="shared" si="21"/>
        <v>0.25</v>
      </c>
    </row>
    <row r="221" spans="1:11" x14ac:dyDescent="0.25">
      <c r="A221" s="7" t="s">
        <v>328</v>
      </c>
      <c r="B221" s="65">
        <v>0</v>
      </c>
      <c r="C221" s="34">
        <f>IF(B226=0, "-", B221/B226)</f>
        <v>0</v>
      </c>
      <c r="D221" s="65">
        <v>0</v>
      </c>
      <c r="E221" s="9">
        <f>IF(D226=0, "-", D221/D226)</f>
        <v>0</v>
      </c>
      <c r="F221" s="81">
        <v>3</v>
      </c>
      <c r="G221" s="34">
        <f>IF(F226=0, "-", F221/F226)</f>
        <v>2.2556390977443608E-2</v>
      </c>
      <c r="H221" s="65">
        <v>13</v>
      </c>
      <c r="I221" s="9">
        <f>IF(H226=0, "-", H221/H226)</f>
        <v>8.4415584415584416E-2</v>
      </c>
      <c r="J221" s="8" t="str">
        <f t="shared" si="20"/>
        <v>-</v>
      </c>
      <c r="K221" s="9">
        <f t="shared" si="21"/>
        <v>-0.76923076923076927</v>
      </c>
    </row>
    <row r="222" spans="1:11" x14ac:dyDescent="0.25">
      <c r="A222" s="7" t="s">
        <v>329</v>
      </c>
      <c r="B222" s="65">
        <v>0</v>
      </c>
      <c r="C222" s="34">
        <f>IF(B226=0, "-", B222/B226)</f>
        <v>0</v>
      </c>
      <c r="D222" s="65">
        <v>0</v>
      </c>
      <c r="E222" s="9">
        <f>IF(D226=0, "-", D222/D226)</f>
        <v>0</v>
      </c>
      <c r="F222" s="81">
        <v>5</v>
      </c>
      <c r="G222" s="34">
        <f>IF(F226=0, "-", F222/F226)</f>
        <v>3.7593984962406013E-2</v>
      </c>
      <c r="H222" s="65">
        <v>3</v>
      </c>
      <c r="I222" s="9">
        <f>IF(H226=0, "-", H222/H226)</f>
        <v>1.948051948051948E-2</v>
      </c>
      <c r="J222" s="8" t="str">
        <f t="shared" si="20"/>
        <v>-</v>
      </c>
      <c r="K222" s="9">
        <f t="shared" si="21"/>
        <v>0.66666666666666663</v>
      </c>
    </row>
    <row r="223" spans="1:11" x14ac:dyDescent="0.25">
      <c r="A223" s="7" t="s">
        <v>330</v>
      </c>
      <c r="B223" s="65">
        <v>0</v>
      </c>
      <c r="C223" s="34">
        <f>IF(B226=0, "-", B223/B226)</f>
        <v>0</v>
      </c>
      <c r="D223" s="65">
        <v>0</v>
      </c>
      <c r="E223" s="9">
        <f>IF(D226=0, "-", D223/D226)</f>
        <v>0</v>
      </c>
      <c r="F223" s="81">
        <v>7</v>
      </c>
      <c r="G223" s="34">
        <f>IF(F226=0, "-", F223/F226)</f>
        <v>5.2631578947368418E-2</v>
      </c>
      <c r="H223" s="65">
        <v>13</v>
      </c>
      <c r="I223" s="9">
        <f>IF(H226=0, "-", H223/H226)</f>
        <v>8.4415584415584416E-2</v>
      </c>
      <c r="J223" s="8" t="str">
        <f t="shared" si="20"/>
        <v>-</v>
      </c>
      <c r="K223" s="9">
        <f t="shared" si="21"/>
        <v>-0.46153846153846156</v>
      </c>
    </row>
    <row r="224" spans="1:11" x14ac:dyDescent="0.25">
      <c r="A224" s="7" t="s">
        <v>331</v>
      </c>
      <c r="B224" s="65">
        <v>0</v>
      </c>
      <c r="C224" s="34">
        <f>IF(B226=0, "-", B224/B226)</f>
        <v>0</v>
      </c>
      <c r="D224" s="65">
        <v>0</v>
      </c>
      <c r="E224" s="9">
        <f>IF(D226=0, "-", D224/D226)</f>
        <v>0</v>
      </c>
      <c r="F224" s="81">
        <v>1</v>
      </c>
      <c r="G224" s="34">
        <f>IF(F226=0, "-", F224/F226)</f>
        <v>7.5187969924812026E-3</v>
      </c>
      <c r="H224" s="65">
        <v>8</v>
      </c>
      <c r="I224" s="9">
        <f>IF(H226=0, "-", H224/H226)</f>
        <v>5.1948051948051951E-2</v>
      </c>
      <c r="J224" s="8" t="str">
        <f t="shared" si="20"/>
        <v>-</v>
      </c>
      <c r="K224" s="9">
        <f t="shared" si="21"/>
        <v>-0.875</v>
      </c>
    </row>
    <row r="225" spans="1:11" x14ac:dyDescent="0.25">
      <c r="A225" s="2"/>
      <c r="B225" s="68"/>
      <c r="C225" s="33"/>
      <c r="D225" s="68"/>
      <c r="E225" s="6"/>
      <c r="F225" s="82"/>
      <c r="G225" s="33"/>
      <c r="H225" s="68"/>
      <c r="I225" s="6"/>
      <c r="J225" s="5"/>
      <c r="K225" s="6"/>
    </row>
    <row r="226" spans="1:11" s="43" customFormat="1" x14ac:dyDescent="0.25">
      <c r="A226" s="162" t="s">
        <v>577</v>
      </c>
      <c r="B226" s="71">
        <f>SUM(B209:B225)</f>
        <v>7</v>
      </c>
      <c r="C226" s="40">
        <f>B226/5649</f>
        <v>1.2391573729863693E-3</v>
      </c>
      <c r="D226" s="71">
        <f>SUM(D209:D225)</f>
        <v>7</v>
      </c>
      <c r="E226" s="41">
        <f>D226/4889</f>
        <v>1.4317856412354264E-3</v>
      </c>
      <c r="F226" s="77">
        <f>SUM(F209:F225)</f>
        <v>133</v>
      </c>
      <c r="G226" s="42">
        <f>F226/69373</f>
        <v>1.9171723869516959E-3</v>
      </c>
      <c r="H226" s="71">
        <f>SUM(H209:H225)</f>
        <v>154</v>
      </c>
      <c r="I226" s="41">
        <f>H226/68605</f>
        <v>2.2447343488083958E-3</v>
      </c>
      <c r="J226" s="37">
        <f>IF(D226=0, "-", IF((B226-D226)/D226&lt;10, (B226-D226)/D226, "&gt;999%"))</f>
        <v>0</v>
      </c>
      <c r="K226" s="38">
        <f>IF(H226=0, "-", IF((F226-H226)/H226&lt;10, (F226-H226)/H226, "&gt;999%"))</f>
        <v>-0.13636363636363635</v>
      </c>
    </row>
    <row r="227" spans="1:11" x14ac:dyDescent="0.25">
      <c r="B227" s="83"/>
      <c r="D227" s="83"/>
      <c r="F227" s="83"/>
      <c r="H227" s="83"/>
    </row>
    <row r="228" spans="1:11" x14ac:dyDescent="0.25">
      <c r="A228" s="163" t="s">
        <v>150</v>
      </c>
      <c r="B228" s="61" t="s">
        <v>12</v>
      </c>
      <c r="C228" s="62" t="s">
        <v>13</v>
      </c>
      <c r="D228" s="61" t="s">
        <v>12</v>
      </c>
      <c r="E228" s="63" t="s">
        <v>13</v>
      </c>
      <c r="F228" s="62" t="s">
        <v>12</v>
      </c>
      <c r="G228" s="62" t="s">
        <v>13</v>
      </c>
      <c r="H228" s="61" t="s">
        <v>12</v>
      </c>
      <c r="I228" s="63" t="s">
        <v>13</v>
      </c>
      <c r="J228" s="61"/>
      <c r="K228" s="63"/>
    </row>
    <row r="229" spans="1:11" x14ac:dyDescent="0.25">
      <c r="A229" s="7" t="s">
        <v>332</v>
      </c>
      <c r="B229" s="65">
        <v>0</v>
      </c>
      <c r="C229" s="34">
        <f>IF(B242=0, "-", B229/B242)</f>
        <v>0</v>
      </c>
      <c r="D229" s="65">
        <v>0</v>
      </c>
      <c r="E229" s="9">
        <f>IF(D242=0, "-", D229/D242)</f>
        <v>0</v>
      </c>
      <c r="F229" s="81">
        <v>4</v>
      </c>
      <c r="G229" s="34">
        <f>IF(F242=0, "-", F229/F242)</f>
        <v>5.1948051948051951E-2</v>
      </c>
      <c r="H229" s="65">
        <v>4</v>
      </c>
      <c r="I229" s="9">
        <f>IF(H242=0, "-", H229/H242)</f>
        <v>0.05</v>
      </c>
      <c r="J229" s="8" t="str">
        <f t="shared" ref="J229:J240" si="22">IF(D229=0, "-", IF((B229-D229)/D229&lt;10, (B229-D229)/D229, "&gt;999%"))</f>
        <v>-</v>
      </c>
      <c r="K229" s="9">
        <f t="shared" ref="K229:K240" si="23">IF(H229=0, "-", IF((F229-H229)/H229&lt;10, (F229-H229)/H229, "&gt;999%"))</f>
        <v>0</v>
      </c>
    </row>
    <row r="230" spans="1:11" x14ac:dyDescent="0.25">
      <c r="A230" s="7" t="s">
        <v>333</v>
      </c>
      <c r="B230" s="65">
        <v>0</v>
      </c>
      <c r="C230" s="34">
        <f>IF(B242=0, "-", B230/B242)</f>
        <v>0</v>
      </c>
      <c r="D230" s="65">
        <v>0</v>
      </c>
      <c r="E230" s="9">
        <f>IF(D242=0, "-", D230/D242)</f>
        <v>0</v>
      </c>
      <c r="F230" s="81">
        <v>0</v>
      </c>
      <c r="G230" s="34">
        <f>IF(F242=0, "-", F230/F242)</f>
        <v>0</v>
      </c>
      <c r="H230" s="65">
        <v>2</v>
      </c>
      <c r="I230" s="9">
        <f>IF(H242=0, "-", H230/H242)</f>
        <v>2.5000000000000001E-2</v>
      </c>
      <c r="J230" s="8" t="str">
        <f t="shared" si="22"/>
        <v>-</v>
      </c>
      <c r="K230" s="9">
        <f t="shared" si="23"/>
        <v>-1</v>
      </c>
    </row>
    <row r="231" spans="1:11" x14ac:dyDescent="0.25">
      <c r="A231" s="7" t="s">
        <v>334</v>
      </c>
      <c r="B231" s="65">
        <v>2</v>
      </c>
      <c r="C231" s="34">
        <f>IF(B242=0, "-", B231/B242)</f>
        <v>0.2857142857142857</v>
      </c>
      <c r="D231" s="65">
        <v>0</v>
      </c>
      <c r="E231" s="9">
        <f>IF(D242=0, "-", D231/D242)</f>
        <v>0</v>
      </c>
      <c r="F231" s="81">
        <v>7</v>
      </c>
      <c r="G231" s="34">
        <f>IF(F242=0, "-", F231/F242)</f>
        <v>9.0909090909090912E-2</v>
      </c>
      <c r="H231" s="65">
        <v>6</v>
      </c>
      <c r="I231" s="9">
        <f>IF(H242=0, "-", H231/H242)</f>
        <v>7.4999999999999997E-2</v>
      </c>
      <c r="J231" s="8" t="str">
        <f t="shared" si="22"/>
        <v>-</v>
      </c>
      <c r="K231" s="9">
        <f t="shared" si="23"/>
        <v>0.16666666666666666</v>
      </c>
    </row>
    <row r="232" spans="1:11" x14ac:dyDescent="0.25">
      <c r="A232" s="7" t="s">
        <v>335</v>
      </c>
      <c r="B232" s="65">
        <v>0</v>
      </c>
      <c r="C232" s="34">
        <f>IF(B242=0, "-", B232/B242)</f>
        <v>0</v>
      </c>
      <c r="D232" s="65">
        <v>0</v>
      </c>
      <c r="E232" s="9">
        <f>IF(D242=0, "-", D232/D242)</f>
        <v>0</v>
      </c>
      <c r="F232" s="81">
        <v>2</v>
      </c>
      <c r="G232" s="34">
        <f>IF(F242=0, "-", F232/F242)</f>
        <v>2.5974025974025976E-2</v>
      </c>
      <c r="H232" s="65">
        <v>0</v>
      </c>
      <c r="I232" s="9">
        <f>IF(H242=0, "-", H232/H242)</f>
        <v>0</v>
      </c>
      <c r="J232" s="8" t="str">
        <f t="shared" si="22"/>
        <v>-</v>
      </c>
      <c r="K232" s="9" t="str">
        <f t="shared" si="23"/>
        <v>-</v>
      </c>
    </row>
    <row r="233" spans="1:11" x14ac:dyDescent="0.25">
      <c r="A233" s="7" t="s">
        <v>336</v>
      </c>
      <c r="B233" s="65">
        <v>2</v>
      </c>
      <c r="C233" s="34">
        <f>IF(B242=0, "-", B233/B242)</f>
        <v>0.2857142857142857</v>
      </c>
      <c r="D233" s="65">
        <v>2</v>
      </c>
      <c r="E233" s="9">
        <f>IF(D242=0, "-", D233/D242)</f>
        <v>0.2857142857142857</v>
      </c>
      <c r="F233" s="81">
        <v>19</v>
      </c>
      <c r="G233" s="34">
        <f>IF(F242=0, "-", F233/F242)</f>
        <v>0.24675324675324675</v>
      </c>
      <c r="H233" s="65">
        <v>13</v>
      </c>
      <c r="I233" s="9">
        <f>IF(H242=0, "-", H233/H242)</f>
        <v>0.16250000000000001</v>
      </c>
      <c r="J233" s="8">
        <f t="shared" si="22"/>
        <v>0</v>
      </c>
      <c r="K233" s="9">
        <f t="shared" si="23"/>
        <v>0.46153846153846156</v>
      </c>
    </row>
    <row r="234" spans="1:11" x14ac:dyDescent="0.25">
      <c r="A234" s="7" t="s">
        <v>337</v>
      </c>
      <c r="B234" s="65">
        <v>0</v>
      </c>
      <c r="C234" s="34">
        <f>IF(B242=0, "-", B234/B242)</f>
        <v>0</v>
      </c>
      <c r="D234" s="65">
        <v>0</v>
      </c>
      <c r="E234" s="9">
        <f>IF(D242=0, "-", D234/D242)</f>
        <v>0</v>
      </c>
      <c r="F234" s="81">
        <v>5</v>
      </c>
      <c r="G234" s="34">
        <f>IF(F242=0, "-", F234/F242)</f>
        <v>6.4935064935064929E-2</v>
      </c>
      <c r="H234" s="65">
        <v>7</v>
      </c>
      <c r="I234" s="9">
        <f>IF(H242=0, "-", H234/H242)</f>
        <v>8.7499999999999994E-2</v>
      </c>
      <c r="J234" s="8" t="str">
        <f t="shared" si="22"/>
        <v>-</v>
      </c>
      <c r="K234" s="9">
        <f t="shared" si="23"/>
        <v>-0.2857142857142857</v>
      </c>
    </row>
    <row r="235" spans="1:11" x14ac:dyDescent="0.25">
      <c r="A235" s="7" t="s">
        <v>338</v>
      </c>
      <c r="B235" s="65">
        <v>0</v>
      </c>
      <c r="C235" s="34">
        <f>IF(B242=0, "-", B235/B242)</f>
        <v>0</v>
      </c>
      <c r="D235" s="65">
        <v>0</v>
      </c>
      <c r="E235" s="9">
        <f>IF(D242=0, "-", D235/D242)</f>
        <v>0</v>
      </c>
      <c r="F235" s="81">
        <v>2</v>
      </c>
      <c r="G235" s="34">
        <f>IF(F242=0, "-", F235/F242)</f>
        <v>2.5974025974025976E-2</v>
      </c>
      <c r="H235" s="65">
        <v>1</v>
      </c>
      <c r="I235" s="9">
        <f>IF(H242=0, "-", H235/H242)</f>
        <v>1.2500000000000001E-2</v>
      </c>
      <c r="J235" s="8" t="str">
        <f t="shared" si="22"/>
        <v>-</v>
      </c>
      <c r="K235" s="9">
        <f t="shared" si="23"/>
        <v>1</v>
      </c>
    </row>
    <row r="236" spans="1:11" x14ac:dyDescent="0.25">
      <c r="A236" s="7" t="s">
        <v>339</v>
      </c>
      <c r="B236" s="65">
        <v>0</v>
      </c>
      <c r="C236" s="34">
        <f>IF(B242=0, "-", B236/B242)</f>
        <v>0</v>
      </c>
      <c r="D236" s="65">
        <v>2</v>
      </c>
      <c r="E236" s="9">
        <f>IF(D242=0, "-", D236/D242)</f>
        <v>0.2857142857142857</v>
      </c>
      <c r="F236" s="81">
        <v>10</v>
      </c>
      <c r="G236" s="34">
        <f>IF(F242=0, "-", F236/F242)</f>
        <v>0.12987012987012986</v>
      </c>
      <c r="H236" s="65">
        <v>9</v>
      </c>
      <c r="I236" s="9">
        <f>IF(H242=0, "-", H236/H242)</f>
        <v>0.1125</v>
      </c>
      <c r="J236" s="8">
        <f t="shared" si="22"/>
        <v>-1</v>
      </c>
      <c r="K236" s="9">
        <f t="shared" si="23"/>
        <v>0.1111111111111111</v>
      </c>
    </row>
    <row r="237" spans="1:11" x14ac:dyDescent="0.25">
      <c r="A237" s="7" t="s">
        <v>340</v>
      </c>
      <c r="B237" s="65">
        <v>0</v>
      </c>
      <c r="C237" s="34">
        <f>IF(B242=0, "-", B237/B242)</f>
        <v>0</v>
      </c>
      <c r="D237" s="65">
        <v>0</v>
      </c>
      <c r="E237" s="9">
        <f>IF(D242=0, "-", D237/D242)</f>
        <v>0</v>
      </c>
      <c r="F237" s="81">
        <v>0</v>
      </c>
      <c r="G237" s="34">
        <f>IF(F242=0, "-", F237/F242)</f>
        <v>0</v>
      </c>
      <c r="H237" s="65">
        <v>8</v>
      </c>
      <c r="I237" s="9">
        <f>IF(H242=0, "-", H237/H242)</f>
        <v>0.1</v>
      </c>
      <c r="J237" s="8" t="str">
        <f t="shared" si="22"/>
        <v>-</v>
      </c>
      <c r="K237" s="9">
        <f t="shared" si="23"/>
        <v>-1</v>
      </c>
    </row>
    <row r="238" spans="1:11" x14ac:dyDescent="0.25">
      <c r="A238" s="7" t="s">
        <v>341</v>
      </c>
      <c r="B238" s="65">
        <v>0</v>
      </c>
      <c r="C238" s="34">
        <f>IF(B242=0, "-", B238/B242)</f>
        <v>0</v>
      </c>
      <c r="D238" s="65">
        <v>1</v>
      </c>
      <c r="E238" s="9">
        <f>IF(D242=0, "-", D238/D242)</f>
        <v>0.14285714285714285</v>
      </c>
      <c r="F238" s="81">
        <v>0</v>
      </c>
      <c r="G238" s="34">
        <f>IF(F242=0, "-", F238/F242)</f>
        <v>0</v>
      </c>
      <c r="H238" s="65">
        <v>3</v>
      </c>
      <c r="I238" s="9">
        <f>IF(H242=0, "-", H238/H242)</f>
        <v>3.7499999999999999E-2</v>
      </c>
      <c r="J238" s="8">
        <f t="shared" si="22"/>
        <v>-1</v>
      </c>
      <c r="K238" s="9">
        <f t="shared" si="23"/>
        <v>-1</v>
      </c>
    </row>
    <row r="239" spans="1:11" x14ac:dyDescent="0.25">
      <c r="A239" s="7" t="s">
        <v>342</v>
      </c>
      <c r="B239" s="65">
        <v>3</v>
      </c>
      <c r="C239" s="34">
        <f>IF(B242=0, "-", B239/B242)</f>
        <v>0.42857142857142855</v>
      </c>
      <c r="D239" s="65">
        <v>2</v>
      </c>
      <c r="E239" s="9">
        <f>IF(D242=0, "-", D239/D242)</f>
        <v>0.2857142857142857</v>
      </c>
      <c r="F239" s="81">
        <v>28</v>
      </c>
      <c r="G239" s="34">
        <f>IF(F242=0, "-", F239/F242)</f>
        <v>0.36363636363636365</v>
      </c>
      <c r="H239" s="65">
        <v>26</v>
      </c>
      <c r="I239" s="9">
        <f>IF(H242=0, "-", H239/H242)</f>
        <v>0.32500000000000001</v>
      </c>
      <c r="J239" s="8">
        <f t="shared" si="22"/>
        <v>0.5</v>
      </c>
      <c r="K239" s="9">
        <f t="shared" si="23"/>
        <v>7.6923076923076927E-2</v>
      </c>
    </row>
    <row r="240" spans="1:11" x14ac:dyDescent="0.25">
      <c r="A240" s="7" t="s">
        <v>343</v>
      </c>
      <c r="B240" s="65">
        <v>0</v>
      </c>
      <c r="C240" s="34">
        <f>IF(B242=0, "-", B240/B242)</f>
        <v>0</v>
      </c>
      <c r="D240" s="65">
        <v>0</v>
      </c>
      <c r="E240" s="9">
        <f>IF(D242=0, "-", D240/D242)</f>
        <v>0</v>
      </c>
      <c r="F240" s="81">
        <v>0</v>
      </c>
      <c r="G240" s="34">
        <f>IF(F242=0, "-", F240/F242)</f>
        <v>0</v>
      </c>
      <c r="H240" s="65">
        <v>1</v>
      </c>
      <c r="I240" s="9">
        <f>IF(H242=0, "-", H240/H242)</f>
        <v>1.2500000000000001E-2</v>
      </c>
      <c r="J240" s="8" t="str">
        <f t="shared" si="22"/>
        <v>-</v>
      </c>
      <c r="K240" s="9">
        <f t="shared" si="23"/>
        <v>-1</v>
      </c>
    </row>
    <row r="241" spans="1:11" x14ac:dyDescent="0.25">
      <c r="A241" s="2"/>
      <c r="B241" s="68"/>
      <c r="C241" s="33"/>
      <c r="D241" s="68"/>
      <c r="E241" s="6"/>
      <c r="F241" s="82"/>
      <c r="G241" s="33"/>
      <c r="H241" s="68"/>
      <c r="I241" s="6"/>
      <c r="J241" s="5"/>
      <c r="K241" s="6"/>
    </row>
    <row r="242" spans="1:11" s="43" customFormat="1" x14ac:dyDescent="0.25">
      <c r="A242" s="162" t="s">
        <v>576</v>
      </c>
      <c r="B242" s="71">
        <f>SUM(B229:B241)</f>
        <v>7</v>
      </c>
      <c r="C242" s="40">
        <f>B242/5649</f>
        <v>1.2391573729863693E-3</v>
      </c>
      <c r="D242" s="71">
        <f>SUM(D229:D241)</f>
        <v>7</v>
      </c>
      <c r="E242" s="41">
        <f>D242/4889</f>
        <v>1.4317856412354264E-3</v>
      </c>
      <c r="F242" s="77">
        <f>SUM(F229:F241)</f>
        <v>77</v>
      </c>
      <c r="G242" s="42">
        <f>F242/69373</f>
        <v>1.1099419082351923E-3</v>
      </c>
      <c r="H242" s="71">
        <f>SUM(H229:H241)</f>
        <v>80</v>
      </c>
      <c r="I242" s="41">
        <f>H242/68605</f>
        <v>1.1660957656147511E-3</v>
      </c>
      <c r="J242" s="37">
        <f>IF(D242=0, "-", IF((B242-D242)/D242&lt;10, (B242-D242)/D242, "&gt;999%"))</f>
        <v>0</v>
      </c>
      <c r="K242" s="38">
        <f>IF(H242=0, "-", IF((F242-H242)/H242&lt;10, (F242-H242)/H242, "&gt;999%"))</f>
        <v>-3.7499999999999999E-2</v>
      </c>
    </row>
    <row r="243" spans="1:11" x14ac:dyDescent="0.25">
      <c r="B243" s="83"/>
      <c r="D243" s="83"/>
      <c r="F243" s="83"/>
      <c r="H243" s="83"/>
    </row>
    <row r="244" spans="1:11" s="43" customFormat="1" x14ac:dyDescent="0.25">
      <c r="A244" s="162" t="s">
        <v>575</v>
      </c>
      <c r="B244" s="71">
        <v>49</v>
      </c>
      <c r="C244" s="40">
        <f>B244/5649</f>
        <v>8.6741016109045856E-3</v>
      </c>
      <c r="D244" s="71">
        <v>25</v>
      </c>
      <c r="E244" s="41">
        <f>D244/4889</f>
        <v>5.1135201472693806E-3</v>
      </c>
      <c r="F244" s="77">
        <v>531</v>
      </c>
      <c r="G244" s="42">
        <f>F244/69373</f>
        <v>7.6542747178297028E-3</v>
      </c>
      <c r="H244" s="71">
        <v>548</v>
      </c>
      <c r="I244" s="41">
        <f>H244/68605</f>
        <v>7.9877559944610457E-3</v>
      </c>
      <c r="J244" s="37">
        <f>IF(D244=0, "-", IF((B244-D244)/D244&lt;10, (B244-D244)/D244, "&gt;999%"))</f>
        <v>0.96</v>
      </c>
      <c r="K244" s="38">
        <f>IF(H244=0, "-", IF((F244-H244)/H244&lt;10, (F244-H244)/H244, "&gt;999%"))</f>
        <v>-3.1021897810218978E-2</v>
      </c>
    </row>
    <row r="245" spans="1:11" x14ac:dyDescent="0.25">
      <c r="B245" s="83"/>
      <c r="D245" s="83"/>
      <c r="F245" s="83"/>
      <c r="H245" s="83"/>
    </row>
    <row r="246" spans="1:11" x14ac:dyDescent="0.25">
      <c r="A246" s="27" t="s">
        <v>573</v>
      </c>
      <c r="B246" s="71">
        <f>B250-B248</f>
        <v>749</v>
      </c>
      <c r="C246" s="40">
        <f>B246/5649</f>
        <v>0.13258983890954151</v>
      </c>
      <c r="D246" s="71">
        <f>D250-D248</f>
        <v>810</v>
      </c>
      <c r="E246" s="41">
        <f>D246/4889</f>
        <v>0.16567805277152792</v>
      </c>
      <c r="F246" s="77">
        <f>F250-F248</f>
        <v>10864</v>
      </c>
      <c r="G246" s="42">
        <f>F246/69373</f>
        <v>0.15660271287100169</v>
      </c>
      <c r="H246" s="71">
        <f>H250-H248</f>
        <v>12538</v>
      </c>
      <c r="I246" s="41">
        <f>H246/68605</f>
        <v>0.18275635886597186</v>
      </c>
      <c r="J246" s="37">
        <f>IF(D246=0, "-", IF((B246-D246)/D246&lt;10, (B246-D246)/D246, "&gt;999%"))</f>
        <v>-7.5308641975308649E-2</v>
      </c>
      <c r="K246" s="38">
        <f>IF(H246=0, "-", IF((F246-H246)/H246&lt;10, (F246-H246)/H246, "&gt;999%"))</f>
        <v>-0.13351411708406444</v>
      </c>
    </row>
    <row r="247" spans="1:11" x14ac:dyDescent="0.25">
      <c r="A247" s="27"/>
      <c r="B247" s="71"/>
      <c r="C247" s="40"/>
      <c r="D247" s="71"/>
      <c r="E247" s="41"/>
      <c r="F247" s="77"/>
      <c r="G247" s="42"/>
      <c r="H247" s="71"/>
      <c r="I247" s="41"/>
      <c r="J247" s="37"/>
      <c r="K247" s="38"/>
    </row>
    <row r="248" spans="1:11" x14ac:dyDescent="0.25">
      <c r="A248" s="27" t="s">
        <v>574</v>
      </c>
      <c r="B248" s="71">
        <v>187</v>
      </c>
      <c r="C248" s="40">
        <f>B248/5649</f>
        <v>3.310320410692158E-2</v>
      </c>
      <c r="D248" s="71">
        <v>109</v>
      </c>
      <c r="E248" s="41">
        <f>D248/4889</f>
        <v>2.2294947842094497E-2</v>
      </c>
      <c r="F248" s="77">
        <v>1891</v>
      </c>
      <c r="G248" s="42">
        <f>F248/69373</f>
        <v>2.7258443486659074E-2</v>
      </c>
      <c r="H248" s="71">
        <v>1473</v>
      </c>
      <c r="I248" s="41">
        <f>H248/68605</f>
        <v>2.1470738284381605E-2</v>
      </c>
      <c r="J248" s="37">
        <f>IF(D248=0, "-", IF((B248-D248)/D248&lt;10, (B248-D248)/D248, "&gt;999%"))</f>
        <v>0.7155963302752294</v>
      </c>
      <c r="K248" s="38">
        <f>IF(H248=0, "-", IF((F248-H248)/H248&lt;10, (F248-H248)/H248, "&gt;999%"))</f>
        <v>0.28377460964019008</v>
      </c>
    </row>
    <row r="249" spans="1:11" x14ac:dyDescent="0.25">
      <c r="A249" s="27"/>
      <c r="B249" s="71"/>
      <c r="C249" s="40"/>
      <c r="D249" s="71"/>
      <c r="E249" s="41"/>
      <c r="F249" s="77"/>
      <c r="G249" s="42"/>
      <c r="H249" s="71"/>
      <c r="I249" s="41"/>
      <c r="J249" s="37"/>
      <c r="K249" s="38"/>
    </row>
    <row r="250" spans="1:11" x14ac:dyDescent="0.25">
      <c r="A250" s="27" t="s">
        <v>572</v>
      </c>
      <c r="B250" s="71">
        <v>936</v>
      </c>
      <c r="C250" s="40">
        <f>B250/5649</f>
        <v>0.16569304301646309</v>
      </c>
      <c r="D250" s="71">
        <v>919</v>
      </c>
      <c r="E250" s="41">
        <f>D250/4889</f>
        <v>0.1879730006136224</v>
      </c>
      <c r="F250" s="77">
        <v>12755</v>
      </c>
      <c r="G250" s="42">
        <f>F250/69373</f>
        <v>0.18386115635766076</v>
      </c>
      <c r="H250" s="71">
        <v>14011</v>
      </c>
      <c r="I250" s="41">
        <f>H250/68605</f>
        <v>0.20422709715035348</v>
      </c>
      <c r="J250" s="37">
        <f>IF(D250=0, "-", IF((B250-D250)/D250&lt;10, (B250-D250)/D250, "&gt;999%"))</f>
        <v>1.8498367791077257E-2</v>
      </c>
      <c r="K250" s="38">
        <f>IF(H250=0, "-", IF((F250-H250)/H250&lt;10, (F250-H250)/H250, "&gt;999%"))</f>
        <v>-8.9643851259724502E-2</v>
      </c>
    </row>
  </sheetData>
  <mergeCells count="58">
    <mergeCell ref="B1:K1"/>
    <mergeCell ref="B2:K2"/>
    <mergeCell ref="B192:E192"/>
    <mergeCell ref="F192:I192"/>
    <mergeCell ref="J192:K192"/>
    <mergeCell ref="B193:C193"/>
    <mergeCell ref="D193:E193"/>
    <mergeCell ref="F193:G193"/>
    <mergeCell ref="H193:I193"/>
    <mergeCell ref="B165:E165"/>
    <mergeCell ref="F165:I165"/>
    <mergeCell ref="J165:K165"/>
    <mergeCell ref="B166:C166"/>
    <mergeCell ref="D166:E166"/>
    <mergeCell ref="F166:G166"/>
    <mergeCell ref="H166:I166"/>
    <mergeCell ref="B141:E141"/>
    <mergeCell ref="F141:I141"/>
    <mergeCell ref="J141:K141"/>
    <mergeCell ref="B142:C142"/>
    <mergeCell ref="D142:E142"/>
    <mergeCell ref="F142:G142"/>
    <mergeCell ref="H142:I142"/>
    <mergeCell ref="B116:E116"/>
    <mergeCell ref="F116:I116"/>
    <mergeCell ref="J116:K116"/>
    <mergeCell ref="B117:C117"/>
    <mergeCell ref="D117:E117"/>
    <mergeCell ref="F117:G117"/>
    <mergeCell ref="H117:I117"/>
    <mergeCell ref="B79:E79"/>
    <mergeCell ref="F79:I79"/>
    <mergeCell ref="J79:K79"/>
    <mergeCell ref="B80:C80"/>
    <mergeCell ref="D80:E80"/>
    <mergeCell ref="F80:G80"/>
    <mergeCell ref="H80:I80"/>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2" max="16383" man="1"/>
    <brk id="115" max="16383" man="1"/>
    <brk id="164" max="16383" man="1"/>
    <brk id="20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625</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3</v>
      </c>
      <c r="C7" s="39">
        <f>IF(B50=0, "-", B7/B50)</f>
        <v>3.205128205128205E-3</v>
      </c>
      <c r="D7" s="65">
        <v>3</v>
      </c>
      <c r="E7" s="21">
        <f>IF(D50=0, "-", D7/D50)</f>
        <v>3.2644178454842221E-3</v>
      </c>
      <c r="F7" s="81">
        <v>29</v>
      </c>
      <c r="G7" s="39">
        <f>IF(F50=0, "-", F7/F50)</f>
        <v>2.2736181889455114E-3</v>
      </c>
      <c r="H7" s="65">
        <v>44</v>
      </c>
      <c r="I7" s="21">
        <f>IF(H50=0, "-", H7/H50)</f>
        <v>3.1403896938120048E-3</v>
      </c>
      <c r="J7" s="20">
        <f t="shared" ref="J7:J48" si="0">IF(D7=0, "-", IF((B7-D7)/D7&lt;10, (B7-D7)/D7, "&gt;999%"))</f>
        <v>0</v>
      </c>
      <c r="K7" s="21">
        <f t="shared" ref="K7:K48" si="1">IF(H7=0, "-", IF((F7-H7)/H7&lt;10, (F7-H7)/H7, "&gt;999%"))</f>
        <v>-0.34090909090909088</v>
      </c>
    </row>
    <row r="8" spans="1:11" x14ac:dyDescent="0.25">
      <c r="A8" s="7" t="s">
        <v>32</v>
      </c>
      <c r="B8" s="65">
        <v>0</v>
      </c>
      <c r="C8" s="39">
        <f>IF(B50=0, "-", B8/B50)</f>
        <v>0</v>
      </c>
      <c r="D8" s="65">
        <v>0</v>
      </c>
      <c r="E8" s="21">
        <f>IF(D50=0, "-", D8/D50)</f>
        <v>0</v>
      </c>
      <c r="F8" s="81">
        <v>4</v>
      </c>
      <c r="G8" s="39">
        <f>IF(F50=0, "-", F8/F50)</f>
        <v>3.1360250882007056E-4</v>
      </c>
      <c r="H8" s="65">
        <v>4</v>
      </c>
      <c r="I8" s="21">
        <f>IF(H50=0, "-", H8/H50)</f>
        <v>2.8548997216472772E-4</v>
      </c>
      <c r="J8" s="20" t="str">
        <f t="shared" si="0"/>
        <v>-</v>
      </c>
      <c r="K8" s="21">
        <f t="shared" si="1"/>
        <v>0</v>
      </c>
    </row>
    <row r="9" spans="1:11" x14ac:dyDescent="0.25">
      <c r="A9" s="7" t="s">
        <v>33</v>
      </c>
      <c r="B9" s="65">
        <v>17</v>
      </c>
      <c r="C9" s="39">
        <f>IF(B50=0, "-", B9/B50)</f>
        <v>1.8162393162393164E-2</v>
      </c>
      <c r="D9" s="65">
        <v>9</v>
      </c>
      <c r="E9" s="21">
        <f>IF(D50=0, "-", D9/D50)</f>
        <v>9.7932535364526653E-3</v>
      </c>
      <c r="F9" s="81">
        <v>165</v>
      </c>
      <c r="G9" s="39">
        <f>IF(F50=0, "-", F9/F50)</f>
        <v>1.2936103488827911E-2</v>
      </c>
      <c r="H9" s="65">
        <v>125</v>
      </c>
      <c r="I9" s="21">
        <f>IF(H50=0, "-", H9/H50)</f>
        <v>8.921561630147741E-3</v>
      </c>
      <c r="J9" s="20">
        <f t="shared" si="0"/>
        <v>0.88888888888888884</v>
      </c>
      <c r="K9" s="21">
        <f t="shared" si="1"/>
        <v>0.32</v>
      </c>
    </row>
    <row r="10" spans="1:11" x14ac:dyDescent="0.25">
      <c r="A10" s="7" t="s">
        <v>34</v>
      </c>
      <c r="B10" s="65">
        <v>2</v>
      </c>
      <c r="C10" s="39">
        <f>IF(B50=0, "-", B10/B50)</f>
        <v>2.136752136752137E-3</v>
      </c>
      <c r="D10" s="65">
        <v>0</v>
      </c>
      <c r="E10" s="21">
        <f>IF(D50=0, "-", D10/D50)</f>
        <v>0</v>
      </c>
      <c r="F10" s="81">
        <v>8</v>
      </c>
      <c r="G10" s="39">
        <f>IF(F50=0, "-", F10/F50)</f>
        <v>6.2720501764014112E-4</v>
      </c>
      <c r="H10" s="65">
        <v>7</v>
      </c>
      <c r="I10" s="21">
        <f>IF(H50=0, "-", H10/H50)</f>
        <v>4.9960745128827346E-4</v>
      </c>
      <c r="J10" s="20" t="str">
        <f t="shared" si="0"/>
        <v>-</v>
      </c>
      <c r="K10" s="21">
        <f t="shared" si="1"/>
        <v>0.14285714285714285</v>
      </c>
    </row>
    <row r="11" spans="1:11" x14ac:dyDescent="0.25">
      <c r="A11" s="7" t="s">
        <v>35</v>
      </c>
      <c r="B11" s="65">
        <v>20</v>
      </c>
      <c r="C11" s="39">
        <f>IF(B50=0, "-", B11/B50)</f>
        <v>2.1367521367521368E-2</v>
      </c>
      <c r="D11" s="65">
        <v>45</v>
      </c>
      <c r="E11" s="21">
        <f>IF(D50=0, "-", D11/D50)</f>
        <v>4.896626768226333E-2</v>
      </c>
      <c r="F11" s="81">
        <v>356</v>
      </c>
      <c r="G11" s="39">
        <f>IF(F50=0, "-", F11/F50)</f>
        <v>2.791062328498628E-2</v>
      </c>
      <c r="H11" s="65">
        <v>475</v>
      </c>
      <c r="I11" s="21">
        <f>IF(H50=0, "-", H11/H50)</f>
        <v>3.3901934194561417E-2</v>
      </c>
      <c r="J11" s="20">
        <f t="shared" si="0"/>
        <v>-0.55555555555555558</v>
      </c>
      <c r="K11" s="21">
        <f t="shared" si="1"/>
        <v>-0.25052631578947371</v>
      </c>
    </row>
    <row r="12" spans="1:11" x14ac:dyDescent="0.25">
      <c r="A12" s="7" t="s">
        <v>37</v>
      </c>
      <c r="B12" s="65">
        <v>1</v>
      </c>
      <c r="C12" s="39">
        <f>IF(B50=0, "-", B12/B50)</f>
        <v>1.0683760683760685E-3</v>
      </c>
      <c r="D12" s="65">
        <v>0</v>
      </c>
      <c r="E12" s="21">
        <f>IF(D50=0, "-", D12/D50)</f>
        <v>0</v>
      </c>
      <c r="F12" s="81">
        <v>11</v>
      </c>
      <c r="G12" s="39">
        <f>IF(F50=0, "-", F12/F50)</f>
        <v>8.624068992551941E-4</v>
      </c>
      <c r="H12" s="65">
        <v>0</v>
      </c>
      <c r="I12" s="21">
        <f>IF(H50=0, "-", H12/H50)</f>
        <v>0</v>
      </c>
      <c r="J12" s="20" t="str">
        <f t="shared" si="0"/>
        <v>-</v>
      </c>
      <c r="K12" s="21" t="str">
        <f t="shared" si="1"/>
        <v>-</v>
      </c>
    </row>
    <row r="13" spans="1:11" x14ac:dyDescent="0.25">
      <c r="A13" s="7" t="s">
        <v>38</v>
      </c>
      <c r="B13" s="65">
        <v>0</v>
      </c>
      <c r="C13" s="39">
        <f>IF(B50=0, "-", B13/B50)</f>
        <v>0</v>
      </c>
      <c r="D13" s="65">
        <v>0</v>
      </c>
      <c r="E13" s="21">
        <f>IF(D50=0, "-", D13/D50)</f>
        <v>0</v>
      </c>
      <c r="F13" s="81">
        <v>6</v>
      </c>
      <c r="G13" s="39">
        <f>IF(F50=0, "-", F13/F50)</f>
        <v>4.7040376323010584E-4</v>
      </c>
      <c r="H13" s="65">
        <v>11</v>
      </c>
      <c r="I13" s="21">
        <f>IF(H50=0, "-", H13/H50)</f>
        <v>7.8509742345300119E-4</v>
      </c>
      <c r="J13" s="20" t="str">
        <f t="shared" si="0"/>
        <v>-</v>
      </c>
      <c r="K13" s="21">
        <f t="shared" si="1"/>
        <v>-0.45454545454545453</v>
      </c>
    </row>
    <row r="14" spans="1:11" x14ac:dyDescent="0.25">
      <c r="A14" s="7" t="s">
        <v>39</v>
      </c>
      <c r="B14" s="65">
        <v>0</v>
      </c>
      <c r="C14" s="39">
        <f>IF(B50=0, "-", B14/B50)</f>
        <v>0</v>
      </c>
      <c r="D14" s="65">
        <v>2</v>
      </c>
      <c r="E14" s="21">
        <f>IF(D50=0, "-", D14/D50)</f>
        <v>2.176278563656148E-3</v>
      </c>
      <c r="F14" s="81">
        <v>13</v>
      </c>
      <c r="G14" s="39">
        <f>IF(F50=0, "-", F14/F50)</f>
        <v>1.0192081536652294E-3</v>
      </c>
      <c r="H14" s="65">
        <v>8</v>
      </c>
      <c r="I14" s="21">
        <f>IF(H50=0, "-", H14/H50)</f>
        <v>5.7097994432945545E-4</v>
      </c>
      <c r="J14" s="20">
        <f t="shared" si="0"/>
        <v>-1</v>
      </c>
      <c r="K14" s="21">
        <f t="shared" si="1"/>
        <v>0.625</v>
      </c>
    </row>
    <row r="15" spans="1:11" x14ac:dyDescent="0.25">
      <c r="A15" s="7" t="s">
        <v>40</v>
      </c>
      <c r="B15" s="65">
        <v>0</v>
      </c>
      <c r="C15" s="39">
        <f>IF(B50=0, "-", B15/B50)</f>
        <v>0</v>
      </c>
      <c r="D15" s="65">
        <v>0</v>
      </c>
      <c r="E15" s="21">
        <f>IF(D50=0, "-", D15/D50)</f>
        <v>0</v>
      </c>
      <c r="F15" s="81">
        <v>5</v>
      </c>
      <c r="G15" s="39">
        <f>IF(F50=0, "-", F15/F50)</f>
        <v>3.920031360250882E-4</v>
      </c>
      <c r="H15" s="65">
        <v>0</v>
      </c>
      <c r="I15" s="21">
        <f>IF(H50=0, "-", H15/H50)</f>
        <v>0</v>
      </c>
      <c r="J15" s="20" t="str">
        <f t="shared" si="0"/>
        <v>-</v>
      </c>
      <c r="K15" s="21" t="str">
        <f t="shared" si="1"/>
        <v>-</v>
      </c>
    </row>
    <row r="16" spans="1:11" x14ac:dyDescent="0.25">
      <c r="A16" s="7" t="s">
        <v>43</v>
      </c>
      <c r="B16" s="65">
        <v>2</v>
      </c>
      <c r="C16" s="39">
        <f>IF(B50=0, "-", B16/B50)</f>
        <v>2.136752136752137E-3</v>
      </c>
      <c r="D16" s="65">
        <v>2</v>
      </c>
      <c r="E16" s="21">
        <f>IF(D50=0, "-", D16/D50)</f>
        <v>2.176278563656148E-3</v>
      </c>
      <c r="F16" s="81">
        <v>19</v>
      </c>
      <c r="G16" s="39">
        <f>IF(F50=0, "-", F16/F50)</f>
        <v>1.4896119168953351E-3</v>
      </c>
      <c r="H16" s="65">
        <v>13</v>
      </c>
      <c r="I16" s="21">
        <f>IF(H50=0, "-", H16/H50)</f>
        <v>9.2784240953536505E-4</v>
      </c>
      <c r="J16" s="20">
        <f t="shared" si="0"/>
        <v>0</v>
      </c>
      <c r="K16" s="21">
        <f t="shared" si="1"/>
        <v>0.46153846153846156</v>
      </c>
    </row>
    <row r="17" spans="1:11" x14ac:dyDescent="0.25">
      <c r="A17" s="7" t="s">
        <v>44</v>
      </c>
      <c r="B17" s="65">
        <v>0</v>
      </c>
      <c r="C17" s="39">
        <f>IF(B50=0, "-", B17/B50)</f>
        <v>0</v>
      </c>
      <c r="D17" s="65">
        <v>9</v>
      </c>
      <c r="E17" s="21">
        <f>IF(D50=0, "-", D17/D50)</f>
        <v>9.7932535364526653E-3</v>
      </c>
      <c r="F17" s="81">
        <v>35</v>
      </c>
      <c r="G17" s="39">
        <f>IF(F50=0, "-", F17/F50)</f>
        <v>2.7440219521756176E-3</v>
      </c>
      <c r="H17" s="65">
        <v>63</v>
      </c>
      <c r="I17" s="21">
        <f>IF(H50=0, "-", H17/H50)</f>
        <v>4.4964670615944618E-3</v>
      </c>
      <c r="J17" s="20">
        <f t="shared" si="0"/>
        <v>-1</v>
      </c>
      <c r="K17" s="21">
        <f t="shared" si="1"/>
        <v>-0.44444444444444442</v>
      </c>
    </row>
    <row r="18" spans="1:11" x14ac:dyDescent="0.25">
      <c r="A18" s="7" t="s">
        <v>46</v>
      </c>
      <c r="B18" s="65">
        <v>8</v>
      </c>
      <c r="C18" s="39">
        <f>IF(B50=0, "-", B18/B50)</f>
        <v>8.5470085470085479E-3</v>
      </c>
      <c r="D18" s="65">
        <v>10</v>
      </c>
      <c r="E18" s="21">
        <f>IF(D50=0, "-", D18/D50)</f>
        <v>1.088139281828074E-2</v>
      </c>
      <c r="F18" s="81">
        <v>141</v>
      </c>
      <c r="G18" s="39">
        <f>IF(F50=0, "-", F18/F50)</f>
        <v>1.1054488435907487E-2</v>
      </c>
      <c r="H18" s="65">
        <v>248</v>
      </c>
      <c r="I18" s="21">
        <f>IF(H50=0, "-", H18/H50)</f>
        <v>1.7700378274213117E-2</v>
      </c>
      <c r="J18" s="20">
        <f t="shared" si="0"/>
        <v>-0.2</v>
      </c>
      <c r="K18" s="21">
        <f t="shared" si="1"/>
        <v>-0.43145161290322581</v>
      </c>
    </row>
    <row r="19" spans="1:11" x14ac:dyDescent="0.25">
      <c r="A19" s="7" t="s">
        <v>49</v>
      </c>
      <c r="B19" s="65">
        <v>0</v>
      </c>
      <c r="C19" s="39">
        <f>IF(B50=0, "-", B19/B50)</f>
        <v>0</v>
      </c>
      <c r="D19" s="65">
        <v>1</v>
      </c>
      <c r="E19" s="21">
        <f>IF(D50=0, "-", D19/D50)</f>
        <v>1.088139281828074E-3</v>
      </c>
      <c r="F19" s="81">
        <v>7</v>
      </c>
      <c r="G19" s="39">
        <f>IF(F50=0, "-", F19/F50)</f>
        <v>5.4880439043512353E-4</v>
      </c>
      <c r="H19" s="65">
        <v>3</v>
      </c>
      <c r="I19" s="21">
        <f>IF(H50=0, "-", H19/H50)</f>
        <v>2.1411747912354579E-4</v>
      </c>
      <c r="J19" s="20">
        <f t="shared" si="0"/>
        <v>-1</v>
      </c>
      <c r="K19" s="21">
        <f t="shared" si="1"/>
        <v>1.3333333333333333</v>
      </c>
    </row>
    <row r="20" spans="1:11" x14ac:dyDescent="0.25">
      <c r="A20" s="7" t="s">
        <v>52</v>
      </c>
      <c r="B20" s="65">
        <v>1</v>
      </c>
      <c r="C20" s="39">
        <f>IF(B50=0, "-", B20/B50)</f>
        <v>1.0683760683760685E-3</v>
      </c>
      <c r="D20" s="65">
        <v>5</v>
      </c>
      <c r="E20" s="21">
        <f>IF(D50=0, "-", D20/D50)</f>
        <v>5.4406964091403701E-3</v>
      </c>
      <c r="F20" s="81">
        <v>55</v>
      </c>
      <c r="G20" s="39">
        <f>IF(F50=0, "-", F20/F50)</f>
        <v>4.3120344962759702E-3</v>
      </c>
      <c r="H20" s="65">
        <v>215</v>
      </c>
      <c r="I20" s="21">
        <f>IF(H50=0, "-", H20/H50)</f>
        <v>1.5345086003854114E-2</v>
      </c>
      <c r="J20" s="20">
        <f t="shared" si="0"/>
        <v>-0.8</v>
      </c>
      <c r="K20" s="21">
        <f t="shared" si="1"/>
        <v>-0.7441860465116279</v>
      </c>
    </row>
    <row r="21" spans="1:11" x14ac:dyDescent="0.25">
      <c r="A21" s="7" t="s">
        <v>53</v>
      </c>
      <c r="B21" s="65">
        <v>101</v>
      </c>
      <c r="C21" s="39">
        <f>IF(B50=0, "-", B21/B50)</f>
        <v>0.10790598290598291</v>
      </c>
      <c r="D21" s="65">
        <v>119</v>
      </c>
      <c r="E21" s="21">
        <f>IF(D50=0, "-", D21/D50)</f>
        <v>0.12948857453754081</v>
      </c>
      <c r="F21" s="81">
        <v>1507</v>
      </c>
      <c r="G21" s="39">
        <f>IF(F50=0, "-", F21/F50)</f>
        <v>0.11814974519796158</v>
      </c>
      <c r="H21" s="65">
        <v>1452</v>
      </c>
      <c r="I21" s="21">
        <f>IF(H50=0, "-", H21/H50)</f>
        <v>0.10363285989579615</v>
      </c>
      <c r="J21" s="20">
        <f t="shared" si="0"/>
        <v>-0.15126050420168066</v>
      </c>
      <c r="K21" s="21">
        <f t="shared" si="1"/>
        <v>3.787878787878788E-2</v>
      </c>
    </row>
    <row r="22" spans="1:11" x14ac:dyDescent="0.25">
      <c r="A22" s="7" t="s">
        <v>59</v>
      </c>
      <c r="B22" s="65">
        <v>0</v>
      </c>
      <c r="C22" s="39">
        <f>IF(B50=0, "-", B22/B50)</f>
        <v>0</v>
      </c>
      <c r="D22" s="65">
        <v>0</v>
      </c>
      <c r="E22" s="21">
        <f>IF(D50=0, "-", D22/D50)</f>
        <v>0</v>
      </c>
      <c r="F22" s="81">
        <v>11</v>
      </c>
      <c r="G22" s="39">
        <f>IF(F50=0, "-", F22/F50)</f>
        <v>8.624068992551941E-4</v>
      </c>
      <c r="H22" s="65">
        <v>12</v>
      </c>
      <c r="I22" s="21">
        <f>IF(H50=0, "-", H22/H50)</f>
        <v>8.5646991649418317E-4</v>
      </c>
      <c r="J22" s="20" t="str">
        <f t="shared" si="0"/>
        <v>-</v>
      </c>
      <c r="K22" s="21">
        <f t="shared" si="1"/>
        <v>-8.3333333333333329E-2</v>
      </c>
    </row>
    <row r="23" spans="1:11" x14ac:dyDescent="0.25">
      <c r="A23" s="7" t="s">
        <v>62</v>
      </c>
      <c r="B23" s="65">
        <v>98</v>
      </c>
      <c r="C23" s="39">
        <f>IF(B50=0, "-", B23/B50)</f>
        <v>0.1047008547008547</v>
      </c>
      <c r="D23" s="65">
        <v>162</v>
      </c>
      <c r="E23" s="21">
        <f>IF(D50=0, "-", D23/D50)</f>
        <v>0.176278563656148</v>
      </c>
      <c r="F23" s="81">
        <v>1865</v>
      </c>
      <c r="G23" s="39">
        <f>IF(F50=0, "-", F23/F50)</f>
        <v>0.1462171697373579</v>
      </c>
      <c r="H23" s="65">
        <v>2333</v>
      </c>
      <c r="I23" s="21">
        <f>IF(H50=0, "-", H23/H50)</f>
        <v>0.16651202626507744</v>
      </c>
      <c r="J23" s="20">
        <f t="shared" si="0"/>
        <v>-0.39506172839506171</v>
      </c>
      <c r="K23" s="21">
        <f t="shared" si="1"/>
        <v>-0.20060008572653237</v>
      </c>
    </row>
    <row r="24" spans="1:11" x14ac:dyDescent="0.25">
      <c r="A24" s="7" t="s">
        <v>63</v>
      </c>
      <c r="B24" s="65">
        <v>0</v>
      </c>
      <c r="C24" s="39">
        <f>IF(B50=0, "-", B24/B50)</f>
        <v>0</v>
      </c>
      <c r="D24" s="65">
        <v>0</v>
      </c>
      <c r="E24" s="21">
        <f>IF(D50=0, "-", D24/D50)</f>
        <v>0</v>
      </c>
      <c r="F24" s="81">
        <v>5</v>
      </c>
      <c r="G24" s="39">
        <f>IF(F50=0, "-", F24/F50)</f>
        <v>3.920031360250882E-4</v>
      </c>
      <c r="H24" s="65">
        <v>7</v>
      </c>
      <c r="I24" s="21">
        <f>IF(H50=0, "-", H24/H50)</f>
        <v>4.9960745128827346E-4</v>
      </c>
      <c r="J24" s="20" t="str">
        <f t="shared" si="0"/>
        <v>-</v>
      </c>
      <c r="K24" s="21">
        <f t="shared" si="1"/>
        <v>-0.2857142857142857</v>
      </c>
    </row>
    <row r="25" spans="1:11" x14ac:dyDescent="0.25">
      <c r="A25" s="7" t="s">
        <v>65</v>
      </c>
      <c r="B25" s="65">
        <v>0</v>
      </c>
      <c r="C25" s="39">
        <f>IF(B50=0, "-", B25/B50)</f>
        <v>0</v>
      </c>
      <c r="D25" s="65">
        <v>0</v>
      </c>
      <c r="E25" s="21">
        <f>IF(D50=0, "-", D25/D50)</f>
        <v>0</v>
      </c>
      <c r="F25" s="81">
        <v>4</v>
      </c>
      <c r="G25" s="39">
        <f>IF(F50=0, "-", F25/F50)</f>
        <v>3.1360250882007056E-4</v>
      </c>
      <c r="H25" s="65">
        <v>25</v>
      </c>
      <c r="I25" s="21">
        <f>IF(H50=0, "-", H25/H50)</f>
        <v>1.7843123260295481E-3</v>
      </c>
      <c r="J25" s="20" t="str">
        <f t="shared" si="0"/>
        <v>-</v>
      </c>
      <c r="K25" s="21">
        <f t="shared" si="1"/>
        <v>-0.84</v>
      </c>
    </row>
    <row r="26" spans="1:11" x14ac:dyDescent="0.25">
      <c r="A26" s="7" t="s">
        <v>66</v>
      </c>
      <c r="B26" s="65">
        <v>0</v>
      </c>
      <c r="C26" s="39">
        <f>IF(B50=0, "-", B26/B50)</f>
        <v>0</v>
      </c>
      <c r="D26" s="65">
        <v>5</v>
      </c>
      <c r="E26" s="21">
        <f>IF(D50=0, "-", D26/D50)</f>
        <v>5.4406964091403701E-3</v>
      </c>
      <c r="F26" s="81">
        <v>39</v>
      </c>
      <c r="G26" s="39">
        <f>IF(F50=0, "-", F26/F50)</f>
        <v>3.0576244609956879E-3</v>
      </c>
      <c r="H26" s="65">
        <v>102</v>
      </c>
      <c r="I26" s="21">
        <f>IF(H50=0, "-", H26/H50)</f>
        <v>7.2799942902005569E-3</v>
      </c>
      <c r="J26" s="20">
        <f t="shared" si="0"/>
        <v>-1</v>
      </c>
      <c r="K26" s="21">
        <f t="shared" si="1"/>
        <v>-0.61764705882352944</v>
      </c>
    </row>
    <row r="27" spans="1:11" x14ac:dyDescent="0.25">
      <c r="A27" s="7" t="s">
        <v>67</v>
      </c>
      <c r="B27" s="65">
        <v>0</v>
      </c>
      <c r="C27" s="39">
        <f>IF(B50=0, "-", B27/B50)</f>
        <v>0</v>
      </c>
      <c r="D27" s="65">
        <v>0</v>
      </c>
      <c r="E27" s="21">
        <f>IF(D50=0, "-", D27/D50)</f>
        <v>0</v>
      </c>
      <c r="F27" s="81">
        <v>3</v>
      </c>
      <c r="G27" s="39">
        <f>IF(F50=0, "-", F27/F50)</f>
        <v>2.3520188161505292E-4</v>
      </c>
      <c r="H27" s="65">
        <v>4</v>
      </c>
      <c r="I27" s="21">
        <f>IF(H50=0, "-", H27/H50)</f>
        <v>2.8548997216472772E-4</v>
      </c>
      <c r="J27" s="20" t="str">
        <f t="shared" si="0"/>
        <v>-</v>
      </c>
      <c r="K27" s="21">
        <f t="shared" si="1"/>
        <v>-0.25</v>
      </c>
    </row>
    <row r="28" spans="1:11" x14ac:dyDescent="0.25">
      <c r="A28" s="7" t="s">
        <v>70</v>
      </c>
      <c r="B28" s="65">
        <v>0</v>
      </c>
      <c r="C28" s="39">
        <f>IF(B50=0, "-", B28/B50)</f>
        <v>0</v>
      </c>
      <c r="D28" s="65">
        <v>0</v>
      </c>
      <c r="E28" s="21">
        <f>IF(D50=0, "-", D28/D50)</f>
        <v>0</v>
      </c>
      <c r="F28" s="81">
        <v>3</v>
      </c>
      <c r="G28" s="39">
        <f>IF(F50=0, "-", F28/F50)</f>
        <v>2.3520188161505292E-4</v>
      </c>
      <c r="H28" s="65">
        <v>2</v>
      </c>
      <c r="I28" s="21">
        <f>IF(H50=0, "-", H28/H50)</f>
        <v>1.4274498608236386E-4</v>
      </c>
      <c r="J28" s="20" t="str">
        <f t="shared" si="0"/>
        <v>-</v>
      </c>
      <c r="K28" s="21">
        <f t="shared" si="1"/>
        <v>0.5</v>
      </c>
    </row>
    <row r="29" spans="1:11" x14ac:dyDescent="0.25">
      <c r="A29" s="7" t="s">
        <v>71</v>
      </c>
      <c r="B29" s="65">
        <v>83</v>
      </c>
      <c r="C29" s="39">
        <f>IF(B50=0, "-", B29/B50)</f>
        <v>8.8675213675213679E-2</v>
      </c>
      <c r="D29" s="65">
        <v>26</v>
      </c>
      <c r="E29" s="21">
        <f>IF(D50=0, "-", D29/D50)</f>
        <v>2.8291621327529923E-2</v>
      </c>
      <c r="F29" s="81">
        <v>1174</v>
      </c>
      <c r="G29" s="39">
        <f>IF(F50=0, "-", F29/F50)</f>
        <v>9.2042336338690703E-2</v>
      </c>
      <c r="H29" s="65">
        <v>1666</v>
      </c>
      <c r="I29" s="21">
        <f>IF(H50=0, "-", H29/H50)</f>
        <v>0.1189065734066091</v>
      </c>
      <c r="J29" s="20">
        <f t="shared" si="0"/>
        <v>2.1923076923076925</v>
      </c>
      <c r="K29" s="21">
        <f t="shared" si="1"/>
        <v>-0.29531812725090034</v>
      </c>
    </row>
    <row r="30" spans="1:11" x14ac:dyDescent="0.25">
      <c r="A30" s="7" t="s">
        <v>72</v>
      </c>
      <c r="B30" s="65">
        <v>0</v>
      </c>
      <c r="C30" s="39">
        <f>IF(B50=0, "-", B30/B50)</f>
        <v>0</v>
      </c>
      <c r="D30" s="65">
        <v>2</v>
      </c>
      <c r="E30" s="21">
        <f>IF(D50=0, "-", D30/D50)</f>
        <v>2.176278563656148E-3</v>
      </c>
      <c r="F30" s="81">
        <v>10</v>
      </c>
      <c r="G30" s="39">
        <f>IF(F50=0, "-", F30/F50)</f>
        <v>7.840062720501764E-4</v>
      </c>
      <c r="H30" s="65">
        <v>9</v>
      </c>
      <c r="I30" s="21">
        <f>IF(H50=0, "-", H30/H50)</f>
        <v>6.4235243737063733E-4</v>
      </c>
      <c r="J30" s="20">
        <f t="shared" si="0"/>
        <v>-1</v>
      </c>
      <c r="K30" s="21">
        <f t="shared" si="1"/>
        <v>0.1111111111111111</v>
      </c>
    </row>
    <row r="31" spans="1:11" x14ac:dyDescent="0.25">
      <c r="A31" s="7" t="s">
        <v>73</v>
      </c>
      <c r="B31" s="65">
        <v>35</v>
      </c>
      <c r="C31" s="39">
        <f>IF(B50=0, "-", B31/B50)</f>
        <v>3.7393162393162392E-2</v>
      </c>
      <c r="D31" s="65">
        <v>12</v>
      </c>
      <c r="E31" s="21">
        <f>IF(D50=0, "-", D31/D50)</f>
        <v>1.3057671381936888E-2</v>
      </c>
      <c r="F31" s="81">
        <v>503</v>
      </c>
      <c r="G31" s="39">
        <f>IF(F50=0, "-", F31/F50)</f>
        <v>3.943551548412387E-2</v>
      </c>
      <c r="H31" s="65">
        <v>434</v>
      </c>
      <c r="I31" s="21">
        <f>IF(H50=0, "-", H31/H50)</f>
        <v>3.0975661979872959E-2</v>
      </c>
      <c r="J31" s="20">
        <f t="shared" si="0"/>
        <v>1.9166666666666667</v>
      </c>
      <c r="K31" s="21">
        <f t="shared" si="1"/>
        <v>0.15898617511520738</v>
      </c>
    </row>
    <row r="32" spans="1:11" x14ac:dyDescent="0.25">
      <c r="A32" s="7" t="s">
        <v>75</v>
      </c>
      <c r="B32" s="65">
        <v>2</v>
      </c>
      <c r="C32" s="39">
        <f>IF(B50=0, "-", B32/B50)</f>
        <v>2.136752136752137E-3</v>
      </c>
      <c r="D32" s="65">
        <v>1</v>
      </c>
      <c r="E32" s="21">
        <f>IF(D50=0, "-", D32/D50)</f>
        <v>1.088139281828074E-3</v>
      </c>
      <c r="F32" s="81">
        <v>24</v>
      </c>
      <c r="G32" s="39">
        <f>IF(F50=0, "-", F32/F50)</f>
        <v>1.8816150529204234E-3</v>
      </c>
      <c r="H32" s="65">
        <v>7</v>
      </c>
      <c r="I32" s="21">
        <f>IF(H50=0, "-", H32/H50)</f>
        <v>4.9960745128827346E-4</v>
      </c>
      <c r="J32" s="20">
        <f t="shared" si="0"/>
        <v>1</v>
      </c>
      <c r="K32" s="21">
        <f t="shared" si="1"/>
        <v>2.4285714285714284</v>
      </c>
    </row>
    <row r="33" spans="1:11" x14ac:dyDescent="0.25">
      <c r="A33" s="7" t="s">
        <v>76</v>
      </c>
      <c r="B33" s="65">
        <v>61</v>
      </c>
      <c r="C33" s="39">
        <f>IF(B50=0, "-", B33/B50)</f>
        <v>6.5170940170940175E-2</v>
      </c>
      <c r="D33" s="65">
        <v>97</v>
      </c>
      <c r="E33" s="21">
        <f>IF(D50=0, "-", D33/D50)</f>
        <v>0.10554951033732318</v>
      </c>
      <c r="F33" s="81">
        <v>884</v>
      </c>
      <c r="G33" s="39">
        <f>IF(F50=0, "-", F33/F50)</f>
        <v>6.9306154449235588E-2</v>
      </c>
      <c r="H33" s="65">
        <v>864</v>
      </c>
      <c r="I33" s="21">
        <f>IF(H50=0, "-", H33/H50)</f>
        <v>6.1665833987581187E-2</v>
      </c>
      <c r="J33" s="20">
        <f t="shared" si="0"/>
        <v>-0.37113402061855671</v>
      </c>
      <c r="K33" s="21">
        <f t="shared" si="1"/>
        <v>2.3148148148148147E-2</v>
      </c>
    </row>
    <row r="34" spans="1:11" x14ac:dyDescent="0.25">
      <c r="A34" s="7" t="s">
        <v>77</v>
      </c>
      <c r="B34" s="65">
        <v>6</v>
      </c>
      <c r="C34" s="39">
        <f>IF(B50=0, "-", B34/B50)</f>
        <v>6.41025641025641E-3</v>
      </c>
      <c r="D34" s="65">
        <v>13</v>
      </c>
      <c r="E34" s="21">
        <f>IF(D50=0, "-", D34/D50)</f>
        <v>1.4145810663764961E-2</v>
      </c>
      <c r="F34" s="81">
        <v>131</v>
      </c>
      <c r="G34" s="39">
        <f>IF(F50=0, "-", F34/F50)</f>
        <v>1.0270482163857311E-2</v>
      </c>
      <c r="H34" s="65">
        <v>119</v>
      </c>
      <c r="I34" s="21">
        <f>IF(H50=0, "-", H34/H50)</f>
        <v>8.4933266719006487E-3</v>
      </c>
      <c r="J34" s="20">
        <f t="shared" si="0"/>
        <v>-0.53846153846153844</v>
      </c>
      <c r="K34" s="21">
        <f t="shared" si="1"/>
        <v>0.10084033613445378</v>
      </c>
    </row>
    <row r="35" spans="1:11" x14ac:dyDescent="0.25">
      <c r="A35" s="7" t="s">
        <v>78</v>
      </c>
      <c r="B35" s="65">
        <v>0</v>
      </c>
      <c r="C35" s="39">
        <f>IF(B50=0, "-", B35/B50)</f>
        <v>0</v>
      </c>
      <c r="D35" s="65">
        <v>25</v>
      </c>
      <c r="E35" s="21">
        <f>IF(D50=0, "-", D35/D50)</f>
        <v>2.720348204570185E-2</v>
      </c>
      <c r="F35" s="81">
        <v>56</v>
      </c>
      <c r="G35" s="39">
        <f>IF(F50=0, "-", F35/F50)</f>
        <v>4.3904351234809883E-3</v>
      </c>
      <c r="H35" s="65">
        <v>191</v>
      </c>
      <c r="I35" s="21">
        <f>IF(H50=0, "-", H35/H50)</f>
        <v>1.3632146170865748E-2</v>
      </c>
      <c r="J35" s="20">
        <f t="shared" si="0"/>
        <v>-1</v>
      </c>
      <c r="K35" s="21">
        <f t="shared" si="1"/>
        <v>-0.70680628272251311</v>
      </c>
    </row>
    <row r="36" spans="1:11" x14ac:dyDescent="0.25">
      <c r="A36" s="7" t="s">
        <v>79</v>
      </c>
      <c r="B36" s="65">
        <v>3</v>
      </c>
      <c r="C36" s="39">
        <f>IF(B50=0, "-", B36/B50)</f>
        <v>3.205128205128205E-3</v>
      </c>
      <c r="D36" s="65">
        <v>3</v>
      </c>
      <c r="E36" s="21">
        <f>IF(D50=0, "-", D36/D50)</f>
        <v>3.2644178454842221E-3</v>
      </c>
      <c r="F36" s="81">
        <v>32</v>
      </c>
      <c r="G36" s="39">
        <f>IF(F50=0, "-", F36/F50)</f>
        <v>2.5088200705605645E-3</v>
      </c>
      <c r="H36" s="65">
        <v>26</v>
      </c>
      <c r="I36" s="21">
        <f>IF(H50=0, "-", H36/H50)</f>
        <v>1.8556848190707301E-3</v>
      </c>
      <c r="J36" s="20">
        <f t="shared" si="0"/>
        <v>0</v>
      </c>
      <c r="K36" s="21">
        <f t="shared" si="1"/>
        <v>0.23076923076923078</v>
      </c>
    </row>
    <row r="37" spans="1:11" x14ac:dyDescent="0.25">
      <c r="A37" s="7" t="s">
        <v>80</v>
      </c>
      <c r="B37" s="65">
        <v>0</v>
      </c>
      <c r="C37" s="39">
        <f>IF(B50=0, "-", B37/B50)</f>
        <v>0</v>
      </c>
      <c r="D37" s="65">
        <v>0</v>
      </c>
      <c r="E37" s="21">
        <f>IF(D50=0, "-", D37/D50)</f>
        <v>0</v>
      </c>
      <c r="F37" s="81">
        <v>7</v>
      </c>
      <c r="G37" s="39">
        <f>IF(F50=0, "-", F37/F50)</f>
        <v>5.4880439043512353E-4</v>
      </c>
      <c r="H37" s="65">
        <v>2</v>
      </c>
      <c r="I37" s="21">
        <f>IF(H50=0, "-", H37/H50)</f>
        <v>1.4274498608236386E-4</v>
      </c>
      <c r="J37" s="20" t="str">
        <f t="shared" si="0"/>
        <v>-</v>
      </c>
      <c r="K37" s="21">
        <f t="shared" si="1"/>
        <v>2.5</v>
      </c>
    </row>
    <row r="38" spans="1:11" x14ac:dyDescent="0.25">
      <c r="A38" s="7" t="s">
        <v>81</v>
      </c>
      <c r="B38" s="65">
        <v>3</v>
      </c>
      <c r="C38" s="39">
        <f>IF(B50=0, "-", B38/B50)</f>
        <v>3.205128205128205E-3</v>
      </c>
      <c r="D38" s="65">
        <v>0</v>
      </c>
      <c r="E38" s="21">
        <f>IF(D50=0, "-", D38/D50)</f>
        <v>0</v>
      </c>
      <c r="F38" s="81">
        <v>52</v>
      </c>
      <c r="G38" s="39">
        <f>IF(F50=0, "-", F38/F50)</f>
        <v>4.0768326146609175E-3</v>
      </c>
      <c r="H38" s="65">
        <v>0</v>
      </c>
      <c r="I38" s="21">
        <f>IF(H50=0, "-", H38/H50)</f>
        <v>0</v>
      </c>
      <c r="J38" s="20" t="str">
        <f t="shared" si="0"/>
        <v>-</v>
      </c>
      <c r="K38" s="21" t="str">
        <f t="shared" si="1"/>
        <v>-</v>
      </c>
    </row>
    <row r="39" spans="1:11" x14ac:dyDescent="0.25">
      <c r="A39" s="7" t="s">
        <v>82</v>
      </c>
      <c r="B39" s="65">
        <v>5</v>
      </c>
      <c r="C39" s="39">
        <f>IF(B50=0, "-", B39/B50)</f>
        <v>5.341880341880342E-3</v>
      </c>
      <c r="D39" s="65">
        <v>3</v>
      </c>
      <c r="E39" s="21">
        <f>IF(D50=0, "-", D39/D50)</f>
        <v>3.2644178454842221E-3</v>
      </c>
      <c r="F39" s="81">
        <v>64</v>
      </c>
      <c r="G39" s="39">
        <f>IF(F50=0, "-", F39/F50)</f>
        <v>5.017640141121129E-3</v>
      </c>
      <c r="H39" s="65">
        <v>70</v>
      </c>
      <c r="I39" s="21">
        <f>IF(H50=0, "-", H39/H50)</f>
        <v>4.9960745128827351E-3</v>
      </c>
      <c r="J39" s="20">
        <f t="shared" si="0"/>
        <v>0.66666666666666663</v>
      </c>
      <c r="K39" s="21">
        <f t="shared" si="1"/>
        <v>-8.5714285714285715E-2</v>
      </c>
    </row>
    <row r="40" spans="1:11" x14ac:dyDescent="0.25">
      <c r="A40" s="7" t="s">
        <v>84</v>
      </c>
      <c r="B40" s="65">
        <v>0</v>
      </c>
      <c r="C40" s="39">
        <f>IF(B50=0, "-", B40/B50)</f>
        <v>0</v>
      </c>
      <c r="D40" s="65">
        <v>1</v>
      </c>
      <c r="E40" s="21">
        <f>IF(D50=0, "-", D40/D50)</f>
        <v>1.088139281828074E-3</v>
      </c>
      <c r="F40" s="81">
        <v>12</v>
      </c>
      <c r="G40" s="39">
        <f>IF(F50=0, "-", F40/F50)</f>
        <v>9.4080752646021168E-4</v>
      </c>
      <c r="H40" s="65">
        <v>7</v>
      </c>
      <c r="I40" s="21">
        <f>IF(H50=0, "-", H40/H50)</f>
        <v>4.9960745128827346E-4</v>
      </c>
      <c r="J40" s="20">
        <f t="shared" si="0"/>
        <v>-1</v>
      </c>
      <c r="K40" s="21">
        <f t="shared" si="1"/>
        <v>0.7142857142857143</v>
      </c>
    </row>
    <row r="41" spans="1:11" x14ac:dyDescent="0.25">
      <c r="A41" s="7" t="s">
        <v>85</v>
      </c>
      <c r="B41" s="65">
        <v>0</v>
      </c>
      <c r="C41" s="39">
        <f>IF(B50=0, "-", B41/B50)</f>
        <v>0</v>
      </c>
      <c r="D41" s="65">
        <v>0</v>
      </c>
      <c r="E41" s="21">
        <f>IF(D50=0, "-", D41/D50)</f>
        <v>0</v>
      </c>
      <c r="F41" s="81">
        <v>0</v>
      </c>
      <c r="G41" s="39">
        <f>IF(F50=0, "-", F41/F50)</f>
        <v>0</v>
      </c>
      <c r="H41" s="65">
        <v>1</v>
      </c>
      <c r="I41" s="21">
        <f>IF(H50=0, "-", H41/H50)</f>
        <v>7.1372493041181931E-5</v>
      </c>
      <c r="J41" s="20" t="str">
        <f t="shared" si="0"/>
        <v>-</v>
      </c>
      <c r="K41" s="21">
        <f t="shared" si="1"/>
        <v>-1</v>
      </c>
    </row>
    <row r="42" spans="1:11" x14ac:dyDescent="0.25">
      <c r="A42" s="7" t="s">
        <v>88</v>
      </c>
      <c r="B42" s="65">
        <v>6</v>
      </c>
      <c r="C42" s="39">
        <f>IF(B50=0, "-", B42/B50)</f>
        <v>6.41025641025641E-3</v>
      </c>
      <c r="D42" s="65">
        <v>6</v>
      </c>
      <c r="E42" s="21">
        <f>IF(D50=0, "-", D42/D50)</f>
        <v>6.5288356909684441E-3</v>
      </c>
      <c r="F42" s="81">
        <v>111</v>
      </c>
      <c r="G42" s="39">
        <f>IF(F50=0, "-", F42/F50)</f>
        <v>8.7024696197569584E-3</v>
      </c>
      <c r="H42" s="65">
        <v>175</v>
      </c>
      <c r="I42" s="21">
        <f>IF(H50=0, "-", H42/H50)</f>
        <v>1.2490186282206838E-2</v>
      </c>
      <c r="J42" s="20">
        <f t="shared" si="0"/>
        <v>0</v>
      </c>
      <c r="K42" s="21">
        <f t="shared" si="1"/>
        <v>-0.36571428571428571</v>
      </c>
    </row>
    <row r="43" spans="1:11" x14ac:dyDescent="0.25">
      <c r="A43" s="7" t="s">
        <v>90</v>
      </c>
      <c r="B43" s="65">
        <v>63</v>
      </c>
      <c r="C43" s="39">
        <f>IF(B50=0, "-", B43/B50)</f>
        <v>6.7307692307692304E-2</v>
      </c>
      <c r="D43" s="65">
        <v>24</v>
      </c>
      <c r="E43" s="21">
        <f>IF(D50=0, "-", D43/D50)</f>
        <v>2.6115342763873776E-2</v>
      </c>
      <c r="F43" s="81">
        <v>454</v>
      </c>
      <c r="G43" s="39">
        <f>IF(F50=0, "-", F43/F50)</f>
        <v>3.5593884751078012E-2</v>
      </c>
      <c r="H43" s="65">
        <v>379</v>
      </c>
      <c r="I43" s="21">
        <f>IF(H50=0, "-", H43/H50)</f>
        <v>2.705017486260795E-2</v>
      </c>
      <c r="J43" s="20">
        <f t="shared" si="0"/>
        <v>1.625</v>
      </c>
      <c r="K43" s="21">
        <f t="shared" si="1"/>
        <v>0.19788918205804748</v>
      </c>
    </row>
    <row r="44" spans="1:11" x14ac:dyDescent="0.25">
      <c r="A44" s="7" t="s">
        <v>91</v>
      </c>
      <c r="B44" s="65">
        <v>30</v>
      </c>
      <c r="C44" s="39">
        <f>IF(B50=0, "-", B44/B50)</f>
        <v>3.2051282051282048E-2</v>
      </c>
      <c r="D44" s="65">
        <v>61</v>
      </c>
      <c r="E44" s="21">
        <f>IF(D50=0, "-", D44/D50)</f>
        <v>6.6376496191512507E-2</v>
      </c>
      <c r="F44" s="81">
        <v>829</v>
      </c>
      <c r="G44" s="39">
        <f>IF(F50=0, "-", F44/F50)</f>
        <v>6.4994119952959617E-2</v>
      </c>
      <c r="H44" s="65">
        <v>659</v>
      </c>
      <c r="I44" s="21">
        <f>IF(H50=0, "-", H44/H50)</f>
        <v>4.703447291413889E-2</v>
      </c>
      <c r="J44" s="20">
        <f t="shared" si="0"/>
        <v>-0.50819672131147542</v>
      </c>
      <c r="K44" s="21">
        <f t="shared" si="1"/>
        <v>0.25796661608497723</v>
      </c>
    </row>
    <row r="45" spans="1:11" x14ac:dyDescent="0.25">
      <c r="A45" s="7" t="s">
        <v>92</v>
      </c>
      <c r="B45" s="65">
        <v>88</v>
      </c>
      <c r="C45" s="39">
        <f>IF(B50=0, "-", B45/B50)</f>
        <v>9.4017094017094016E-2</v>
      </c>
      <c r="D45" s="65">
        <v>0</v>
      </c>
      <c r="E45" s="21">
        <f>IF(D50=0, "-", D45/D50)</f>
        <v>0</v>
      </c>
      <c r="F45" s="81">
        <v>377</v>
      </c>
      <c r="G45" s="39">
        <f>IF(F50=0, "-", F45/F50)</f>
        <v>2.9557036456291649E-2</v>
      </c>
      <c r="H45" s="65">
        <v>0</v>
      </c>
      <c r="I45" s="21">
        <f>IF(H50=0, "-", H45/H50)</f>
        <v>0</v>
      </c>
      <c r="J45" s="20" t="str">
        <f t="shared" si="0"/>
        <v>-</v>
      </c>
      <c r="K45" s="21" t="str">
        <f t="shared" si="1"/>
        <v>-</v>
      </c>
    </row>
    <row r="46" spans="1:11" x14ac:dyDescent="0.25">
      <c r="A46" s="7" t="s">
        <v>93</v>
      </c>
      <c r="B46" s="65">
        <v>264</v>
      </c>
      <c r="C46" s="39">
        <f>IF(B50=0, "-", B46/B50)</f>
        <v>0.28205128205128205</v>
      </c>
      <c r="D46" s="65">
        <v>193</v>
      </c>
      <c r="E46" s="21">
        <f>IF(D50=0, "-", D46/D50)</f>
        <v>0.21001088139281829</v>
      </c>
      <c r="F46" s="81">
        <v>3306</v>
      </c>
      <c r="G46" s="39">
        <f>IF(F50=0, "-", F46/F50)</f>
        <v>0.2591924735397883</v>
      </c>
      <c r="H46" s="65">
        <v>3639</v>
      </c>
      <c r="I46" s="21">
        <f>IF(H50=0, "-", H46/H50)</f>
        <v>0.25972450217686105</v>
      </c>
      <c r="J46" s="20">
        <f t="shared" si="0"/>
        <v>0.36787564766839376</v>
      </c>
      <c r="K46" s="21">
        <f t="shared" si="1"/>
        <v>-9.1508656224237428E-2</v>
      </c>
    </row>
    <row r="47" spans="1:11" x14ac:dyDescent="0.25">
      <c r="A47" s="7" t="s">
        <v>95</v>
      </c>
      <c r="B47" s="65">
        <v>34</v>
      </c>
      <c r="C47" s="39">
        <f>IF(B50=0, "-", B47/B50)</f>
        <v>3.6324786324786328E-2</v>
      </c>
      <c r="D47" s="65">
        <v>79</v>
      </c>
      <c r="E47" s="21">
        <f>IF(D50=0, "-", D47/D50)</f>
        <v>8.5963003264417845E-2</v>
      </c>
      <c r="F47" s="81">
        <v>429</v>
      </c>
      <c r="G47" s="39">
        <f>IF(F50=0, "-", F47/F50)</f>
        <v>3.3633869070952567E-2</v>
      </c>
      <c r="H47" s="65">
        <v>601</v>
      </c>
      <c r="I47" s="21">
        <f>IF(H50=0, "-", H47/H50)</f>
        <v>4.2894868317750336E-2</v>
      </c>
      <c r="J47" s="20">
        <f t="shared" si="0"/>
        <v>-0.569620253164557</v>
      </c>
      <c r="K47" s="21">
        <f t="shared" si="1"/>
        <v>-0.28618968386023297</v>
      </c>
    </row>
    <row r="48" spans="1:11" x14ac:dyDescent="0.25">
      <c r="A48" s="7" t="s">
        <v>96</v>
      </c>
      <c r="B48" s="65">
        <v>0</v>
      </c>
      <c r="C48" s="39">
        <f>IF(B50=0, "-", B48/B50)</f>
        <v>0</v>
      </c>
      <c r="D48" s="65">
        <v>1</v>
      </c>
      <c r="E48" s="21">
        <f>IF(D50=0, "-", D48/D50)</f>
        <v>1.088139281828074E-3</v>
      </c>
      <c r="F48" s="81">
        <v>9</v>
      </c>
      <c r="G48" s="39">
        <f>IF(F50=0, "-", F48/F50)</f>
        <v>7.0560564484515882E-4</v>
      </c>
      <c r="H48" s="65">
        <v>9</v>
      </c>
      <c r="I48" s="21">
        <f>IF(H50=0, "-", H48/H50)</f>
        <v>6.4235243737063733E-4</v>
      </c>
      <c r="J48" s="20">
        <f t="shared" si="0"/>
        <v>-1</v>
      </c>
      <c r="K48" s="21">
        <f t="shared" si="1"/>
        <v>0</v>
      </c>
    </row>
    <row r="49" spans="1:11" x14ac:dyDescent="0.25">
      <c r="A49" s="2"/>
      <c r="B49" s="68"/>
      <c r="C49" s="33"/>
      <c r="D49" s="68"/>
      <c r="E49" s="6"/>
      <c r="F49" s="82"/>
      <c r="G49" s="33"/>
      <c r="H49" s="68"/>
      <c r="I49" s="6"/>
      <c r="J49" s="5"/>
      <c r="K49" s="6"/>
    </row>
    <row r="50" spans="1:11" s="43" customFormat="1" x14ac:dyDescent="0.25">
      <c r="A50" s="162" t="s">
        <v>572</v>
      </c>
      <c r="B50" s="71">
        <f>SUM(B7:B49)</f>
        <v>936</v>
      </c>
      <c r="C50" s="40">
        <v>1</v>
      </c>
      <c r="D50" s="71">
        <f>SUM(D7:D49)</f>
        <v>919</v>
      </c>
      <c r="E50" s="41">
        <v>1</v>
      </c>
      <c r="F50" s="77">
        <f>SUM(F7:F49)</f>
        <v>12755</v>
      </c>
      <c r="G50" s="42">
        <v>1</v>
      </c>
      <c r="H50" s="71">
        <f>SUM(H7:H49)</f>
        <v>14011</v>
      </c>
      <c r="I50" s="41">
        <v>1</v>
      </c>
      <c r="J50" s="37">
        <f>IF(D50=0, "-", (B50-D50)/D50)</f>
        <v>1.8498367791077257E-2</v>
      </c>
      <c r="K50" s="38">
        <f>IF(H50=0, "-", (F50-H50)/H50)</f>
        <v>-8.9643851259724502E-2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2023-01-04T19:16:45Z</dcterms:modified>
</cp:coreProperties>
</file>