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VFACTS\June Output\Standard Reports ready\"/>
    </mc:Choice>
  </mc:AlternateContent>
  <xr:revisionPtr revIDLastSave="0" documentId="13_ncr:1_{605F3D6C-B76E-4F17-AC47-C22C27805533}" xr6:coauthVersionLast="44" xr6:coauthVersionMax="44" xr10:uidLastSave="{00000000-0000-0000-0000-000000000000}"/>
  <bookViews>
    <workbookView xWindow="960" yWindow="720" windowWidth="23400" windowHeight="14430" xr2:uid="{59BA98DD-B69D-40AB-8120-7727A7F64F28}"/>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56" i="16" l="1"/>
  <c r="D556" i="16"/>
  <c r="H556" i="16" s="1"/>
  <c r="C556" i="16"/>
  <c r="B556" i="16"/>
  <c r="G556" i="16" s="1"/>
  <c r="H554" i="16"/>
  <c r="J554" i="16" s="1"/>
  <c r="G554" i="16"/>
  <c r="I554" i="16" s="1"/>
  <c r="H553" i="16"/>
  <c r="J553" i="16" s="1"/>
  <c r="G553" i="16"/>
  <c r="I553" i="16" s="1"/>
  <c r="H550" i="16"/>
  <c r="J550" i="16" s="1"/>
  <c r="G550" i="16"/>
  <c r="I550" i="16" s="1"/>
  <c r="J549" i="16"/>
  <c r="I549" i="16"/>
  <c r="H549" i="16"/>
  <c r="G549" i="16"/>
  <c r="H548" i="16"/>
  <c r="J548" i="16" s="1"/>
  <c r="G548" i="16"/>
  <c r="I548" i="16" s="1"/>
  <c r="H545" i="16"/>
  <c r="J545" i="16" s="1"/>
  <c r="G545" i="16"/>
  <c r="I545" i="16" s="1"/>
  <c r="H544" i="16"/>
  <c r="J544" i="16" s="1"/>
  <c r="G544" i="16"/>
  <c r="I544" i="16" s="1"/>
  <c r="H543" i="16"/>
  <c r="J543" i="16" s="1"/>
  <c r="G543" i="16"/>
  <c r="I543" i="16" s="1"/>
  <c r="H542" i="16"/>
  <c r="J542" i="16" s="1"/>
  <c r="G542" i="16"/>
  <c r="I542" i="16" s="1"/>
  <c r="J541" i="16"/>
  <c r="I541" i="16"/>
  <c r="H541" i="16"/>
  <c r="G541" i="16"/>
  <c r="J540" i="16"/>
  <c r="I540" i="16"/>
  <c r="H540" i="16"/>
  <c r="G540" i="16"/>
  <c r="H537" i="16"/>
  <c r="J537" i="16" s="1"/>
  <c r="G537" i="16"/>
  <c r="I537" i="16" s="1"/>
  <c r="H536" i="16"/>
  <c r="J536" i="16" s="1"/>
  <c r="G536" i="16"/>
  <c r="I536" i="16" s="1"/>
  <c r="J535" i="16"/>
  <c r="I535" i="16"/>
  <c r="H535" i="16"/>
  <c r="G535" i="16"/>
  <c r="H534" i="16"/>
  <c r="J534" i="16" s="1"/>
  <c r="G534" i="16"/>
  <c r="I534" i="16" s="1"/>
  <c r="I533" i="16"/>
  <c r="H533" i="16"/>
  <c r="J533" i="16" s="1"/>
  <c r="G533" i="16"/>
  <c r="J532" i="16"/>
  <c r="I532" i="16"/>
  <c r="H532" i="16"/>
  <c r="G532" i="16"/>
  <c r="H531" i="16"/>
  <c r="J531" i="16" s="1"/>
  <c r="G531" i="16"/>
  <c r="I531" i="16" s="1"/>
  <c r="H530" i="16"/>
  <c r="J530" i="16" s="1"/>
  <c r="G530" i="16"/>
  <c r="I530" i="16" s="1"/>
  <c r="H529" i="16"/>
  <c r="J529" i="16" s="1"/>
  <c r="G529" i="16"/>
  <c r="I529" i="16" s="1"/>
  <c r="H528" i="16"/>
  <c r="J528" i="16" s="1"/>
  <c r="G528" i="16"/>
  <c r="I528" i="16" s="1"/>
  <c r="H527" i="16"/>
  <c r="J527" i="16" s="1"/>
  <c r="G527" i="16"/>
  <c r="I527" i="16" s="1"/>
  <c r="H526" i="16"/>
  <c r="J526" i="16" s="1"/>
  <c r="G526" i="16"/>
  <c r="I526" i="16" s="1"/>
  <c r="J525" i="16"/>
  <c r="I525" i="16"/>
  <c r="H525" i="16"/>
  <c r="G525" i="16"/>
  <c r="H524" i="16"/>
  <c r="J524" i="16" s="1"/>
  <c r="G524" i="16"/>
  <c r="I524" i="16" s="1"/>
  <c r="H523" i="16"/>
  <c r="J523" i="16" s="1"/>
  <c r="G523" i="16"/>
  <c r="I523" i="16" s="1"/>
  <c r="H522" i="16"/>
  <c r="J522" i="16" s="1"/>
  <c r="G522" i="16"/>
  <c r="I522" i="16" s="1"/>
  <c r="H521" i="16"/>
  <c r="J521" i="16" s="1"/>
  <c r="G521" i="16"/>
  <c r="I521" i="16" s="1"/>
  <c r="H518" i="16"/>
  <c r="J518" i="16" s="1"/>
  <c r="G518" i="16"/>
  <c r="I518" i="16" s="1"/>
  <c r="H517" i="16"/>
  <c r="J517" i="16" s="1"/>
  <c r="G517" i="16"/>
  <c r="I517" i="16" s="1"/>
  <c r="I516" i="16"/>
  <c r="H516" i="16"/>
  <c r="J516" i="16" s="1"/>
  <c r="G516" i="16"/>
  <c r="J513" i="16"/>
  <c r="H513" i="16"/>
  <c r="G513" i="16"/>
  <c r="I513" i="16" s="1"/>
  <c r="H512" i="16"/>
  <c r="J512" i="16" s="1"/>
  <c r="G512" i="16"/>
  <c r="I512" i="16" s="1"/>
  <c r="I511" i="16"/>
  <c r="H511" i="16"/>
  <c r="J511" i="16" s="1"/>
  <c r="G511" i="16"/>
  <c r="J510" i="16"/>
  <c r="I510" i="16"/>
  <c r="H510" i="16"/>
  <c r="G510" i="16"/>
  <c r="I509" i="16"/>
  <c r="H509" i="16"/>
  <c r="J509" i="16" s="1"/>
  <c r="G509" i="16"/>
  <c r="H508" i="16"/>
  <c r="J508" i="16" s="1"/>
  <c r="G508" i="16"/>
  <c r="I508" i="16" s="1"/>
  <c r="H507" i="16"/>
  <c r="J507" i="16" s="1"/>
  <c r="G507" i="16"/>
  <c r="I507" i="16" s="1"/>
  <c r="I506" i="16"/>
  <c r="H506" i="16"/>
  <c r="J506" i="16" s="1"/>
  <c r="G506" i="16"/>
  <c r="H505" i="16"/>
  <c r="J505" i="16" s="1"/>
  <c r="G505" i="16"/>
  <c r="I505" i="16" s="1"/>
  <c r="H504" i="16"/>
  <c r="J504" i="16" s="1"/>
  <c r="G504" i="16"/>
  <c r="I504" i="16" s="1"/>
  <c r="H503" i="16"/>
  <c r="J503" i="16" s="1"/>
  <c r="G503" i="16"/>
  <c r="I503" i="16" s="1"/>
  <c r="H502" i="16"/>
  <c r="J502" i="16" s="1"/>
  <c r="G502" i="16"/>
  <c r="I502" i="16" s="1"/>
  <c r="J501" i="16"/>
  <c r="I501" i="16"/>
  <c r="H501" i="16"/>
  <c r="G501" i="16"/>
  <c r="H500" i="16"/>
  <c r="J500" i="16" s="1"/>
  <c r="G500" i="16"/>
  <c r="I500" i="16" s="1"/>
  <c r="H499" i="16"/>
  <c r="J499" i="16" s="1"/>
  <c r="G499" i="16"/>
  <c r="I499" i="16" s="1"/>
  <c r="H498" i="16"/>
  <c r="J498" i="16" s="1"/>
  <c r="G498" i="16"/>
  <c r="I498" i="16" s="1"/>
  <c r="J497" i="16"/>
  <c r="I497" i="16"/>
  <c r="H497" i="16"/>
  <c r="G497" i="16"/>
  <c r="H496" i="16"/>
  <c r="J496" i="16" s="1"/>
  <c r="G496" i="16"/>
  <c r="I496" i="16" s="1"/>
  <c r="H495" i="16"/>
  <c r="J495" i="16" s="1"/>
  <c r="G495" i="16"/>
  <c r="I495" i="16" s="1"/>
  <c r="H494" i="16"/>
  <c r="J494" i="16" s="1"/>
  <c r="G494" i="16"/>
  <c r="I494" i="16" s="1"/>
  <c r="J493" i="16"/>
  <c r="I493" i="16"/>
  <c r="H493" i="16"/>
  <c r="G493" i="16"/>
  <c r="H492" i="16"/>
  <c r="J492" i="16" s="1"/>
  <c r="G492" i="16"/>
  <c r="I492" i="16" s="1"/>
  <c r="I491" i="16"/>
  <c r="H491" i="16"/>
  <c r="J491" i="16" s="1"/>
  <c r="G491" i="16"/>
  <c r="H488" i="16"/>
  <c r="J488" i="16" s="1"/>
  <c r="G488" i="16"/>
  <c r="I488" i="16" s="1"/>
  <c r="H487" i="16"/>
  <c r="J487" i="16" s="1"/>
  <c r="G487" i="16"/>
  <c r="I487" i="16" s="1"/>
  <c r="H486" i="16"/>
  <c r="J486" i="16" s="1"/>
  <c r="G486" i="16"/>
  <c r="I486" i="16" s="1"/>
  <c r="H485" i="16"/>
  <c r="J485" i="16" s="1"/>
  <c r="G485" i="16"/>
  <c r="I485" i="16" s="1"/>
  <c r="H484" i="16"/>
  <c r="J484" i="16" s="1"/>
  <c r="G484" i="16"/>
  <c r="I484" i="16" s="1"/>
  <c r="J483" i="16"/>
  <c r="I483" i="16"/>
  <c r="H483" i="16"/>
  <c r="G483" i="16"/>
  <c r="I482" i="16"/>
  <c r="H482" i="16"/>
  <c r="J482" i="16" s="1"/>
  <c r="G482" i="16"/>
  <c r="I481" i="16"/>
  <c r="H481" i="16"/>
  <c r="J481" i="16" s="1"/>
  <c r="G481" i="16"/>
  <c r="H478" i="16"/>
  <c r="J478" i="16" s="1"/>
  <c r="G478" i="16"/>
  <c r="I478" i="16" s="1"/>
  <c r="H477" i="16"/>
  <c r="J477" i="16" s="1"/>
  <c r="G477" i="16"/>
  <c r="I477" i="16" s="1"/>
  <c r="H476" i="16"/>
  <c r="J476" i="16" s="1"/>
  <c r="G476" i="16"/>
  <c r="I476" i="16" s="1"/>
  <c r="H475" i="16"/>
  <c r="J475" i="16" s="1"/>
  <c r="G475" i="16"/>
  <c r="I475" i="16" s="1"/>
  <c r="H474" i="16"/>
  <c r="J474" i="16" s="1"/>
  <c r="G474" i="16"/>
  <c r="I474" i="16" s="1"/>
  <c r="J473" i="16"/>
  <c r="H473" i="16"/>
  <c r="G473" i="16"/>
  <c r="I473" i="16" s="1"/>
  <c r="H472" i="16"/>
  <c r="J472" i="16" s="1"/>
  <c r="G472" i="16"/>
  <c r="I472" i="16" s="1"/>
  <c r="I471" i="16"/>
  <c r="H471" i="16"/>
  <c r="J471" i="16" s="1"/>
  <c r="G471" i="16"/>
  <c r="H470" i="16"/>
  <c r="J470" i="16" s="1"/>
  <c r="G470" i="16"/>
  <c r="I470" i="16" s="1"/>
  <c r="J467" i="16"/>
  <c r="I467" i="16"/>
  <c r="H467" i="16"/>
  <c r="G467" i="16"/>
  <c r="J466" i="16"/>
  <c r="I466" i="16"/>
  <c r="H466" i="16"/>
  <c r="G466" i="16"/>
  <c r="J465" i="16"/>
  <c r="I465" i="16"/>
  <c r="H465" i="16"/>
  <c r="G465" i="16"/>
  <c r="J464" i="16"/>
  <c r="I464" i="16"/>
  <c r="H464" i="16"/>
  <c r="G464" i="16"/>
  <c r="J463" i="16"/>
  <c r="I463" i="16"/>
  <c r="H463" i="16"/>
  <c r="G463" i="16"/>
  <c r="H460" i="16"/>
  <c r="J460" i="16" s="1"/>
  <c r="G460" i="16"/>
  <c r="I460" i="16" s="1"/>
  <c r="H459" i="16"/>
  <c r="J459" i="16" s="1"/>
  <c r="G459" i="16"/>
  <c r="I459" i="16" s="1"/>
  <c r="I458" i="16"/>
  <c r="H458" i="16"/>
  <c r="J458" i="16" s="1"/>
  <c r="G458" i="16"/>
  <c r="H457" i="16"/>
  <c r="J457" i="16" s="1"/>
  <c r="G457" i="16"/>
  <c r="I457" i="16" s="1"/>
  <c r="H456" i="16"/>
  <c r="J456" i="16" s="1"/>
  <c r="G456" i="16"/>
  <c r="I456" i="16" s="1"/>
  <c r="J455" i="16"/>
  <c r="I455" i="16"/>
  <c r="H455" i="16"/>
  <c r="G455" i="16"/>
  <c r="I454" i="16"/>
  <c r="H454" i="16"/>
  <c r="J454" i="16" s="1"/>
  <c r="G454" i="16"/>
  <c r="I451" i="16"/>
  <c r="H451" i="16"/>
  <c r="J451" i="16" s="1"/>
  <c r="G451" i="16"/>
  <c r="H450" i="16"/>
  <c r="J450" i="16" s="1"/>
  <c r="G450" i="16"/>
  <c r="I450" i="16" s="1"/>
  <c r="H447" i="16"/>
  <c r="J447" i="16" s="1"/>
  <c r="G447" i="16"/>
  <c r="I447" i="16" s="1"/>
  <c r="H446" i="16"/>
  <c r="J446" i="16" s="1"/>
  <c r="G446" i="16"/>
  <c r="I446" i="16" s="1"/>
  <c r="I445" i="16"/>
  <c r="H445" i="16"/>
  <c r="J445" i="16" s="1"/>
  <c r="G445" i="16"/>
  <c r="H444" i="16"/>
  <c r="J444" i="16" s="1"/>
  <c r="G444" i="16"/>
  <c r="I444" i="16" s="1"/>
  <c r="J443" i="16"/>
  <c r="H443" i="16"/>
  <c r="G443" i="16"/>
  <c r="I443" i="16" s="1"/>
  <c r="H442" i="16"/>
  <c r="J442" i="16" s="1"/>
  <c r="G442" i="16"/>
  <c r="I442" i="16" s="1"/>
  <c r="I441" i="16"/>
  <c r="H441" i="16"/>
  <c r="J441" i="16" s="1"/>
  <c r="G441" i="16"/>
  <c r="J440" i="16"/>
  <c r="I440" i="16"/>
  <c r="H440" i="16"/>
  <c r="G440" i="16"/>
  <c r="I439" i="16"/>
  <c r="H439" i="16"/>
  <c r="J439" i="16" s="1"/>
  <c r="G439" i="16"/>
  <c r="H438" i="16"/>
  <c r="J438" i="16" s="1"/>
  <c r="G438" i="16"/>
  <c r="I438" i="16" s="1"/>
  <c r="H435" i="16"/>
  <c r="J435" i="16" s="1"/>
  <c r="G435" i="16"/>
  <c r="I435" i="16" s="1"/>
  <c r="I434" i="16"/>
  <c r="H434" i="16"/>
  <c r="J434" i="16" s="1"/>
  <c r="G434" i="16"/>
  <c r="H433" i="16"/>
  <c r="J433" i="16" s="1"/>
  <c r="G433" i="16"/>
  <c r="I433" i="16" s="1"/>
  <c r="H432" i="16"/>
  <c r="J432" i="16" s="1"/>
  <c r="G432" i="16"/>
  <c r="I432" i="16" s="1"/>
  <c r="H429" i="16"/>
  <c r="J429" i="16" s="1"/>
  <c r="G429" i="16"/>
  <c r="I429" i="16" s="1"/>
  <c r="H428" i="16"/>
  <c r="J428" i="16" s="1"/>
  <c r="G428" i="16"/>
  <c r="I428" i="16" s="1"/>
  <c r="J427" i="16"/>
  <c r="I427" i="16"/>
  <c r="H427" i="16"/>
  <c r="G427" i="16"/>
  <c r="H426" i="16"/>
  <c r="J426" i="16" s="1"/>
  <c r="G426" i="16"/>
  <c r="I426" i="16" s="1"/>
  <c r="J425" i="16"/>
  <c r="I425" i="16"/>
  <c r="H425" i="16"/>
  <c r="G425" i="16"/>
  <c r="H424" i="16"/>
  <c r="J424" i="16" s="1"/>
  <c r="G424" i="16"/>
  <c r="I424" i="16" s="1"/>
  <c r="H421" i="16"/>
  <c r="J421" i="16" s="1"/>
  <c r="G421" i="16"/>
  <c r="I421" i="16" s="1"/>
  <c r="J420" i="16"/>
  <c r="I420" i="16"/>
  <c r="H420" i="16"/>
  <c r="G420" i="16"/>
  <c r="I419" i="16"/>
  <c r="H419" i="16"/>
  <c r="J419" i="16" s="1"/>
  <c r="G419" i="16"/>
  <c r="J418" i="16"/>
  <c r="I418" i="16"/>
  <c r="H418" i="16"/>
  <c r="G418" i="16"/>
  <c r="H417" i="16"/>
  <c r="J417" i="16" s="1"/>
  <c r="G417" i="16"/>
  <c r="I417" i="16" s="1"/>
  <c r="I416" i="16"/>
  <c r="H416" i="16"/>
  <c r="J416" i="16" s="1"/>
  <c r="G416" i="16"/>
  <c r="H415" i="16"/>
  <c r="J415" i="16" s="1"/>
  <c r="G415" i="16"/>
  <c r="I415" i="16" s="1"/>
  <c r="I414" i="16"/>
  <c r="H414" i="16"/>
  <c r="J414" i="16" s="1"/>
  <c r="G414" i="16"/>
  <c r="H411" i="16"/>
  <c r="J411" i="16" s="1"/>
  <c r="G411" i="16"/>
  <c r="I411" i="16" s="1"/>
  <c r="H410" i="16"/>
  <c r="J410" i="16" s="1"/>
  <c r="G410" i="16"/>
  <c r="I410" i="16" s="1"/>
  <c r="J409" i="16"/>
  <c r="I409" i="16"/>
  <c r="H409" i="16"/>
  <c r="G409" i="16"/>
  <c r="H408" i="16"/>
  <c r="J408" i="16" s="1"/>
  <c r="G408" i="16"/>
  <c r="I408" i="16" s="1"/>
  <c r="H407" i="16"/>
  <c r="J407" i="16" s="1"/>
  <c r="G407" i="16"/>
  <c r="I407" i="16" s="1"/>
  <c r="H406" i="16"/>
  <c r="J406" i="16" s="1"/>
  <c r="G406" i="16"/>
  <c r="I406" i="16" s="1"/>
  <c r="H405" i="16"/>
  <c r="J405" i="16" s="1"/>
  <c r="G405" i="16"/>
  <c r="I405" i="16" s="1"/>
  <c r="J404" i="16"/>
  <c r="I404" i="16"/>
  <c r="H404" i="16"/>
  <c r="G404" i="16"/>
  <c r="H403" i="16"/>
  <c r="J403" i="16" s="1"/>
  <c r="G403" i="16"/>
  <c r="I403" i="16" s="1"/>
  <c r="J402" i="16"/>
  <c r="I402" i="16"/>
  <c r="H402" i="16"/>
  <c r="G402" i="16"/>
  <c r="H401" i="16"/>
  <c r="J401" i="16" s="1"/>
  <c r="G401" i="16"/>
  <c r="I401" i="16" s="1"/>
  <c r="H398" i="16"/>
  <c r="J398" i="16" s="1"/>
  <c r="G398" i="16"/>
  <c r="I398" i="16" s="1"/>
  <c r="H397" i="16"/>
  <c r="J397" i="16" s="1"/>
  <c r="G397" i="16"/>
  <c r="I397" i="16" s="1"/>
  <c r="H396" i="16"/>
  <c r="J396" i="16" s="1"/>
  <c r="G396" i="16"/>
  <c r="I396" i="16" s="1"/>
  <c r="J395" i="16"/>
  <c r="I395" i="16"/>
  <c r="H395" i="16"/>
  <c r="G395" i="16"/>
  <c r="H394" i="16"/>
  <c r="J394" i="16" s="1"/>
  <c r="G394" i="16"/>
  <c r="I394" i="16" s="1"/>
  <c r="H393" i="16"/>
  <c r="J393" i="16" s="1"/>
  <c r="G393" i="16"/>
  <c r="I393" i="16" s="1"/>
  <c r="H392" i="16"/>
  <c r="J392" i="16" s="1"/>
  <c r="G392" i="16"/>
  <c r="I392" i="16" s="1"/>
  <c r="H391" i="16"/>
  <c r="J391" i="16" s="1"/>
  <c r="G391" i="16"/>
  <c r="I391" i="16" s="1"/>
  <c r="J390" i="16"/>
  <c r="I390" i="16"/>
  <c r="H390" i="16"/>
  <c r="G390" i="16"/>
  <c r="H389" i="16"/>
  <c r="J389" i="16" s="1"/>
  <c r="G389" i="16"/>
  <c r="I389" i="16" s="1"/>
  <c r="H388" i="16"/>
  <c r="J388" i="16" s="1"/>
  <c r="G388" i="16"/>
  <c r="I388" i="16" s="1"/>
  <c r="H385" i="16"/>
  <c r="J385" i="16" s="1"/>
  <c r="G385" i="16"/>
  <c r="I385" i="16" s="1"/>
  <c r="H384" i="16"/>
  <c r="J384" i="16" s="1"/>
  <c r="G384" i="16"/>
  <c r="I384" i="16" s="1"/>
  <c r="J383" i="16"/>
  <c r="I383" i="16"/>
  <c r="H383" i="16"/>
  <c r="G383" i="16"/>
  <c r="H382" i="16"/>
  <c r="J382" i="16" s="1"/>
  <c r="G382" i="16"/>
  <c r="I382" i="16" s="1"/>
  <c r="H381" i="16"/>
  <c r="J381" i="16" s="1"/>
  <c r="G381" i="16"/>
  <c r="I381" i="16" s="1"/>
  <c r="H378" i="16"/>
  <c r="J378" i="16" s="1"/>
  <c r="G378" i="16"/>
  <c r="I378" i="16" s="1"/>
  <c r="H377" i="16"/>
  <c r="J377" i="16" s="1"/>
  <c r="G377" i="16"/>
  <c r="I377" i="16" s="1"/>
  <c r="I376" i="16"/>
  <c r="H376" i="16"/>
  <c r="J376" i="16" s="1"/>
  <c r="G376" i="16"/>
  <c r="H375" i="16"/>
  <c r="J375" i="16" s="1"/>
  <c r="G375" i="16"/>
  <c r="I375" i="16" s="1"/>
  <c r="J374" i="16"/>
  <c r="I374" i="16"/>
  <c r="H374" i="16"/>
  <c r="G374" i="16"/>
  <c r="H373" i="16"/>
  <c r="J373" i="16" s="1"/>
  <c r="G373" i="16"/>
  <c r="I373" i="16" s="1"/>
  <c r="H370" i="16"/>
  <c r="J370" i="16" s="1"/>
  <c r="G370" i="16"/>
  <c r="I370" i="16" s="1"/>
  <c r="J369" i="16"/>
  <c r="H369" i="16"/>
  <c r="G369" i="16"/>
  <c r="I369" i="16" s="1"/>
  <c r="J368" i="16"/>
  <c r="I368" i="16"/>
  <c r="H368" i="16"/>
  <c r="G368" i="16"/>
  <c r="J367" i="16"/>
  <c r="I367" i="16"/>
  <c r="H367" i="16"/>
  <c r="G367" i="16"/>
  <c r="I366" i="16"/>
  <c r="H366" i="16"/>
  <c r="J366" i="16" s="1"/>
  <c r="G366" i="16"/>
  <c r="J365" i="16"/>
  <c r="I365" i="16"/>
  <c r="H365" i="16"/>
  <c r="G365" i="16"/>
  <c r="J364" i="16"/>
  <c r="I364" i="16"/>
  <c r="H364" i="16"/>
  <c r="G364" i="16"/>
  <c r="J363" i="16"/>
  <c r="I363" i="16"/>
  <c r="H363" i="16"/>
  <c r="G363" i="16"/>
  <c r="I362" i="16"/>
  <c r="H362" i="16"/>
  <c r="J362" i="16" s="1"/>
  <c r="G362" i="16"/>
  <c r="J359" i="16"/>
  <c r="I359" i="16"/>
  <c r="H359" i="16"/>
  <c r="G359" i="16"/>
  <c r="I358" i="16"/>
  <c r="H358" i="16"/>
  <c r="J358" i="16" s="1"/>
  <c r="G358" i="16"/>
  <c r="H357" i="16"/>
  <c r="J357" i="16" s="1"/>
  <c r="G357" i="16"/>
  <c r="I357" i="16" s="1"/>
  <c r="H354" i="16"/>
  <c r="J354" i="16" s="1"/>
  <c r="G354" i="16"/>
  <c r="I354" i="16" s="1"/>
  <c r="I353" i="16"/>
  <c r="H353" i="16"/>
  <c r="J353" i="16" s="1"/>
  <c r="G353" i="16"/>
  <c r="I352" i="16"/>
  <c r="H352" i="16"/>
  <c r="J352" i="16" s="1"/>
  <c r="G352" i="16"/>
  <c r="I351" i="16"/>
  <c r="H351" i="16"/>
  <c r="J351" i="16" s="1"/>
  <c r="G351" i="16"/>
  <c r="I350" i="16"/>
  <c r="H350" i="16"/>
  <c r="J350" i="16" s="1"/>
  <c r="G350" i="16"/>
  <c r="I349" i="16"/>
  <c r="H349" i="16"/>
  <c r="J349" i="16" s="1"/>
  <c r="G349" i="16"/>
  <c r="H348" i="16"/>
  <c r="J348" i="16" s="1"/>
  <c r="G348" i="16"/>
  <c r="I348" i="16" s="1"/>
  <c r="J347" i="16"/>
  <c r="I347" i="16"/>
  <c r="H347" i="16"/>
  <c r="G347" i="16"/>
  <c r="H346" i="16"/>
  <c r="J346" i="16" s="1"/>
  <c r="G346" i="16"/>
  <c r="I346" i="16" s="1"/>
  <c r="J345" i="16"/>
  <c r="I345" i="16"/>
  <c r="H345" i="16"/>
  <c r="G345" i="16"/>
  <c r="H344" i="16"/>
  <c r="J344" i="16" s="1"/>
  <c r="G344" i="16"/>
  <c r="I344" i="16" s="1"/>
  <c r="H343" i="16"/>
  <c r="J343" i="16" s="1"/>
  <c r="G343" i="16"/>
  <c r="I343" i="16" s="1"/>
  <c r="J342" i="16"/>
  <c r="I342" i="16"/>
  <c r="H342" i="16"/>
  <c r="G342" i="16"/>
  <c r="H341" i="16"/>
  <c r="J341" i="16" s="1"/>
  <c r="G341" i="16"/>
  <c r="I341" i="16" s="1"/>
  <c r="H340" i="16"/>
  <c r="J340" i="16" s="1"/>
  <c r="G340" i="16"/>
  <c r="I340" i="16" s="1"/>
  <c r="H339" i="16"/>
  <c r="J339" i="16" s="1"/>
  <c r="G339" i="16"/>
  <c r="I339" i="16" s="1"/>
  <c r="H338" i="16"/>
  <c r="J338" i="16" s="1"/>
  <c r="G338" i="16"/>
  <c r="I338" i="16" s="1"/>
  <c r="J337" i="16"/>
  <c r="I337" i="16"/>
  <c r="H337" i="16"/>
  <c r="G337" i="16"/>
  <c r="H336" i="16"/>
  <c r="J336" i="16" s="1"/>
  <c r="G336" i="16"/>
  <c r="I336" i="16" s="1"/>
  <c r="I335" i="16"/>
  <c r="H335" i="16"/>
  <c r="J335" i="16" s="1"/>
  <c r="G335" i="16"/>
  <c r="H334" i="16"/>
  <c r="J334" i="16" s="1"/>
  <c r="G334" i="16"/>
  <c r="I334" i="16" s="1"/>
  <c r="H333" i="16"/>
  <c r="J333" i="16" s="1"/>
  <c r="G333" i="16"/>
  <c r="I333" i="16" s="1"/>
  <c r="I330" i="16"/>
  <c r="H330" i="16"/>
  <c r="J330" i="16" s="1"/>
  <c r="G330" i="16"/>
  <c r="I329" i="16"/>
  <c r="H329" i="16"/>
  <c r="J329" i="16" s="1"/>
  <c r="G329" i="16"/>
  <c r="H326" i="16"/>
  <c r="J326" i="16" s="1"/>
  <c r="G326" i="16"/>
  <c r="I326" i="16" s="1"/>
  <c r="J325" i="16"/>
  <c r="H325" i="16"/>
  <c r="G325" i="16"/>
  <c r="I325" i="16" s="1"/>
  <c r="H324" i="16"/>
  <c r="J324" i="16" s="1"/>
  <c r="G324" i="16"/>
  <c r="I324" i="16" s="1"/>
  <c r="J323" i="16"/>
  <c r="I323" i="16"/>
  <c r="H323" i="16"/>
  <c r="G323" i="16"/>
  <c r="H322" i="16"/>
  <c r="J322" i="16" s="1"/>
  <c r="G322" i="16"/>
  <c r="I322" i="16" s="1"/>
  <c r="H321" i="16"/>
  <c r="J321" i="16" s="1"/>
  <c r="G321" i="16"/>
  <c r="I321" i="16" s="1"/>
  <c r="H320" i="16"/>
  <c r="J320" i="16" s="1"/>
  <c r="G320" i="16"/>
  <c r="I320" i="16" s="1"/>
  <c r="H319" i="16"/>
  <c r="J319" i="16" s="1"/>
  <c r="G319" i="16"/>
  <c r="I319" i="16" s="1"/>
  <c r="J318" i="16"/>
  <c r="I318" i="16"/>
  <c r="H318" i="16"/>
  <c r="G318" i="16"/>
  <c r="H317" i="16"/>
  <c r="J317" i="16" s="1"/>
  <c r="G317" i="16"/>
  <c r="I317" i="16" s="1"/>
  <c r="H316" i="16"/>
  <c r="J316" i="16" s="1"/>
  <c r="G316" i="16"/>
  <c r="I316" i="16" s="1"/>
  <c r="J315" i="16"/>
  <c r="H315" i="16"/>
  <c r="G315" i="16"/>
  <c r="I315" i="16" s="1"/>
  <c r="H312" i="16"/>
  <c r="J312" i="16" s="1"/>
  <c r="G312" i="16"/>
  <c r="I312" i="16" s="1"/>
  <c r="J311" i="16"/>
  <c r="I311" i="16"/>
  <c r="H311" i="16"/>
  <c r="G311" i="16"/>
  <c r="I310" i="16"/>
  <c r="H310" i="16"/>
  <c r="J310" i="16" s="1"/>
  <c r="G310" i="16"/>
  <c r="J309" i="16"/>
  <c r="I309" i="16"/>
  <c r="H309" i="16"/>
  <c r="G309" i="16"/>
  <c r="H306" i="16"/>
  <c r="J306" i="16" s="1"/>
  <c r="G306" i="16"/>
  <c r="I306" i="16" s="1"/>
  <c r="H305" i="16"/>
  <c r="J305" i="16" s="1"/>
  <c r="G305" i="16"/>
  <c r="I305" i="16" s="1"/>
  <c r="J304" i="16"/>
  <c r="H304" i="16"/>
  <c r="G304" i="16"/>
  <c r="I304" i="16" s="1"/>
  <c r="H301" i="16"/>
  <c r="J301" i="16" s="1"/>
  <c r="G301" i="16"/>
  <c r="I301" i="16" s="1"/>
  <c r="J300" i="16"/>
  <c r="H300" i="16"/>
  <c r="G300" i="16"/>
  <c r="I300" i="16" s="1"/>
  <c r="I297" i="16"/>
  <c r="H297" i="16"/>
  <c r="J297" i="16" s="1"/>
  <c r="G297" i="16"/>
  <c r="J296" i="16"/>
  <c r="I296" i="16"/>
  <c r="H296" i="16"/>
  <c r="G296" i="16"/>
  <c r="I295" i="16"/>
  <c r="H295" i="16"/>
  <c r="J295" i="16" s="1"/>
  <c r="G295" i="16"/>
  <c r="J292" i="16"/>
  <c r="H292" i="16"/>
  <c r="G292" i="16"/>
  <c r="I292" i="16" s="1"/>
  <c r="H291" i="16"/>
  <c r="J291" i="16" s="1"/>
  <c r="G291" i="16"/>
  <c r="I291" i="16" s="1"/>
  <c r="J290" i="16"/>
  <c r="H290" i="16"/>
  <c r="G290" i="16"/>
  <c r="I290" i="16" s="1"/>
  <c r="H289" i="16"/>
  <c r="J289" i="16" s="1"/>
  <c r="G289" i="16"/>
  <c r="I289" i="16" s="1"/>
  <c r="J288" i="16"/>
  <c r="H288" i="16"/>
  <c r="G288" i="16"/>
  <c r="I288" i="16" s="1"/>
  <c r="I287" i="16"/>
  <c r="H287" i="16"/>
  <c r="J287" i="16" s="1"/>
  <c r="G287" i="16"/>
  <c r="J286" i="16"/>
  <c r="I286" i="16"/>
  <c r="H286" i="16"/>
  <c r="G286" i="16"/>
  <c r="I285" i="16"/>
  <c r="H285" i="16"/>
  <c r="J285" i="16" s="1"/>
  <c r="G285" i="16"/>
  <c r="J284" i="16"/>
  <c r="I284" i="16"/>
  <c r="H284" i="16"/>
  <c r="G284" i="16"/>
  <c r="I283" i="16"/>
  <c r="H283" i="16"/>
  <c r="J283" i="16" s="1"/>
  <c r="G283" i="16"/>
  <c r="J282" i="16"/>
  <c r="I282" i="16"/>
  <c r="H282" i="16"/>
  <c r="G282" i="16"/>
  <c r="H279" i="16"/>
  <c r="J279" i="16" s="1"/>
  <c r="G279" i="16"/>
  <c r="I279" i="16" s="1"/>
  <c r="J278" i="16"/>
  <c r="H278" i="16"/>
  <c r="G278" i="16"/>
  <c r="I278" i="16" s="1"/>
  <c r="I277" i="16"/>
  <c r="H277" i="16"/>
  <c r="J277" i="16" s="1"/>
  <c r="G277" i="16"/>
  <c r="J276" i="16"/>
  <c r="H276" i="16"/>
  <c r="G276" i="16"/>
  <c r="I276" i="16" s="1"/>
  <c r="H275" i="16"/>
  <c r="J275" i="16" s="1"/>
  <c r="G275" i="16"/>
  <c r="I275" i="16" s="1"/>
  <c r="J274" i="16"/>
  <c r="I274" i="16"/>
  <c r="H274" i="16"/>
  <c r="G274" i="16"/>
  <c r="I271" i="16"/>
  <c r="H271" i="16"/>
  <c r="J271" i="16" s="1"/>
  <c r="G271" i="16"/>
  <c r="J270" i="16"/>
  <c r="H270" i="16"/>
  <c r="G270" i="16"/>
  <c r="I270" i="16" s="1"/>
  <c r="I269" i="16"/>
  <c r="H269" i="16"/>
  <c r="J269" i="16" s="1"/>
  <c r="G269" i="16"/>
  <c r="J268" i="16"/>
  <c r="H268" i="16"/>
  <c r="G268" i="16"/>
  <c r="I268" i="16" s="1"/>
  <c r="H267" i="16"/>
  <c r="J267" i="16" s="1"/>
  <c r="G267" i="16"/>
  <c r="I267" i="16" s="1"/>
  <c r="J266" i="16"/>
  <c r="H266" i="16"/>
  <c r="G266" i="16"/>
  <c r="I266" i="16" s="1"/>
  <c r="H265" i="16"/>
  <c r="J265" i="16" s="1"/>
  <c r="G265" i="16"/>
  <c r="I265" i="16" s="1"/>
  <c r="J262" i="16"/>
  <c r="H262" i="16"/>
  <c r="G262" i="16"/>
  <c r="I262" i="16" s="1"/>
  <c r="I261" i="16"/>
  <c r="H261" i="16"/>
  <c r="J261" i="16" s="1"/>
  <c r="G261" i="16"/>
  <c r="J260" i="16"/>
  <c r="H260" i="16"/>
  <c r="G260" i="16"/>
  <c r="I260" i="16" s="1"/>
  <c r="I257" i="16"/>
  <c r="H257" i="16"/>
  <c r="J257" i="16" s="1"/>
  <c r="G257" i="16"/>
  <c r="J256" i="16"/>
  <c r="H256" i="16"/>
  <c r="G256" i="16"/>
  <c r="I256" i="16" s="1"/>
  <c r="H255" i="16"/>
  <c r="J255" i="16" s="1"/>
  <c r="G255" i="16"/>
  <c r="I255" i="16" s="1"/>
  <c r="J254" i="16"/>
  <c r="I254" i="16"/>
  <c r="H254" i="16"/>
  <c r="G254" i="16"/>
  <c r="I253" i="16"/>
  <c r="H253" i="16"/>
  <c r="J253" i="16" s="1"/>
  <c r="G253" i="16"/>
  <c r="J252" i="16"/>
  <c r="I252" i="16"/>
  <c r="H252" i="16"/>
  <c r="G252" i="16"/>
  <c r="H251" i="16"/>
  <c r="J251" i="16" s="1"/>
  <c r="G251" i="16"/>
  <c r="I251" i="16" s="1"/>
  <c r="J250" i="16"/>
  <c r="H250" i="16"/>
  <c r="G250" i="16"/>
  <c r="I250" i="16" s="1"/>
  <c r="I249" i="16"/>
  <c r="H249" i="16"/>
  <c r="J249" i="16" s="1"/>
  <c r="G249" i="16"/>
  <c r="J248" i="16"/>
  <c r="H248" i="16"/>
  <c r="G248" i="16"/>
  <c r="I248" i="16" s="1"/>
  <c r="I247" i="16"/>
  <c r="H247" i="16"/>
  <c r="J247" i="16" s="1"/>
  <c r="G247" i="16"/>
  <c r="J244" i="16"/>
  <c r="H244" i="16"/>
  <c r="G244" i="16"/>
  <c r="I244" i="16" s="1"/>
  <c r="H243" i="16"/>
  <c r="J243" i="16" s="1"/>
  <c r="G243" i="16"/>
  <c r="I243" i="16" s="1"/>
  <c r="J240" i="16"/>
  <c r="H240" i="16"/>
  <c r="G240" i="16"/>
  <c r="I240" i="16" s="1"/>
  <c r="H239" i="16"/>
  <c r="J239" i="16" s="1"/>
  <c r="G239" i="16"/>
  <c r="I239" i="16" s="1"/>
  <c r="J238" i="16"/>
  <c r="I238" i="16"/>
  <c r="H238" i="16"/>
  <c r="G238" i="16"/>
  <c r="H237" i="16"/>
  <c r="J237" i="16" s="1"/>
  <c r="G237" i="16"/>
  <c r="I237" i="16" s="1"/>
  <c r="J236" i="16"/>
  <c r="I236" i="16"/>
  <c r="H236" i="16"/>
  <c r="G236" i="16"/>
  <c r="I235" i="16"/>
  <c r="H235" i="16"/>
  <c r="J235" i="16" s="1"/>
  <c r="G235" i="16"/>
  <c r="J234" i="16"/>
  <c r="H234" i="16"/>
  <c r="G234" i="16"/>
  <c r="I234" i="16" s="1"/>
  <c r="I231" i="16"/>
  <c r="H231" i="16"/>
  <c r="J231" i="16" s="1"/>
  <c r="G231" i="16"/>
  <c r="J230" i="16"/>
  <c r="I230" i="16"/>
  <c r="H230" i="16"/>
  <c r="G230" i="16"/>
  <c r="I229" i="16"/>
  <c r="H229" i="16"/>
  <c r="J229" i="16" s="1"/>
  <c r="G229" i="16"/>
  <c r="J228" i="16"/>
  <c r="I228" i="16"/>
  <c r="H228" i="16"/>
  <c r="G228" i="16"/>
  <c r="H227" i="16"/>
  <c r="J227" i="16" s="1"/>
  <c r="G227" i="16"/>
  <c r="I227" i="16" s="1"/>
  <c r="J226" i="16"/>
  <c r="H226" i="16"/>
  <c r="G226" i="16"/>
  <c r="I226" i="16" s="1"/>
  <c r="H225" i="16"/>
  <c r="J225" i="16" s="1"/>
  <c r="G225" i="16"/>
  <c r="I225" i="16" s="1"/>
  <c r="J222" i="16"/>
  <c r="H222" i="16"/>
  <c r="G222" i="16"/>
  <c r="I222" i="16" s="1"/>
  <c r="I221" i="16"/>
  <c r="H221" i="16"/>
  <c r="J221" i="16" s="1"/>
  <c r="G221" i="16"/>
  <c r="J220" i="16"/>
  <c r="H220" i="16"/>
  <c r="G220" i="16"/>
  <c r="I220" i="16" s="1"/>
  <c r="I219" i="16"/>
  <c r="H219" i="16"/>
  <c r="J219" i="16" s="1"/>
  <c r="G219" i="16"/>
  <c r="J218" i="16"/>
  <c r="I218" i="16"/>
  <c r="H218" i="16"/>
  <c r="G218" i="16"/>
  <c r="J215" i="16"/>
  <c r="I215" i="16"/>
  <c r="H215" i="16"/>
  <c r="G215" i="16"/>
  <c r="J214" i="16"/>
  <c r="I214" i="16"/>
  <c r="H214" i="16"/>
  <c r="G214" i="16"/>
  <c r="H211" i="16"/>
  <c r="J211" i="16" s="1"/>
  <c r="G211" i="16"/>
  <c r="I211" i="16" s="1"/>
  <c r="H210" i="16"/>
  <c r="J210" i="16" s="1"/>
  <c r="G210" i="16"/>
  <c r="I210" i="16" s="1"/>
  <c r="I209" i="16"/>
  <c r="H209" i="16"/>
  <c r="J209" i="16" s="1"/>
  <c r="G209" i="16"/>
  <c r="H208" i="16"/>
  <c r="J208" i="16" s="1"/>
  <c r="G208" i="16"/>
  <c r="I208" i="16" s="1"/>
  <c r="H205" i="16"/>
  <c r="J205" i="16" s="1"/>
  <c r="G205" i="16"/>
  <c r="I205" i="16" s="1"/>
  <c r="H204" i="16"/>
  <c r="J204" i="16" s="1"/>
  <c r="G204" i="16"/>
  <c r="I204" i="16" s="1"/>
  <c r="I203" i="16"/>
  <c r="H203" i="16"/>
  <c r="J203" i="16" s="1"/>
  <c r="G203" i="16"/>
  <c r="H202" i="16"/>
  <c r="J202" i="16" s="1"/>
  <c r="G202" i="16"/>
  <c r="I202" i="16" s="1"/>
  <c r="J199" i="16"/>
  <c r="I199" i="16"/>
  <c r="H199" i="16"/>
  <c r="G199" i="16"/>
  <c r="J198" i="16"/>
  <c r="I198" i="16"/>
  <c r="H198" i="16"/>
  <c r="G198" i="16"/>
  <c r="H195" i="16"/>
  <c r="J195" i="16" s="1"/>
  <c r="G195" i="16"/>
  <c r="I195" i="16" s="1"/>
  <c r="J194" i="16"/>
  <c r="I194" i="16"/>
  <c r="H194" i="16"/>
  <c r="G194" i="16"/>
  <c r="H193" i="16"/>
  <c r="J193" i="16" s="1"/>
  <c r="G193" i="16"/>
  <c r="I193" i="16" s="1"/>
  <c r="J192" i="16"/>
  <c r="I192" i="16"/>
  <c r="H192" i="16"/>
  <c r="G192" i="16"/>
  <c r="I189" i="16"/>
  <c r="H189" i="16"/>
  <c r="J189" i="16" s="1"/>
  <c r="G189" i="16"/>
  <c r="J188" i="16"/>
  <c r="I188" i="16"/>
  <c r="H188" i="16"/>
  <c r="G188" i="16"/>
  <c r="I187" i="16"/>
  <c r="H187" i="16"/>
  <c r="J187" i="16" s="1"/>
  <c r="G187" i="16"/>
  <c r="H186" i="16"/>
  <c r="J186" i="16" s="1"/>
  <c r="G186" i="16"/>
  <c r="I186" i="16" s="1"/>
  <c r="I183" i="16"/>
  <c r="H183" i="16"/>
  <c r="J183" i="16" s="1"/>
  <c r="G183" i="16"/>
  <c r="J182" i="16"/>
  <c r="I182" i="16"/>
  <c r="H182" i="16"/>
  <c r="G182" i="16"/>
  <c r="J181" i="16"/>
  <c r="I181" i="16"/>
  <c r="H181" i="16"/>
  <c r="G181" i="16"/>
  <c r="J180" i="16"/>
  <c r="H180" i="16"/>
  <c r="G180" i="16"/>
  <c r="I180" i="16" s="1"/>
  <c r="I179" i="16"/>
  <c r="H179" i="16"/>
  <c r="J179" i="16" s="1"/>
  <c r="G179" i="16"/>
  <c r="J178" i="16"/>
  <c r="H178" i="16"/>
  <c r="G178" i="16"/>
  <c r="I178" i="16" s="1"/>
  <c r="H177" i="16"/>
  <c r="J177" i="16" s="1"/>
  <c r="G177" i="16"/>
  <c r="I177" i="16" s="1"/>
  <c r="J176" i="16"/>
  <c r="H176" i="16"/>
  <c r="G176" i="16"/>
  <c r="I176" i="16" s="1"/>
  <c r="H175" i="16"/>
  <c r="J175" i="16" s="1"/>
  <c r="G175" i="16"/>
  <c r="I175" i="16" s="1"/>
  <c r="H174" i="16"/>
  <c r="J174" i="16" s="1"/>
  <c r="G174" i="16"/>
  <c r="I174" i="16" s="1"/>
  <c r="I173" i="16"/>
  <c r="H173" i="16"/>
  <c r="J173" i="16" s="1"/>
  <c r="G173" i="16"/>
  <c r="J172" i="16"/>
  <c r="H172" i="16"/>
  <c r="G172" i="16"/>
  <c r="I172" i="16" s="1"/>
  <c r="I171" i="16"/>
  <c r="H171" i="16"/>
  <c r="J171" i="16" s="1"/>
  <c r="G171" i="16"/>
  <c r="J168" i="16"/>
  <c r="H168" i="16"/>
  <c r="G168" i="16"/>
  <c r="I168" i="16" s="1"/>
  <c r="H167" i="16"/>
  <c r="J167" i="16" s="1"/>
  <c r="G167" i="16"/>
  <c r="I167" i="16" s="1"/>
  <c r="J166" i="16"/>
  <c r="H166" i="16"/>
  <c r="G166" i="16"/>
  <c r="I166" i="16" s="1"/>
  <c r="H165" i="16"/>
  <c r="J165" i="16" s="1"/>
  <c r="G165" i="16"/>
  <c r="I165" i="16" s="1"/>
  <c r="H164" i="16"/>
  <c r="J164" i="16" s="1"/>
  <c r="G164" i="16"/>
  <c r="I164" i="16" s="1"/>
  <c r="I163" i="16"/>
  <c r="H163" i="16"/>
  <c r="J163" i="16" s="1"/>
  <c r="G163" i="16"/>
  <c r="J162" i="16"/>
  <c r="I162" i="16"/>
  <c r="H162" i="16"/>
  <c r="G162" i="16"/>
  <c r="I161" i="16"/>
  <c r="H161" i="16"/>
  <c r="J161" i="16" s="1"/>
  <c r="G161" i="16"/>
  <c r="H158" i="16"/>
  <c r="J158" i="16" s="1"/>
  <c r="G158" i="16"/>
  <c r="I158" i="16" s="1"/>
  <c r="H157" i="16"/>
  <c r="J157" i="16" s="1"/>
  <c r="G157" i="16"/>
  <c r="I157" i="16" s="1"/>
  <c r="H156" i="16"/>
  <c r="J156" i="16" s="1"/>
  <c r="G156" i="16"/>
  <c r="I156" i="16" s="1"/>
  <c r="I155" i="16"/>
  <c r="H155" i="16"/>
  <c r="J155" i="16" s="1"/>
  <c r="G155" i="16"/>
  <c r="H154" i="16"/>
  <c r="J154" i="16" s="1"/>
  <c r="G154" i="16"/>
  <c r="I154" i="16" s="1"/>
  <c r="H153" i="16"/>
  <c r="J153" i="16" s="1"/>
  <c r="G153" i="16"/>
  <c r="I153" i="16" s="1"/>
  <c r="H152" i="16"/>
  <c r="J152" i="16" s="1"/>
  <c r="G152" i="16"/>
  <c r="I152" i="16" s="1"/>
  <c r="I151" i="16"/>
  <c r="H151" i="16"/>
  <c r="J151" i="16" s="1"/>
  <c r="G151" i="16"/>
  <c r="I150" i="16"/>
  <c r="H150" i="16"/>
  <c r="J150" i="16" s="1"/>
  <c r="G150" i="16"/>
  <c r="I149" i="16"/>
  <c r="H149" i="16"/>
  <c r="J149" i="16" s="1"/>
  <c r="G149" i="16"/>
  <c r="J148" i="16"/>
  <c r="H148" i="16"/>
  <c r="G148" i="16"/>
  <c r="I148" i="16" s="1"/>
  <c r="H145" i="16"/>
  <c r="J145" i="16" s="1"/>
  <c r="G145" i="16"/>
  <c r="I145" i="16" s="1"/>
  <c r="J144" i="16"/>
  <c r="H144" i="16"/>
  <c r="G144" i="16"/>
  <c r="I144" i="16" s="1"/>
  <c r="H143" i="16"/>
  <c r="J143" i="16" s="1"/>
  <c r="G143" i="16"/>
  <c r="I143" i="16" s="1"/>
  <c r="H142" i="16"/>
  <c r="J142" i="16" s="1"/>
  <c r="G142" i="16"/>
  <c r="I142" i="16" s="1"/>
  <c r="I139" i="16"/>
  <c r="H139" i="16"/>
  <c r="J139" i="16" s="1"/>
  <c r="G139" i="16"/>
  <c r="J138" i="16"/>
  <c r="I138" i="16"/>
  <c r="H138" i="16"/>
  <c r="G138" i="16"/>
  <c r="I137" i="16"/>
  <c r="H137" i="16"/>
  <c r="J137" i="16" s="1"/>
  <c r="G137" i="16"/>
  <c r="H136" i="16"/>
  <c r="J136" i="16" s="1"/>
  <c r="G136" i="16"/>
  <c r="I136" i="16" s="1"/>
  <c r="H133" i="16"/>
  <c r="J133" i="16" s="1"/>
  <c r="G133" i="16"/>
  <c r="I133" i="16" s="1"/>
  <c r="H132" i="16"/>
  <c r="J132" i="16" s="1"/>
  <c r="G132" i="16"/>
  <c r="I132" i="16" s="1"/>
  <c r="I131" i="16"/>
  <c r="H131" i="16"/>
  <c r="J131" i="16" s="1"/>
  <c r="G131" i="16"/>
  <c r="J128" i="16"/>
  <c r="I128" i="16"/>
  <c r="H128" i="16"/>
  <c r="G128" i="16"/>
  <c r="J127" i="16"/>
  <c r="I127" i="16"/>
  <c r="H127" i="16"/>
  <c r="G127" i="16"/>
  <c r="J126" i="16"/>
  <c r="I126" i="16"/>
  <c r="H126" i="16"/>
  <c r="G126" i="16"/>
  <c r="H123" i="16"/>
  <c r="J123" i="16" s="1"/>
  <c r="G123" i="16"/>
  <c r="I123" i="16" s="1"/>
  <c r="I122" i="16"/>
  <c r="H122" i="16"/>
  <c r="J122" i="16" s="1"/>
  <c r="G122" i="16"/>
  <c r="H121" i="16"/>
  <c r="J121" i="16" s="1"/>
  <c r="G121" i="16"/>
  <c r="I121" i="16" s="1"/>
  <c r="H120" i="16"/>
  <c r="J120" i="16" s="1"/>
  <c r="G120" i="16"/>
  <c r="I120" i="16" s="1"/>
  <c r="J117" i="16"/>
  <c r="H117" i="16"/>
  <c r="G117" i="16"/>
  <c r="I117" i="16" s="1"/>
  <c r="H116" i="16"/>
  <c r="J116" i="16" s="1"/>
  <c r="G116" i="16"/>
  <c r="I116" i="16" s="1"/>
  <c r="J113" i="16"/>
  <c r="I113" i="16"/>
  <c r="H113" i="16"/>
  <c r="G113" i="16"/>
  <c r="J112" i="16"/>
  <c r="H112" i="16"/>
  <c r="G112" i="16"/>
  <c r="I112" i="16" s="1"/>
  <c r="J111" i="16"/>
  <c r="I111" i="16"/>
  <c r="H111" i="16"/>
  <c r="G111" i="16"/>
  <c r="H110" i="16"/>
  <c r="J110" i="16" s="1"/>
  <c r="G110" i="16"/>
  <c r="I110" i="16" s="1"/>
  <c r="I109" i="16"/>
  <c r="H109" i="16"/>
  <c r="J109" i="16" s="1"/>
  <c r="G109" i="16"/>
  <c r="J108" i="16"/>
  <c r="H108" i="16"/>
  <c r="G108" i="16"/>
  <c r="I108" i="16" s="1"/>
  <c r="I107" i="16"/>
  <c r="H107" i="16"/>
  <c r="J107" i="16" s="1"/>
  <c r="G107" i="16"/>
  <c r="H106" i="16"/>
  <c r="J106" i="16" s="1"/>
  <c r="G106" i="16"/>
  <c r="I106" i="16" s="1"/>
  <c r="J105" i="16"/>
  <c r="I105" i="16"/>
  <c r="H105" i="16"/>
  <c r="G105" i="16"/>
  <c r="J104" i="16"/>
  <c r="H104" i="16"/>
  <c r="G104" i="16"/>
  <c r="I104" i="16" s="1"/>
  <c r="I103" i="16"/>
  <c r="H103" i="16"/>
  <c r="J103" i="16" s="1"/>
  <c r="G103" i="16"/>
  <c r="H102" i="16"/>
  <c r="J102" i="16" s="1"/>
  <c r="G102" i="16"/>
  <c r="I102" i="16" s="1"/>
  <c r="H101" i="16"/>
  <c r="J101" i="16" s="1"/>
  <c r="G101" i="16"/>
  <c r="I101" i="16" s="1"/>
  <c r="H98" i="16"/>
  <c r="J98" i="16" s="1"/>
  <c r="G98" i="16"/>
  <c r="I98" i="16" s="1"/>
  <c r="J97" i="16"/>
  <c r="H97" i="16"/>
  <c r="G97" i="16"/>
  <c r="I97" i="16" s="1"/>
  <c r="I96" i="16"/>
  <c r="H96" i="16"/>
  <c r="J96" i="16" s="1"/>
  <c r="G96" i="16"/>
  <c r="J93" i="16"/>
  <c r="H93" i="16"/>
  <c r="G93" i="16"/>
  <c r="I93" i="16" s="1"/>
  <c r="H92" i="16"/>
  <c r="J92" i="16" s="1"/>
  <c r="G92" i="16"/>
  <c r="I92" i="16" s="1"/>
  <c r="J91" i="16"/>
  <c r="I91" i="16"/>
  <c r="H91" i="16"/>
  <c r="G91" i="16"/>
  <c r="J90" i="16"/>
  <c r="I90" i="16"/>
  <c r="H90" i="16"/>
  <c r="G90" i="16"/>
  <c r="J87" i="16"/>
  <c r="I87" i="16"/>
  <c r="H87" i="16"/>
  <c r="G87" i="16"/>
  <c r="J86" i="16"/>
  <c r="H86" i="16"/>
  <c r="G86" i="16"/>
  <c r="I86" i="16" s="1"/>
  <c r="J83" i="16"/>
  <c r="I83" i="16"/>
  <c r="H83" i="16"/>
  <c r="G83" i="16"/>
  <c r="H82" i="16"/>
  <c r="J82" i="16" s="1"/>
  <c r="G82" i="16"/>
  <c r="I82" i="16" s="1"/>
  <c r="I79" i="16"/>
  <c r="H79" i="16"/>
  <c r="J79" i="16" s="1"/>
  <c r="G79" i="16"/>
  <c r="I78" i="16"/>
  <c r="H78" i="16"/>
  <c r="J78" i="16" s="1"/>
  <c r="G78" i="16"/>
  <c r="I77" i="16"/>
  <c r="H77" i="16"/>
  <c r="J77" i="16" s="1"/>
  <c r="G77" i="16"/>
  <c r="I76" i="16"/>
  <c r="H76" i="16"/>
  <c r="J76" i="16" s="1"/>
  <c r="G76" i="16"/>
  <c r="I73" i="16"/>
  <c r="H73" i="16"/>
  <c r="J73" i="16" s="1"/>
  <c r="G73" i="16"/>
  <c r="J72" i="16"/>
  <c r="H72" i="16"/>
  <c r="G72" i="16"/>
  <c r="I72" i="16" s="1"/>
  <c r="H69" i="16"/>
  <c r="J69" i="16" s="1"/>
  <c r="G69" i="16"/>
  <c r="I69" i="16" s="1"/>
  <c r="J68" i="16"/>
  <c r="H68" i="16"/>
  <c r="G68" i="16"/>
  <c r="I68" i="16" s="1"/>
  <c r="J67" i="16"/>
  <c r="H67" i="16"/>
  <c r="G67" i="16"/>
  <c r="I67" i="16" s="1"/>
  <c r="J66" i="16"/>
  <c r="I66" i="16"/>
  <c r="H66" i="16"/>
  <c r="G66" i="16"/>
  <c r="J65" i="16"/>
  <c r="H65" i="16"/>
  <c r="G65" i="16"/>
  <c r="I65" i="16" s="1"/>
  <c r="J64" i="16"/>
  <c r="H64" i="16"/>
  <c r="G64" i="16"/>
  <c r="I64" i="16" s="1"/>
  <c r="I63" i="16"/>
  <c r="H63" i="16"/>
  <c r="J63" i="16" s="1"/>
  <c r="G63" i="16"/>
  <c r="H62" i="16"/>
  <c r="J62" i="16" s="1"/>
  <c r="G62" i="16"/>
  <c r="I62" i="16" s="1"/>
  <c r="H61" i="16"/>
  <c r="J61" i="16" s="1"/>
  <c r="G61" i="16"/>
  <c r="I61" i="16" s="1"/>
  <c r="I60" i="16"/>
  <c r="H60" i="16"/>
  <c r="J60" i="16" s="1"/>
  <c r="G60" i="16"/>
  <c r="I59" i="16"/>
  <c r="H59" i="16"/>
  <c r="J59" i="16" s="1"/>
  <c r="G59" i="16"/>
  <c r="J58" i="16"/>
  <c r="I58" i="16"/>
  <c r="H58" i="16"/>
  <c r="G58" i="16"/>
  <c r="I57" i="16"/>
  <c r="H57" i="16"/>
  <c r="J57" i="16" s="1"/>
  <c r="G57" i="16"/>
  <c r="H56" i="16"/>
  <c r="J56" i="16" s="1"/>
  <c r="G56" i="16"/>
  <c r="I56" i="16" s="1"/>
  <c r="J55" i="16"/>
  <c r="I55" i="16"/>
  <c r="H55" i="16"/>
  <c r="G55" i="16"/>
  <c r="H54" i="16"/>
  <c r="J54" i="16" s="1"/>
  <c r="G54" i="16"/>
  <c r="I54" i="16" s="1"/>
  <c r="J53" i="16"/>
  <c r="I53" i="16"/>
  <c r="H53" i="16"/>
  <c r="G53" i="16"/>
  <c r="J52" i="16"/>
  <c r="H52" i="16"/>
  <c r="G52" i="16"/>
  <c r="I52" i="16" s="1"/>
  <c r="J51" i="16"/>
  <c r="I51" i="16"/>
  <c r="H51" i="16"/>
  <c r="G51" i="16"/>
  <c r="H50" i="16"/>
  <c r="J50" i="16" s="1"/>
  <c r="G50" i="16"/>
  <c r="I50" i="16" s="1"/>
  <c r="J49" i="16"/>
  <c r="I49" i="16"/>
  <c r="H49" i="16"/>
  <c r="G49" i="16"/>
  <c r="J48" i="16"/>
  <c r="H48" i="16"/>
  <c r="G48" i="16"/>
  <c r="I48" i="16" s="1"/>
  <c r="I47" i="16"/>
  <c r="H47" i="16"/>
  <c r="J47" i="16" s="1"/>
  <c r="G47" i="16"/>
  <c r="J46" i="16"/>
  <c r="H46" i="16"/>
  <c r="G46" i="16"/>
  <c r="I46" i="16" s="1"/>
  <c r="J43" i="16"/>
  <c r="H43" i="16"/>
  <c r="G43" i="16"/>
  <c r="I43" i="16" s="1"/>
  <c r="J42" i="16"/>
  <c r="I42" i="16"/>
  <c r="H42" i="16"/>
  <c r="G42" i="16"/>
  <c r="J41" i="16"/>
  <c r="I41" i="16"/>
  <c r="H41" i="16"/>
  <c r="G41" i="16"/>
  <c r="J40" i="16"/>
  <c r="H40" i="16"/>
  <c r="G40" i="16"/>
  <c r="I40" i="16" s="1"/>
  <c r="I37" i="16"/>
  <c r="H37" i="16"/>
  <c r="J37" i="16" s="1"/>
  <c r="G37" i="16"/>
  <c r="J36" i="16"/>
  <c r="I36" i="16"/>
  <c r="H36" i="16"/>
  <c r="G36" i="16"/>
  <c r="I35" i="16"/>
  <c r="H35" i="16"/>
  <c r="J35" i="16" s="1"/>
  <c r="G35" i="16"/>
  <c r="H34" i="16"/>
  <c r="J34" i="16" s="1"/>
  <c r="G34" i="16"/>
  <c r="I34" i="16" s="1"/>
  <c r="H33" i="16"/>
  <c r="J33" i="16" s="1"/>
  <c r="G33" i="16"/>
  <c r="I33" i="16" s="1"/>
  <c r="I32" i="16"/>
  <c r="H32" i="16"/>
  <c r="J32" i="16" s="1"/>
  <c r="G32" i="16"/>
  <c r="H31" i="16"/>
  <c r="J31" i="16" s="1"/>
  <c r="G31" i="16"/>
  <c r="I31" i="16" s="1"/>
  <c r="H30" i="16"/>
  <c r="J30" i="16" s="1"/>
  <c r="G30" i="16"/>
  <c r="I30" i="16" s="1"/>
  <c r="J29" i="16"/>
  <c r="I29" i="16"/>
  <c r="H29" i="16"/>
  <c r="G29" i="16"/>
  <c r="H28" i="16"/>
  <c r="J28" i="16" s="1"/>
  <c r="G28" i="16"/>
  <c r="I28" i="16" s="1"/>
  <c r="J27" i="16"/>
  <c r="I27" i="16"/>
  <c r="H27" i="16"/>
  <c r="G27" i="16"/>
  <c r="J26" i="16"/>
  <c r="H26" i="16"/>
  <c r="G26" i="16"/>
  <c r="I26" i="16" s="1"/>
  <c r="J25" i="16"/>
  <c r="I25" i="16"/>
  <c r="H25" i="16"/>
  <c r="G25" i="16"/>
  <c r="H24" i="16"/>
  <c r="J24" i="16" s="1"/>
  <c r="G24" i="16"/>
  <c r="I24" i="16" s="1"/>
  <c r="I23" i="16"/>
  <c r="H23" i="16"/>
  <c r="J23" i="16" s="1"/>
  <c r="G23" i="16"/>
  <c r="J20" i="16"/>
  <c r="H20" i="16"/>
  <c r="G20" i="16"/>
  <c r="I20" i="16" s="1"/>
  <c r="H19" i="16"/>
  <c r="J19" i="16" s="1"/>
  <c r="G19" i="16"/>
  <c r="I19" i="16" s="1"/>
  <c r="J16" i="16"/>
  <c r="I16" i="16"/>
  <c r="H16" i="16"/>
  <c r="G16" i="16"/>
  <c r="I15" i="16"/>
  <c r="H15" i="16"/>
  <c r="J15" i="16" s="1"/>
  <c r="G15" i="16"/>
  <c r="J12" i="16"/>
  <c r="H12" i="16"/>
  <c r="G12" i="16"/>
  <c r="I12" i="16" s="1"/>
  <c r="J11" i="16"/>
  <c r="H11" i="16"/>
  <c r="G11" i="16"/>
  <c r="I11" i="16" s="1"/>
  <c r="J10" i="16"/>
  <c r="H10" i="16"/>
  <c r="G10" i="16"/>
  <c r="I10" i="16" s="1"/>
  <c r="I9" i="16"/>
  <c r="H9" i="16"/>
  <c r="J9" i="16" s="1"/>
  <c r="G9" i="16"/>
  <c r="J8" i="16"/>
  <c r="I8" i="16"/>
  <c r="H8" i="16"/>
  <c r="G8" i="16"/>
  <c r="B5" i="16"/>
  <c r="D5" i="16" s="1"/>
  <c r="H29" i="15"/>
  <c r="F29" i="15"/>
  <c r="G16" i="15" s="1"/>
  <c r="D29" i="15"/>
  <c r="J29" i="15" s="1"/>
  <c r="B29" i="15"/>
  <c r="K27" i="15"/>
  <c r="J27" i="15"/>
  <c r="E27" i="15"/>
  <c r="C27" i="15"/>
  <c r="K26" i="15"/>
  <c r="J26" i="15"/>
  <c r="G26" i="15"/>
  <c r="K25" i="15"/>
  <c r="J25" i="15"/>
  <c r="I25" i="15"/>
  <c r="G25" i="15"/>
  <c r="E25" i="15"/>
  <c r="C25" i="15"/>
  <c r="K24" i="15"/>
  <c r="J24" i="15"/>
  <c r="G24" i="15"/>
  <c r="E24" i="15"/>
  <c r="C24" i="15"/>
  <c r="K23" i="15"/>
  <c r="J23" i="15"/>
  <c r="C23" i="15"/>
  <c r="K22" i="15"/>
  <c r="J22" i="15"/>
  <c r="G22" i="15"/>
  <c r="K21" i="15"/>
  <c r="J21" i="15"/>
  <c r="G21" i="15"/>
  <c r="E21" i="15"/>
  <c r="C21" i="15"/>
  <c r="K20" i="15"/>
  <c r="J20" i="15"/>
  <c r="E20" i="15"/>
  <c r="C20" i="15"/>
  <c r="K19" i="15"/>
  <c r="J19" i="15"/>
  <c r="C19" i="15"/>
  <c r="K18" i="15"/>
  <c r="J18" i="15"/>
  <c r="I18" i="15"/>
  <c r="G18" i="15"/>
  <c r="E18" i="15"/>
  <c r="K17" i="15"/>
  <c r="J17" i="15"/>
  <c r="E17" i="15"/>
  <c r="C17" i="15"/>
  <c r="K16" i="15"/>
  <c r="J16" i="15"/>
  <c r="E16" i="15"/>
  <c r="C16" i="15"/>
  <c r="K15" i="15"/>
  <c r="J15" i="15"/>
  <c r="I15" i="15"/>
  <c r="E15" i="15"/>
  <c r="C15" i="15"/>
  <c r="K14" i="15"/>
  <c r="J14" i="15"/>
  <c r="G14" i="15"/>
  <c r="E14" i="15"/>
  <c r="K13" i="15"/>
  <c r="J13" i="15"/>
  <c r="E13" i="15"/>
  <c r="C13" i="15"/>
  <c r="K12" i="15"/>
  <c r="J12" i="15"/>
  <c r="I12" i="15"/>
  <c r="G12" i="15"/>
  <c r="E12" i="15"/>
  <c r="C12" i="15"/>
  <c r="K11" i="15"/>
  <c r="J11" i="15"/>
  <c r="E11" i="15"/>
  <c r="C11" i="15"/>
  <c r="K10" i="15"/>
  <c r="J10" i="15"/>
  <c r="G10" i="15"/>
  <c r="K9" i="15"/>
  <c r="J9" i="15"/>
  <c r="I9" i="15"/>
  <c r="G9" i="15"/>
  <c r="E9" i="15"/>
  <c r="C9" i="15"/>
  <c r="K8" i="15"/>
  <c r="J8" i="15"/>
  <c r="G8" i="15"/>
  <c r="E8" i="15"/>
  <c r="C8" i="15"/>
  <c r="K7" i="15"/>
  <c r="J7" i="15"/>
  <c r="C7" i="15"/>
  <c r="F5" i="15"/>
  <c r="B5" i="15"/>
  <c r="D5" i="15" s="1"/>
  <c r="H5" i="15" s="1"/>
  <c r="K54" i="14"/>
  <c r="J54" i="14"/>
  <c r="I54" i="14"/>
  <c r="G54" i="14"/>
  <c r="E54" i="14"/>
  <c r="C54" i="14"/>
  <c r="I52" i="14"/>
  <c r="H52" i="14"/>
  <c r="F52" i="14"/>
  <c r="E52" i="14"/>
  <c r="D52" i="14"/>
  <c r="E47" i="14" s="1"/>
  <c r="B52" i="14"/>
  <c r="C45" i="14" s="1"/>
  <c r="K50" i="14"/>
  <c r="J50" i="14"/>
  <c r="I50" i="14"/>
  <c r="G50" i="14"/>
  <c r="C50" i="14"/>
  <c r="K49" i="14"/>
  <c r="J49" i="14"/>
  <c r="I49" i="14"/>
  <c r="K48" i="14"/>
  <c r="J48" i="14"/>
  <c r="I48" i="14"/>
  <c r="K47" i="14"/>
  <c r="J47" i="14"/>
  <c r="I47" i="14"/>
  <c r="G47" i="14"/>
  <c r="C47" i="14"/>
  <c r="K46" i="14"/>
  <c r="J46" i="14"/>
  <c r="I46" i="14"/>
  <c r="C46" i="14"/>
  <c r="K45" i="14"/>
  <c r="J45" i="14"/>
  <c r="I45" i="14"/>
  <c r="K44" i="14"/>
  <c r="J44" i="14"/>
  <c r="I44" i="14"/>
  <c r="G44" i="14"/>
  <c r="E44" i="14"/>
  <c r="K43" i="14"/>
  <c r="J43" i="14"/>
  <c r="I43" i="14"/>
  <c r="C43" i="14"/>
  <c r="K42" i="14"/>
  <c r="J42" i="14"/>
  <c r="I42" i="14"/>
  <c r="C42" i="14"/>
  <c r="K41" i="14"/>
  <c r="J41" i="14"/>
  <c r="I41" i="14"/>
  <c r="K40" i="14"/>
  <c r="J40" i="14"/>
  <c r="I40" i="14"/>
  <c r="K39" i="14"/>
  <c r="J39" i="14"/>
  <c r="I39" i="14"/>
  <c r="C39" i="14"/>
  <c r="K38" i="14"/>
  <c r="J38" i="14"/>
  <c r="I38" i="14"/>
  <c r="G38" i="14"/>
  <c r="C38" i="14"/>
  <c r="K37" i="14"/>
  <c r="J37" i="14"/>
  <c r="I37" i="14"/>
  <c r="G37" i="14"/>
  <c r="E37" i="14"/>
  <c r="C37" i="14"/>
  <c r="K36" i="14"/>
  <c r="J36" i="14"/>
  <c r="I36" i="14"/>
  <c r="C36" i="14"/>
  <c r="K33" i="14"/>
  <c r="H33" i="14"/>
  <c r="I33" i="14" s="1"/>
  <c r="F33" i="14"/>
  <c r="G33" i="14" s="1"/>
  <c r="D33" i="14"/>
  <c r="E29" i="14" s="1"/>
  <c r="C33" i="14"/>
  <c r="B33" i="14"/>
  <c r="J33" i="14" s="1"/>
  <c r="K31" i="14"/>
  <c r="J31" i="14"/>
  <c r="G31" i="14"/>
  <c r="C31" i="14"/>
  <c r="K30" i="14"/>
  <c r="J30" i="14"/>
  <c r="G30" i="14"/>
  <c r="K29" i="14"/>
  <c r="J29" i="14"/>
  <c r="I29" i="14"/>
  <c r="G29" i="14"/>
  <c r="K28" i="14"/>
  <c r="J28" i="14"/>
  <c r="G28" i="14"/>
  <c r="E28" i="14"/>
  <c r="C28" i="14"/>
  <c r="K27" i="14"/>
  <c r="J27" i="14"/>
  <c r="G27" i="14"/>
  <c r="C27" i="14"/>
  <c r="K26" i="14"/>
  <c r="J26" i="14"/>
  <c r="G26" i="14"/>
  <c r="K25" i="14"/>
  <c r="J25" i="14"/>
  <c r="I25" i="14"/>
  <c r="G25" i="14"/>
  <c r="K24" i="14"/>
  <c r="J24" i="14"/>
  <c r="G24" i="14"/>
  <c r="E24" i="14"/>
  <c r="C24" i="14"/>
  <c r="K23" i="14"/>
  <c r="J23" i="14"/>
  <c r="G23" i="14"/>
  <c r="C23" i="14"/>
  <c r="K20" i="14"/>
  <c r="H20" i="14"/>
  <c r="I20" i="14" s="1"/>
  <c r="F20" i="14"/>
  <c r="G20" i="14" s="1"/>
  <c r="D20" i="14"/>
  <c r="B20" i="14"/>
  <c r="K18" i="14"/>
  <c r="J18" i="14"/>
  <c r="G18" i="14"/>
  <c r="C18" i="14"/>
  <c r="K17" i="14"/>
  <c r="J17" i="14"/>
  <c r="G17" i="14"/>
  <c r="K16" i="14"/>
  <c r="J16" i="14"/>
  <c r="I16" i="14"/>
  <c r="G16" i="14"/>
  <c r="K15" i="14"/>
  <c r="J15" i="14"/>
  <c r="G15" i="14"/>
  <c r="E15" i="14"/>
  <c r="C15" i="14"/>
  <c r="K14" i="14"/>
  <c r="J14" i="14"/>
  <c r="G14" i="14"/>
  <c r="C14" i="14"/>
  <c r="K13" i="14"/>
  <c r="J13" i="14"/>
  <c r="G13" i="14"/>
  <c r="K12" i="14"/>
  <c r="J12" i="14"/>
  <c r="I12" i="14"/>
  <c r="G12" i="14"/>
  <c r="K11" i="14"/>
  <c r="J11" i="14"/>
  <c r="G11" i="14"/>
  <c r="E11" i="14"/>
  <c r="C11" i="14"/>
  <c r="K10" i="14"/>
  <c r="J10" i="14"/>
  <c r="G10" i="14"/>
  <c r="C10" i="14"/>
  <c r="K9" i="14"/>
  <c r="J9" i="14"/>
  <c r="G9" i="14"/>
  <c r="K8" i="14"/>
  <c r="J8" i="14"/>
  <c r="I8" i="14"/>
  <c r="G8" i="14"/>
  <c r="C8" i="14"/>
  <c r="K7" i="14"/>
  <c r="J7" i="14"/>
  <c r="G7" i="14"/>
  <c r="E7" i="14"/>
  <c r="C7" i="14"/>
  <c r="F5" i="14"/>
  <c r="B5" i="14"/>
  <c r="D5" i="14" s="1"/>
  <c r="H5" i="14" s="1"/>
  <c r="J27" i="13"/>
  <c r="H27" i="13"/>
  <c r="I14" i="13" s="1"/>
  <c r="F27" i="13"/>
  <c r="D27" i="13"/>
  <c r="E23" i="13" s="1"/>
  <c r="B27" i="13"/>
  <c r="C18" i="13" s="1"/>
  <c r="K25" i="13"/>
  <c r="J25" i="13"/>
  <c r="G25" i="13"/>
  <c r="E25" i="13"/>
  <c r="C25" i="13"/>
  <c r="K24" i="13"/>
  <c r="J24" i="13"/>
  <c r="G24" i="13"/>
  <c r="C24" i="13"/>
  <c r="K23" i="13"/>
  <c r="J23" i="13"/>
  <c r="G23" i="13"/>
  <c r="C23" i="13"/>
  <c r="K22" i="13"/>
  <c r="J22" i="13"/>
  <c r="G22" i="13"/>
  <c r="E22" i="13"/>
  <c r="C22" i="13"/>
  <c r="K21" i="13"/>
  <c r="J21" i="13"/>
  <c r="G21" i="13"/>
  <c r="E21" i="13"/>
  <c r="C21" i="13"/>
  <c r="K20" i="13"/>
  <c r="J20" i="13"/>
  <c r="G20" i="13"/>
  <c r="C20" i="13"/>
  <c r="K19" i="13"/>
  <c r="J19" i="13"/>
  <c r="G19" i="13"/>
  <c r="C19" i="13"/>
  <c r="K18" i="13"/>
  <c r="J18" i="13"/>
  <c r="G18" i="13"/>
  <c r="E18" i="13"/>
  <c r="K17" i="13"/>
  <c r="J17" i="13"/>
  <c r="G17" i="13"/>
  <c r="E17" i="13"/>
  <c r="C17" i="13"/>
  <c r="K16" i="13"/>
  <c r="J16" i="13"/>
  <c r="G16" i="13"/>
  <c r="C16" i="13"/>
  <c r="K15" i="13"/>
  <c r="J15" i="13"/>
  <c r="G15" i="13"/>
  <c r="C15" i="13"/>
  <c r="K14" i="13"/>
  <c r="J14" i="13"/>
  <c r="G14" i="13"/>
  <c r="E14" i="13"/>
  <c r="C14" i="13"/>
  <c r="K13" i="13"/>
  <c r="J13" i="13"/>
  <c r="G13" i="13"/>
  <c r="E13" i="13"/>
  <c r="K12" i="13"/>
  <c r="J12" i="13"/>
  <c r="G12" i="13"/>
  <c r="C12" i="13"/>
  <c r="K11" i="13"/>
  <c r="J11" i="13"/>
  <c r="G11" i="13"/>
  <c r="K10" i="13"/>
  <c r="J10" i="13"/>
  <c r="I10" i="13"/>
  <c r="G10" i="13"/>
  <c r="E10" i="13"/>
  <c r="C10" i="13"/>
  <c r="K9" i="13"/>
  <c r="J9" i="13"/>
  <c r="G9" i="13"/>
  <c r="E9" i="13"/>
  <c r="C9" i="13"/>
  <c r="K8" i="13"/>
  <c r="J8" i="13"/>
  <c r="G8" i="13"/>
  <c r="C8" i="13"/>
  <c r="K7" i="13"/>
  <c r="J7" i="13"/>
  <c r="G7" i="13"/>
  <c r="C7" i="13"/>
  <c r="F5" i="13"/>
  <c r="B5" i="13"/>
  <c r="D5" i="13" s="1"/>
  <c r="H5" i="13" s="1"/>
  <c r="K75" i="12"/>
  <c r="J75" i="12"/>
  <c r="I75" i="12"/>
  <c r="G75" i="12"/>
  <c r="E75" i="12"/>
  <c r="C75" i="12"/>
  <c r="H73" i="12"/>
  <c r="I62" i="12" s="1"/>
  <c r="F73" i="12"/>
  <c r="G73" i="12" s="1"/>
  <c r="D73" i="12"/>
  <c r="B73" i="12"/>
  <c r="K71" i="12"/>
  <c r="J71" i="12"/>
  <c r="G71" i="12"/>
  <c r="K70" i="12"/>
  <c r="J70" i="12"/>
  <c r="G70" i="12"/>
  <c r="K69" i="12"/>
  <c r="J69" i="12"/>
  <c r="I69" i="12"/>
  <c r="G69" i="12"/>
  <c r="K68" i="12"/>
  <c r="J68" i="12"/>
  <c r="G68" i="12"/>
  <c r="E68" i="12"/>
  <c r="K67" i="12"/>
  <c r="J67" i="12"/>
  <c r="G67" i="12"/>
  <c r="K66" i="12"/>
  <c r="J66" i="12"/>
  <c r="I66" i="12"/>
  <c r="G66" i="12"/>
  <c r="K65" i="12"/>
  <c r="J65" i="12"/>
  <c r="G65" i="12"/>
  <c r="E65" i="12"/>
  <c r="K64" i="12"/>
  <c r="J64" i="12"/>
  <c r="G64" i="12"/>
  <c r="K63" i="12"/>
  <c r="J63" i="12"/>
  <c r="G63" i="12"/>
  <c r="K62" i="12"/>
  <c r="J62" i="12"/>
  <c r="G62" i="12"/>
  <c r="K61" i="12"/>
  <c r="J61" i="12"/>
  <c r="G61" i="12"/>
  <c r="E61" i="12"/>
  <c r="K60" i="12"/>
  <c r="J60" i="12"/>
  <c r="G60" i="12"/>
  <c r="E60" i="12"/>
  <c r="K59" i="12"/>
  <c r="J59" i="12"/>
  <c r="G59" i="12"/>
  <c r="K58" i="12"/>
  <c r="J58" i="12"/>
  <c r="I58" i="12"/>
  <c r="G58" i="12"/>
  <c r="K57" i="12"/>
  <c r="J57" i="12"/>
  <c r="G57" i="12"/>
  <c r="E57" i="12"/>
  <c r="C57" i="12"/>
  <c r="K56" i="12"/>
  <c r="J56" i="12"/>
  <c r="G56" i="12"/>
  <c r="K55" i="12"/>
  <c r="J55" i="12"/>
  <c r="G55" i="12"/>
  <c r="K52" i="12"/>
  <c r="H52" i="12"/>
  <c r="F52" i="12"/>
  <c r="G52" i="12" s="1"/>
  <c r="D52" i="12"/>
  <c r="C52" i="12"/>
  <c r="B52" i="12"/>
  <c r="C44" i="12" s="1"/>
  <c r="K50" i="12"/>
  <c r="J50" i="12"/>
  <c r="K49" i="12"/>
  <c r="J49" i="12"/>
  <c r="I49" i="12"/>
  <c r="C49" i="12"/>
  <c r="K48" i="12"/>
  <c r="J48" i="12"/>
  <c r="I48" i="12"/>
  <c r="G48" i="12"/>
  <c r="C48" i="12"/>
  <c r="K47" i="12"/>
  <c r="J47" i="12"/>
  <c r="G47" i="12"/>
  <c r="K46" i="12"/>
  <c r="J46" i="12"/>
  <c r="G46" i="12"/>
  <c r="C46" i="12"/>
  <c r="K45" i="12"/>
  <c r="J45" i="12"/>
  <c r="C45" i="12"/>
  <c r="K44" i="12"/>
  <c r="J44" i="12"/>
  <c r="I44" i="12"/>
  <c r="G44" i="12"/>
  <c r="K43" i="12"/>
  <c r="J43" i="12"/>
  <c r="G43" i="12"/>
  <c r="C43" i="12"/>
  <c r="K42" i="12"/>
  <c r="J42" i="12"/>
  <c r="J39" i="12"/>
  <c r="I39" i="12"/>
  <c r="H39" i="12"/>
  <c r="I36" i="12" s="1"/>
  <c r="F39" i="12"/>
  <c r="G39" i="12" s="1"/>
  <c r="D39" i="12"/>
  <c r="E29" i="12" s="1"/>
  <c r="B39" i="12"/>
  <c r="C39" i="12" s="1"/>
  <c r="K37" i="12"/>
  <c r="J37" i="12"/>
  <c r="G37" i="12"/>
  <c r="C37" i="12"/>
  <c r="K36" i="12"/>
  <c r="J36" i="12"/>
  <c r="C36" i="12"/>
  <c r="K35" i="12"/>
  <c r="J35" i="12"/>
  <c r="I35" i="12"/>
  <c r="G35" i="12"/>
  <c r="E35" i="12"/>
  <c r="K34" i="12"/>
  <c r="J34" i="12"/>
  <c r="G34" i="12"/>
  <c r="E34" i="12"/>
  <c r="C34" i="12"/>
  <c r="K33" i="12"/>
  <c r="J33" i="12"/>
  <c r="C33" i="12"/>
  <c r="K32" i="12"/>
  <c r="J32" i="12"/>
  <c r="I32" i="12"/>
  <c r="G32" i="12"/>
  <c r="E32" i="12"/>
  <c r="K31" i="12"/>
  <c r="J31" i="12"/>
  <c r="I31" i="12"/>
  <c r="G31" i="12"/>
  <c r="C31" i="12"/>
  <c r="K30" i="12"/>
  <c r="J30" i="12"/>
  <c r="E30" i="12"/>
  <c r="C30" i="12"/>
  <c r="K29" i="12"/>
  <c r="J29" i="12"/>
  <c r="I29" i="12"/>
  <c r="C29" i="12"/>
  <c r="K28" i="12"/>
  <c r="J28" i="12"/>
  <c r="I28" i="12"/>
  <c r="G28" i="12"/>
  <c r="E28" i="12"/>
  <c r="H25" i="12"/>
  <c r="F25" i="12"/>
  <c r="G25" i="12" s="1"/>
  <c r="E25" i="12"/>
  <c r="D25" i="12"/>
  <c r="B25" i="12"/>
  <c r="C23" i="12" s="1"/>
  <c r="K23" i="12"/>
  <c r="J23" i="12"/>
  <c r="G23" i="12"/>
  <c r="E23" i="12"/>
  <c r="K22" i="12"/>
  <c r="J22" i="12"/>
  <c r="G22" i="12"/>
  <c r="E22" i="12"/>
  <c r="C22" i="12"/>
  <c r="K21" i="12"/>
  <c r="J21" i="12"/>
  <c r="E21" i="12"/>
  <c r="C21" i="12"/>
  <c r="K20" i="12"/>
  <c r="J20" i="12"/>
  <c r="E20" i="12"/>
  <c r="C20" i="12"/>
  <c r="K17" i="12"/>
  <c r="J17" i="12"/>
  <c r="H17" i="12"/>
  <c r="I17" i="12" s="1"/>
  <c r="G17" i="12"/>
  <c r="F17" i="12"/>
  <c r="D17" i="12"/>
  <c r="E17" i="12" s="1"/>
  <c r="C17" i="12"/>
  <c r="B17" i="12"/>
  <c r="C15" i="12" s="1"/>
  <c r="K15" i="12"/>
  <c r="J15" i="12"/>
  <c r="G15" i="12"/>
  <c r="K12" i="12"/>
  <c r="H12" i="12"/>
  <c r="I12" i="12" s="1"/>
  <c r="G12" i="12"/>
  <c r="F12" i="12"/>
  <c r="D12" i="12"/>
  <c r="E8" i="12" s="1"/>
  <c r="C12" i="12"/>
  <c r="B12" i="12"/>
  <c r="K10" i="12"/>
  <c r="J10" i="12"/>
  <c r="G10" i="12"/>
  <c r="K9" i="12"/>
  <c r="J9" i="12"/>
  <c r="G9" i="12"/>
  <c r="E9" i="12"/>
  <c r="K8" i="12"/>
  <c r="J8" i="12"/>
  <c r="I8" i="12"/>
  <c r="G8" i="12"/>
  <c r="K7" i="12"/>
  <c r="J7" i="12"/>
  <c r="G7" i="12"/>
  <c r="E7" i="12"/>
  <c r="C7" i="12"/>
  <c r="F5" i="12"/>
  <c r="D5" i="12"/>
  <c r="H5" i="12" s="1"/>
  <c r="B5" i="12"/>
  <c r="H45" i="11"/>
  <c r="F45" i="11"/>
  <c r="D45" i="11"/>
  <c r="E42" i="11" s="1"/>
  <c r="B45" i="11"/>
  <c r="C41" i="11" s="1"/>
  <c r="K43" i="11"/>
  <c r="J43" i="11"/>
  <c r="E43" i="11"/>
  <c r="C43" i="11"/>
  <c r="K42" i="11"/>
  <c r="J42" i="11"/>
  <c r="K41" i="11"/>
  <c r="J41" i="11"/>
  <c r="E41" i="11"/>
  <c r="K40" i="11"/>
  <c r="J40" i="11"/>
  <c r="G40" i="11"/>
  <c r="E40" i="11"/>
  <c r="C40" i="11"/>
  <c r="K39" i="11"/>
  <c r="J39" i="11"/>
  <c r="E39" i="11"/>
  <c r="C39" i="11"/>
  <c r="K38" i="11"/>
  <c r="J38" i="11"/>
  <c r="K37" i="11"/>
  <c r="J37" i="11"/>
  <c r="E37" i="11"/>
  <c r="K36" i="11"/>
  <c r="J36" i="11"/>
  <c r="E36" i="11"/>
  <c r="C36" i="11"/>
  <c r="K35" i="11"/>
  <c r="J35" i="11"/>
  <c r="E35" i="11"/>
  <c r="C35" i="11"/>
  <c r="K34" i="11"/>
  <c r="J34" i="11"/>
  <c r="K33" i="11"/>
  <c r="J33" i="11"/>
  <c r="E33" i="11"/>
  <c r="K32" i="11"/>
  <c r="J32" i="11"/>
  <c r="I32" i="11"/>
  <c r="E32" i="11"/>
  <c r="C32" i="11"/>
  <c r="K31" i="11"/>
  <c r="J31" i="11"/>
  <c r="E31" i="11"/>
  <c r="C31" i="11"/>
  <c r="K30" i="11"/>
  <c r="J30" i="11"/>
  <c r="K29" i="11"/>
  <c r="J29" i="11"/>
  <c r="E29" i="11"/>
  <c r="K28" i="11"/>
  <c r="J28" i="11"/>
  <c r="I28" i="11"/>
  <c r="G28" i="11"/>
  <c r="E28" i="11"/>
  <c r="C28" i="11"/>
  <c r="K27" i="11"/>
  <c r="J27" i="11"/>
  <c r="E27" i="11"/>
  <c r="C27" i="11"/>
  <c r="K26" i="11"/>
  <c r="J26" i="11"/>
  <c r="K25" i="11"/>
  <c r="J25" i="11"/>
  <c r="E25" i="11"/>
  <c r="K24" i="11"/>
  <c r="J24" i="11"/>
  <c r="I24" i="11"/>
  <c r="G24" i="11"/>
  <c r="E24" i="11"/>
  <c r="C24" i="11"/>
  <c r="K23" i="11"/>
  <c r="J23" i="11"/>
  <c r="E23" i="11"/>
  <c r="C23" i="11"/>
  <c r="K22" i="11"/>
  <c r="J22" i="11"/>
  <c r="E22" i="11"/>
  <c r="K21" i="11"/>
  <c r="J21" i="11"/>
  <c r="E21" i="11"/>
  <c r="K20" i="11"/>
  <c r="J20" i="11"/>
  <c r="I20" i="11"/>
  <c r="G20" i="11"/>
  <c r="E20" i="11"/>
  <c r="C20" i="11"/>
  <c r="K19" i="11"/>
  <c r="J19" i="11"/>
  <c r="E19" i="11"/>
  <c r="C19" i="11"/>
  <c r="K18" i="11"/>
  <c r="J18" i="11"/>
  <c r="E18" i="11"/>
  <c r="K17" i="11"/>
  <c r="J17" i="11"/>
  <c r="E17" i="11"/>
  <c r="K16" i="11"/>
  <c r="J16" i="11"/>
  <c r="I16" i="11"/>
  <c r="G16" i="11"/>
  <c r="E16" i="11"/>
  <c r="C16" i="11"/>
  <c r="K15" i="11"/>
  <c r="J15" i="11"/>
  <c r="E15" i="11"/>
  <c r="C15" i="11"/>
  <c r="K14" i="11"/>
  <c r="J14" i="11"/>
  <c r="E14" i="11"/>
  <c r="K13" i="11"/>
  <c r="J13" i="11"/>
  <c r="E13" i="11"/>
  <c r="K12" i="11"/>
  <c r="J12" i="11"/>
  <c r="I12" i="11"/>
  <c r="G12" i="11"/>
  <c r="E12" i="11"/>
  <c r="C12" i="11"/>
  <c r="K11" i="11"/>
  <c r="J11" i="11"/>
  <c r="E11" i="11"/>
  <c r="C11" i="11"/>
  <c r="K10" i="11"/>
  <c r="J10" i="11"/>
  <c r="E10" i="11"/>
  <c r="K9" i="11"/>
  <c r="J9" i="11"/>
  <c r="E9" i="11"/>
  <c r="K8" i="11"/>
  <c r="J8" i="11"/>
  <c r="I8" i="11"/>
  <c r="G8" i="11"/>
  <c r="E8" i="11"/>
  <c r="C8" i="11"/>
  <c r="K7" i="11"/>
  <c r="J7" i="11"/>
  <c r="E7" i="11"/>
  <c r="C7" i="11"/>
  <c r="F5" i="11"/>
  <c r="D5" i="11"/>
  <c r="H5" i="11" s="1"/>
  <c r="B5" i="11"/>
  <c r="K188" i="10"/>
  <c r="J188" i="10"/>
  <c r="I188" i="10"/>
  <c r="G188" i="10"/>
  <c r="E188" i="10"/>
  <c r="C188" i="10"/>
  <c r="K186" i="10"/>
  <c r="J186" i="10"/>
  <c r="I186" i="10"/>
  <c r="G186" i="10"/>
  <c r="E186" i="10"/>
  <c r="C186" i="10"/>
  <c r="I184" i="10"/>
  <c r="H184" i="10"/>
  <c r="F184" i="10"/>
  <c r="K184" i="10" s="1"/>
  <c r="E184" i="10"/>
  <c r="D184" i="10"/>
  <c r="J184" i="10" s="1"/>
  <c r="B184" i="10"/>
  <c r="C184" i="10" s="1"/>
  <c r="K182" i="10"/>
  <c r="J182" i="10"/>
  <c r="I182" i="10"/>
  <c r="G182" i="10"/>
  <c r="E182" i="10"/>
  <c r="C182" i="10"/>
  <c r="I180" i="10"/>
  <c r="H180" i="10"/>
  <c r="I178" i="10" s="1"/>
  <c r="F180" i="10"/>
  <c r="K180" i="10" s="1"/>
  <c r="E180" i="10"/>
  <c r="D180" i="10"/>
  <c r="B180" i="10"/>
  <c r="C180" i="10" s="1"/>
  <c r="K178" i="10"/>
  <c r="J178" i="10"/>
  <c r="G178" i="10"/>
  <c r="E178" i="10"/>
  <c r="C178" i="10"/>
  <c r="K177" i="10"/>
  <c r="J177" i="10"/>
  <c r="I177" i="10"/>
  <c r="K176" i="10"/>
  <c r="J176" i="10"/>
  <c r="I176" i="10"/>
  <c r="G176" i="10"/>
  <c r="K175" i="10"/>
  <c r="J175" i="10"/>
  <c r="I175" i="10"/>
  <c r="G175" i="10"/>
  <c r="C175" i="10"/>
  <c r="K174" i="10"/>
  <c r="J174" i="10"/>
  <c r="I174" i="10"/>
  <c r="G174" i="10"/>
  <c r="E174" i="10"/>
  <c r="C174" i="10"/>
  <c r="K173" i="10"/>
  <c r="J173" i="10"/>
  <c r="I173" i="10"/>
  <c r="K172" i="10"/>
  <c r="J172" i="10"/>
  <c r="I172" i="10"/>
  <c r="G172" i="10"/>
  <c r="K171" i="10"/>
  <c r="J171" i="10"/>
  <c r="I171" i="10"/>
  <c r="G171" i="10"/>
  <c r="C171" i="10"/>
  <c r="K170" i="10"/>
  <c r="J170" i="10"/>
  <c r="I170" i="10"/>
  <c r="G170" i="10"/>
  <c r="E170" i="10"/>
  <c r="C170" i="10"/>
  <c r="I167" i="10"/>
  <c r="H167" i="10"/>
  <c r="I165" i="10" s="1"/>
  <c r="F167" i="10"/>
  <c r="K167" i="10" s="1"/>
  <c r="E167" i="10"/>
  <c r="D167" i="10"/>
  <c r="B167" i="10"/>
  <c r="C167" i="10" s="1"/>
  <c r="K165" i="10"/>
  <c r="J165" i="10"/>
  <c r="G165" i="10"/>
  <c r="C165" i="10"/>
  <c r="K164" i="10"/>
  <c r="J164" i="10"/>
  <c r="I164" i="10"/>
  <c r="F162" i="10"/>
  <c r="B162" i="10"/>
  <c r="D162" i="10" s="1"/>
  <c r="H162" i="10" s="1"/>
  <c r="K159" i="10"/>
  <c r="J159" i="10"/>
  <c r="I159" i="10"/>
  <c r="G159" i="10"/>
  <c r="E159" i="10"/>
  <c r="C159" i="10"/>
  <c r="I157" i="10"/>
  <c r="H157" i="10"/>
  <c r="I155" i="10" s="1"/>
  <c r="F157" i="10"/>
  <c r="K157" i="10" s="1"/>
  <c r="D157" i="10"/>
  <c r="E143" i="10" s="1"/>
  <c r="B157" i="10"/>
  <c r="C157" i="10" s="1"/>
  <c r="K155" i="10"/>
  <c r="J155" i="10"/>
  <c r="G155" i="10"/>
  <c r="E155" i="10"/>
  <c r="C155" i="10"/>
  <c r="K154" i="10"/>
  <c r="J154" i="10"/>
  <c r="I154" i="10"/>
  <c r="K153" i="10"/>
  <c r="J153" i="10"/>
  <c r="I153" i="10"/>
  <c r="G153" i="10"/>
  <c r="K152" i="10"/>
  <c r="J152" i="10"/>
  <c r="I152" i="10"/>
  <c r="G152" i="10"/>
  <c r="C152" i="10"/>
  <c r="K151" i="10"/>
  <c r="J151" i="10"/>
  <c r="G151" i="10"/>
  <c r="C151" i="10"/>
  <c r="K150" i="10"/>
  <c r="J150" i="10"/>
  <c r="I150" i="10"/>
  <c r="K149" i="10"/>
  <c r="J149" i="10"/>
  <c r="I149" i="10"/>
  <c r="G149" i="10"/>
  <c r="K148" i="10"/>
  <c r="J148" i="10"/>
  <c r="I148" i="10"/>
  <c r="G148" i="10"/>
  <c r="C148" i="10"/>
  <c r="K147" i="10"/>
  <c r="J147" i="10"/>
  <c r="G147" i="10"/>
  <c r="C147" i="10"/>
  <c r="K146" i="10"/>
  <c r="J146" i="10"/>
  <c r="I146" i="10"/>
  <c r="K145" i="10"/>
  <c r="J145" i="10"/>
  <c r="I145" i="10"/>
  <c r="G145" i="10"/>
  <c r="K144" i="10"/>
  <c r="J144" i="10"/>
  <c r="I144" i="10"/>
  <c r="G144" i="10"/>
  <c r="C144" i="10"/>
  <c r="K143" i="10"/>
  <c r="J143" i="10"/>
  <c r="I143" i="10"/>
  <c r="G143" i="10"/>
  <c r="C143" i="10"/>
  <c r="K142" i="10"/>
  <c r="J142" i="10"/>
  <c r="I142" i="10"/>
  <c r="G142" i="10"/>
  <c r="J139" i="10"/>
  <c r="H139" i="10"/>
  <c r="G139" i="10"/>
  <c r="F139" i="10"/>
  <c r="D139" i="10"/>
  <c r="E135" i="10" s="1"/>
  <c r="C139" i="10"/>
  <c r="B139" i="10"/>
  <c r="C134" i="10" s="1"/>
  <c r="K137" i="10"/>
  <c r="J137" i="10"/>
  <c r="G137" i="10"/>
  <c r="K136" i="10"/>
  <c r="J136" i="10"/>
  <c r="G136" i="10"/>
  <c r="E136" i="10"/>
  <c r="K135" i="10"/>
  <c r="J135" i="10"/>
  <c r="I135" i="10"/>
  <c r="G135" i="10"/>
  <c r="C135" i="10"/>
  <c r="K134" i="10"/>
  <c r="J134" i="10"/>
  <c r="G134" i="10"/>
  <c r="E134" i="10"/>
  <c r="K133" i="10"/>
  <c r="J133" i="10"/>
  <c r="G133" i="10"/>
  <c r="K132" i="10"/>
  <c r="J132" i="10"/>
  <c r="G132" i="10"/>
  <c r="E132" i="10"/>
  <c r="K131" i="10"/>
  <c r="J131" i="10"/>
  <c r="I131" i="10"/>
  <c r="G131" i="10"/>
  <c r="E131" i="10"/>
  <c r="C131" i="10"/>
  <c r="K130" i="10"/>
  <c r="J130" i="10"/>
  <c r="G130" i="10"/>
  <c r="E130" i="10"/>
  <c r="C130" i="10"/>
  <c r="K129" i="10"/>
  <c r="J129" i="10"/>
  <c r="G129" i="10"/>
  <c r="K128" i="10"/>
  <c r="J128" i="10"/>
  <c r="G128" i="10"/>
  <c r="E128" i="10"/>
  <c r="K127" i="10"/>
  <c r="J127" i="10"/>
  <c r="I127" i="10"/>
  <c r="G127" i="10"/>
  <c r="E127" i="10"/>
  <c r="C127" i="10"/>
  <c r="K126" i="10"/>
  <c r="J126" i="10"/>
  <c r="G126" i="10"/>
  <c r="E126" i="10"/>
  <c r="C126" i="10"/>
  <c r="K125" i="10"/>
  <c r="J125" i="10"/>
  <c r="G125" i="10"/>
  <c r="K124" i="10"/>
  <c r="J124" i="10"/>
  <c r="G124" i="10"/>
  <c r="E124" i="10"/>
  <c r="K123" i="10"/>
  <c r="J123" i="10"/>
  <c r="I123" i="10"/>
  <c r="G123" i="10"/>
  <c r="E123" i="10"/>
  <c r="C123" i="10"/>
  <c r="K122" i="10"/>
  <c r="J122" i="10"/>
  <c r="G122" i="10"/>
  <c r="E122" i="10"/>
  <c r="C122" i="10"/>
  <c r="K121" i="10"/>
  <c r="J121" i="10"/>
  <c r="G121" i="10"/>
  <c r="K120" i="10"/>
  <c r="J120" i="10"/>
  <c r="G120" i="10"/>
  <c r="E120" i="10"/>
  <c r="K119" i="10"/>
  <c r="J119" i="10"/>
  <c r="G119" i="10"/>
  <c r="E119" i="10"/>
  <c r="C119" i="10"/>
  <c r="K118" i="10"/>
  <c r="J118" i="10"/>
  <c r="G118" i="10"/>
  <c r="E118" i="10"/>
  <c r="C118" i="10"/>
  <c r="K117" i="10"/>
  <c r="J117" i="10"/>
  <c r="G117" i="10"/>
  <c r="K116" i="10"/>
  <c r="J116" i="10"/>
  <c r="G116" i="10"/>
  <c r="E116" i="10"/>
  <c r="K115" i="10"/>
  <c r="J115" i="10"/>
  <c r="I115" i="10"/>
  <c r="G115" i="10"/>
  <c r="E115" i="10"/>
  <c r="C115" i="10"/>
  <c r="K114" i="10"/>
  <c r="J114" i="10"/>
  <c r="G114" i="10"/>
  <c r="E114" i="10"/>
  <c r="C114" i="10"/>
  <c r="K113" i="10"/>
  <c r="J113" i="10"/>
  <c r="G113" i="10"/>
  <c r="H111" i="10"/>
  <c r="B111" i="10"/>
  <c r="D111" i="10" s="1"/>
  <c r="K108" i="10"/>
  <c r="J108" i="10"/>
  <c r="I108" i="10"/>
  <c r="G108" i="10"/>
  <c r="E108" i="10"/>
  <c r="C108" i="10"/>
  <c r="I106" i="10"/>
  <c r="H106" i="10"/>
  <c r="I104" i="10" s="1"/>
  <c r="F106" i="10"/>
  <c r="K106" i="10" s="1"/>
  <c r="D106" i="10"/>
  <c r="B106" i="10"/>
  <c r="K104" i="10"/>
  <c r="J104" i="10"/>
  <c r="G104" i="10"/>
  <c r="K103" i="10"/>
  <c r="J103" i="10"/>
  <c r="I103" i="10"/>
  <c r="K102" i="10"/>
  <c r="J102" i="10"/>
  <c r="I102" i="10"/>
  <c r="G102" i="10"/>
  <c r="K101" i="10"/>
  <c r="J101" i="10"/>
  <c r="I101" i="10"/>
  <c r="G101" i="10"/>
  <c r="C101" i="10"/>
  <c r="K100" i="10"/>
  <c r="J100" i="10"/>
  <c r="G100" i="10"/>
  <c r="K99" i="10"/>
  <c r="J99" i="10"/>
  <c r="I99" i="10"/>
  <c r="G99" i="10"/>
  <c r="K98" i="10"/>
  <c r="J98" i="10"/>
  <c r="I98" i="10"/>
  <c r="G98" i="10"/>
  <c r="K97" i="10"/>
  <c r="J97" i="10"/>
  <c r="I97" i="10"/>
  <c r="G97" i="10"/>
  <c r="K96" i="10"/>
  <c r="J96" i="10"/>
  <c r="G96" i="10"/>
  <c r="E96" i="10"/>
  <c r="C96" i="10"/>
  <c r="K95" i="10"/>
  <c r="J95" i="10"/>
  <c r="I95" i="10"/>
  <c r="G95" i="10"/>
  <c r="K94" i="10"/>
  <c r="J94" i="10"/>
  <c r="I94" i="10"/>
  <c r="G94" i="10"/>
  <c r="E94" i="10"/>
  <c r="K93" i="10"/>
  <c r="J93" i="10"/>
  <c r="I93" i="10"/>
  <c r="G93" i="10"/>
  <c r="K92" i="10"/>
  <c r="J92" i="10"/>
  <c r="G92" i="10"/>
  <c r="I89" i="10"/>
  <c r="H89" i="10"/>
  <c r="K89" i="10" s="1"/>
  <c r="F89" i="10"/>
  <c r="G86" i="10" s="1"/>
  <c r="D89" i="10"/>
  <c r="B89" i="10"/>
  <c r="K87" i="10"/>
  <c r="J87" i="10"/>
  <c r="G87" i="10"/>
  <c r="C87" i="10"/>
  <c r="K86" i="10"/>
  <c r="J86" i="10"/>
  <c r="I86" i="10"/>
  <c r="K85" i="10"/>
  <c r="J85" i="10"/>
  <c r="I85" i="10"/>
  <c r="G85" i="10"/>
  <c r="K84" i="10"/>
  <c r="J84" i="10"/>
  <c r="I84" i="10"/>
  <c r="G84" i="10"/>
  <c r="C84" i="10"/>
  <c r="K83" i="10"/>
  <c r="J83" i="10"/>
  <c r="G83" i="10"/>
  <c r="C83" i="10"/>
  <c r="K82" i="10"/>
  <c r="J82" i="10"/>
  <c r="I82" i="10"/>
  <c r="G82" i="10"/>
  <c r="K81" i="10"/>
  <c r="J81" i="10"/>
  <c r="I81" i="10"/>
  <c r="G81" i="10"/>
  <c r="K80" i="10"/>
  <c r="J80" i="10"/>
  <c r="I80" i="10"/>
  <c r="G80" i="10"/>
  <c r="C80" i="10"/>
  <c r="K79" i="10"/>
  <c r="J79" i="10"/>
  <c r="G79" i="10"/>
  <c r="C79" i="10"/>
  <c r="K78" i="10"/>
  <c r="J78" i="10"/>
  <c r="I78" i="10"/>
  <c r="G78" i="10"/>
  <c r="K77" i="10"/>
  <c r="J77" i="10"/>
  <c r="I77" i="10"/>
  <c r="G77" i="10"/>
  <c r="K76" i="10"/>
  <c r="J76" i="10"/>
  <c r="I76" i="10"/>
  <c r="G76" i="10"/>
  <c r="C76" i="10"/>
  <c r="K75" i="10"/>
  <c r="J75" i="10"/>
  <c r="G75" i="10"/>
  <c r="C75" i="10"/>
  <c r="K74" i="10"/>
  <c r="J74" i="10"/>
  <c r="I74" i="10"/>
  <c r="G74" i="10"/>
  <c r="K73" i="10"/>
  <c r="J73" i="10"/>
  <c r="I73" i="10"/>
  <c r="G73" i="10"/>
  <c r="K72" i="10"/>
  <c r="J72" i="10"/>
  <c r="I72" i="10"/>
  <c r="G72" i="10"/>
  <c r="C72" i="10"/>
  <c r="K71" i="10"/>
  <c r="J71" i="10"/>
  <c r="G71" i="10"/>
  <c r="E71" i="10"/>
  <c r="C71" i="10"/>
  <c r="K70" i="10"/>
  <c r="J70" i="10"/>
  <c r="I70" i="10"/>
  <c r="G70" i="10"/>
  <c r="K69" i="10"/>
  <c r="J69" i="10"/>
  <c r="I69" i="10"/>
  <c r="G69" i="10"/>
  <c r="K68" i="10"/>
  <c r="J68" i="10"/>
  <c r="I68" i="10"/>
  <c r="G68" i="10"/>
  <c r="C68" i="10"/>
  <c r="K67" i="10"/>
  <c r="J67" i="10"/>
  <c r="I67" i="10"/>
  <c r="G67" i="10"/>
  <c r="C67" i="10"/>
  <c r="K66" i="10"/>
  <c r="J66" i="10"/>
  <c r="I66" i="10"/>
  <c r="G66" i="10"/>
  <c r="F64" i="10"/>
  <c r="B64" i="10"/>
  <c r="D64" i="10" s="1"/>
  <c r="H64" i="10" s="1"/>
  <c r="K61" i="10"/>
  <c r="J61" i="10"/>
  <c r="I61" i="10"/>
  <c r="G61" i="10"/>
  <c r="E61" i="10"/>
  <c r="C61" i="10"/>
  <c r="I59" i="10"/>
  <c r="H59" i="10"/>
  <c r="K59" i="10" s="1"/>
  <c r="F59" i="10"/>
  <c r="G56" i="10" s="1"/>
  <c r="D59" i="10"/>
  <c r="B59" i="10"/>
  <c r="K57" i="10"/>
  <c r="J57" i="10"/>
  <c r="G57" i="10"/>
  <c r="C57" i="10"/>
  <c r="K56" i="10"/>
  <c r="J56" i="10"/>
  <c r="I56" i="10"/>
  <c r="K55" i="10"/>
  <c r="J55" i="10"/>
  <c r="G55" i="10"/>
  <c r="K54" i="10"/>
  <c r="J54" i="10"/>
  <c r="I54" i="10"/>
  <c r="G54" i="10"/>
  <c r="C54" i="10"/>
  <c r="K53" i="10"/>
  <c r="J53" i="10"/>
  <c r="G53" i="10"/>
  <c r="C53" i="10"/>
  <c r="K52" i="10"/>
  <c r="J52" i="10"/>
  <c r="I52" i="10"/>
  <c r="G52" i="10"/>
  <c r="K51" i="10"/>
  <c r="J51" i="10"/>
  <c r="I51" i="10"/>
  <c r="G51" i="10"/>
  <c r="E51" i="10"/>
  <c r="K50" i="10"/>
  <c r="J50" i="10"/>
  <c r="I50" i="10"/>
  <c r="G50" i="10"/>
  <c r="C50" i="10"/>
  <c r="K49" i="10"/>
  <c r="J49" i="10"/>
  <c r="G49" i="10"/>
  <c r="C49" i="10"/>
  <c r="K48" i="10"/>
  <c r="J48" i="10"/>
  <c r="I48" i="10"/>
  <c r="G48" i="10"/>
  <c r="K45" i="10"/>
  <c r="J45" i="10"/>
  <c r="H45" i="10"/>
  <c r="G45" i="10"/>
  <c r="F45" i="10"/>
  <c r="D45" i="10"/>
  <c r="E41" i="10" s="1"/>
  <c r="B45" i="10"/>
  <c r="K43" i="10"/>
  <c r="J43" i="10"/>
  <c r="I43" i="10"/>
  <c r="G43" i="10"/>
  <c r="K42" i="10"/>
  <c r="J42" i="10"/>
  <c r="G42" i="10"/>
  <c r="E42" i="10"/>
  <c r="K41" i="10"/>
  <c r="J41" i="10"/>
  <c r="I41" i="10"/>
  <c r="G41" i="10"/>
  <c r="K40" i="10"/>
  <c r="J40" i="10"/>
  <c r="G40" i="10"/>
  <c r="E40" i="10"/>
  <c r="C40" i="10"/>
  <c r="K39" i="10"/>
  <c r="J39" i="10"/>
  <c r="I39" i="10"/>
  <c r="G39" i="10"/>
  <c r="K38" i="10"/>
  <c r="J38" i="10"/>
  <c r="G38" i="10"/>
  <c r="E38" i="10"/>
  <c r="K37" i="10"/>
  <c r="J37" i="10"/>
  <c r="I37" i="10"/>
  <c r="G37" i="10"/>
  <c r="K36" i="10"/>
  <c r="J36" i="10"/>
  <c r="G36" i="10"/>
  <c r="E36" i="10"/>
  <c r="K35" i="10"/>
  <c r="J35" i="10"/>
  <c r="I35" i="10"/>
  <c r="G35" i="10"/>
  <c r="K34" i="10"/>
  <c r="J34" i="10"/>
  <c r="G34" i="10"/>
  <c r="E34" i="10"/>
  <c r="K33" i="10"/>
  <c r="J33" i="10"/>
  <c r="I33" i="10"/>
  <c r="G33" i="10"/>
  <c r="E33" i="10"/>
  <c r="C33" i="10"/>
  <c r="K32" i="10"/>
  <c r="J32" i="10"/>
  <c r="G32" i="10"/>
  <c r="E32" i="10"/>
  <c r="K31" i="10"/>
  <c r="J31" i="10"/>
  <c r="I31" i="10"/>
  <c r="G31" i="10"/>
  <c r="K30" i="10"/>
  <c r="J30" i="10"/>
  <c r="G30" i="10"/>
  <c r="E30" i="10"/>
  <c r="K29" i="10"/>
  <c r="J29" i="10"/>
  <c r="I29" i="10"/>
  <c r="G29" i="10"/>
  <c r="E29" i="10"/>
  <c r="K28" i="10"/>
  <c r="J28" i="10"/>
  <c r="G28" i="10"/>
  <c r="E28" i="10"/>
  <c r="C28" i="10"/>
  <c r="K27" i="10"/>
  <c r="J27" i="10"/>
  <c r="I27" i="10"/>
  <c r="G27" i="10"/>
  <c r="F25" i="10"/>
  <c r="B25" i="10"/>
  <c r="D25" i="10" s="1"/>
  <c r="H25" i="10" s="1"/>
  <c r="K22" i="10"/>
  <c r="J22" i="10"/>
  <c r="I22" i="10"/>
  <c r="G22" i="10"/>
  <c r="E22" i="10"/>
  <c r="C22" i="10"/>
  <c r="J20" i="10"/>
  <c r="I20" i="10"/>
  <c r="H20" i="10"/>
  <c r="K20" i="10" s="1"/>
  <c r="F20" i="10"/>
  <c r="G17" i="10" s="1"/>
  <c r="D20" i="10"/>
  <c r="E8" i="10" s="1"/>
  <c r="B20" i="10"/>
  <c r="C15" i="10" s="1"/>
  <c r="K18" i="10"/>
  <c r="J18" i="10"/>
  <c r="G18" i="10"/>
  <c r="E18" i="10"/>
  <c r="K17" i="10"/>
  <c r="J17" i="10"/>
  <c r="I17" i="10"/>
  <c r="K16" i="10"/>
  <c r="J16" i="10"/>
  <c r="G16" i="10"/>
  <c r="E16" i="10"/>
  <c r="K15" i="10"/>
  <c r="J15" i="10"/>
  <c r="I15" i="10"/>
  <c r="G15" i="10"/>
  <c r="K14" i="10"/>
  <c r="J14" i="10"/>
  <c r="G14" i="10"/>
  <c r="K13" i="10"/>
  <c r="J13" i="10"/>
  <c r="I13" i="10"/>
  <c r="G13" i="10"/>
  <c r="K12" i="10"/>
  <c r="J12" i="10"/>
  <c r="G12" i="10"/>
  <c r="K11" i="10"/>
  <c r="J11" i="10"/>
  <c r="I11" i="10"/>
  <c r="G11" i="10"/>
  <c r="C11" i="10"/>
  <c r="K10" i="10"/>
  <c r="J10" i="10"/>
  <c r="G10" i="10"/>
  <c r="E10" i="10"/>
  <c r="C10" i="10"/>
  <c r="K9" i="10"/>
  <c r="J9" i="10"/>
  <c r="I9" i="10"/>
  <c r="G9" i="10"/>
  <c r="K8" i="10"/>
  <c r="J8" i="10"/>
  <c r="I8" i="10"/>
  <c r="G8" i="10"/>
  <c r="K7" i="10"/>
  <c r="J7" i="10"/>
  <c r="I7" i="10"/>
  <c r="G7" i="10"/>
  <c r="B5" i="10"/>
  <c r="F5" i="10" s="1"/>
  <c r="J48" i="9"/>
  <c r="H48" i="9"/>
  <c r="I45" i="9" s="1"/>
  <c r="F48" i="9"/>
  <c r="D48" i="9"/>
  <c r="E45" i="9" s="1"/>
  <c r="B48" i="9"/>
  <c r="K46" i="9"/>
  <c r="J46" i="9"/>
  <c r="I46" i="9"/>
  <c r="C46" i="9"/>
  <c r="K45" i="9"/>
  <c r="J45" i="9"/>
  <c r="C45" i="9"/>
  <c r="K44" i="9"/>
  <c r="J44" i="9"/>
  <c r="I44" i="9"/>
  <c r="C44" i="9"/>
  <c r="K43" i="9"/>
  <c r="J43" i="9"/>
  <c r="I43" i="9"/>
  <c r="E43" i="9"/>
  <c r="C43" i="9"/>
  <c r="K42" i="9"/>
  <c r="J42" i="9"/>
  <c r="I42" i="9"/>
  <c r="C42" i="9"/>
  <c r="K41" i="9"/>
  <c r="J41" i="9"/>
  <c r="C41" i="9"/>
  <c r="K40" i="9"/>
  <c r="J40" i="9"/>
  <c r="I40" i="9"/>
  <c r="C40" i="9"/>
  <c r="K39" i="9"/>
  <c r="J39" i="9"/>
  <c r="I39" i="9"/>
  <c r="E39" i="9"/>
  <c r="C39" i="9"/>
  <c r="K38" i="9"/>
  <c r="J38" i="9"/>
  <c r="I38" i="9"/>
  <c r="C38" i="9"/>
  <c r="K37" i="9"/>
  <c r="J37" i="9"/>
  <c r="E37" i="9"/>
  <c r="C37" i="9"/>
  <c r="K36" i="9"/>
  <c r="J36" i="9"/>
  <c r="I36" i="9"/>
  <c r="C36" i="9"/>
  <c r="K35" i="9"/>
  <c r="J35" i="9"/>
  <c r="I35" i="9"/>
  <c r="C35" i="9"/>
  <c r="K34" i="9"/>
  <c r="J34" i="9"/>
  <c r="I34" i="9"/>
  <c r="C34" i="9"/>
  <c r="K33" i="9"/>
  <c r="J33" i="9"/>
  <c r="E33" i="9"/>
  <c r="C33" i="9"/>
  <c r="K32" i="9"/>
  <c r="J32" i="9"/>
  <c r="I32" i="9"/>
  <c r="C32" i="9"/>
  <c r="K31" i="9"/>
  <c r="J31" i="9"/>
  <c r="I31" i="9"/>
  <c r="E31" i="9"/>
  <c r="C31" i="9"/>
  <c r="K30" i="9"/>
  <c r="J30" i="9"/>
  <c r="I30" i="9"/>
  <c r="C30" i="9"/>
  <c r="K29" i="9"/>
  <c r="J29" i="9"/>
  <c r="E29" i="9"/>
  <c r="C29" i="9"/>
  <c r="K28" i="9"/>
  <c r="J28" i="9"/>
  <c r="I28" i="9"/>
  <c r="C28" i="9"/>
  <c r="K27" i="9"/>
  <c r="J27" i="9"/>
  <c r="I27" i="9"/>
  <c r="E27" i="9"/>
  <c r="C27" i="9"/>
  <c r="K26" i="9"/>
  <c r="J26" i="9"/>
  <c r="I26" i="9"/>
  <c r="C26" i="9"/>
  <c r="K25" i="9"/>
  <c r="J25" i="9"/>
  <c r="E25" i="9"/>
  <c r="C25" i="9"/>
  <c r="K24" i="9"/>
  <c r="J24" i="9"/>
  <c r="I24" i="9"/>
  <c r="C24" i="9"/>
  <c r="K23" i="9"/>
  <c r="J23" i="9"/>
  <c r="I23" i="9"/>
  <c r="E23" i="9"/>
  <c r="C23" i="9"/>
  <c r="K22" i="9"/>
  <c r="J22" i="9"/>
  <c r="I22" i="9"/>
  <c r="G22" i="9"/>
  <c r="C22" i="9"/>
  <c r="K21" i="9"/>
  <c r="J21" i="9"/>
  <c r="I21" i="9"/>
  <c r="E21" i="9"/>
  <c r="C21" i="9"/>
  <c r="K20" i="9"/>
  <c r="J20" i="9"/>
  <c r="I20" i="9"/>
  <c r="C20" i="9"/>
  <c r="K19" i="9"/>
  <c r="J19" i="9"/>
  <c r="I19" i="9"/>
  <c r="E19" i="9"/>
  <c r="C19" i="9"/>
  <c r="K18" i="9"/>
  <c r="J18" i="9"/>
  <c r="I18" i="9"/>
  <c r="C18" i="9"/>
  <c r="K17" i="9"/>
  <c r="J17" i="9"/>
  <c r="I17" i="9"/>
  <c r="E17" i="9"/>
  <c r="C17" i="9"/>
  <c r="K16" i="9"/>
  <c r="J16" i="9"/>
  <c r="I16" i="9"/>
  <c r="C16" i="9"/>
  <c r="K15" i="9"/>
  <c r="J15" i="9"/>
  <c r="I15" i="9"/>
  <c r="E15" i="9"/>
  <c r="C15" i="9"/>
  <c r="K14" i="9"/>
  <c r="J14" i="9"/>
  <c r="I14" i="9"/>
  <c r="C14" i="9"/>
  <c r="K13" i="9"/>
  <c r="J13" i="9"/>
  <c r="I13" i="9"/>
  <c r="E13" i="9"/>
  <c r="C13" i="9"/>
  <c r="K12" i="9"/>
  <c r="J12" i="9"/>
  <c r="I12" i="9"/>
  <c r="C12" i="9"/>
  <c r="K11" i="9"/>
  <c r="J11" i="9"/>
  <c r="I11" i="9"/>
  <c r="E11" i="9"/>
  <c r="C11" i="9"/>
  <c r="K10" i="9"/>
  <c r="J10" i="9"/>
  <c r="I10" i="9"/>
  <c r="C10" i="9"/>
  <c r="K9" i="9"/>
  <c r="J9" i="9"/>
  <c r="I9" i="9"/>
  <c r="E9" i="9"/>
  <c r="C9" i="9"/>
  <c r="K8" i="9"/>
  <c r="J8" i="9"/>
  <c r="I8" i="9"/>
  <c r="C8" i="9"/>
  <c r="K7" i="9"/>
  <c r="J7" i="9"/>
  <c r="I7" i="9"/>
  <c r="E7" i="9"/>
  <c r="C7" i="9"/>
  <c r="B5" i="9"/>
  <c r="F5" i="9" s="1"/>
  <c r="K253" i="8"/>
  <c r="J253" i="8"/>
  <c r="I253" i="8"/>
  <c r="G253" i="8"/>
  <c r="E253" i="8"/>
  <c r="C253" i="8"/>
  <c r="K251" i="8"/>
  <c r="J251" i="8"/>
  <c r="I251" i="8"/>
  <c r="G251" i="8"/>
  <c r="E251" i="8"/>
  <c r="C251" i="8"/>
  <c r="I249" i="8"/>
  <c r="H249" i="8"/>
  <c r="K249" i="8" s="1"/>
  <c r="F249" i="8"/>
  <c r="G249" i="8" s="1"/>
  <c r="E249" i="8"/>
  <c r="D249" i="8"/>
  <c r="B249" i="8"/>
  <c r="C249" i="8" s="1"/>
  <c r="K247" i="8"/>
  <c r="J247" i="8"/>
  <c r="I247" i="8"/>
  <c r="G247" i="8"/>
  <c r="E247" i="8"/>
  <c r="C247" i="8"/>
  <c r="H245" i="8"/>
  <c r="F245" i="8"/>
  <c r="G238" i="8" s="1"/>
  <c r="E245" i="8"/>
  <c r="D245" i="8"/>
  <c r="E242" i="8" s="1"/>
  <c r="B245" i="8"/>
  <c r="C243" i="8" s="1"/>
  <c r="K243" i="8"/>
  <c r="J243" i="8"/>
  <c r="G243" i="8"/>
  <c r="E243" i="8"/>
  <c r="K242" i="8"/>
  <c r="J242" i="8"/>
  <c r="G242" i="8"/>
  <c r="C242" i="8"/>
  <c r="K241" i="8"/>
  <c r="J241" i="8"/>
  <c r="E241" i="8"/>
  <c r="C241" i="8"/>
  <c r="K240" i="8"/>
  <c r="J240" i="8"/>
  <c r="C240" i="8"/>
  <c r="K239" i="8"/>
  <c r="J239" i="8"/>
  <c r="G239" i="8"/>
  <c r="E239" i="8"/>
  <c r="K238" i="8"/>
  <c r="J238" i="8"/>
  <c r="C238" i="8"/>
  <c r="K237" i="8"/>
  <c r="J237" i="8"/>
  <c r="E237" i="8"/>
  <c r="C237" i="8"/>
  <c r="K236" i="8"/>
  <c r="J236" i="8"/>
  <c r="C236" i="8"/>
  <c r="K235" i="8"/>
  <c r="J235" i="8"/>
  <c r="G235" i="8"/>
  <c r="E235" i="8"/>
  <c r="K234" i="8"/>
  <c r="J234" i="8"/>
  <c r="G234" i="8"/>
  <c r="E234" i="8"/>
  <c r="C234" i="8"/>
  <c r="K233" i="8"/>
  <c r="J233" i="8"/>
  <c r="G233" i="8"/>
  <c r="E233" i="8"/>
  <c r="C233" i="8"/>
  <c r="J230" i="8"/>
  <c r="I230" i="8"/>
  <c r="H230" i="8"/>
  <c r="K230" i="8" s="1"/>
  <c r="F230" i="8"/>
  <c r="G222" i="8" s="1"/>
  <c r="D230" i="8"/>
  <c r="E220" i="8" s="1"/>
  <c r="B230" i="8"/>
  <c r="C227" i="8" s="1"/>
  <c r="K228" i="8"/>
  <c r="J228" i="8"/>
  <c r="G228" i="8"/>
  <c r="E228" i="8"/>
  <c r="K227" i="8"/>
  <c r="J227" i="8"/>
  <c r="I227" i="8"/>
  <c r="K226" i="8"/>
  <c r="J226" i="8"/>
  <c r="G226" i="8"/>
  <c r="K225" i="8"/>
  <c r="J225" i="8"/>
  <c r="I225" i="8"/>
  <c r="C225" i="8"/>
  <c r="K224" i="8"/>
  <c r="J224" i="8"/>
  <c r="G224" i="8"/>
  <c r="C224" i="8"/>
  <c r="K223" i="8"/>
  <c r="J223" i="8"/>
  <c r="I223" i="8"/>
  <c r="C223" i="8"/>
  <c r="K222" i="8"/>
  <c r="J222" i="8"/>
  <c r="E222" i="8"/>
  <c r="K221" i="8"/>
  <c r="J221" i="8"/>
  <c r="I221" i="8"/>
  <c r="G221" i="8"/>
  <c r="C221" i="8"/>
  <c r="K220" i="8"/>
  <c r="J220" i="8"/>
  <c r="G220" i="8"/>
  <c r="K219" i="8"/>
  <c r="J219" i="8"/>
  <c r="I219" i="8"/>
  <c r="K218" i="8"/>
  <c r="J218" i="8"/>
  <c r="I218" i="8"/>
  <c r="E218" i="8"/>
  <c r="K217" i="8"/>
  <c r="J217" i="8"/>
  <c r="I217" i="8"/>
  <c r="C217" i="8"/>
  <c r="K216" i="8"/>
  <c r="J216" i="8"/>
  <c r="G216" i="8"/>
  <c r="E216" i="8"/>
  <c r="C216" i="8"/>
  <c r="K215" i="8"/>
  <c r="J215" i="8"/>
  <c r="I215" i="8"/>
  <c r="C215" i="8"/>
  <c r="K214" i="8"/>
  <c r="J214" i="8"/>
  <c r="I214" i="8"/>
  <c r="G214" i="8"/>
  <c r="K213" i="8"/>
  <c r="J213" i="8"/>
  <c r="I213" i="8"/>
  <c r="C213" i="8"/>
  <c r="K212" i="8"/>
  <c r="J212" i="8"/>
  <c r="G212" i="8"/>
  <c r="C212" i="8"/>
  <c r="K211" i="8"/>
  <c r="J211" i="8"/>
  <c r="I211" i="8"/>
  <c r="G211" i="8"/>
  <c r="C211" i="8"/>
  <c r="H208" i="8"/>
  <c r="I201" i="8" s="1"/>
  <c r="G208" i="8"/>
  <c r="F208" i="8"/>
  <c r="G203" i="8" s="1"/>
  <c r="D208" i="8"/>
  <c r="B208" i="8"/>
  <c r="K206" i="8"/>
  <c r="J206" i="8"/>
  <c r="I206" i="8"/>
  <c r="G206" i="8"/>
  <c r="K205" i="8"/>
  <c r="J205" i="8"/>
  <c r="G205" i="8"/>
  <c r="K204" i="8"/>
  <c r="J204" i="8"/>
  <c r="G204" i="8"/>
  <c r="K203" i="8"/>
  <c r="J203" i="8"/>
  <c r="K202" i="8"/>
  <c r="J202" i="8"/>
  <c r="G202" i="8"/>
  <c r="K201" i="8"/>
  <c r="J201" i="8"/>
  <c r="G201" i="8"/>
  <c r="E201" i="8"/>
  <c r="K200" i="8"/>
  <c r="J200" i="8"/>
  <c r="G200" i="8"/>
  <c r="K199" i="8"/>
  <c r="J199" i="8"/>
  <c r="G199" i="8"/>
  <c r="K198" i="8"/>
  <c r="J198" i="8"/>
  <c r="G198" i="8"/>
  <c r="K197" i="8"/>
  <c r="J197" i="8"/>
  <c r="G197" i="8"/>
  <c r="B195" i="8"/>
  <c r="K192" i="8"/>
  <c r="J192" i="8"/>
  <c r="I192" i="8"/>
  <c r="G192" i="8"/>
  <c r="E192" i="8"/>
  <c r="C192" i="8"/>
  <c r="K190" i="8"/>
  <c r="J190" i="8"/>
  <c r="I190" i="8"/>
  <c r="H190" i="8"/>
  <c r="I185" i="8" s="1"/>
  <c r="G190" i="8"/>
  <c r="F190" i="8"/>
  <c r="D190" i="8"/>
  <c r="C190" i="8"/>
  <c r="B190" i="8"/>
  <c r="C187" i="8" s="1"/>
  <c r="K188" i="8"/>
  <c r="J188" i="8"/>
  <c r="I188" i="8"/>
  <c r="G188" i="8"/>
  <c r="K187" i="8"/>
  <c r="J187" i="8"/>
  <c r="I187" i="8"/>
  <c r="G187" i="8"/>
  <c r="E187" i="8"/>
  <c r="K186" i="8"/>
  <c r="J186" i="8"/>
  <c r="I186" i="8"/>
  <c r="G186" i="8"/>
  <c r="E186" i="8"/>
  <c r="C186" i="8"/>
  <c r="K185" i="8"/>
  <c r="J185" i="8"/>
  <c r="G185" i="8"/>
  <c r="E185" i="8"/>
  <c r="K182" i="8"/>
  <c r="I182" i="8"/>
  <c r="H182" i="8"/>
  <c r="F182" i="8"/>
  <c r="G182" i="8" s="1"/>
  <c r="E182" i="8"/>
  <c r="D182" i="8"/>
  <c r="E178" i="8" s="1"/>
  <c r="B182" i="8"/>
  <c r="C176" i="8" s="1"/>
  <c r="K180" i="8"/>
  <c r="J180" i="8"/>
  <c r="G180" i="8"/>
  <c r="K179" i="8"/>
  <c r="J179" i="8"/>
  <c r="I179" i="8"/>
  <c r="G179" i="8"/>
  <c r="C179" i="8"/>
  <c r="K178" i="8"/>
  <c r="J178" i="8"/>
  <c r="I178" i="8"/>
  <c r="G178" i="8"/>
  <c r="C178" i="8"/>
  <c r="K177" i="8"/>
  <c r="J177" i="8"/>
  <c r="I177" i="8"/>
  <c r="G177" i="8"/>
  <c r="E177" i="8"/>
  <c r="K176" i="8"/>
  <c r="J176" i="8"/>
  <c r="G176" i="8"/>
  <c r="E176" i="8"/>
  <c r="K175" i="8"/>
  <c r="J175" i="8"/>
  <c r="I175" i="8"/>
  <c r="G175" i="8"/>
  <c r="C175" i="8"/>
  <c r="K174" i="8"/>
  <c r="J174" i="8"/>
  <c r="I174" i="8"/>
  <c r="G174" i="8"/>
  <c r="E174" i="8"/>
  <c r="D172" i="8"/>
  <c r="H172" i="8" s="1"/>
  <c r="B172" i="8"/>
  <c r="F172" i="8" s="1"/>
  <c r="K169" i="8"/>
  <c r="J169" i="8"/>
  <c r="I169" i="8"/>
  <c r="G169" i="8"/>
  <c r="E169" i="8"/>
  <c r="C169" i="8"/>
  <c r="I167" i="8"/>
  <c r="H167" i="8"/>
  <c r="I162" i="8" s="1"/>
  <c r="F167" i="8"/>
  <c r="D167" i="8"/>
  <c r="B167" i="8"/>
  <c r="K165" i="8"/>
  <c r="J165" i="8"/>
  <c r="I165" i="8"/>
  <c r="K164" i="8"/>
  <c r="J164" i="8"/>
  <c r="I164" i="8"/>
  <c r="E164" i="8"/>
  <c r="K163" i="8"/>
  <c r="J163" i="8"/>
  <c r="I163" i="8"/>
  <c r="E163" i="8"/>
  <c r="K162" i="8"/>
  <c r="J162" i="8"/>
  <c r="G162" i="8"/>
  <c r="E162" i="8"/>
  <c r="K161" i="8"/>
  <c r="J161" i="8"/>
  <c r="I161" i="8"/>
  <c r="K160" i="8"/>
  <c r="J160" i="8"/>
  <c r="I160" i="8"/>
  <c r="E160" i="8"/>
  <c r="J157" i="8"/>
  <c r="I157" i="8"/>
  <c r="H157" i="8"/>
  <c r="K157" i="8" s="1"/>
  <c r="G157" i="8"/>
  <c r="F157" i="8"/>
  <c r="E157" i="8"/>
  <c r="D157" i="8"/>
  <c r="B157" i="8"/>
  <c r="K155" i="8"/>
  <c r="J155" i="8"/>
  <c r="I155" i="8"/>
  <c r="G155" i="8"/>
  <c r="E155" i="8"/>
  <c r="F153" i="8"/>
  <c r="D153" i="8"/>
  <c r="H153" i="8" s="1"/>
  <c r="B153" i="8"/>
  <c r="K150" i="8"/>
  <c r="J150" i="8"/>
  <c r="I150" i="8"/>
  <c r="G150" i="8"/>
  <c r="E150" i="8"/>
  <c r="C150" i="8"/>
  <c r="I148" i="8"/>
  <c r="H148" i="8"/>
  <c r="I143" i="8" s="1"/>
  <c r="G148" i="8"/>
  <c r="F148" i="8"/>
  <c r="G144" i="8" s="1"/>
  <c r="D148" i="8"/>
  <c r="C148" i="8"/>
  <c r="B148" i="8"/>
  <c r="K146" i="8"/>
  <c r="J146" i="8"/>
  <c r="I146" i="8"/>
  <c r="G146" i="8"/>
  <c r="C146" i="8"/>
  <c r="K145" i="8"/>
  <c r="J145" i="8"/>
  <c r="I145" i="8"/>
  <c r="G145" i="8"/>
  <c r="E145" i="8"/>
  <c r="C145" i="8"/>
  <c r="K144" i="8"/>
  <c r="J144" i="8"/>
  <c r="E144" i="8"/>
  <c r="C144" i="8"/>
  <c r="K143" i="8"/>
  <c r="J143" i="8"/>
  <c r="G143" i="8"/>
  <c r="C143" i="8"/>
  <c r="K142" i="8"/>
  <c r="J142" i="8"/>
  <c r="I142" i="8"/>
  <c r="G142" i="8"/>
  <c r="C142" i="8"/>
  <c r="K141" i="8"/>
  <c r="J141" i="8"/>
  <c r="I141" i="8"/>
  <c r="G141" i="8"/>
  <c r="E141" i="8"/>
  <c r="C141" i="8"/>
  <c r="K140" i="8"/>
  <c r="J140" i="8"/>
  <c r="G140" i="8"/>
  <c r="E140" i="8"/>
  <c r="C140" i="8"/>
  <c r="K139" i="8"/>
  <c r="J139" i="8"/>
  <c r="G139" i="8"/>
  <c r="C139" i="8"/>
  <c r="K138" i="8"/>
  <c r="J138" i="8"/>
  <c r="I138" i="8"/>
  <c r="G138" i="8"/>
  <c r="C138" i="8"/>
  <c r="I135" i="8"/>
  <c r="H135" i="8"/>
  <c r="G135" i="8"/>
  <c r="F135" i="8"/>
  <c r="G131" i="8" s="1"/>
  <c r="D135" i="8"/>
  <c r="C135" i="8"/>
  <c r="B135" i="8"/>
  <c r="K133" i="8"/>
  <c r="J133" i="8"/>
  <c r="I133" i="8"/>
  <c r="G133" i="8"/>
  <c r="C133" i="8"/>
  <c r="K132" i="8"/>
  <c r="J132" i="8"/>
  <c r="I132" i="8"/>
  <c r="G132" i="8"/>
  <c r="E132" i="8"/>
  <c r="C132" i="8"/>
  <c r="K131" i="8"/>
  <c r="J131" i="8"/>
  <c r="E131" i="8"/>
  <c r="C131" i="8"/>
  <c r="B129" i="8"/>
  <c r="K126" i="8"/>
  <c r="J126" i="8"/>
  <c r="I126" i="8"/>
  <c r="G126" i="8"/>
  <c r="E126" i="8"/>
  <c r="C126" i="8"/>
  <c r="J124" i="8"/>
  <c r="I124" i="8"/>
  <c r="H124" i="8"/>
  <c r="K124" i="8" s="1"/>
  <c r="F124" i="8"/>
  <c r="G116" i="8" s="1"/>
  <c r="E124" i="8"/>
  <c r="D124" i="8"/>
  <c r="E119" i="8" s="1"/>
  <c r="B124" i="8"/>
  <c r="K122" i="8"/>
  <c r="J122" i="8"/>
  <c r="I122" i="8"/>
  <c r="E122" i="8"/>
  <c r="K121" i="8"/>
  <c r="J121" i="8"/>
  <c r="I121" i="8"/>
  <c r="E121" i="8"/>
  <c r="C121" i="8"/>
  <c r="K120" i="8"/>
  <c r="J120" i="8"/>
  <c r="G120" i="8"/>
  <c r="E120" i="8"/>
  <c r="K119" i="8"/>
  <c r="J119" i="8"/>
  <c r="I119" i="8"/>
  <c r="C119" i="8"/>
  <c r="K118" i="8"/>
  <c r="J118" i="8"/>
  <c r="I118" i="8"/>
  <c r="G118" i="8"/>
  <c r="E118" i="8"/>
  <c r="K117" i="8"/>
  <c r="J117" i="8"/>
  <c r="I117" i="8"/>
  <c r="E117" i="8"/>
  <c r="K116" i="8"/>
  <c r="J116" i="8"/>
  <c r="E116" i="8"/>
  <c r="K115" i="8"/>
  <c r="J115" i="8"/>
  <c r="I115" i="8"/>
  <c r="K114" i="8"/>
  <c r="J114" i="8"/>
  <c r="I114" i="8"/>
  <c r="G114" i="8"/>
  <c r="E114" i="8"/>
  <c r="K113" i="8"/>
  <c r="J113" i="8"/>
  <c r="I113" i="8"/>
  <c r="E113" i="8"/>
  <c r="C113" i="8"/>
  <c r="K112" i="8"/>
  <c r="J112" i="8"/>
  <c r="G112" i="8"/>
  <c r="E112" i="8"/>
  <c r="K111" i="8"/>
  <c r="J111" i="8"/>
  <c r="I111" i="8"/>
  <c r="C111" i="8"/>
  <c r="K110" i="8"/>
  <c r="J110" i="8"/>
  <c r="I110" i="8"/>
  <c r="G110" i="8"/>
  <c r="E110" i="8"/>
  <c r="K109" i="8"/>
  <c r="J109" i="8"/>
  <c r="I109" i="8"/>
  <c r="E109" i="8"/>
  <c r="C109" i="8"/>
  <c r="K108" i="8"/>
  <c r="J108" i="8"/>
  <c r="I108" i="8"/>
  <c r="E108" i="8"/>
  <c r="K107" i="8"/>
  <c r="J107" i="8"/>
  <c r="I107" i="8"/>
  <c r="C107" i="8"/>
  <c r="H104" i="8"/>
  <c r="I97" i="8" s="1"/>
  <c r="G104" i="8"/>
  <c r="F104" i="8"/>
  <c r="G100" i="8" s="1"/>
  <c r="D104" i="8"/>
  <c r="E100" i="8" s="1"/>
  <c r="C104" i="8"/>
  <c r="B104" i="8"/>
  <c r="K102" i="8"/>
  <c r="J102" i="8"/>
  <c r="G102" i="8"/>
  <c r="C102" i="8"/>
  <c r="K101" i="8"/>
  <c r="J101" i="8"/>
  <c r="G101" i="8"/>
  <c r="E101" i="8"/>
  <c r="C101" i="8"/>
  <c r="K100" i="8"/>
  <c r="J100" i="8"/>
  <c r="C100" i="8"/>
  <c r="K99" i="8"/>
  <c r="J99" i="8"/>
  <c r="G99" i="8"/>
  <c r="C99" i="8"/>
  <c r="K98" i="8"/>
  <c r="J98" i="8"/>
  <c r="G98" i="8"/>
  <c r="C98" i="8"/>
  <c r="K97" i="8"/>
  <c r="J97" i="8"/>
  <c r="G97" i="8"/>
  <c r="C97" i="8"/>
  <c r="K96" i="8"/>
  <c r="J96" i="8"/>
  <c r="G96" i="8"/>
  <c r="C96" i="8"/>
  <c r="K95" i="8"/>
  <c r="J95" i="8"/>
  <c r="G95" i="8"/>
  <c r="E95" i="8"/>
  <c r="C95" i="8"/>
  <c r="K94" i="8"/>
  <c r="J94" i="8"/>
  <c r="G94" i="8"/>
  <c r="C94" i="8"/>
  <c r="K93" i="8"/>
  <c r="J93" i="8"/>
  <c r="I93" i="8"/>
  <c r="G93" i="8"/>
  <c r="E93" i="8"/>
  <c r="C93" i="8"/>
  <c r="K92" i="8"/>
  <c r="J92" i="8"/>
  <c r="G92" i="8"/>
  <c r="E92" i="8"/>
  <c r="C92" i="8"/>
  <c r="B90" i="8"/>
  <c r="K87" i="8"/>
  <c r="J87" i="8"/>
  <c r="I87" i="8"/>
  <c r="G87" i="8"/>
  <c r="E87" i="8"/>
  <c r="C87" i="8"/>
  <c r="J85" i="8"/>
  <c r="I85" i="8"/>
  <c r="H85" i="8"/>
  <c r="F85" i="8"/>
  <c r="E85" i="8"/>
  <c r="D85" i="8"/>
  <c r="E80" i="8" s="1"/>
  <c r="B85" i="8"/>
  <c r="K83" i="8"/>
  <c r="J83" i="8"/>
  <c r="I83" i="8"/>
  <c r="E83" i="8"/>
  <c r="K82" i="8"/>
  <c r="J82" i="8"/>
  <c r="I82" i="8"/>
  <c r="E82" i="8"/>
  <c r="C82" i="8"/>
  <c r="K81" i="8"/>
  <c r="J81" i="8"/>
  <c r="G81" i="8"/>
  <c r="E81" i="8"/>
  <c r="K80" i="8"/>
  <c r="J80" i="8"/>
  <c r="I80" i="8"/>
  <c r="C80" i="8"/>
  <c r="K79" i="8"/>
  <c r="J79" i="8"/>
  <c r="I79" i="8"/>
  <c r="G79" i="8"/>
  <c r="E79" i="8"/>
  <c r="K78" i="8"/>
  <c r="J78" i="8"/>
  <c r="I78" i="8"/>
  <c r="E78" i="8"/>
  <c r="C78" i="8"/>
  <c r="K77" i="8"/>
  <c r="J77" i="8"/>
  <c r="G77" i="8"/>
  <c r="E77" i="8"/>
  <c r="K76" i="8"/>
  <c r="J76" i="8"/>
  <c r="I76" i="8"/>
  <c r="C76" i="8"/>
  <c r="K75" i="8"/>
  <c r="J75" i="8"/>
  <c r="I75" i="8"/>
  <c r="G75" i="8"/>
  <c r="E75" i="8"/>
  <c r="C75" i="8"/>
  <c r="K74" i="8"/>
  <c r="J74" i="8"/>
  <c r="I74" i="8"/>
  <c r="E74" i="8"/>
  <c r="C74" i="8"/>
  <c r="K71" i="8"/>
  <c r="H71" i="8"/>
  <c r="G71" i="8"/>
  <c r="F71" i="8"/>
  <c r="D71" i="8"/>
  <c r="E66" i="8" s="1"/>
  <c r="B71" i="8"/>
  <c r="C62" i="8" s="1"/>
  <c r="K69" i="8"/>
  <c r="J69" i="8"/>
  <c r="I69" i="8"/>
  <c r="G69" i="8"/>
  <c r="C69" i="8"/>
  <c r="K68" i="8"/>
  <c r="J68" i="8"/>
  <c r="G68" i="8"/>
  <c r="K67" i="8"/>
  <c r="J67" i="8"/>
  <c r="I67" i="8"/>
  <c r="G67" i="8"/>
  <c r="K66" i="8"/>
  <c r="J66" i="8"/>
  <c r="I66" i="8"/>
  <c r="G66" i="8"/>
  <c r="C66" i="8"/>
  <c r="K65" i="8"/>
  <c r="J65" i="8"/>
  <c r="I65" i="8"/>
  <c r="G65" i="8"/>
  <c r="K64" i="8"/>
  <c r="J64" i="8"/>
  <c r="G64" i="8"/>
  <c r="K63" i="8"/>
  <c r="J63" i="8"/>
  <c r="I63" i="8"/>
  <c r="G63" i="8"/>
  <c r="K62" i="8"/>
  <c r="J62" i="8"/>
  <c r="G62" i="8"/>
  <c r="K61" i="8"/>
  <c r="J61" i="8"/>
  <c r="I61" i="8"/>
  <c r="G61" i="8"/>
  <c r="C61" i="8"/>
  <c r="K60" i="8"/>
  <c r="J60" i="8"/>
  <c r="G60" i="8"/>
  <c r="C60" i="8"/>
  <c r="K59" i="8"/>
  <c r="J59" i="8"/>
  <c r="I59" i="8"/>
  <c r="G59" i="8"/>
  <c r="K58" i="8"/>
  <c r="J58" i="8"/>
  <c r="I58" i="8"/>
  <c r="G58" i="8"/>
  <c r="C58" i="8"/>
  <c r="K57" i="8"/>
  <c r="J57" i="8"/>
  <c r="I57" i="8"/>
  <c r="G57" i="8"/>
  <c r="C57" i="8"/>
  <c r="K56" i="8"/>
  <c r="J56" i="8"/>
  <c r="G56" i="8"/>
  <c r="K55" i="8"/>
  <c r="J55" i="8"/>
  <c r="I55" i="8"/>
  <c r="G55" i="8"/>
  <c r="C55" i="8"/>
  <c r="K54" i="8"/>
  <c r="J54" i="8"/>
  <c r="I54" i="8"/>
  <c r="G54" i="8"/>
  <c r="C54" i="8"/>
  <c r="K53" i="8"/>
  <c r="J53" i="8"/>
  <c r="I53" i="8"/>
  <c r="G53" i="8"/>
  <c r="K52" i="8"/>
  <c r="J52" i="8"/>
  <c r="G52" i="8"/>
  <c r="C52" i="8"/>
  <c r="K51" i="8"/>
  <c r="J51" i="8"/>
  <c r="I51" i="8"/>
  <c r="G51" i="8"/>
  <c r="C51" i="8"/>
  <c r="K50" i="8"/>
  <c r="J50" i="8"/>
  <c r="I50" i="8"/>
  <c r="G50" i="8"/>
  <c r="K49" i="8"/>
  <c r="J49" i="8"/>
  <c r="I49" i="8"/>
  <c r="G49" i="8"/>
  <c r="B47" i="8"/>
  <c r="F47" i="8" s="1"/>
  <c r="K44" i="8"/>
  <c r="J44" i="8"/>
  <c r="I44" i="8"/>
  <c r="G44" i="8"/>
  <c r="E44" i="8"/>
  <c r="C44" i="8"/>
  <c r="K42" i="8"/>
  <c r="H42" i="8"/>
  <c r="I42" i="8" s="1"/>
  <c r="G42" i="8"/>
  <c r="F42" i="8"/>
  <c r="D42" i="8"/>
  <c r="E38" i="8" s="1"/>
  <c r="B42" i="8"/>
  <c r="J42" i="8" s="1"/>
  <c r="K40" i="8"/>
  <c r="J40" i="8"/>
  <c r="G40" i="8"/>
  <c r="K39" i="8"/>
  <c r="J39" i="8"/>
  <c r="G39" i="8"/>
  <c r="E39" i="8"/>
  <c r="K38" i="8"/>
  <c r="J38" i="8"/>
  <c r="I38" i="8"/>
  <c r="G38" i="8"/>
  <c r="K37" i="8"/>
  <c r="J37" i="8"/>
  <c r="G37" i="8"/>
  <c r="E37" i="8"/>
  <c r="C37" i="8"/>
  <c r="I34" i="8"/>
  <c r="H34" i="8"/>
  <c r="K34" i="8" s="1"/>
  <c r="F34" i="8"/>
  <c r="G31" i="8" s="1"/>
  <c r="D34" i="8"/>
  <c r="E29" i="8" s="1"/>
  <c r="B34" i="8"/>
  <c r="C34" i="8" s="1"/>
  <c r="K32" i="8"/>
  <c r="J32" i="8"/>
  <c r="I32" i="8"/>
  <c r="G32" i="8"/>
  <c r="C32" i="8"/>
  <c r="K31" i="8"/>
  <c r="J31" i="8"/>
  <c r="I31" i="8"/>
  <c r="K30" i="8"/>
  <c r="J30" i="8"/>
  <c r="G30" i="8"/>
  <c r="K29" i="8"/>
  <c r="J29" i="8"/>
  <c r="I29" i="8"/>
  <c r="G29" i="8"/>
  <c r="C29" i="8"/>
  <c r="K28" i="8"/>
  <c r="J28" i="8"/>
  <c r="I28" i="8"/>
  <c r="G28" i="8"/>
  <c r="C28" i="8"/>
  <c r="K27" i="8"/>
  <c r="J27" i="8"/>
  <c r="I27" i="8"/>
  <c r="K26" i="8"/>
  <c r="J26" i="8"/>
  <c r="G26" i="8"/>
  <c r="K25" i="8"/>
  <c r="J25" i="8"/>
  <c r="I25" i="8"/>
  <c r="G25" i="8"/>
  <c r="C25" i="8"/>
  <c r="K24" i="8"/>
  <c r="J24" i="8"/>
  <c r="I24" i="8"/>
  <c r="G24" i="8"/>
  <c r="C24" i="8"/>
  <c r="K23" i="8"/>
  <c r="J23" i="8"/>
  <c r="I23" i="8"/>
  <c r="K22" i="8"/>
  <c r="J22" i="8"/>
  <c r="G22" i="8"/>
  <c r="K21" i="8"/>
  <c r="J21" i="8"/>
  <c r="I21" i="8"/>
  <c r="G21" i="8"/>
  <c r="C21" i="8"/>
  <c r="K20" i="8"/>
  <c r="J20" i="8"/>
  <c r="I20" i="8"/>
  <c r="G20" i="8"/>
  <c r="C20" i="8"/>
  <c r="K19" i="8"/>
  <c r="J19" i="8"/>
  <c r="I19" i="8"/>
  <c r="K18" i="8"/>
  <c r="J18" i="8"/>
  <c r="I18" i="8"/>
  <c r="G18" i="8"/>
  <c r="B16" i="8"/>
  <c r="F16" i="8" s="1"/>
  <c r="K13" i="8"/>
  <c r="J13" i="8"/>
  <c r="I13" i="8"/>
  <c r="G13" i="8"/>
  <c r="E13" i="8"/>
  <c r="C13" i="8"/>
  <c r="K11" i="8"/>
  <c r="H11" i="8"/>
  <c r="I11" i="8" s="1"/>
  <c r="G11" i="8"/>
  <c r="F11" i="8"/>
  <c r="D11" i="8"/>
  <c r="E7" i="8" s="1"/>
  <c r="B11" i="8"/>
  <c r="C7" i="8" s="1"/>
  <c r="K9" i="8"/>
  <c r="J9" i="8"/>
  <c r="G9" i="8"/>
  <c r="K8" i="8"/>
  <c r="J8" i="8"/>
  <c r="G8" i="8"/>
  <c r="E8" i="8"/>
  <c r="K7" i="8"/>
  <c r="J7" i="8"/>
  <c r="I7" i="8"/>
  <c r="G7" i="8"/>
  <c r="B5" i="8"/>
  <c r="F5" i="8" s="1"/>
  <c r="I41" i="7"/>
  <c r="G41" i="7"/>
  <c r="E41" i="7"/>
  <c r="D41" i="7"/>
  <c r="H41" i="7" s="1"/>
  <c r="J41" i="7" s="1"/>
  <c r="C41" i="7"/>
  <c r="C42" i="7" s="1"/>
  <c r="B41" i="7"/>
  <c r="J39" i="7"/>
  <c r="I39" i="7"/>
  <c r="H39" i="7"/>
  <c r="G39" i="7"/>
  <c r="J38" i="7"/>
  <c r="H38" i="7"/>
  <c r="G38" i="7"/>
  <c r="I38" i="7" s="1"/>
  <c r="J37" i="7"/>
  <c r="I37" i="7"/>
  <c r="H37" i="7"/>
  <c r="G37" i="7"/>
  <c r="J36" i="7"/>
  <c r="H36" i="7"/>
  <c r="G36" i="7"/>
  <c r="I36" i="7" s="1"/>
  <c r="J35" i="7"/>
  <c r="I35" i="7"/>
  <c r="H35" i="7"/>
  <c r="G35" i="7"/>
  <c r="J34" i="7"/>
  <c r="H34" i="7"/>
  <c r="G34" i="7"/>
  <c r="I34" i="7" s="1"/>
  <c r="J33" i="7"/>
  <c r="I33" i="7"/>
  <c r="H33" i="7"/>
  <c r="G33" i="7"/>
  <c r="J32" i="7"/>
  <c r="H32" i="7"/>
  <c r="G32" i="7"/>
  <c r="I32" i="7" s="1"/>
  <c r="J31" i="7"/>
  <c r="I31" i="7"/>
  <c r="H31" i="7"/>
  <c r="G31" i="7"/>
  <c r="J30" i="7"/>
  <c r="H30" i="7"/>
  <c r="G30" i="7"/>
  <c r="I30" i="7" s="1"/>
  <c r="J29" i="7"/>
  <c r="I29" i="7"/>
  <c r="H29" i="7"/>
  <c r="G29" i="7"/>
  <c r="J28" i="7"/>
  <c r="H28" i="7"/>
  <c r="G28" i="7"/>
  <c r="I28" i="7" s="1"/>
  <c r="J27" i="7"/>
  <c r="I27" i="7"/>
  <c r="H27" i="7"/>
  <c r="G27" i="7"/>
  <c r="J26" i="7"/>
  <c r="H26" i="7"/>
  <c r="G26" i="7"/>
  <c r="I26" i="7" s="1"/>
  <c r="J25" i="7"/>
  <c r="I25" i="7"/>
  <c r="H25" i="7"/>
  <c r="G25" i="7"/>
  <c r="J24" i="7"/>
  <c r="H24" i="7"/>
  <c r="G24" i="7"/>
  <c r="I24" i="7" s="1"/>
  <c r="J23" i="7"/>
  <c r="I23" i="7"/>
  <c r="H23" i="7"/>
  <c r="G23" i="7"/>
  <c r="J22" i="7"/>
  <c r="H22" i="7"/>
  <c r="G22" i="7"/>
  <c r="I22" i="7" s="1"/>
  <c r="J21" i="7"/>
  <c r="I21" i="7"/>
  <c r="H21" i="7"/>
  <c r="G21" i="7"/>
  <c r="J20" i="7"/>
  <c r="H20" i="7"/>
  <c r="G20" i="7"/>
  <c r="I20" i="7" s="1"/>
  <c r="J19" i="7"/>
  <c r="I19" i="7"/>
  <c r="H19" i="7"/>
  <c r="G19" i="7"/>
  <c r="J18" i="7"/>
  <c r="H18" i="7"/>
  <c r="G18" i="7"/>
  <c r="I18" i="7" s="1"/>
  <c r="J17" i="7"/>
  <c r="I17" i="7"/>
  <c r="H17" i="7"/>
  <c r="G17" i="7"/>
  <c r="J16" i="7"/>
  <c r="H16" i="7"/>
  <c r="G16" i="7"/>
  <c r="I16" i="7" s="1"/>
  <c r="J15" i="7"/>
  <c r="I15" i="7"/>
  <c r="H15" i="7"/>
  <c r="G15" i="7"/>
  <c r="I11" i="7"/>
  <c r="E11" i="7"/>
  <c r="E42" i="7" s="1"/>
  <c r="D11" i="7"/>
  <c r="D42" i="7" s="1"/>
  <c r="H42" i="7" s="1"/>
  <c r="C11" i="7"/>
  <c r="B11" i="7"/>
  <c r="B42" i="7" s="1"/>
  <c r="J9" i="7"/>
  <c r="I9" i="7"/>
  <c r="H9" i="7"/>
  <c r="G9" i="7"/>
  <c r="D5" i="7"/>
  <c r="B5" i="7"/>
  <c r="C5" i="7" s="1"/>
  <c r="E5" i="7" s="1"/>
  <c r="E41" i="6"/>
  <c r="J41" i="6" s="1"/>
  <c r="D41" i="6"/>
  <c r="H41" i="6" s="1"/>
  <c r="C41" i="6"/>
  <c r="B41" i="6"/>
  <c r="G41" i="6" s="1"/>
  <c r="I41" i="6" s="1"/>
  <c r="J39" i="6"/>
  <c r="H39" i="6"/>
  <c r="G39" i="6"/>
  <c r="I39" i="6" s="1"/>
  <c r="J37" i="6"/>
  <c r="I37" i="6"/>
  <c r="H37" i="6"/>
  <c r="G37" i="6"/>
  <c r="J36" i="6"/>
  <c r="H36" i="6"/>
  <c r="G36" i="6"/>
  <c r="I36" i="6" s="1"/>
  <c r="J33" i="6"/>
  <c r="I33" i="6"/>
  <c r="H33" i="6"/>
  <c r="G33" i="6"/>
  <c r="J32" i="6"/>
  <c r="H32" i="6"/>
  <c r="G32" i="6"/>
  <c r="I32" i="6" s="1"/>
  <c r="J29" i="6"/>
  <c r="I29" i="6"/>
  <c r="H29" i="6"/>
  <c r="G29" i="6"/>
  <c r="J28" i="6"/>
  <c r="H28" i="6"/>
  <c r="G28" i="6"/>
  <c r="I28" i="6" s="1"/>
  <c r="J27" i="6"/>
  <c r="I27" i="6"/>
  <c r="H27" i="6"/>
  <c r="G27" i="6"/>
  <c r="J26" i="6"/>
  <c r="H26" i="6"/>
  <c r="G26" i="6"/>
  <c r="I26" i="6" s="1"/>
  <c r="J23" i="6"/>
  <c r="I23" i="6"/>
  <c r="H23" i="6"/>
  <c r="G23" i="6"/>
  <c r="J22" i="6"/>
  <c r="H22" i="6"/>
  <c r="G22" i="6"/>
  <c r="I22" i="6" s="1"/>
  <c r="J21" i="6"/>
  <c r="I21" i="6"/>
  <c r="H21" i="6"/>
  <c r="G21" i="6"/>
  <c r="J20" i="6"/>
  <c r="H20" i="6"/>
  <c r="G20" i="6"/>
  <c r="I20" i="6" s="1"/>
  <c r="J17" i="6"/>
  <c r="I17" i="6"/>
  <c r="H17" i="6"/>
  <c r="G17" i="6"/>
  <c r="J16" i="6"/>
  <c r="H16" i="6"/>
  <c r="G16" i="6"/>
  <c r="I16" i="6" s="1"/>
  <c r="J15" i="6"/>
  <c r="I15" i="6"/>
  <c r="H15" i="6"/>
  <c r="G15" i="6"/>
  <c r="J14" i="6"/>
  <c r="H14" i="6"/>
  <c r="G14" i="6"/>
  <c r="I14" i="6" s="1"/>
  <c r="J11" i="6"/>
  <c r="I11" i="6"/>
  <c r="H11" i="6"/>
  <c r="G11" i="6"/>
  <c r="J10" i="6"/>
  <c r="H10" i="6"/>
  <c r="G10" i="6"/>
  <c r="I10" i="6" s="1"/>
  <c r="J9" i="6"/>
  <c r="I9" i="6"/>
  <c r="H9" i="6"/>
  <c r="G9" i="6"/>
  <c r="J8" i="6"/>
  <c r="H8" i="6"/>
  <c r="G8" i="6"/>
  <c r="I8" i="6" s="1"/>
  <c r="D5" i="6"/>
  <c r="B5" i="6"/>
  <c r="C5" i="6" s="1"/>
  <c r="E5" i="6" s="1"/>
  <c r="E33" i="5"/>
  <c r="D33" i="5"/>
  <c r="H33" i="5" s="1"/>
  <c r="C33" i="5"/>
  <c r="B33" i="5"/>
  <c r="G33" i="5" s="1"/>
  <c r="I33" i="5" s="1"/>
  <c r="J31" i="5"/>
  <c r="I31" i="5"/>
  <c r="H31" i="5"/>
  <c r="G31" i="5"/>
  <c r="J29" i="5"/>
  <c r="I29" i="5"/>
  <c r="H29" i="5"/>
  <c r="G29" i="5"/>
  <c r="J28" i="5"/>
  <c r="I28" i="5"/>
  <c r="H28" i="5"/>
  <c r="G28" i="5"/>
  <c r="J27" i="5"/>
  <c r="I27" i="5"/>
  <c r="H27" i="5"/>
  <c r="G27" i="5"/>
  <c r="J26" i="5"/>
  <c r="I26" i="5"/>
  <c r="H26" i="5"/>
  <c r="G26" i="5"/>
  <c r="I25" i="5"/>
  <c r="G25" i="5"/>
  <c r="E25" i="5"/>
  <c r="D25" i="5"/>
  <c r="H25" i="5" s="1"/>
  <c r="J25" i="5" s="1"/>
  <c r="C25" i="5"/>
  <c r="B25" i="5"/>
  <c r="J23" i="5"/>
  <c r="I23" i="5"/>
  <c r="H23" i="5"/>
  <c r="G23" i="5"/>
  <c r="J22" i="5"/>
  <c r="I22" i="5"/>
  <c r="H22" i="5"/>
  <c r="G22" i="5"/>
  <c r="J21" i="5"/>
  <c r="I21" i="5"/>
  <c r="H21" i="5"/>
  <c r="G21" i="5"/>
  <c r="J20" i="5"/>
  <c r="I20" i="5"/>
  <c r="H20" i="5"/>
  <c r="G20" i="5"/>
  <c r="I19" i="5"/>
  <c r="G19" i="5"/>
  <c r="E19" i="5"/>
  <c r="D19" i="5"/>
  <c r="H19" i="5" s="1"/>
  <c r="J19" i="5" s="1"/>
  <c r="C19" i="5"/>
  <c r="B19" i="5"/>
  <c r="J17" i="5"/>
  <c r="I17" i="5"/>
  <c r="H17" i="5"/>
  <c r="G17" i="5"/>
  <c r="J16" i="5"/>
  <c r="I16" i="5"/>
  <c r="H16" i="5"/>
  <c r="G16" i="5"/>
  <c r="J15" i="5"/>
  <c r="I15" i="5"/>
  <c r="H15" i="5"/>
  <c r="G15" i="5"/>
  <c r="J14" i="5"/>
  <c r="I14" i="5"/>
  <c r="H14" i="5"/>
  <c r="G14" i="5"/>
  <c r="I13" i="5"/>
  <c r="G13" i="5"/>
  <c r="E13" i="5"/>
  <c r="D13" i="5"/>
  <c r="H13" i="5" s="1"/>
  <c r="J13" i="5" s="1"/>
  <c r="C13" i="5"/>
  <c r="B13" i="5"/>
  <c r="J11" i="5"/>
  <c r="I11" i="5"/>
  <c r="H11" i="5"/>
  <c r="G11" i="5"/>
  <c r="J10" i="5"/>
  <c r="I10" i="5"/>
  <c r="H10" i="5"/>
  <c r="G10" i="5"/>
  <c r="J9" i="5"/>
  <c r="I9" i="5"/>
  <c r="H9" i="5"/>
  <c r="G9" i="5"/>
  <c r="J8" i="5"/>
  <c r="I8" i="5"/>
  <c r="H8" i="5"/>
  <c r="G8" i="5"/>
  <c r="I7" i="5"/>
  <c r="G7" i="5"/>
  <c r="E7" i="5"/>
  <c r="D7" i="5"/>
  <c r="H7" i="5" s="1"/>
  <c r="J7" i="5" s="1"/>
  <c r="C7" i="5"/>
  <c r="B7" i="5"/>
  <c r="D5" i="5"/>
  <c r="B5" i="5"/>
  <c r="C5" i="5" s="1"/>
  <c r="E5" i="5" s="1"/>
  <c r="E72" i="4"/>
  <c r="D72" i="4"/>
  <c r="C72" i="4"/>
  <c r="B72"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H72" i="4" s="1"/>
  <c r="G7" i="4"/>
  <c r="G72" i="4" s="1"/>
  <c r="H6" i="4"/>
  <c r="G6" i="4"/>
  <c r="D5" i="4"/>
  <c r="B5" i="4"/>
  <c r="C5" i="4" s="1"/>
  <c r="E5" i="4" s="1"/>
  <c r="E72" i="3"/>
  <c r="D72" i="3"/>
  <c r="C72" i="3"/>
  <c r="B72" i="3"/>
  <c r="J70" i="3"/>
  <c r="I70" i="3"/>
  <c r="H70" i="3"/>
  <c r="G70" i="3"/>
  <c r="J69" i="3"/>
  <c r="I69" i="3"/>
  <c r="H69" i="3"/>
  <c r="G69" i="3"/>
  <c r="J68" i="3"/>
  <c r="I68" i="3"/>
  <c r="H68" i="3"/>
  <c r="G68" i="3"/>
  <c r="J67" i="3"/>
  <c r="I67" i="3"/>
  <c r="H67" i="3"/>
  <c r="G67" i="3"/>
  <c r="J66" i="3"/>
  <c r="I66" i="3"/>
  <c r="H66" i="3"/>
  <c r="G66" i="3"/>
  <c r="J65" i="3"/>
  <c r="I65" i="3"/>
  <c r="H65" i="3"/>
  <c r="G65" i="3"/>
  <c r="J64" i="3"/>
  <c r="I64" i="3"/>
  <c r="H64" i="3"/>
  <c r="G64" i="3"/>
  <c r="J63" i="3"/>
  <c r="I63" i="3"/>
  <c r="H63" i="3"/>
  <c r="G63" i="3"/>
  <c r="J62" i="3"/>
  <c r="I62" i="3"/>
  <c r="H62" i="3"/>
  <c r="G62" i="3"/>
  <c r="J61" i="3"/>
  <c r="I61" i="3"/>
  <c r="H61" i="3"/>
  <c r="G61" i="3"/>
  <c r="J60" i="3"/>
  <c r="I60" i="3"/>
  <c r="H60" i="3"/>
  <c r="G60" i="3"/>
  <c r="J59" i="3"/>
  <c r="I59" i="3"/>
  <c r="H59" i="3"/>
  <c r="G59" i="3"/>
  <c r="J58" i="3"/>
  <c r="I58" i="3"/>
  <c r="H58" i="3"/>
  <c r="G58" i="3"/>
  <c r="J57" i="3"/>
  <c r="I57" i="3"/>
  <c r="H57" i="3"/>
  <c r="G57" i="3"/>
  <c r="J56" i="3"/>
  <c r="I56" i="3"/>
  <c r="H56" i="3"/>
  <c r="G56" i="3"/>
  <c r="J55" i="3"/>
  <c r="I55" i="3"/>
  <c r="H55" i="3"/>
  <c r="G55" i="3"/>
  <c r="J54" i="3"/>
  <c r="I54" i="3"/>
  <c r="H54" i="3"/>
  <c r="G54" i="3"/>
  <c r="J53" i="3"/>
  <c r="I53" i="3"/>
  <c r="H53" i="3"/>
  <c r="G53" i="3"/>
  <c r="J52" i="3"/>
  <c r="I52" i="3"/>
  <c r="H52" i="3"/>
  <c r="G52" i="3"/>
  <c r="J51" i="3"/>
  <c r="I51" i="3"/>
  <c r="H51" i="3"/>
  <c r="G51" i="3"/>
  <c r="J50" i="3"/>
  <c r="I50" i="3"/>
  <c r="H50" i="3"/>
  <c r="G50" i="3"/>
  <c r="J49" i="3"/>
  <c r="I49" i="3"/>
  <c r="H49" i="3"/>
  <c r="G49" i="3"/>
  <c r="J48" i="3"/>
  <c r="I48" i="3"/>
  <c r="H48" i="3"/>
  <c r="G48" i="3"/>
  <c r="J47" i="3"/>
  <c r="I47" i="3"/>
  <c r="H47" i="3"/>
  <c r="G47" i="3"/>
  <c r="J46" i="3"/>
  <c r="I46" i="3"/>
  <c r="H46" i="3"/>
  <c r="G46" i="3"/>
  <c r="J45" i="3"/>
  <c r="I45" i="3"/>
  <c r="H45" i="3"/>
  <c r="G45" i="3"/>
  <c r="J44" i="3"/>
  <c r="I44" i="3"/>
  <c r="H44" i="3"/>
  <c r="G44" i="3"/>
  <c r="J43" i="3"/>
  <c r="I43" i="3"/>
  <c r="H43" i="3"/>
  <c r="G43" i="3"/>
  <c r="J42" i="3"/>
  <c r="I42" i="3"/>
  <c r="H42" i="3"/>
  <c r="G42" i="3"/>
  <c r="J41" i="3"/>
  <c r="I41" i="3"/>
  <c r="H41" i="3"/>
  <c r="G41" i="3"/>
  <c r="J40" i="3"/>
  <c r="I40" i="3"/>
  <c r="H40" i="3"/>
  <c r="G40" i="3"/>
  <c r="J39" i="3"/>
  <c r="I39" i="3"/>
  <c r="H39" i="3"/>
  <c r="G39" i="3"/>
  <c r="J38" i="3"/>
  <c r="I38" i="3"/>
  <c r="H38" i="3"/>
  <c r="G38" i="3"/>
  <c r="J37" i="3"/>
  <c r="I37" i="3"/>
  <c r="H37" i="3"/>
  <c r="G37" i="3"/>
  <c r="J36" i="3"/>
  <c r="I36" i="3"/>
  <c r="H36" i="3"/>
  <c r="G36" i="3"/>
  <c r="J35" i="3"/>
  <c r="I35" i="3"/>
  <c r="H35" i="3"/>
  <c r="G35" i="3"/>
  <c r="J34" i="3"/>
  <c r="I34" i="3"/>
  <c r="H34" i="3"/>
  <c r="G34" i="3"/>
  <c r="J33" i="3"/>
  <c r="I33" i="3"/>
  <c r="H33" i="3"/>
  <c r="G33" i="3"/>
  <c r="J32" i="3"/>
  <c r="I32" i="3"/>
  <c r="H32" i="3"/>
  <c r="G32" i="3"/>
  <c r="J31" i="3"/>
  <c r="I31" i="3"/>
  <c r="H31" i="3"/>
  <c r="G31" i="3"/>
  <c r="J30" i="3"/>
  <c r="I30" i="3"/>
  <c r="H30" i="3"/>
  <c r="G30" i="3"/>
  <c r="J29" i="3"/>
  <c r="I29" i="3"/>
  <c r="H29" i="3"/>
  <c r="G29" i="3"/>
  <c r="J28" i="3"/>
  <c r="I28" i="3"/>
  <c r="H28" i="3"/>
  <c r="G28" i="3"/>
  <c r="J27" i="3"/>
  <c r="I27" i="3"/>
  <c r="H27" i="3"/>
  <c r="G27" i="3"/>
  <c r="J26" i="3"/>
  <c r="I26" i="3"/>
  <c r="H26" i="3"/>
  <c r="G26" i="3"/>
  <c r="J25" i="3"/>
  <c r="I25" i="3"/>
  <c r="H25" i="3"/>
  <c r="G25" i="3"/>
  <c r="J24" i="3"/>
  <c r="I24" i="3"/>
  <c r="H24" i="3"/>
  <c r="G24" i="3"/>
  <c r="J23" i="3"/>
  <c r="I23" i="3"/>
  <c r="H23" i="3"/>
  <c r="G23" i="3"/>
  <c r="J22" i="3"/>
  <c r="I22" i="3"/>
  <c r="H22" i="3"/>
  <c r="G22" i="3"/>
  <c r="J21" i="3"/>
  <c r="I21" i="3"/>
  <c r="H21" i="3"/>
  <c r="G21" i="3"/>
  <c r="J20" i="3"/>
  <c r="I20" i="3"/>
  <c r="H20" i="3"/>
  <c r="G20" i="3"/>
  <c r="J19" i="3"/>
  <c r="I19" i="3"/>
  <c r="H19" i="3"/>
  <c r="G19" i="3"/>
  <c r="J18" i="3"/>
  <c r="I18" i="3"/>
  <c r="H18" i="3"/>
  <c r="G18" i="3"/>
  <c r="J17" i="3"/>
  <c r="I17" i="3"/>
  <c r="H17" i="3"/>
  <c r="G17" i="3"/>
  <c r="J16" i="3"/>
  <c r="I16" i="3"/>
  <c r="H16" i="3"/>
  <c r="G16" i="3"/>
  <c r="J15" i="3"/>
  <c r="I15" i="3"/>
  <c r="H15" i="3"/>
  <c r="G15" i="3"/>
  <c r="J14" i="3"/>
  <c r="I14" i="3"/>
  <c r="H14" i="3"/>
  <c r="G14" i="3"/>
  <c r="J13" i="3"/>
  <c r="I13" i="3"/>
  <c r="H13" i="3"/>
  <c r="G13" i="3"/>
  <c r="J12" i="3"/>
  <c r="I12" i="3"/>
  <c r="H12" i="3"/>
  <c r="G12" i="3"/>
  <c r="J11" i="3"/>
  <c r="I11" i="3"/>
  <c r="H11" i="3"/>
  <c r="G11" i="3"/>
  <c r="J10" i="3"/>
  <c r="I10" i="3"/>
  <c r="H10" i="3"/>
  <c r="G10" i="3"/>
  <c r="J9" i="3"/>
  <c r="I9" i="3"/>
  <c r="H9" i="3"/>
  <c r="G9" i="3"/>
  <c r="J8" i="3"/>
  <c r="I8" i="3"/>
  <c r="H8" i="3"/>
  <c r="G8" i="3"/>
  <c r="J7" i="3"/>
  <c r="I7" i="3"/>
  <c r="H7" i="3"/>
  <c r="G7" i="3"/>
  <c r="J6" i="3"/>
  <c r="I6" i="3"/>
  <c r="H6" i="3"/>
  <c r="H72" i="3" s="1"/>
  <c r="J72" i="3" s="1"/>
  <c r="G6" i="3"/>
  <c r="G72" i="3" s="1"/>
  <c r="I72" i="3" s="1"/>
  <c r="D5" i="3"/>
  <c r="B5" i="3"/>
  <c r="C5" i="3" s="1"/>
  <c r="E5" i="3" s="1"/>
  <c r="E65" i="2"/>
  <c r="D65" i="2"/>
  <c r="H65" i="2" s="1"/>
  <c r="B65" i="2"/>
  <c r="G65" i="2" s="1"/>
  <c r="C64" i="2"/>
  <c r="B64" i="2"/>
  <c r="G64" i="2" s="1"/>
  <c r="G62" i="2"/>
  <c r="C62" i="2"/>
  <c r="B62" i="2"/>
  <c r="E61" i="2"/>
  <c r="D61" i="2"/>
  <c r="H61" i="2" s="1"/>
  <c r="B61" i="2"/>
  <c r="C60" i="2"/>
  <c r="B60" i="2"/>
  <c r="G60" i="2" s="1"/>
  <c r="G58" i="2"/>
  <c r="C58" i="2"/>
  <c r="B58" i="2"/>
  <c r="E57" i="2"/>
  <c r="D57" i="2"/>
  <c r="H57" i="2" s="1"/>
  <c r="B57" i="2"/>
  <c r="C56" i="2"/>
  <c r="B56" i="2"/>
  <c r="G56" i="2" s="1"/>
  <c r="G54" i="2"/>
  <c r="C54" i="2"/>
  <c r="B54" i="2"/>
  <c r="E53" i="2"/>
  <c r="D53" i="2"/>
  <c r="H53" i="2" s="1"/>
  <c r="B53" i="2"/>
  <c r="C52" i="2"/>
  <c r="B52" i="2"/>
  <c r="G52" i="2" s="1"/>
  <c r="G50" i="2"/>
  <c r="C50" i="2"/>
  <c r="B50" i="2"/>
  <c r="E49" i="2"/>
  <c r="D49" i="2"/>
  <c r="H49" i="2" s="1"/>
  <c r="B49" i="2"/>
  <c r="C48" i="2"/>
  <c r="B48" i="2"/>
  <c r="G48" i="2" s="1"/>
  <c r="G46" i="2"/>
  <c r="C46" i="2"/>
  <c r="B46" i="2"/>
  <c r="C42" i="2"/>
  <c r="B42" i="2"/>
  <c r="G42" i="2" s="1"/>
  <c r="G40" i="2"/>
  <c r="C40" i="2"/>
  <c r="B40" i="2"/>
  <c r="E39" i="2"/>
  <c r="D39" i="2"/>
  <c r="H39" i="2" s="1"/>
  <c r="B39" i="2"/>
  <c r="I34" i="2"/>
  <c r="G34" i="2"/>
  <c r="E34" i="2"/>
  <c r="E62" i="2" s="1"/>
  <c r="D34" i="2"/>
  <c r="H34" i="2" s="1"/>
  <c r="J34" i="2" s="1"/>
  <c r="C34" i="2"/>
  <c r="C65" i="2" s="1"/>
  <c r="B34" i="2"/>
  <c r="B63" i="2" s="1"/>
  <c r="J33" i="2"/>
  <c r="I33" i="2"/>
  <c r="H33" i="2"/>
  <c r="G33" i="2"/>
  <c r="J32" i="2"/>
  <c r="I32" i="2"/>
  <c r="H32" i="2"/>
  <c r="G32" i="2"/>
  <c r="J31" i="2"/>
  <c r="I31" i="2"/>
  <c r="H31" i="2"/>
  <c r="G31" i="2"/>
  <c r="J30" i="2"/>
  <c r="I30" i="2"/>
  <c r="H30" i="2"/>
  <c r="G30" i="2"/>
  <c r="J29" i="2"/>
  <c r="I29" i="2"/>
  <c r="H29" i="2"/>
  <c r="G29" i="2"/>
  <c r="J28" i="2"/>
  <c r="I28" i="2"/>
  <c r="H28" i="2"/>
  <c r="G28" i="2"/>
  <c r="J27" i="2"/>
  <c r="I27" i="2"/>
  <c r="H27" i="2"/>
  <c r="G27" i="2"/>
  <c r="J26" i="2"/>
  <c r="I26" i="2"/>
  <c r="H26" i="2"/>
  <c r="G26" i="2"/>
  <c r="J25" i="2"/>
  <c r="I25" i="2"/>
  <c r="H25" i="2"/>
  <c r="G25" i="2"/>
  <c r="J24" i="2"/>
  <c r="I24" i="2"/>
  <c r="H24" i="2"/>
  <c r="G24" i="2"/>
  <c r="J23" i="2"/>
  <c r="I23" i="2"/>
  <c r="H23" i="2"/>
  <c r="G23" i="2"/>
  <c r="J22" i="2"/>
  <c r="I22" i="2"/>
  <c r="H22" i="2"/>
  <c r="G22" i="2"/>
  <c r="J21" i="2"/>
  <c r="I21" i="2"/>
  <c r="H21" i="2"/>
  <c r="G21" i="2"/>
  <c r="J20" i="2"/>
  <c r="I20" i="2"/>
  <c r="H20" i="2"/>
  <c r="G20" i="2"/>
  <c r="J19" i="2"/>
  <c r="I19" i="2"/>
  <c r="H19" i="2"/>
  <c r="G19" i="2"/>
  <c r="J18" i="2"/>
  <c r="I18" i="2"/>
  <c r="H18" i="2"/>
  <c r="G18" i="2"/>
  <c r="J17" i="2"/>
  <c r="I17" i="2"/>
  <c r="H17" i="2"/>
  <c r="G17" i="2"/>
  <c r="J16" i="2"/>
  <c r="I16" i="2"/>
  <c r="H16" i="2"/>
  <c r="G16" i="2"/>
  <c r="J15" i="2"/>
  <c r="I15" i="2"/>
  <c r="H15" i="2"/>
  <c r="G15" i="2"/>
  <c r="J14" i="2"/>
  <c r="I14" i="2"/>
  <c r="H14" i="2"/>
  <c r="G14" i="2"/>
  <c r="I11" i="2"/>
  <c r="G11" i="2"/>
  <c r="E11" i="2"/>
  <c r="E40" i="2" s="1"/>
  <c r="D11" i="2"/>
  <c r="H11" i="2" s="1"/>
  <c r="J11" i="2" s="1"/>
  <c r="C11" i="2"/>
  <c r="C39" i="2" s="1"/>
  <c r="B11" i="2"/>
  <c r="B41" i="2" s="1"/>
  <c r="J10" i="2"/>
  <c r="I10" i="2"/>
  <c r="H10" i="2"/>
  <c r="G10" i="2"/>
  <c r="J9" i="2"/>
  <c r="I9" i="2"/>
  <c r="H9" i="2"/>
  <c r="G9" i="2"/>
  <c r="J8" i="2"/>
  <c r="I8" i="2"/>
  <c r="H8" i="2"/>
  <c r="G8" i="2"/>
  <c r="J7" i="2"/>
  <c r="I7" i="2"/>
  <c r="H7" i="2"/>
  <c r="G7" i="2"/>
  <c r="D6" i="2"/>
  <c r="D38" i="2" s="1"/>
  <c r="B6" i="2"/>
  <c r="C6" i="2" s="1"/>
  <c r="F24" i="1"/>
  <c r="E24" i="1"/>
  <c r="D24" i="1"/>
  <c r="C24" i="1"/>
  <c r="K22" i="1"/>
  <c r="J22" i="1"/>
  <c r="I22" i="1"/>
  <c r="H22" i="1"/>
  <c r="K21" i="1"/>
  <c r="J21" i="1"/>
  <c r="I21" i="1"/>
  <c r="H21" i="1"/>
  <c r="K20" i="1"/>
  <c r="J20" i="1"/>
  <c r="I20" i="1"/>
  <c r="H20" i="1"/>
  <c r="K19" i="1"/>
  <c r="J19" i="1"/>
  <c r="I19" i="1"/>
  <c r="H19" i="1"/>
  <c r="K18" i="1"/>
  <c r="J18" i="1"/>
  <c r="I18" i="1"/>
  <c r="H18" i="1"/>
  <c r="K17" i="1"/>
  <c r="J17" i="1"/>
  <c r="I17" i="1"/>
  <c r="H17" i="1"/>
  <c r="K16" i="1"/>
  <c r="J16" i="1"/>
  <c r="I16" i="1"/>
  <c r="H16" i="1"/>
  <c r="K15" i="1"/>
  <c r="J15" i="1"/>
  <c r="I15" i="1"/>
  <c r="I24" i="1" s="1"/>
  <c r="H15" i="1"/>
  <c r="H24" i="1" s="1"/>
  <c r="J24" i="1" s="1"/>
  <c r="E13" i="1"/>
  <c r="C13" i="1"/>
  <c r="D13" i="1" s="1"/>
  <c r="F13" i="1" s="1"/>
  <c r="B43" i="2" l="1"/>
  <c r="G57" i="2"/>
  <c r="K24" i="1"/>
  <c r="G42" i="7"/>
  <c r="I42" i="7" s="1"/>
  <c r="C38" i="2"/>
  <c r="E6" i="2"/>
  <c r="E38" i="2" s="1"/>
  <c r="J33" i="5"/>
  <c r="J42" i="7"/>
  <c r="J11" i="8"/>
  <c r="I96" i="8"/>
  <c r="I102" i="8"/>
  <c r="E84" i="10"/>
  <c r="E80" i="10"/>
  <c r="E76" i="10"/>
  <c r="E72" i="10"/>
  <c r="E68" i="10"/>
  <c r="E86" i="10"/>
  <c r="E82" i="10"/>
  <c r="E78" i="10"/>
  <c r="E74" i="10"/>
  <c r="E70" i="10"/>
  <c r="E66" i="10"/>
  <c r="E81" i="10"/>
  <c r="E79" i="10"/>
  <c r="E69" i="10"/>
  <c r="J89" i="10"/>
  <c r="E77" i="10"/>
  <c r="E67" i="10"/>
  <c r="E87" i="10"/>
  <c r="E75" i="10"/>
  <c r="E85" i="10"/>
  <c r="E89" i="10"/>
  <c r="E83" i="10"/>
  <c r="E73" i="10"/>
  <c r="D16" i="8"/>
  <c r="H16" i="8" s="1"/>
  <c r="D47" i="8"/>
  <c r="H47" i="8" s="1"/>
  <c r="E57" i="8"/>
  <c r="E69" i="8"/>
  <c r="F129" i="8"/>
  <c r="D129" i="8"/>
  <c r="H129" i="8" s="1"/>
  <c r="C202" i="8"/>
  <c r="C205" i="8"/>
  <c r="C199" i="8"/>
  <c r="C203" i="8"/>
  <c r="C206" i="8"/>
  <c r="C200" i="8"/>
  <c r="C197" i="8"/>
  <c r="C208" i="8"/>
  <c r="C204" i="8"/>
  <c r="C201" i="8"/>
  <c r="C198" i="8"/>
  <c r="B38" i="2"/>
  <c r="G39" i="2"/>
  <c r="D42" i="2"/>
  <c r="H42" i="2" s="1"/>
  <c r="B47" i="2"/>
  <c r="D48" i="2"/>
  <c r="B51" i="2"/>
  <c r="B66" i="2" s="1"/>
  <c r="D52" i="2"/>
  <c r="B55" i="2"/>
  <c r="D56" i="2"/>
  <c r="B59" i="2"/>
  <c r="D60" i="2"/>
  <c r="H60" i="2" s="1"/>
  <c r="D64" i="2"/>
  <c r="G11" i="7"/>
  <c r="C9" i="8"/>
  <c r="C19" i="8"/>
  <c r="C23" i="8"/>
  <c r="C27" i="8"/>
  <c r="C31" i="8"/>
  <c r="C40" i="8"/>
  <c r="C50" i="8"/>
  <c r="C53" i="8"/>
  <c r="E60" i="8"/>
  <c r="C63" i="8"/>
  <c r="G80" i="8"/>
  <c r="G82" i="8"/>
  <c r="G78" i="8"/>
  <c r="G74" i="8"/>
  <c r="I92" i="8"/>
  <c r="C155" i="8"/>
  <c r="C157" i="8"/>
  <c r="C164" i="8"/>
  <c r="C160" i="8"/>
  <c r="C167" i="8"/>
  <c r="C162" i="8"/>
  <c r="J167" i="8"/>
  <c r="C163" i="8"/>
  <c r="G44" i="9"/>
  <c r="G40" i="9"/>
  <c r="G36" i="9"/>
  <c r="G32" i="9"/>
  <c r="G28" i="9"/>
  <c r="G24" i="9"/>
  <c r="G20" i="9"/>
  <c r="G16" i="9"/>
  <c r="G12" i="9"/>
  <c r="G8" i="9"/>
  <c r="G45" i="9"/>
  <c r="G41" i="9"/>
  <c r="G37" i="9"/>
  <c r="G33" i="9"/>
  <c r="G29" i="9"/>
  <c r="G25" i="9"/>
  <c r="G21" i="9"/>
  <c r="G17" i="9"/>
  <c r="G13" i="9"/>
  <c r="G9" i="9"/>
  <c r="G42" i="9"/>
  <c r="G35" i="9"/>
  <c r="G30" i="9"/>
  <c r="G23" i="9"/>
  <c r="G15" i="9"/>
  <c r="G7" i="9"/>
  <c r="G43" i="9"/>
  <c r="G38" i="9"/>
  <c r="G31" i="9"/>
  <c r="G18" i="9"/>
  <c r="G10" i="9"/>
  <c r="K48" i="9"/>
  <c r="G26" i="9"/>
  <c r="G46" i="9"/>
  <c r="G39" i="9"/>
  <c r="G19" i="9"/>
  <c r="G11" i="9"/>
  <c r="G34" i="9"/>
  <c r="G27" i="9"/>
  <c r="E49" i="12"/>
  <c r="E45" i="12"/>
  <c r="E52" i="12"/>
  <c r="E50" i="12"/>
  <c r="E46" i="12"/>
  <c r="E42" i="12"/>
  <c r="J52" i="12"/>
  <c r="E44" i="12"/>
  <c r="E47" i="12"/>
  <c r="E48" i="12"/>
  <c r="E67" i="8"/>
  <c r="E63" i="8"/>
  <c r="E59" i="8"/>
  <c r="E55" i="8"/>
  <c r="E51" i="8"/>
  <c r="C11" i="8"/>
  <c r="E20" i="8"/>
  <c r="E24" i="8"/>
  <c r="E28" i="8"/>
  <c r="E32" i="8"/>
  <c r="E34" i="8"/>
  <c r="C42" i="8"/>
  <c r="E54" i="8"/>
  <c r="E71" i="8"/>
  <c r="I104" i="8"/>
  <c r="F195" i="8"/>
  <c r="D195" i="8"/>
  <c r="H195" i="8" s="1"/>
  <c r="I243" i="8"/>
  <c r="I239" i="8"/>
  <c r="I235" i="8"/>
  <c r="K245" i="8"/>
  <c r="I241" i="8"/>
  <c r="I237" i="8"/>
  <c r="I233" i="8"/>
  <c r="I242" i="8"/>
  <c r="I240" i="8"/>
  <c r="I238" i="8"/>
  <c r="I236" i="8"/>
  <c r="I234" i="8"/>
  <c r="I245" i="8"/>
  <c r="C41" i="2"/>
  <c r="G41" i="2" s="1"/>
  <c r="E42" i="2"/>
  <c r="C47" i="2"/>
  <c r="C66" i="2" s="1"/>
  <c r="E48" i="2"/>
  <c r="C51" i="2"/>
  <c r="E52" i="2"/>
  <c r="C55" i="2"/>
  <c r="E56" i="2"/>
  <c r="C59" i="2"/>
  <c r="E60" i="2"/>
  <c r="C63" i="2"/>
  <c r="G63" i="2" s="1"/>
  <c r="E64" i="2"/>
  <c r="H11" i="7"/>
  <c r="J11" i="7" s="1"/>
  <c r="D5" i="8"/>
  <c r="H5" i="8" s="1"/>
  <c r="E9" i="8"/>
  <c r="E11" i="8"/>
  <c r="E19" i="8"/>
  <c r="E23" i="8"/>
  <c r="E27" i="8"/>
  <c r="E31" i="8"/>
  <c r="G34" i="8"/>
  <c r="I37" i="8"/>
  <c r="E40" i="8"/>
  <c r="E42" i="8"/>
  <c r="E50" i="8"/>
  <c r="E53" i="8"/>
  <c r="C56" i="8"/>
  <c r="C65" i="8"/>
  <c r="G76" i="8"/>
  <c r="G83" i="8"/>
  <c r="G85" i="8"/>
  <c r="I98" i="8"/>
  <c r="I101" i="8"/>
  <c r="C122" i="8"/>
  <c r="C118" i="8"/>
  <c r="C114" i="8"/>
  <c r="C110" i="8"/>
  <c r="C124" i="8"/>
  <c r="C120" i="8"/>
  <c r="C116" i="8"/>
  <c r="C112" i="8"/>
  <c r="C108" i="8"/>
  <c r="E43" i="12"/>
  <c r="D41" i="2"/>
  <c r="D47" i="2"/>
  <c r="D51" i="2"/>
  <c r="D55" i="2"/>
  <c r="H55" i="2" s="1"/>
  <c r="D59" i="2"/>
  <c r="D63" i="2"/>
  <c r="C8" i="8"/>
  <c r="C18" i="8"/>
  <c r="G19" i="8"/>
  <c r="C22" i="8"/>
  <c r="G23" i="8"/>
  <c r="C26" i="8"/>
  <c r="G27" i="8"/>
  <c r="C30" i="8"/>
  <c r="C39" i="8"/>
  <c r="C49" i="8"/>
  <c r="E56" i="8"/>
  <c r="C59" i="8"/>
  <c r="E65" i="8"/>
  <c r="E68" i="8"/>
  <c r="I71" i="8"/>
  <c r="I68" i="8"/>
  <c r="I64" i="8"/>
  <c r="I60" i="8"/>
  <c r="I56" i="8"/>
  <c r="I52" i="8"/>
  <c r="K85" i="8"/>
  <c r="E97" i="8"/>
  <c r="E135" i="8"/>
  <c r="E133" i="8"/>
  <c r="J135" i="8"/>
  <c r="G161" i="8"/>
  <c r="G167" i="8"/>
  <c r="G165" i="8"/>
  <c r="G163" i="8"/>
  <c r="G164" i="8"/>
  <c r="G160" i="8"/>
  <c r="G14" i="9"/>
  <c r="E41" i="2"/>
  <c r="E43" i="2" s="1"/>
  <c r="E47" i="2"/>
  <c r="E51" i="2"/>
  <c r="E55" i="2"/>
  <c r="E59" i="2"/>
  <c r="E63" i="2"/>
  <c r="I9" i="8"/>
  <c r="E18" i="8"/>
  <c r="E22" i="8"/>
  <c r="E26" i="8"/>
  <c r="E30" i="8"/>
  <c r="I40" i="8"/>
  <c r="E49" i="8"/>
  <c r="E62" i="8"/>
  <c r="J71" i="8"/>
  <c r="F90" i="8"/>
  <c r="D90" i="8"/>
  <c r="H90" i="8" s="1"/>
  <c r="I94" i="8"/>
  <c r="I100" i="8"/>
  <c r="E104" i="8"/>
  <c r="E102" i="8"/>
  <c r="E98" i="8"/>
  <c r="E94" i="8"/>
  <c r="J104" i="8"/>
  <c r="E54" i="10"/>
  <c r="E50" i="10"/>
  <c r="E56" i="10"/>
  <c r="E52" i="10"/>
  <c r="E48" i="10"/>
  <c r="E49" i="10"/>
  <c r="J59" i="10"/>
  <c r="E57" i="10"/>
  <c r="E55" i="10"/>
  <c r="E53" i="10"/>
  <c r="E59" i="10"/>
  <c r="D40" i="2"/>
  <c r="H40" i="2" s="1"/>
  <c r="D46" i="2"/>
  <c r="D50" i="2"/>
  <c r="D54" i="2"/>
  <c r="D58" i="2"/>
  <c r="D62" i="2"/>
  <c r="H62" i="2" s="1"/>
  <c r="J34" i="8"/>
  <c r="C38" i="8"/>
  <c r="E52" i="8"/>
  <c r="C68" i="8"/>
  <c r="C64" i="8"/>
  <c r="E96" i="8"/>
  <c r="G119" i="8"/>
  <c r="G115" i="8"/>
  <c r="G111" i="8"/>
  <c r="G107" i="8"/>
  <c r="G121" i="8"/>
  <c r="G117" i="8"/>
  <c r="G113" i="8"/>
  <c r="G109" i="8"/>
  <c r="C161" i="8"/>
  <c r="C165" i="8"/>
  <c r="I99" i="8"/>
  <c r="I95" i="8"/>
  <c r="K104" i="8"/>
  <c r="E46" i="2"/>
  <c r="E66" i="2" s="1"/>
  <c r="C49" i="2"/>
  <c r="G49" i="2" s="1"/>
  <c r="E50" i="2"/>
  <c r="C53" i="2"/>
  <c r="G53" i="2" s="1"/>
  <c r="E54" i="2"/>
  <c r="C57" i="2"/>
  <c r="E58" i="2"/>
  <c r="C61" i="2"/>
  <c r="G61" i="2" s="1"/>
  <c r="I8" i="8"/>
  <c r="E21" i="8"/>
  <c r="I22" i="8"/>
  <c r="E25" i="8"/>
  <c r="I26" i="8"/>
  <c r="I30" i="8"/>
  <c r="I39" i="8"/>
  <c r="E58" i="8"/>
  <c r="E61" i="8"/>
  <c r="I62" i="8"/>
  <c r="E64" i="8"/>
  <c r="C67" i="8"/>
  <c r="C71" i="8"/>
  <c r="C83" i="8"/>
  <c r="C79" i="8"/>
  <c r="C85" i="8"/>
  <c r="C81" i="8"/>
  <c r="C77" i="8"/>
  <c r="E99" i="8"/>
  <c r="G108" i="8"/>
  <c r="C115" i="8"/>
  <c r="C117" i="8"/>
  <c r="G122" i="8"/>
  <c r="G124" i="8"/>
  <c r="K135" i="8"/>
  <c r="I131" i="8"/>
  <c r="E148" i="8"/>
  <c r="E146" i="8"/>
  <c r="E142" i="8"/>
  <c r="E138" i="8"/>
  <c r="E143" i="8"/>
  <c r="E139" i="8"/>
  <c r="J148" i="8"/>
  <c r="K167" i="8"/>
  <c r="J182" i="8"/>
  <c r="I202" i="8"/>
  <c r="C106" i="10"/>
  <c r="C102" i="10"/>
  <c r="C98" i="10"/>
  <c r="C94" i="10"/>
  <c r="C103" i="10"/>
  <c r="C99" i="10"/>
  <c r="C95" i="10"/>
  <c r="C8" i="12"/>
  <c r="C9" i="12"/>
  <c r="C10" i="12"/>
  <c r="E204" i="8"/>
  <c r="E208" i="8"/>
  <c r="E206" i="8"/>
  <c r="E202" i="8"/>
  <c r="E198" i="8"/>
  <c r="C42" i="10"/>
  <c r="C38" i="10"/>
  <c r="C34" i="10"/>
  <c r="C30" i="10"/>
  <c r="C43" i="10"/>
  <c r="C39" i="10"/>
  <c r="C35" i="10"/>
  <c r="C31" i="10"/>
  <c r="C27" i="10"/>
  <c r="E101" i="10"/>
  <c r="E97" i="10"/>
  <c r="E93" i="10"/>
  <c r="E102" i="10"/>
  <c r="E98" i="10"/>
  <c r="E103" i="10"/>
  <c r="E99" i="10"/>
  <c r="E95" i="10"/>
  <c r="I23" i="12"/>
  <c r="I20" i="12"/>
  <c r="K25" i="12"/>
  <c r="I21" i="12"/>
  <c r="C68" i="12"/>
  <c r="C63" i="12"/>
  <c r="C60" i="12"/>
  <c r="C55" i="12"/>
  <c r="J73" i="12"/>
  <c r="C66" i="12"/>
  <c r="C58" i="12"/>
  <c r="C71" i="12"/>
  <c r="C69" i="12"/>
  <c r="C61" i="12"/>
  <c r="C67" i="12"/>
  <c r="C64" i="12"/>
  <c r="C59" i="12"/>
  <c r="C56" i="12"/>
  <c r="C73" i="12"/>
  <c r="C62" i="12"/>
  <c r="C182" i="8"/>
  <c r="C185" i="8"/>
  <c r="E190" i="8"/>
  <c r="E188" i="8"/>
  <c r="I198" i="8"/>
  <c r="I204" i="8"/>
  <c r="G213" i="8"/>
  <c r="G218" i="8"/>
  <c r="C220" i="8"/>
  <c r="G225" i="8"/>
  <c r="D5" i="9"/>
  <c r="H5" i="9" s="1"/>
  <c r="E41" i="9"/>
  <c r="C32" i="10"/>
  <c r="C37" i="10"/>
  <c r="C45" i="10"/>
  <c r="C93" i="10"/>
  <c r="C100" i="10"/>
  <c r="E106" i="10"/>
  <c r="E175" i="10"/>
  <c r="E171" i="10"/>
  <c r="J180" i="10"/>
  <c r="E176" i="10"/>
  <c r="E172" i="10"/>
  <c r="E177" i="10"/>
  <c r="E173" i="10"/>
  <c r="I25" i="12"/>
  <c r="C70" i="12"/>
  <c r="I140" i="8"/>
  <c r="I144" i="8"/>
  <c r="K148" i="8"/>
  <c r="E167" i="8"/>
  <c r="E165" i="8"/>
  <c r="C174" i="8"/>
  <c r="C177" i="8"/>
  <c r="E179" i="8"/>
  <c r="E175" i="8"/>
  <c r="C188" i="8"/>
  <c r="E197" i="8"/>
  <c r="E200" i="8"/>
  <c r="C230" i="8"/>
  <c r="C226" i="8"/>
  <c r="C222" i="8"/>
  <c r="C218" i="8"/>
  <c r="C214" i="8"/>
  <c r="C20" i="10"/>
  <c r="C16" i="10"/>
  <c r="C12" i="10"/>
  <c r="C8" i="10"/>
  <c r="C17" i="10"/>
  <c r="C13" i="10"/>
  <c r="C9" i="10"/>
  <c r="E100" i="10"/>
  <c r="C104" i="10"/>
  <c r="I139" i="10"/>
  <c r="I136" i="10"/>
  <c r="I132" i="10"/>
  <c r="I128" i="10"/>
  <c r="I124" i="10"/>
  <c r="I120" i="10"/>
  <c r="I116" i="10"/>
  <c r="I137" i="10"/>
  <c r="I133" i="10"/>
  <c r="I129" i="10"/>
  <c r="I125" i="10"/>
  <c r="I121" i="10"/>
  <c r="I117" i="10"/>
  <c r="I113" i="10"/>
  <c r="I134" i="10"/>
  <c r="I130" i="10"/>
  <c r="I126" i="10"/>
  <c r="I122" i="10"/>
  <c r="I118" i="10"/>
  <c r="I114" i="10"/>
  <c r="J167" i="10"/>
  <c r="E164" i="10"/>
  <c r="G41" i="11"/>
  <c r="G37" i="11"/>
  <c r="G33" i="11"/>
  <c r="G29" i="11"/>
  <c r="G25" i="11"/>
  <c r="G21" i="11"/>
  <c r="G17" i="11"/>
  <c r="G13" i="11"/>
  <c r="G9" i="11"/>
  <c r="G42" i="11"/>
  <c r="G38" i="11"/>
  <c r="G34" i="11"/>
  <c r="G30" i="11"/>
  <c r="G26" i="11"/>
  <c r="G22" i="11"/>
  <c r="G18" i="11"/>
  <c r="G14" i="11"/>
  <c r="G10" i="11"/>
  <c r="G43" i="11"/>
  <c r="G39" i="11"/>
  <c r="G35" i="11"/>
  <c r="G31" i="11"/>
  <c r="G27" i="11"/>
  <c r="G23" i="11"/>
  <c r="G19" i="11"/>
  <c r="G15" i="11"/>
  <c r="G11" i="11"/>
  <c r="G7" i="11"/>
  <c r="C180" i="8"/>
  <c r="E203" i="8"/>
  <c r="I208" i="8"/>
  <c r="I205" i="8"/>
  <c r="I203" i="8"/>
  <c r="I199" i="8"/>
  <c r="E225" i="8"/>
  <c r="E221" i="8"/>
  <c r="E217" i="8"/>
  <c r="E213" i="8"/>
  <c r="E227" i="8"/>
  <c r="E223" i="8"/>
  <c r="E219" i="8"/>
  <c r="E215" i="8"/>
  <c r="E211" i="8"/>
  <c r="E15" i="10"/>
  <c r="E11" i="10"/>
  <c r="E7" i="10"/>
  <c r="E17" i="10"/>
  <c r="E13" i="10"/>
  <c r="E9" i="10"/>
  <c r="C29" i="10"/>
  <c r="C41" i="10"/>
  <c r="E104" i="10"/>
  <c r="E152" i="10"/>
  <c r="E148" i="10"/>
  <c r="E144" i="10"/>
  <c r="J157" i="10"/>
  <c r="E153" i="10"/>
  <c r="E149" i="10"/>
  <c r="E145" i="10"/>
  <c r="E154" i="10"/>
  <c r="E150" i="10"/>
  <c r="E146" i="10"/>
  <c r="E142" i="10"/>
  <c r="I41" i="11"/>
  <c r="I37" i="11"/>
  <c r="I33" i="11"/>
  <c r="I29" i="11"/>
  <c r="I25" i="11"/>
  <c r="I21" i="11"/>
  <c r="I17" i="11"/>
  <c r="I13" i="11"/>
  <c r="I9" i="11"/>
  <c r="I42" i="11"/>
  <c r="I38" i="11"/>
  <c r="I34" i="11"/>
  <c r="I30" i="11"/>
  <c r="I26" i="11"/>
  <c r="I22" i="11"/>
  <c r="I18" i="11"/>
  <c r="I14" i="11"/>
  <c r="I10" i="11"/>
  <c r="K45" i="11"/>
  <c r="I43" i="11"/>
  <c r="I39" i="11"/>
  <c r="I35" i="11"/>
  <c r="I31" i="11"/>
  <c r="I27" i="11"/>
  <c r="I23" i="11"/>
  <c r="I19" i="11"/>
  <c r="I15" i="11"/>
  <c r="I11" i="11"/>
  <c r="I7" i="11"/>
  <c r="E76" i="8"/>
  <c r="I77" i="8"/>
  <c r="I81" i="8"/>
  <c r="E107" i="8"/>
  <c r="E111" i="8"/>
  <c r="I112" i="8"/>
  <c r="E115" i="8"/>
  <c r="I116" i="8"/>
  <c r="I120" i="8"/>
  <c r="I139" i="8"/>
  <c r="E161" i="8"/>
  <c r="E180" i="8"/>
  <c r="I197" i="8"/>
  <c r="I200" i="8"/>
  <c r="J208" i="8"/>
  <c r="E212" i="8"/>
  <c r="G217" i="8"/>
  <c r="E224" i="8"/>
  <c r="E230" i="8"/>
  <c r="E35" i="9"/>
  <c r="C7" i="10"/>
  <c r="E12" i="10"/>
  <c r="C14" i="10"/>
  <c r="E20" i="10"/>
  <c r="C36" i="10"/>
  <c r="C92" i="10"/>
  <c r="C97" i="10"/>
  <c r="I119" i="10"/>
  <c r="K139" i="10"/>
  <c r="E147" i="10"/>
  <c r="E157" i="10"/>
  <c r="G36" i="11"/>
  <c r="I40" i="11"/>
  <c r="I180" i="8"/>
  <c r="I176" i="8"/>
  <c r="E199" i="8"/>
  <c r="E205" i="8"/>
  <c r="K208" i="8"/>
  <c r="E214" i="8"/>
  <c r="C219" i="8"/>
  <c r="E226" i="8"/>
  <c r="C228" i="8"/>
  <c r="G227" i="8"/>
  <c r="G223" i="8"/>
  <c r="G219" i="8"/>
  <c r="G215" i="8"/>
  <c r="G230" i="8"/>
  <c r="G245" i="8"/>
  <c r="G240" i="8"/>
  <c r="G236" i="8"/>
  <c r="G241" i="8"/>
  <c r="G237" i="8"/>
  <c r="E46" i="9"/>
  <c r="E42" i="9"/>
  <c r="E38" i="9"/>
  <c r="E34" i="9"/>
  <c r="E30" i="9"/>
  <c r="E26" i="9"/>
  <c r="E22" i="9"/>
  <c r="E18" i="9"/>
  <c r="E14" i="9"/>
  <c r="E10" i="9"/>
  <c r="E44" i="9"/>
  <c r="E40" i="9"/>
  <c r="E36" i="9"/>
  <c r="E32" i="9"/>
  <c r="E28" i="9"/>
  <c r="E24" i="9"/>
  <c r="E20" i="9"/>
  <c r="E16" i="9"/>
  <c r="E12" i="9"/>
  <c r="E8" i="9"/>
  <c r="E14" i="10"/>
  <c r="C18" i="10"/>
  <c r="I45" i="10"/>
  <c r="I42" i="10"/>
  <c r="I38" i="10"/>
  <c r="I34" i="10"/>
  <c r="I30" i="10"/>
  <c r="I40" i="10"/>
  <c r="I36" i="10"/>
  <c r="I32" i="10"/>
  <c r="I28" i="10"/>
  <c r="C59" i="10"/>
  <c r="C55" i="10"/>
  <c r="C51" i="10"/>
  <c r="C56" i="10"/>
  <c r="C52" i="10"/>
  <c r="C48" i="10"/>
  <c r="C89" i="10"/>
  <c r="C85" i="10"/>
  <c r="C81" i="10"/>
  <c r="C77" i="10"/>
  <c r="C73" i="10"/>
  <c r="C69" i="10"/>
  <c r="C86" i="10"/>
  <c r="C82" i="10"/>
  <c r="C78" i="10"/>
  <c r="C74" i="10"/>
  <c r="C70" i="10"/>
  <c r="C66" i="10"/>
  <c r="E92" i="10"/>
  <c r="J106" i="10"/>
  <c r="F111" i="10"/>
  <c r="C136" i="10"/>
  <c r="C132" i="10"/>
  <c r="C128" i="10"/>
  <c r="C124" i="10"/>
  <c r="C120" i="10"/>
  <c r="C116" i="10"/>
  <c r="C137" i="10"/>
  <c r="C133" i="10"/>
  <c r="C129" i="10"/>
  <c r="C125" i="10"/>
  <c r="C121" i="10"/>
  <c r="C117" i="10"/>
  <c r="C113" i="10"/>
  <c r="E151" i="10"/>
  <c r="E165" i="10"/>
  <c r="G32" i="11"/>
  <c r="I36" i="11"/>
  <c r="J12" i="12"/>
  <c r="I22" i="12"/>
  <c r="C65" i="12"/>
  <c r="J245" i="8"/>
  <c r="J249" i="8"/>
  <c r="C142" i="10"/>
  <c r="C146" i="10"/>
  <c r="C150" i="10"/>
  <c r="C154" i="10"/>
  <c r="C164" i="10"/>
  <c r="C173" i="10"/>
  <c r="C177" i="10"/>
  <c r="C10" i="11"/>
  <c r="C14" i="11"/>
  <c r="C18" i="11"/>
  <c r="C22" i="11"/>
  <c r="C26" i="11"/>
  <c r="C30" i="11"/>
  <c r="C34" i="11"/>
  <c r="C38" i="11"/>
  <c r="C42" i="11"/>
  <c r="J45" i="11"/>
  <c r="G21" i="12"/>
  <c r="J25" i="12"/>
  <c r="G30" i="12"/>
  <c r="K39" i="12"/>
  <c r="I22" i="13"/>
  <c r="C16" i="14"/>
  <c r="C12" i="14"/>
  <c r="C17" i="14"/>
  <c r="C13" i="14"/>
  <c r="C9" i="14"/>
  <c r="E41" i="14"/>
  <c r="I212" i="8"/>
  <c r="I216" i="8"/>
  <c r="I220" i="8"/>
  <c r="I224" i="8"/>
  <c r="I228" i="8"/>
  <c r="E236" i="8"/>
  <c r="E240" i="8"/>
  <c r="C245" i="8"/>
  <c r="I25" i="9"/>
  <c r="I29" i="9"/>
  <c r="I33" i="9"/>
  <c r="I37" i="9"/>
  <c r="I41" i="9"/>
  <c r="D5" i="10"/>
  <c r="H5" i="10" s="1"/>
  <c r="I10" i="10"/>
  <c r="I14" i="10"/>
  <c r="I18" i="10"/>
  <c r="G20" i="10"/>
  <c r="E27" i="10"/>
  <c r="E31" i="10"/>
  <c r="E35" i="10"/>
  <c r="E39" i="10"/>
  <c r="E43" i="10"/>
  <c r="E45" i="10"/>
  <c r="I49" i="10"/>
  <c r="I53" i="10"/>
  <c r="I57" i="10"/>
  <c r="G59" i="10"/>
  <c r="I71" i="10"/>
  <c r="I75" i="10"/>
  <c r="I79" i="10"/>
  <c r="I83" i="10"/>
  <c r="I87" i="10"/>
  <c r="G89" i="10"/>
  <c r="I92" i="10"/>
  <c r="I96" i="10"/>
  <c r="I100" i="10"/>
  <c r="G106" i="10"/>
  <c r="E113" i="10"/>
  <c r="E117" i="10"/>
  <c r="E121" i="10"/>
  <c r="E125" i="10"/>
  <c r="E129" i="10"/>
  <c r="E133" i="10"/>
  <c r="E137" i="10"/>
  <c r="E139" i="10"/>
  <c r="I147" i="10"/>
  <c r="I151" i="10"/>
  <c r="G157" i="10"/>
  <c r="G167" i="10"/>
  <c r="G180" i="10"/>
  <c r="G184" i="10"/>
  <c r="E26" i="11"/>
  <c r="E30" i="11"/>
  <c r="E34" i="11"/>
  <c r="E38" i="11"/>
  <c r="I7" i="12"/>
  <c r="E10" i="12"/>
  <c r="E12" i="12"/>
  <c r="E15" i="12"/>
  <c r="C25" i="12"/>
  <c r="I30" i="12"/>
  <c r="G33" i="12"/>
  <c r="G36" i="12"/>
  <c r="C42" i="12"/>
  <c r="G45" i="12"/>
  <c r="C47" i="12"/>
  <c r="C50" i="12"/>
  <c r="I50" i="12"/>
  <c r="I46" i="12"/>
  <c r="I42" i="12"/>
  <c r="I47" i="12"/>
  <c r="I43" i="12"/>
  <c r="I57" i="12"/>
  <c r="I65" i="12"/>
  <c r="E69" i="12"/>
  <c r="E70" i="12"/>
  <c r="E66" i="12"/>
  <c r="E62" i="12"/>
  <c r="E58" i="12"/>
  <c r="E73" i="12"/>
  <c r="E71" i="12"/>
  <c r="E67" i="12"/>
  <c r="E63" i="12"/>
  <c r="E59" i="12"/>
  <c r="E55" i="12"/>
  <c r="C20" i="14"/>
  <c r="C235" i="8"/>
  <c r="C239" i="8"/>
  <c r="G103" i="10"/>
  <c r="C145" i="10"/>
  <c r="G146" i="10"/>
  <c r="C149" i="10"/>
  <c r="G150" i="10"/>
  <c r="C153" i="10"/>
  <c r="G154" i="10"/>
  <c r="G164" i="10"/>
  <c r="C172" i="10"/>
  <c r="G173" i="10"/>
  <c r="C176" i="10"/>
  <c r="G177" i="10"/>
  <c r="C9" i="11"/>
  <c r="C13" i="11"/>
  <c r="C17" i="11"/>
  <c r="C21" i="11"/>
  <c r="C25" i="11"/>
  <c r="C29" i="11"/>
  <c r="C33" i="11"/>
  <c r="C37" i="11"/>
  <c r="G20" i="12"/>
  <c r="C28" i="12"/>
  <c r="G29" i="12"/>
  <c r="C32" i="12"/>
  <c r="I33" i="12"/>
  <c r="C35" i="12"/>
  <c r="G42" i="12"/>
  <c r="I45" i="12"/>
  <c r="G50" i="12"/>
  <c r="I52" i="12"/>
  <c r="E56" i="12"/>
  <c r="E64" i="12"/>
  <c r="C11" i="13"/>
  <c r="C13" i="13"/>
  <c r="E16" i="14"/>
  <c r="E12" i="14"/>
  <c r="E8" i="14"/>
  <c r="E17" i="14"/>
  <c r="E13" i="14"/>
  <c r="E9" i="14"/>
  <c r="E20" i="14"/>
  <c r="E18" i="14"/>
  <c r="E14" i="14"/>
  <c r="E10" i="14"/>
  <c r="I10" i="12"/>
  <c r="I15" i="12"/>
  <c r="E36" i="12"/>
  <c r="E39" i="12"/>
  <c r="E37" i="12"/>
  <c r="E33" i="12"/>
  <c r="I73" i="12"/>
  <c r="I70" i="12"/>
  <c r="I71" i="12"/>
  <c r="I67" i="12"/>
  <c r="I63" i="12"/>
  <c r="I59" i="12"/>
  <c r="I55" i="12"/>
  <c r="I68" i="12"/>
  <c r="I64" i="12"/>
  <c r="I60" i="12"/>
  <c r="I56" i="12"/>
  <c r="I23" i="13"/>
  <c r="I19" i="13"/>
  <c r="I15" i="13"/>
  <c r="I11" i="13"/>
  <c r="I7" i="13"/>
  <c r="I24" i="13"/>
  <c r="I20" i="13"/>
  <c r="I16" i="13"/>
  <c r="I12" i="13"/>
  <c r="I8" i="13"/>
  <c r="K27" i="13"/>
  <c r="I25" i="13"/>
  <c r="I21" i="13"/>
  <c r="I17" i="13"/>
  <c r="I13" i="13"/>
  <c r="I9" i="13"/>
  <c r="C29" i="14"/>
  <c r="C25" i="14"/>
  <c r="C30" i="14"/>
  <c r="C26" i="14"/>
  <c r="E38" i="14"/>
  <c r="J52" i="14"/>
  <c r="E48" i="14"/>
  <c r="E45" i="14"/>
  <c r="E42" i="14"/>
  <c r="E39" i="14"/>
  <c r="E49" i="14"/>
  <c r="E46" i="14"/>
  <c r="E43" i="14"/>
  <c r="E36" i="14"/>
  <c r="E40" i="14"/>
  <c r="I222" i="8"/>
  <c r="I226" i="8"/>
  <c r="E238" i="8"/>
  <c r="I12" i="10"/>
  <c r="I16" i="10"/>
  <c r="E37" i="10"/>
  <c r="I55" i="10"/>
  <c r="I9" i="12"/>
  <c r="E31" i="12"/>
  <c r="I37" i="12"/>
  <c r="I34" i="12"/>
  <c r="G49" i="12"/>
  <c r="I61" i="12"/>
  <c r="K73" i="12"/>
  <c r="I18" i="13"/>
  <c r="J20" i="14"/>
  <c r="E50" i="14"/>
  <c r="I22" i="15"/>
  <c r="I19" i="15"/>
  <c r="I16" i="15"/>
  <c r="I13" i="15"/>
  <c r="I26" i="15"/>
  <c r="I10" i="15"/>
  <c r="I23" i="15"/>
  <c r="I20" i="15"/>
  <c r="I17" i="15"/>
  <c r="I7" i="15"/>
  <c r="I14" i="15"/>
  <c r="I27" i="15"/>
  <c r="I24" i="15"/>
  <c r="I21" i="15"/>
  <c r="I11" i="15"/>
  <c r="I8" i="15"/>
  <c r="K29" i="15"/>
  <c r="G49" i="14"/>
  <c r="G45" i="14"/>
  <c r="G41" i="14"/>
  <c r="E8" i="13"/>
  <c r="E12" i="13"/>
  <c r="E16" i="13"/>
  <c r="E20" i="13"/>
  <c r="E24" i="13"/>
  <c r="I7" i="14"/>
  <c r="I11" i="14"/>
  <c r="I15" i="14"/>
  <c r="E23" i="14"/>
  <c r="I24" i="14"/>
  <c r="E27" i="14"/>
  <c r="I28" i="14"/>
  <c r="E31" i="14"/>
  <c r="E33" i="14"/>
  <c r="G40" i="14"/>
  <c r="C49" i="14"/>
  <c r="G52" i="14"/>
  <c r="E7" i="15"/>
  <c r="E10" i="15"/>
  <c r="G17" i="15"/>
  <c r="G20" i="15"/>
  <c r="E23" i="15"/>
  <c r="E26" i="15"/>
  <c r="C5" i="16"/>
  <c r="E5" i="16" s="1"/>
  <c r="G36" i="14"/>
  <c r="G43" i="14"/>
  <c r="G46" i="14"/>
  <c r="E7" i="13"/>
  <c r="E11" i="13"/>
  <c r="E15" i="13"/>
  <c r="E19" i="13"/>
  <c r="I10" i="14"/>
  <c r="I14" i="14"/>
  <c r="I18" i="14"/>
  <c r="I23" i="14"/>
  <c r="E26" i="14"/>
  <c r="I27" i="14"/>
  <c r="E30" i="14"/>
  <c r="I31" i="14"/>
  <c r="G13" i="15"/>
  <c r="E19" i="15"/>
  <c r="E22" i="15"/>
  <c r="C26" i="15"/>
  <c r="C22" i="15"/>
  <c r="C18" i="15"/>
  <c r="C14" i="15"/>
  <c r="C10" i="15"/>
  <c r="G39" i="14"/>
  <c r="G42" i="14"/>
  <c r="C48" i="14"/>
  <c r="C44" i="14"/>
  <c r="C40" i="14"/>
  <c r="I9" i="14"/>
  <c r="I13" i="14"/>
  <c r="I17" i="14"/>
  <c r="E25" i="14"/>
  <c r="I26" i="14"/>
  <c r="I30" i="14"/>
  <c r="C41" i="14"/>
  <c r="G48" i="14"/>
  <c r="C52" i="14"/>
  <c r="K52" i="14"/>
  <c r="G27" i="15"/>
  <c r="G23" i="15"/>
  <c r="G19" i="15"/>
  <c r="G15" i="15"/>
  <c r="G11" i="15"/>
  <c r="G7" i="15"/>
  <c r="I556" i="16"/>
  <c r="J556" i="16"/>
  <c r="G66" i="2" l="1"/>
  <c r="H51" i="2"/>
  <c r="G59" i="2"/>
  <c r="C43" i="2"/>
  <c r="G43" i="2" s="1"/>
  <c r="D66" i="2"/>
  <c r="H66" i="2" s="1"/>
  <c r="H46" i="2"/>
  <c r="H47" i="2"/>
  <c r="H56" i="2"/>
  <c r="H41" i="2"/>
  <c r="G55" i="2"/>
  <c r="H52" i="2"/>
  <c r="H58" i="2"/>
  <c r="D43" i="2"/>
  <c r="H43" i="2" s="1"/>
  <c r="G51" i="2"/>
  <c r="H54" i="2"/>
  <c r="H63" i="2"/>
  <c r="H48" i="2"/>
  <c r="H50" i="2"/>
  <c r="H59" i="2"/>
  <c r="H64" i="2"/>
  <c r="G47" i="2"/>
</calcChain>
</file>

<file path=xl/sharedStrings.xml><?xml version="1.0" encoding="utf-8"?>
<sst xmlns="http://schemas.openxmlformats.org/spreadsheetml/2006/main" count="1874" uniqueCount="670">
  <si>
    <t>VFACTS SA REPORT</t>
  </si>
  <si>
    <t>FEDERAL CHAMBER OF AUTOMOTIVE INDUSTRIES</t>
  </si>
  <si>
    <t>NEW VEHICLE SALES</t>
  </si>
  <si>
    <t>JUNE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</si>
  <si>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</si>
  <si>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</si>
  <si>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</si>
  <si>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</si>
  <si>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</si>
  <si>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</si>
  <si>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</si>
  <si>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</si>
  <si>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</si>
  <si>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</si>
  <si>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</si>
  <si>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</si>
  <si>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</si>
  <si>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</si>
  <si>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July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</si>
  <si>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</si>
  <si>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</si>
  <si>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SA</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</si>
  <si>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</si>
  <si>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</si>
  <si>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</si>
  <si>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</si>
  <si>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</si>
  <si>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</si>
  <si>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</si>
  <si>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</si>
  <si>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</si>
  <si>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</si>
  <si>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</si>
  <si>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</si>
  <si>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</si>
  <si>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</si>
  <si>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</si>
  <si>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</si>
  <si>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</si>
  <si>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</si>
  <si>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</si>
  <si>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</si>
  <si>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</si>
  <si>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</si>
  <si>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</si>
  <si>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</si>
  <si>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</si>
  <si>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</si>
  <si>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</si>
  <si>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</si>
  <si>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Alpine</t>
  </si>
  <si>
    <t>Aston Martin</t>
  </si>
  <si>
    <t>Audi</t>
  </si>
  <si>
    <t>Bentley</t>
  </si>
  <si>
    <t>BMW</t>
  </si>
  <si>
    <t>Chrysler</t>
  </si>
  <si>
    <t>Citroen</t>
  </si>
  <si>
    <t>Ferrari</t>
  </si>
  <si>
    <t>Fiat</t>
  </si>
  <si>
    <t>Fiat Professional</t>
  </si>
  <si>
    <t>Ford</t>
  </si>
  <si>
    <t>Genesis</t>
  </si>
  <si>
    <t>Great Wall</t>
  </si>
  <si>
    <t>Haval</t>
  </si>
  <si>
    <t>Holden</t>
  </si>
  <si>
    <t>Honda</t>
  </si>
  <si>
    <t>Hyundai</t>
  </si>
  <si>
    <t>Infiniti</t>
  </si>
  <si>
    <t>Isuzu Ute</t>
  </si>
  <si>
    <t>Iveco Bus</t>
  </si>
  <si>
    <t>Jaguar</t>
  </si>
  <si>
    <t>Jeep</t>
  </si>
  <si>
    <t>Kia</t>
  </si>
  <si>
    <t>Lamborghini</t>
  </si>
  <si>
    <t>Land Rover</t>
  </si>
  <si>
    <t>LDV</t>
  </si>
  <si>
    <t>Lexus</t>
  </si>
  <si>
    <t>Lotus</t>
  </si>
  <si>
    <t>Maserati</t>
  </si>
  <si>
    <t>Mazda</t>
  </si>
  <si>
    <t>McLaren</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</si>
  <si>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</si>
  <si>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</si>
  <si>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</si>
  <si>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</si>
  <si>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</si>
  <si>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</si>
  <si>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</si>
  <si>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</si>
  <si>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</si>
  <si>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</si>
  <si>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</si>
  <si>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</si>
  <si>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</si>
  <si>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</si>
  <si>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</si>
  <si>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</si>
  <si>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</si>
  <si>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Daf</t>
  </si>
  <si>
    <t>Freightliner</t>
  </si>
  <si>
    <t>Fuso</t>
  </si>
  <si>
    <t>Hino</t>
  </si>
  <si>
    <t>Hyundai Commercial Vehicles</t>
  </si>
  <si>
    <t>International</t>
  </si>
  <si>
    <t>Isuzu</t>
  </si>
  <si>
    <t>Iveco Trucks</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</si>
  <si>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</si>
  <si>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</si>
  <si>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</si>
  <si>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</si>
  <si>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</si>
  <si>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</si>
  <si>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</si>
  <si>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</si>
  <si>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</si>
  <si>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</si>
  <si>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</si>
  <si>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</si>
  <si>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</si>
  <si>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</si>
  <si>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</si>
  <si>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</si>
  <si>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</si>
  <si>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</si>
  <si>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</si>
  <si>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</si>
  <si>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</si>
  <si>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</si>
  <si>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</si>
  <si>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</si>
  <si>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</si>
  <si>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</si>
  <si>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</si>
  <si>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</si>
  <si>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</si>
  <si>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</si>
  <si>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</si>
  <si>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</si>
  <si>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</si>
  <si>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</si>
  <si>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</si>
  <si>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</si>
  <si>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</si>
  <si>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</si>
  <si>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</si>
  <si>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</si>
  <si>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</si>
  <si>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</si>
  <si>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</si>
  <si>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</si>
  <si>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</si>
  <si>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</si>
  <si>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</si>
  <si>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</si>
  <si>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</si>
  <si>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</si>
  <si>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</si>
  <si>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</si>
  <si>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</si>
  <si>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</si>
  <si>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</si>
  <si>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</si>
  <si>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</si>
  <si>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</si>
  <si>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</si>
  <si>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</si>
  <si>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</si>
  <si>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</si>
  <si>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</si>
  <si>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Kia Picanto</t>
  </si>
  <si>
    <t>Mitsubishi Mirage</t>
  </si>
  <si>
    <t>Total Micro</t>
  </si>
  <si>
    <t>Light &lt; $25K</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</si>
  <si>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</si>
  <si>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</si>
  <si>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</si>
  <si>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</si>
  <si>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</si>
  <si>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</si>
  <si>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</si>
  <si>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</si>
  <si>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</si>
  <si>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</si>
  <si>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</si>
  <si>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</si>
  <si>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</si>
  <si>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</si>
  <si>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</si>
  <si>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</si>
  <si>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</si>
  <si>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</si>
  <si>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Citroen C3</t>
  </si>
  <si>
    <t>MINI Hatch</t>
  </si>
  <si>
    <t>Peugeot 208</t>
  </si>
  <si>
    <t>Total Light &gt; $25K</t>
  </si>
  <si>
    <t>Total Light</t>
  </si>
  <si>
    <t>Small &lt; $40K</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</si>
  <si>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</si>
  <si>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</si>
  <si>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</si>
  <si>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</si>
  <si>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</si>
  <si>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</si>
  <si>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</si>
  <si>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</si>
  <si>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</si>
  <si>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</si>
  <si>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</si>
  <si>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</si>
  <si>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</si>
  <si>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</si>
  <si>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</si>
  <si>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Subaru Impreza</t>
  </si>
  <si>
    <t>Subaru WRX</t>
  </si>
  <si>
    <t>Toyota Corolla</t>
  </si>
  <si>
    <t>Toyota Prius</t>
  </si>
  <si>
    <t>Toyota Prius V</t>
  </si>
  <si>
    <t>Volkswagen Golf</t>
  </si>
  <si>
    <t>Total Small &lt; $40K</t>
  </si>
  <si>
    <t>Small &gt; $40K</t>
  </si>
  <si>
    <t>Audi A3</t>
  </si>
  <si>
    <t>BMW 1 Series</t>
  </si>
  <si>
    <t>BMW 2 Series</t>
  </si>
  <si>
    <t>BMW 2 Series Gran Coupe</t>
  </si>
  <si>
    <t>BMW i3</t>
  </si>
  <si>
    <t>Lexus CT200H</t>
  </si>
  <si>
    <t>Mercedes-Benz A-Class</t>
  </si>
  <si>
    <t>Mercedes-Benz B-Class</t>
  </si>
  <si>
    <t>MINI Clubman</t>
  </si>
  <si>
    <t>Nissan Leaf</t>
  </si>
  <si>
    <t>Total Small &gt; $40K</t>
  </si>
  <si>
    <t>Total Small</t>
  </si>
  <si>
    <t>Medium &lt; $60K</t>
  </si>
  <si>
    <t>Ford Mondeo</t>
  </si>
  <si>
    <t>Honda Accord</t>
  </si>
  <si>
    <t>Hyundai Sonata</t>
  </si>
  <si>
    <t>Kia Optima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</si>
  <si>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</si>
  <si>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</si>
  <si>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</si>
  <si>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</si>
  <si>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</si>
  <si>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</si>
  <si>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</si>
  <si>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</si>
  <si>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</si>
  <si>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</si>
  <si>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</si>
  <si>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</si>
  <si>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</si>
  <si>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</si>
  <si>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</si>
  <si>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</si>
  <si>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</si>
  <si>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</si>
  <si>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</si>
  <si>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</si>
  <si>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</si>
  <si>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</si>
  <si>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</si>
  <si>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</si>
  <si>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</si>
  <si>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</si>
  <si>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</si>
  <si>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</si>
  <si>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</si>
  <si>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</si>
  <si>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</si>
  <si>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</si>
  <si>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</si>
  <si>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</si>
  <si>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</si>
  <si>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</si>
  <si>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Genesis G80</t>
  </si>
  <si>
    <t>Jaguar XF</t>
  </si>
  <si>
    <t>Lexus GS</t>
  </si>
  <si>
    <t>Maserati Ghibli</t>
  </si>
  <si>
    <t>Mercedes-Benz CLS-Class</t>
  </si>
  <si>
    <t>Mercedes-Benz E-Class</t>
  </si>
  <si>
    <t>Total Large &gt; $70K</t>
  </si>
  <si>
    <t>Total Large</t>
  </si>
  <si>
    <t>Upper Large &lt; $100K</t>
  </si>
  <si>
    <t>Chrysler 300</t>
  </si>
  <si>
    <t>Total Upper Large &lt; $100K</t>
  </si>
  <si>
    <t>Upper Large &gt; $100K</t>
  </si>
  <si>
    <t>Bentley Sedan</t>
  </si>
  <si>
    <t>BMW 6 Series GT</t>
  </si>
  <si>
    <t>BMW 7 Series</t>
  </si>
  <si>
    <t>BMW 8 Series Gran Coupe</t>
  </si>
  <si>
    <t>Mercedes-AMG GT 4D</t>
  </si>
  <si>
    <t>Mercedes-Benz S-Class</t>
  </si>
  <si>
    <t>Total Upper Large &gt; $100K</t>
  </si>
  <si>
    <t>Total Upper Large</t>
  </si>
  <si>
    <t>People Movers &lt; $60K</t>
  </si>
  <si>
    <t>Honda Odyssey</t>
  </si>
  <si>
    <t>Hyundai iMAX</t>
  </si>
  <si>
    <t>Kia Carnival</t>
  </si>
  <si>
    <t>LDV G10 Wagon</t>
  </si>
  <si>
    <t>Toyota Tarago</t>
  </si>
  <si>
    <t>Volkswagen Caddy</t>
  </si>
  <si>
    <t>Volkswagen Multivan</t>
  </si>
  <si>
    <t>Total People Movers &lt; $60K</t>
  </si>
  <si>
    <t>People Movers &gt; $60K</t>
  </si>
  <si>
    <t>Mercedes-Benz Marco Polo</t>
  </si>
  <si>
    <t>Mercedes-Benz Valente</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</si>
  <si>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</si>
  <si>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</si>
  <si>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</si>
  <si>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</si>
  <si>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</si>
  <si>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</si>
  <si>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</si>
  <si>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</si>
  <si>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</si>
  <si>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</si>
  <si>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</si>
  <si>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</si>
  <si>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</si>
  <si>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</si>
  <si>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</si>
  <si>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</si>
  <si>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</si>
  <si>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Alfa Romeo 4C</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</si>
  <si>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</si>
  <si>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</si>
  <si>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</si>
  <si>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</si>
  <si>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</si>
  <si>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</si>
  <si>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</si>
  <si>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</si>
  <si>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</si>
  <si>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</si>
  <si>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</si>
  <si>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</si>
  <si>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</si>
  <si>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Mercedes-Benz SLC-Class</t>
  </si>
  <si>
    <t>Porsche Boxster</t>
  </si>
  <si>
    <t>Porsche Cayman</t>
  </si>
  <si>
    <t>Toyota Supra</t>
  </si>
  <si>
    <t>Total Sports &gt; $80K</t>
  </si>
  <si>
    <t>Sports &gt; $200K</t>
  </si>
  <si>
    <t>Aston Martin Coupe/Conv</t>
  </si>
  <si>
    <t>Bentley Coupe/Conv</t>
  </si>
  <si>
    <t>BMW 8 Series</t>
  </si>
  <si>
    <t>BMW i8</t>
  </si>
  <si>
    <t>Ferrari Coupe/Conv</t>
  </si>
  <si>
    <t>Lamborghini Coupe/Conv</t>
  </si>
  <si>
    <t>Maserati Coupe/Conv</t>
  </si>
  <si>
    <t>McLaren Coupe/Conv</t>
  </si>
  <si>
    <t>Mercedes-Benz S-Class Cpe/Conv</t>
  </si>
  <si>
    <t>Nissan GT-R</t>
  </si>
  <si>
    <t>Porsche 911</t>
  </si>
  <si>
    <t>Total Sports &gt; $200K</t>
  </si>
  <si>
    <t>Total Sports</t>
  </si>
  <si>
    <t>Total Passenger &lt; $</t>
  </si>
  <si>
    <t>Total Passenger &gt; $</t>
  </si>
  <si>
    <t>Total Passenger</t>
  </si>
  <si>
    <t>NEW VEHICLE SALES BY MARQUE - PASSENGER</t>
  </si>
  <si>
    <t>Citroen C3 Aircross</t>
  </si>
  <si>
    <t>Citroen C4 Cactus</t>
  </si>
  <si>
    <t>Ford EcoSport</t>
  </si>
  <si>
    <t>Holden Trax</t>
  </si>
  <si>
    <t>Hyundai Venue</t>
  </si>
  <si>
    <t>Mazda CX-3</t>
  </si>
  <si>
    <t>Nissan Juke</t>
  </si>
  <si>
    <t>Renault Captur</t>
  </si>
  <si>
    <t>SsangYong Tivoli</t>
  </si>
  <si>
    <t>Suzuki Ignis</t>
  </si>
  <si>
    <t>Suzuki Jimny</t>
  </si>
  <si>
    <t>Volkswagen T-Cross</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</si>
  <si>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</si>
  <si>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</si>
  <si>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</si>
  <si>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</si>
  <si>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</si>
  <si>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</si>
  <si>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</si>
  <si>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</si>
  <si>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</si>
  <si>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</si>
  <si>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</si>
  <si>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</si>
  <si>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</si>
  <si>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</si>
  <si>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Renault Kadjar</t>
  </si>
  <si>
    <t>Subaru XV</t>
  </si>
  <si>
    <t>Suzuki S-Cross</t>
  </si>
  <si>
    <t>Suzuki Vitara</t>
  </si>
  <si>
    <t>Toyota C-HR</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</si>
  <si>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</si>
  <si>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</si>
  <si>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</si>
  <si>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</si>
  <si>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</si>
  <si>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</si>
  <si>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</si>
  <si>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</si>
  <si>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</si>
  <si>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</si>
  <si>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</si>
  <si>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</si>
  <si>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</si>
  <si>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</si>
  <si>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</si>
  <si>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</si>
  <si>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</si>
  <si>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</si>
  <si>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</si>
  <si>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</si>
  <si>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</si>
  <si>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</si>
  <si>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</si>
  <si>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</si>
  <si>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</si>
  <si>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</si>
  <si>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</si>
  <si>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</si>
  <si>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</si>
  <si>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</si>
  <si>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</si>
  <si>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</si>
  <si>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</si>
  <si>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</si>
  <si>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</si>
  <si>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</si>
  <si>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</si>
  <si>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</si>
  <si>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</si>
  <si>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</si>
  <si>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</si>
  <si>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</si>
  <si>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</si>
  <si>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</si>
  <si>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</si>
  <si>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</si>
  <si>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EQC</t>
  </si>
  <si>
    <t>Mercedes-Benz GLB-Class</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</si>
  <si>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</si>
  <si>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</si>
  <si>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</si>
  <si>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</si>
  <si>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</si>
  <si>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</si>
  <si>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</si>
  <si>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</si>
  <si>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</si>
  <si>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</si>
  <si>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</si>
  <si>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</si>
  <si>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</si>
  <si>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</si>
  <si>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</si>
  <si>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</si>
  <si>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</si>
  <si>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</si>
  <si>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</si>
  <si>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</si>
  <si>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</si>
  <si>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</si>
  <si>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</si>
  <si>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</si>
  <si>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</si>
  <si>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</si>
  <si>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</si>
  <si>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</si>
  <si>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</si>
  <si>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</si>
  <si>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</si>
  <si>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</si>
  <si>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</si>
  <si>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</si>
  <si>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</si>
  <si>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</si>
  <si>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</si>
  <si>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</si>
  <si>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</si>
  <si>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</si>
  <si>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</si>
  <si>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</si>
  <si>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</si>
  <si>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</si>
  <si>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</si>
  <si>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</si>
  <si>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</si>
  <si>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XC90</t>
  </si>
  <si>
    <t>Total SUV Large &gt; $70K</t>
  </si>
  <si>
    <t>Total SUV Large</t>
  </si>
  <si>
    <t>SUV Upper Large &lt; $100K</t>
  </si>
  <si>
    <t>Nissan Patrol Wagon</t>
  </si>
  <si>
    <t>Toyota Landcruiser Wagon</t>
  </si>
  <si>
    <t>Total SUV Upper Large &lt; $100K</t>
  </si>
  <si>
    <t>SUV Upper Large &gt; $100K</t>
  </si>
  <si>
    <t>Audi Q8</t>
  </si>
  <si>
    <t>Bentley Bentayga</t>
  </si>
  <si>
    <t>BMW X7</t>
  </si>
  <si>
    <t>Lamborghini Urus</t>
  </si>
  <si>
    <t>Land Rover Discovery</t>
  </si>
  <si>
    <t>Land Rover Range Rover</t>
  </si>
  <si>
    <t>Lexus LX</t>
  </si>
  <si>
    <t>Mercedes-Benz G-Class</t>
  </si>
  <si>
    <t>Mercedes-Benz GLS-Class</t>
  </si>
  <si>
    <t>Total SUV Upper Large &gt; $100K</t>
  </si>
  <si>
    <t>Total SUV Upper Large</t>
  </si>
  <si>
    <t>Total SUV &lt; $</t>
  </si>
  <si>
    <t>Total SUV &gt; $</t>
  </si>
  <si>
    <t>Total SUV</t>
  </si>
  <si>
    <t>NEW VEHICLE SALES BY MARQUE - SUV</t>
  </si>
  <si>
    <t>Iveco Daily Minibus &lt; 20 Seats</t>
  </si>
  <si>
    <t>Mercedes-Benz Sprinter Bus</t>
  </si>
  <si>
    <t>Renault Master Bus</t>
  </si>
  <si>
    <t>Toyota Hiace Bus</t>
  </si>
  <si>
    <t>Total Light Buses &lt; 20 Seats</t>
  </si>
  <si>
    <t>Toyota Coaster</t>
  </si>
  <si>
    <t>Total Light Buses =&gt; 20 Seats</t>
  </si>
  <si>
    <t>Fiat Doblo</t>
  </si>
  <si>
    <t>Peugeot Partner</t>
  </si>
  <si>
    <t>Renault Kangoo</t>
  </si>
  <si>
    <t>Volkswagen Caddy Van</t>
  </si>
  <si>
    <t>Total Vans/CC &lt;= 2.5t</t>
  </si>
  <si>
    <t>Ford Transit Custom</t>
  </si>
  <si>
    <t>Hyundai iLOAD</t>
  </si>
  <si>
    <t>LDV G10</t>
  </si>
  <si>
    <t>LDV V80</t>
  </si>
  <si>
    <t>Mercedes-Benz Vito</t>
  </si>
  <si>
    <t>Mitsubishi Express</t>
  </si>
  <si>
    <t>Peugeot Expert</t>
  </si>
  <si>
    <t>Renault Trafic</t>
  </si>
  <si>
    <t>Toyota Hiace Van</t>
  </si>
  <si>
    <t>Volkswagen Transporter</t>
  </si>
  <si>
    <t>Total Vans/CC 2.5-3.5t</t>
  </si>
  <si>
    <t>Ford Ranger 4X2</t>
  </si>
  <si>
    <t>Great Wall Steed 4X2</t>
  </si>
  <si>
    <t>Holden Colorado 4X2</t>
  </si>
  <si>
    <t>Isuzu Ute D-Max 4X2</t>
  </si>
  <si>
    <t>Mazda BT-50 4X2</t>
  </si>
  <si>
    <t>Mercedes-Benz X-Class 4X2</t>
  </si>
  <si>
    <t>Mitsubishi Triton 4X2</t>
  </si>
  <si>
    <t>Nissan Navara 4X2</t>
  </si>
  <si>
    <t>Toyota Hilux 4X2</t>
  </si>
  <si>
    <t>Total PU/CC 4X2</t>
  </si>
  <si>
    <t>Ford Ranger 4X4</t>
  </si>
  <si>
    <t>Great Wall Steed 4X4</t>
  </si>
  <si>
    <t>Holden Colorado 4X4</t>
  </si>
  <si>
    <t>Isuzu Ute D-Max 4X4</t>
  </si>
  <si>
    <t>Jeep Gladiator</t>
  </si>
  <si>
    <t>LDV T60 4X4</t>
  </si>
  <si>
    <t>Mazda BT-50 4X4</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</si>
  <si>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</si>
  <si>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</si>
  <si>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</si>
  <si>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</si>
  <si>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</si>
  <si>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</si>
  <si>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</si>
  <si>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</si>
  <si>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</si>
  <si>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</si>
  <si>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</si>
  <si>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</si>
  <si>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</si>
  <si>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</si>
  <si>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</si>
  <si>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</si>
  <si>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</si>
  <si>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</si>
  <si>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</si>
  <si>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Hyundai EX8</t>
  </si>
  <si>
    <t>Isuzu N-Series (LD)</t>
  </si>
  <si>
    <t>Iveco C/C (LD)</t>
  </si>
  <si>
    <t>Iveco Van (LD)</t>
  </si>
  <si>
    <t>Mercedes-Benz Sprinter</t>
  </si>
  <si>
    <t>Renault Master</t>
  </si>
  <si>
    <t>Volkswagen Crafter</t>
  </si>
  <si>
    <t>Total LD 3501-8000 kgs GVM</t>
  </si>
  <si>
    <t>MD =&gt; 8001 GVM &amp; GCM &lt; 39001</t>
  </si>
  <si>
    <t>Fuso Fighter (MD)</t>
  </si>
  <si>
    <t>Hino (MD)</t>
  </si>
  <si>
    <t>Hyundai EX9</t>
  </si>
  <si>
    <t>Isuzu N-Series (MD)</t>
  </si>
  <si>
    <t>Iveco (MD)</t>
  </si>
  <si>
    <t>MAN (MD)</t>
  </si>
  <si>
    <t>Mercedes (MD)</t>
  </si>
  <si>
    <t>UD Trucks (MD)</t>
  </si>
  <si>
    <t>Volvo Truck (MD)</t>
  </si>
  <si>
    <t>Total MD =&gt; 8001 GVM &amp; GCM &lt; 39001</t>
  </si>
  <si>
    <t>HD =&gt; 8001 GVM &amp; GCM &gt; 39000</t>
  </si>
  <si>
    <t>DAF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</si>
  <si>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</si>
  <si>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</si>
  <si>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</si>
  <si>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</si>
  <si>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</si>
  <si>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</si>
  <si>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</si>
  <si>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</si>
  <si>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</si>
  <si>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</si>
  <si>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</si>
  <si>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</si>
  <si>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</si>
  <si>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</si>
  <si>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</si>
  <si>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</si>
  <si>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</si>
  <si>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Alpine Total</t>
  </si>
  <si>
    <t>Aston Martin Total</t>
  </si>
  <si>
    <t>Audi Total</t>
  </si>
  <si>
    <t>Bentley Total</t>
  </si>
  <si>
    <t>BMW Total</t>
  </si>
  <si>
    <t>Chrysler Total</t>
  </si>
  <si>
    <t>Citroen Total</t>
  </si>
  <si>
    <t>Daf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</si>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</sst>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sz val="10"/>
      <name val="Arial"/>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2" fillId="0" borderId="0" applyFont="0" applyFill="0" applyBorder="0" applyAlignment="0" applyProtection="0"/>
  </cellStyleXfs>
  <cellXfs count="179">
    <xf numFmtId="0" fontId="0" fillId="0" borderId="0" xfId="0"/>
    <xf numFmtId="0" fontId="1" fillId="0" borderId="0" xfId="1"/>
    <xf numFmtId="0" fontId="3" fillId="0" borderId="0" xfId="1" applyFont="1" applyAlignment="1">
      <alignment horizontal="center"/>
    </xf>
    <xf numFmtId="0" fontId="3" fillId="0" borderId="0" xfId="1" applyFont="1"/>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5" xfId="1" applyFont="1" applyBorder="1"/>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2" fillId="0" borderId="9" xfId="1" applyFont="1" applyBorder="1" applyAlignment="1">
      <alignment horizontal="center"/>
    </xf>
    <xf numFmtId="0" fontId="12" fillId="0" borderId="10" xfId="1" applyFont="1" applyBorder="1" applyAlignment="1">
      <alignment horizontal="center"/>
    </xf>
    <xf numFmtId="0" fontId="12" fillId="0" borderId="8" xfId="1" applyFont="1" applyBorder="1" applyAlignment="1">
      <alignment horizontal="center"/>
    </xf>
    <xf numFmtId="0" fontId="12" fillId="0" borderId="8" xfId="1" applyFont="1" applyBorder="1"/>
    <xf numFmtId="3" fontId="12" fillId="0" borderId="9" xfId="1" applyNumberFormat="1" applyFont="1" applyBorder="1" applyAlignment="1">
      <alignment horizontal="right"/>
    </xf>
    <xf numFmtId="3" fontId="12" fillId="0" borderId="10" xfId="1" applyNumberFormat="1" applyFont="1" applyBorder="1" applyAlignment="1">
      <alignment horizontal="right"/>
    </xf>
    <xf numFmtId="3" fontId="12" fillId="0" borderId="8" xfId="1" applyNumberFormat="1" applyFont="1" applyBorder="1" applyAlignment="1">
      <alignment horizontal="right"/>
    </xf>
    <xf numFmtId="164" fontId="12" fillId="0" borderId="9" xfId="2" applyNumberFormat="1" applyBorder="1" applyAlignment="1">
      <alignment horizontal="right"/>
    </xf>
    <xf numFmtId="164" fontId="12" fillId="0" borderId="10" xfId="2" applyNumberFormat="1" applyBorder="1" applyAlignment="1">
      <alignment horizontal="right"/>
    </xf>
    <xf numFmtId="3" fontId="12" fillId="0" borderId="9" xfId="1" applyNumberFormat="1" applyFont="1" applyBorder="1"/>
    <xf numFmtId="3" fontId="12" fillId="0" borderId="10" xfId="1" applyNumberFormat="1" applyFont="1" applyBorder="1"/>
    <xf numFmtId="3" fontId="12" fillId="0" borderId="8" xfId="1" applyNumberFormat="1" applyFont="1" applyBorder="1"/>
    <xf numFmtId="0" fontId="12" fillId="0" borderId="9" xfId="1" applyFont="1" applyBorder="1"/>
    <xf numFmtId="0" fontId="12" fillId="0" borderId="10" xfId="1" applyFont="1" applyBorder="1"/>
    <xf numFmtId="0" fontId="13"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3"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4" fillId="0" borderId="0" xfId="1" applyFont="1" applyAlignment="1">
      <alignment horizontal="left" indent="10"/>
    </xf>
    <xf numFmtId="0" fontId="12" fillId="0" borderId="0" xfId="1" applyFont="1"/>
    <xf numFmtId="0" fontId="10" fillId="3" borderId="0" xfId="1" applyFont="1" applyFill="1" applyAlignment="1">
      <alignment horizontal="center" vertical="center"/>
    </xf>
    <xf numFmtId="0" fontId="14"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4" fillId="3" borderId="0" xfId="1" applyFont="1" applyFill="1" applyAlignment="1">
      <alignment horizontal="left" vertical="center" wrapText="1" indent="1"/>
    </xf>
    <xf numFmtId="0" fontId="1" fillId="0" borderId="0" xfId="1" quotePrefix="1" applyAlignment="1">
      <alignment wrapText="1"/>
    </xf>
    <xf numFmtId="0" fontId="17" fillId="0" borderId="0" xfId="1" applyFont="1" applyAlignment="1">
      <alignment vertical="top" wrapText="1"/>
    </xf>
    <xf numFmtId="0" fontId="17" fillId="0" borderId="0" xfId="1" applyFont="1" applyAlignment="1">
      <alignment horizontal="center" wrapText="1"/>
    </xf>
    <xf numFmtId="0" fontId="17" fillId="0" borderId="0" xfId="1" applyFont="1" applyAlignment="1">
      <alignment horizontal="center"/>
    </xf>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5" fontId="1" fillId="0" borderId="9" xfId="2" applyNumberFormat="1" applyFont="1" applyBorder="1" applyAlignment="1">
      <alignment horizontal="right"/>
    </xf>
    <xf numFmtId="165" fontId="1" fillId="0" borderId="10" xfId="2" applyNumberFormat="1" applyFon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2" fillId="0" borderId="12" xfId="1" applyFont="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Font="1" applyBorder="1" applyAlignment="1">
      <alignment horizontal="right"/>
    </xf>
    <xf numFmtId="165" fontId="1" fillId="0" borderId="14" xfId="2" applyNumberFormat="1" applyFon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9" xfId="2" applyNumberFormat="1" applyFont="1" applyBorder="1" applyAlignment="1">
      <alignment horizontal="right"/>
    </xf>
    <xf numFmtId="164" fontId="1" fillId="0" borderId="10" xfId="2" applyNumberFormat="1" applyFont="1" applyBorder="1" applyAlignment="1">
      <alignment horizontal="right"/>
    </xf>
    <xf numFmtId="164" fontId="1" fillId="0" borderId="13" xfId="2" applyNumberFormat="1" applyFont="1" applyBorder="1" applyAlignment="1">
      <alignment horizontal="right"/>
    </xf>
    <xf numFmtId="164" fontId="1" fillId="0" borderId="14" xfId="2" applyNumberFormat="1" applyFont="1" applyBorder="1" applyAlignment="1">
      <alignment horizontal="right"/>
    </xf>
    <xf numFmtId="0" fontId="1" fillId="0" borderId="8" xfId="1" applyBorder="1"/>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 fillId="0" borderId="9" xfId="1" applyBorder="1" applyAlignment="1">
      <alignment horizontal="center"/>
    </xf>
    <xf numFmtId="0" fontId="1" fillId="0" borderId="10" xfId="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2" fillId="0" borderId="8" xfId="1" applyFont="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3" fillId="0" borderId="12" xfId="1" quotePrefix="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3"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Font="1" applyAlignment="1">
      <alignment horizontal="right"/>
    </xf>
    <xf numFmtId="3" fontId="12" fillId="0" borderId="9" xfId="1" applyNumberFormat="1" applyFont="1" applyBorder="1" applyAlignment="1">
      <alignment horizontal="center"/>
    </xf>
    <xf numFmtId="3" fontId="12" fillId="0" borderId="10" xfId="1" applyNumberFormat="1" applyFont="1" applyBorder="1" applyAlignment="1">
      <alignment horizontal="center"/>
    </xf>
    <xf numFmtId="3" fontId="12" fillId="0" borderId="8" xfId="1" applyNumberFormat="1" applyFont="1" applyBorder="1" applyAlignment="1">
      <alignment horizontal="center"/>
    </xf>
    <xf numFmtId="0" fontId="12" fillId="0" borderId="12" xfId="1" applyFont="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xf numFmtId="0" fontId="1" fillId="0" borderId="0" xfId="1" applyAlignment="1">
      <alignment horizontal="center"/>
    </xf>
    <xf numFmtId="0" fontId="15" fillId="3" borderId="0" xfId="1" quotePrefix="1" applyFont="1" applyFill="1" applyAlignment="1">
      <alignment horizontal="left" vertical="top" wrapText="1"/>
    </xf>
    <xf numFmtId="0" fontId="1" fillId="0" borderId="0" xfId="1" applyAlignment="1">
      <alignment vertical="top" wrapText="1"/>
    </xf>
    <xf numFmtId="0" fontId="1" fillId="0" borderId="0" xfId="1" applyAlignment="1">
      <alignment wrapText="1"/>
    </xf>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0" fontId="11" fillId="0" borderId="3" xfId="1" applyFont="1" applyBorder="1" applyAlignment="1">
      <alignment horizontal="center"/>
    </xf>
    <xf numFmtId="0" fontId="11" fillId="0" borderId="4" xfId="1" applyFont="1" applyBorder="1" applyAlignment="1">
      <alignment horizontal="center"/>
    </xf>
    <xf numFmtId="0" fontId="11" fillId="0" borderId="6" xfId="1" applyFont="1" applyBorder="1" applyAlignment="1">
      <alignment horizontal="center"/>
    </xf>
    <xf numFmtId="0" fontId="11" fillId="0" borderId="0" xfId="1" applyFont="1" applyAlignment="1">
      <alignment horizontal="center"/>
    </xf>
    <xf numFmtId="0" fontId="17" fillId="0" borderId="0" xfId="1" applyFont="1" applyAlignment="1">
      <alignment horizontal="center" wrapText="1"/>
    </xf>
    <xf numFmtId="0" fontId="17" fillId="0" borderId="0" xfId="1" applyFont="1" applyAlignment="1">
      <alignment horizontal="center"/>
    </xf>
    <xf numFmtId="0" fontId="17" fillId="0" borderId="0" xfId="1" quotePrefix="1" applyFont="1" applyAlignment="1">
      <alignment horizontal="center" wrapText="1"/>
    </xf>
    <xf numFmtId="0" fontId="12" fillId="0" borderId="0" xfId="1" applyFont="1" applyAlignment="1">
      <alignment horizontal="center"/>
    </xf>
    <xf numFmtId="0" fontId="11" fillId="0" borderId="4" xfId="1" applyFont="1" applyBorder="1"/>
  </cellXfs>
  <cellStyles count="3">
    <cellStyle name="Normal" xfId="0" builtinId="0"/>
    <cellStyle name="Normal 2 2" xfId="1" xr:uid="{513C921C-07CE-4A08-AF37-94B0035F5B65}"/>
    <cellStyle name="Percent 2" xfId="2" xr:uid="{23D34B93-F99F-476C-B232-002216E490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403BCF6C-6E7D-4BE5-8CDD-08CE75A6E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E39C97D3-C533-430E-93F7-AA68BDCE83CF}"/>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BE37-7B19-418A-8CF8-C9C86E5F5C18}">
  <sheetPr>
    <pageSetUpPr fitToPage="1"/>
  </sheetPr>
  <dimension ref="A1:O44"/>
  <sheetViews>
    <sheetView tabSelected="1" workbookViewId="0">
      <selection activeCell="M1" sqref="M1"/>
    </sheetView>
  </sheetViews>
  <sheetFormatPr defaultRowHeight="12.75" x14ac:dyDescent="0.2"/>
  <cols>
    <col min="1" max="1" width="2.7109375" style="1" customWidth="1"/>
    <col min="2" max="2" width="32.5703125" style="1" customWidth="1"/>
    <col min="3" max="4" width="9.5703125" style="1" bestFit="1" customWidth="1"/>
    <col min="5" max="6" width="10.140625" style="1" customWidth="1"/>
    <col min="7" max="7" width="1.7109375" style="1" customWidth="1"/>
    <col min="8" max="8" width="9" style="1" bestFit="1" customWidth="1"/>
    <col min="9" max="11" width="8.7109375" style="1"/>
    <col min="12" max="12" width="2.7109375" style="1" customWidth="1"/>
    <col min="13" max="14" width="8.7109375" style="1"/>
    <col min="15" max="17" width="8.5703125" style="1" customWidth="1"/>
    <col min="18" max="256" width="8.7109375" style="1"/>
    <col min="257" max="257" width="2.7109375" style="1" customWidth="1"/>
    <col min="258" max="258" width="32.5703125" style="1" customWidth="1"/>
    <col min="259" max="260" width="9.5703125" style="1" bestFit="1" customWidth="1"/>
    <col min="261" max="262" width="10.140625" style="1" customWidth="1"/>
    <col min="263" max="263" width="1.7109375" style="1" customWidth="1"/>
    <col min="264" max="264" width="9" style="1" bestFit="1" customWidth="1"/>
    <col min="265" max="267" width="8.7109375" style="1"/>
    <col min="268" max="268" width="2.7109375" style="1" customWidth="1"/>
    <col min="269" max="270" width="8.7109375" style="1"/>
    <col min="271" max="273" width="8.5703125" style="1" customWidth="1"/>
    <col min="274" max="512" width="8.7109375" style="1"/>
    <col min="513" max="513" width="2.7109375" style="1" customWidth="1"/>
    <col min="514" max="514" width="32.5703125" style="1" customWidth="1"/>
    <col min="515" max="516" width="9.5703125" style="1" bestFit="1" customWidth="1"/>
    <col min="517" max="518" width="10.140625" style="1" customWidth="1"/>
    <col min="519" max="519" width="1.7109375" style="1" customWidth="1"/>
    <col min="520" max="520" width="9" style="1" bestFit="1" customWidth="1"/>
    <col min="521" max="523" width="8.7109375" style="1"/>
    <col min="524" max="524" width="2.7109375" style="1" customWidth="1"/>
    <col min="525" max="526" width="8.7109375" style="1"/>
    <col min="527" max="529" width="8.5703125" style="1" customWidth="1"/>
    <col min="530" max="768" width="8.7109375" style="1"/>
    <col min="769" max="769" width="2.7109375" style="1" customWidth="1"/>
    <col min="770" max="770" width="32.5703125" style="1" customWidth="1"/>
    <col min="771" max="772" width="9.5703125" style="1" bestFit="1" customWidth="1"/>
    <col min="773" max="774" width="10.140625" style="1" customWidth="1"/>
    <col min="775" max="775" width="1.7109375" style="1" customWidth="1"/>
    <col min="776" max="776" width="9" style="1" bestFit="1" customWidth="1"/>
    <col min="777" max="779" width="8.7109375" style="1"/>
    <col min="780" max="780" width="2.7109375" style="1" customWidth="1"/>
    <col min="781" max="782" width="8.7109375" style="1"/>
    <col min="783" max="785" width="8.5703125" style="1" customWidth="1"/>
    <col min="786" max="1024" width="8.7109375" style="1"/>
    <col min="1025" max="1025" width="2.7109375" style="1" customWidth="1"/>
    <col min="1026" max="1026" width="32.5703125" style="1" customWidth="1"/>
    <col min="1027" max="1028" width="9.5703125" style="1" bestFit="1" customWidth="1"/>
    <col min="1029" max="1030" width="10.140625" style="1" customWidth="1"/>
    <col min="1031" max="1031" width="1.7109375" style="1" customWidth="1"/>
    <col min="1032" max="1032" width="9" style="1" bestFit="1" customWidth="1"/>
    <col min="1033" max="1035" width="8.7109375" style="1"/>
    <col min="1036" max="1036" width="2.7109375" style="1" customWidth="1"/>
    <col min="1037" max="1038" width="8.7109375" style="1"/>
    <col min="1039" max="1041" width="8.5703125" style="1" customWidth="1"/>
    <col min="1042" max="1280" width="8.7109375" style="1"/>
    <col min="1281" max="1281" width="2.7109375" style="1" customWidth="1"/>
    <col min="1282" max="1282" width="32.5703125" style="1" customWidth="1"/>
    <col min="1283" max="1284" width="9.5703125" style="1" bestFit="1" customWidth="1"/>
    <col min="1285" max="1286" width="10.140625" style="1" customWidth="1"/>
    <col min="1287" max="1287" width="1.7109375" style="1" customWidth="1"/>
    <col min="1288" max="1288" width="9" style="1" bestFit="1" customWidth="1"/>
    <col min="1289" max="1291" width="8.7109375" style="1"/>
    <col min="1292" max="1292" width="2.7109375" style="1" customWidth="1"/>
    <col min="1293" max="1294" width="8.7109375" style="1"/>
    <col min="1295" max="1297" width="8.5703125" style="1" customWidth="1"/>
    <col min="1298" max="1536" width="8.7109375" style="1"/>
    <col min="1537" max="1537" width="2.7109375" style="1" customWidth="1"/>
    <col min="1538" max="1538" width="32.5703125" style="1" customWidth="1"/>
    <col min="1539" max="1540" width="9.5703125" style="1" bestFit="1" customWidth="1"/>
    <col min="1541" max="1542" width="10.140625" style="1" customWidth="1"/>
    <col min="1543" max="1543" width="1.7109375" style="1" customWidth="1"/>
    <col min="1544" max="1544" width="9" style="1" bestFit="1" customWidth="1"/>
    <col min="1545" max="1547" width="8.7109375" style="1"/>
    <col min="1548" max="1548" width="2.7109375" style="1" customWidth="1"/>
    <col min="1549" max="1550" width="8.7109375" style="1"/>
    <col min="1551" max="1553" width="8.5703125" style="1" customWidth="1"/>
    <col min="1554" max="1792" width="8.7109375" style="1"/>
    <col min="1793" max="1793" width="2.7109375" style="1" customWidth="1"/>
    <col min="1794" max="1794" width="32.5703125" style="1" customWidth="1"/>
    <col min="1795" max="1796" width="9.5703125" style="1" bestFit="1" customWidth="1"/>
    <col min="1797" max="1798" width="10.140625" style="1" customWidth="1"/>
    <col min="1799" max="1799" width="1.7109375" style="1" customWidth="1"/>
    <col min="1800" max="1800" width="9" style="1" bestFit="1" customWidth="1"/>
    <col min="1801" max="1803" width="8.7109375" style="1"/>
    <col min="1804" max="1804" width="2.7109375" style="1" customWidth="1"/>
    <col min="1805" max="1806" width="8.7109375" style="1"/>
    <col min="1807" max="1809" width="8.5703125" style="1" customWidth="1"/>
    <col min="1810" max="2048" width="8.7109375" style="1"/>
    <col min="2049" max="2049" width="2.7109375" style="1" customWidth="1"/>
    <col min="2050" max="2050" width="32.5703125" style="1" customWidth="1"/>
    <col min="2051" max="2052" width="9.5703125" style="1" bestFit="1" customWidth="1"/>
    <col min="2053" max="2054" width="10.140625" style="1" customWidth="1"/>
    <col min="2055" max="2055" width="1.7109375" style="1" customWidth="1"/>
    <col min="2056" max="2056" width="9" style="1" bestFit="1" customWidth="1"/>
    <col min="2057" max="2059" width="8.7109375" style="1"/>
    <col min="2060" max="2060" width="2.7109375" style="1" customWidth="1"/>
    <col min="2061" max="2062" width="8.7109375" style="1"/>
    <col min="2063" max="2065" width="8.5703125" style="1" customWidth="1"/>
    <col min="2066" max="2304" width="8.7109375" style="1"/>
    <col min="2305" max="2305" width="2.7109375" style="1" customWidth="1"/>
    <col min="2306" max="2306" width="32.5703125" style="1" customWidth="1"/>
    <col min="2307" max="2308" width="9.5703125" style="1" bestFit="1" customWidth="1"/>
    <col min="2309" max="2310" width="10.140625" style="1" customWidth="1"/>
    <col min="2311" max="2311" width="1.7109375" style="1" customWidth="1"/>
    <col min="2312" max="2312" width="9" style="1" bestFit="1" customWidth="1"/>
    <col min="2313" max="2315" width="8.7109375" style="1"/>
    <col min="2316" max="2316" width="2.7109375" style="1" customWidth="1"/>
    <col min="2317" max="2318" width="8.7109375" style="1"/>
    <col min="2319" max="2321" width="8.5703125" style="1" customWidth="1"/>
    <col min="2322" max="2560" width="8.7109375" style="1"/>
    <col min="2561" max="2561" width="2.7109375" style="1" customWidth="1"/>
    <col min="2562" max="2562" width="32.5703125" style="1" customWidth="1"/>
    <col min="2563" max="2564" width="9.5703125" style="1" bestFit="1" customWidth="1"/>
    <col min="2565" max="2566" width="10.140625" style="1" customWidth="1"/>
    <col min="2567" max="2567" width="1.7109375" style="1" customWidth="1"/>
    <col min="2568" max="2568" width="9" style="1" bestFit="1" customWidth="1"/>
    <col min="2569" max="2571" width="8.7109375" style="1"/>
    <col min="2572" max="2572" width="2.7109375" style="1" customWidth="1"/>
    <col min="2573" max="2574" width="8.7109375" style="1"/>
    <col min="2575" max="2577" width="8.5703125" style="1" customWidth="1"/>
    <col min="2578" max="2816" width="8.7109375" style="1"/>
    <col min="2817" max="2817" width="2.7109375" style="1" customWidth="1"/>
    <col min="2818" max="2818" width="32.5703125" style="1" customWidth="1"/>
    <col min="2819" max="2820" width="9.5703125" style="1" bestFit="1" customWidth="1"/>
    <col min="2821" max="2822" width="10.140625" style="1" customWidth="1"/>
    <col min="2823" max="2823" width="1.7109375" style="1" customWidth="1"/>
    <col min="2824" max="2824" width="9" style="1" bestFit="1" customWidth="1"/>
    <col min="2825" max="2827" width="8.7109375" style="1"/>
    <col min="2828" max="2828" width="2.7109375" style="1" customWidth="1"/>
    <col min="2829" max="2830" width="8.7109375" style="1"/>
    <col min="2831" max="2833" width="8.5703125" style="1" customWidth="1"/>
    <col min="2834" max="3072" width="8.7109375" style="1"/>
    <col min="3073" max="3073" width="2.7109375" style="1" customWidth="1"/>
    <col min="3074" max="3074" width="32.5703125" style="1" customWidth="1"/>
    <col min="3075" max="3076" width="9.5703125" style="1" bestFit="1" customWidth="1"/>
    <col min="3077" max="3078" width="10.140625" style="1" customWidth="1"/>
    <col min="3079" max="3079" width="1.7109375" style="1" customWidth="1"/>
    <col min="3080" max="3080" width="9" style="1" bestFit="1" customWidth="1"/>
    <col min="3081" max="3083" width="8.7109375" style="1"/>
    <col min="3084" max="3084" width="2.7109375" style="1" customWidth="1"/>
    <col min="3085" max="3086" width="8.7109375" style="1"/>
    <col min="3087" max="3089" width="8.5703125" style="1" customWidth="1"/>
    <col min="3090" max="3328" width="8.7109375" style="1"/>
    <col min="3329" max="3329" width="2.7109375" style="1" customWidth="1"/>
    <col min="3330" max="3330" width="32.5703125" style="1" customWidth="1"/>
    <col min="3331" max="3332" width="9.5703125" style="1" bestFit="1" customWidth="1"/>
    <col min="3333" max="3334" width="10.140625" style="1" customWidth="1"/>
    <col min="3335" max="3335" width="1.7109375" style="1" customWidth="1"/>
    <col min="3336" max="3336" width="9" style="1" bestFit="1" customWidth="1"/>
    <col min="3337" max="3339" width="8.7109375" style="1"/>
    <col min="3340" max="3340" width="2.7109375" style="1" customWidth="1"/>
    <col min="3341" max="3342" width="8.7109375" style="1"/>
    <col min="3343" max="3345" width="8.5703125" style="1" customWidth="1"/>
    <col min="3346" max="3584" width="8.7109375" style="1"/>
    <col min="3585" max="3585" width="2.7109375" style="1" customWidth="1"/>
    <col min="3586" max="3586" width="32.5703125" style="1" customWidth="1"/>
    <col min="3587" max="3588" width="9.5703125" style="1" bestFit="1" customWidth="1"/>
    <col min="3589" max="3590" width="10.140625" style="1" customWidth="1"/>
    <col min="3591" max="3591" width="1.7109375" style="1" customWidth="1"/>
    <col min="3592" max="3592" width="9" style="1" bestFit="1" customWidth="1"/>
    <col min="3593" max="3595" width="8.7109375" style="1"/>
    <col min="3596" max="3596" width="2.7109375" style="1" customWidth="1"/>
    <col min="3597" max="3598" width="8.7109375" style="1"/>
    <col min="3599" max="3601" width="8.5703125" style="1" customWidth="1"/>
    <col min="3602" max="3840" width="8.7109375" style="1"/>
    <col min="3841" max="3841" width="2.7109375" style="1" customWidth="1"/>
    <col min="3842" max="3842" width="32.5703125" style="1" customWidth="1"/>
    <col min="3843" max="3844" width="9.5703125" style="1" bestFit="1" customWidth="1"/>
    <col min="3845" max="3846" width="10.140625" style="1" customWidth="1"/>
    <col min="3847" max="3847" width="1.7109375" style="1" customWidth="1"/>
    <col min="3848" max="3848" width="9" style="1" bestFit="1" customWidth="1"/>
    <col min="3849" max="3851" width="8.7109375" style="1"/>
    <col min="3852" max="3852" width="2.7109375" style="1" customWidth="1"/>
    <col min="3853" max="3854" width="8.7109375" style="1"/>
    <col min="3855" max="3857" width="8.5703125" style="1" customWidth="1"/>
    <col min="3858" max="4096" width="8.7109375" style="1"/>
    <col min="4097" max="4097" width="2.7109375" style="1" customWidth="1"/>
    <col min="4098" max="4098" width="32.5703125" style="1" customWidth="1"/>
    <col min="4099" max="4100" width="9.5703125" style="1" bestFit="1" customWidth="1"/>
    <col min="4101" max="4102" width="10.140625" style="1" customWidth="1"/>
    <col min="4103" max="4103" width="1.7109375" style="1" customWidth="1"/>
    <col min="4104" max="4104" width="9" style="1" bestFit="1" customWidth="1"/>
    <col min="4105" max="4107" width="8.7109375" style="1"/>
    <col min="4108" max="4108" width="2.7109375" style="1" customWidth="1"/>
    <col min="4109" max="4110" width="8.7109375" style="1"/>
    <col min="4111" max="4113" width="8.5703125" style="1" customWidth="1"/>
    <col min="4114" max="4352" width="8.7109375" style="1"/>
    <col min="4353" max="4353" width="2.7109375" style="1" customWidth="1"/>
    <col min="4354" max="4354" width="32.5703125" style="1" customWidth="1"/>
    <col min="4355" max="4356" width="9.5703125" style="1" bestFit="1" customWidth="1"/>
    <col min="4357" max="4358" width="10.140625" style="1" customWidth="1"/>
    <col min="4359" max="4359" width="1.7109375" style="1" customWidth="1"/>
    <col min="4360" max="4360" width="9" style="1" bestFit="1" customWidth="1"/>
    <col min="4361" max="4363" width="8.7109375" style="1"/>
    <col min="4364" max="4364" width="2.7109375" style="1" customWidth="1"/>
    <col min="4365" max="4366" width="8.7109375" style="1"/>
    <col min="4367" max="4369" width="8.5703125" style="1" customWidth="1"/>
    <col min="4370" max="4608" width="8.7109375" style="1"/>
    <col min="4609" max="4609" width="2.7109375" style="1" customWidth="1"/>
    <col min="4610" max="4610" width="32.5703125" style="1" customWidth="1"/>
    <col min="4611" max="4612" width="9.5703125" style="1" bestFit="1" customWidth="1"/>
    <col min="4613" max="4614" width="10.140625" style="1" customWidth="1"/>
    <col min="4615" max="4615" width="1.7109375" style="1" customWidth="1"/>
    <col min="4616" max="4616" width="9" style="1" bestFit="1" customWidth="1"/>
    <col min="4617" max="4619" width="8.7109375" style="1"/>
    <col min="4620" max="4620" width="2.7109375" style="1" customWidth="1"/>
    <col min="4621" max="4622" width="8.7109375" style="1"/>
    <col min="4623" max="4625" width="8.5703125" style="1" customWidth="1"/>
    <col min="4626" max="4864" width="8.7109375" style="1"/>
    <col min="4865" max="4865" width="2.7109375" style="1" customWidth="1"/>
    <col min="4866" max="4866" width="32.5703125" style="1" customWidth="1"/>
    <col min="4867" max="4868" width="9.5703125" style="1" bestFit="1" customWidth="1"/>
    <col min="4869" max="4870" width="10.140625" style="1" customWidth="1"/>
    <col min="4871" max="4871" width="1.7109375" style="1" customWidth="1"/>
    <col min="4872" max="4872" width="9" style="1" bestFit="1" customWidth="1"/>
    <col min="4873" max="4875" width="8.7109375" style="1"/>
    <col min="4876" max="4876" width="2.7109375" style="1" customWidth="1"/>
    <col min="4877" max="4878" width="8.7109375" style="1"/>
    <col min="4879" max="4881" width="8.5703125" style="1" customWidth="1"/>
    <col min="4882" max="5120" width="8.7109375" style="1"/>
    <col min="5121" max="5121" width="2.7109375" style="1" customWidth="1"/>
    <col min="5122" max="5122" width="32.5703125" style="1" customWidth="1"/>
    <col min="5123" max="5124" width="9.5703125" style="1" bestFit="1" customWidth="1"/>
    <col min="5125" max="5126" width="10.140625" style="1" customWidth="1"/>
    <col min="5127" max="5127" width="1.7109375" style="1" customWidth="1"/>
    <col min="5128" max="5128" width="9" style="1" bestFit="1" customWidth="1"/>
    <col min="5129" max="5131" width="8.7109375" style="1"/>
    <col min="5132" max="5132" width="2.7109375" style="1" customWidth="1"/>
    <col min="5133" max="5134" width="8.7109375" style="1"/>
    <col min="5135" max="5137" width="8.5703125" style="1" customWidth="1"/>
    <col min="5138" max="5376" width="8.7109375" style="1"/>
    <col min="5377" max="5377" width="2.7109375" style="1" customWidth="1"/>
    <col min="5378" max="5378" width="32.5703125" style="1" customWidth="1"/>
    <col min="5379" max="5380" width="9.5703125" style="1" bestFit="1" customWidth="1"/>
    <col min="5381" max="5382" width="10.140625" style="1" customWidth="1"/>
    <col min="5383" max="5383" width="1.7109375" style="1" customWidth="1"/>
    <col min="5384" max="5384" width="9" style="1" bestFit="1" customWidth="1"/>
    <col min="5385" max="5387" width="8.7109375" style="1"/>
    <col min="5388" max="5388" width="2.7109375" style="1" customWidth="1"/>
    <col min="5389" max="5390" width="8.7109375" style="1"/>
    <col min="5391" max="5393" width="8.5703125" style="1" customWidth="1"/>
    <col min="5394" max="5632" width="8.7109375" style="1"/>
    <col min="5633" max="5633" width="2.7109375" style="1" customWidth="1"/>
    <col min="5634" max="5634" width="32.5703125" style="1" customWidth="1"/>
    <col min="5635" max="5636" width="9.5703125" style="1" bestFit="1" customWidth="1"/>
    <col min="5637" max="5638" width="10.140625" style="1" customWidth="1"/>
    <col min="5639" max="5639" width="1.7109375" style="1" customWidth="1"/>
    <col min="5640" max="5640" width="9" style="1" bestFit="1" customWidth="1"/>
    <col min="5641" max="5643" width="8.7109375" style="1"/>
    <col min="5644" max="5644" width="2.7109375" style="1" customWidth="1"/>
    <col min="5645" max="5646" width="8.7109375" style="1"/>
    <col min="5647" max="5649" width="8.5703125" style="1" customWidth="1"/>
    <col min="5650" max="5888" width="8.7109375" style="1"/>
    <col min="5889" max="5889" width="2.7109375" style="1" customWidth="1"/>
    <col min="5890" max="5890" width="32.5703125" style="1" customWidth="1"/>
    <col min="5891" max="5892" width="9.5703125" style="1" bestFit="1" customWidth="1"/>
    <col min="5893" max="5894" width="10.140625" style="1" customWidth="1"/>
    <col min="5895" max="5895" width="1.7109375" style="1" customWidth="1"/>
    <col min="5896" max="5896" width="9" style="1" bestFit="1" customWidth="1"/>
    <col min="5897" max="5899" width="8.7109375" style="1"/>
    <col min="5900" max="5900" width="2.7109375" style="1" customWidth="1"/>
    <col min="5901" max="5902" width="8.7109375" style="1"/>
    <col min="5903" max="5905" width="8.5703125" style="1" customWidth="1"/>
    <col min="5906" max="6144" width="8.7109375" style="1"/>
    <col min="6145" max="6145" width="2.7109375" style="1" customWidth="1"/>
    <col min="6146" max="6146" width="32.5703125" style="1" customWidth="1"/>
    <col min="6147" max="6148" width="9.5703125" style="1" bestFit="1" customWidth="1"/>
    <col min="6149" max="6150" width="10.140625" style="1" customWidth="1"/>
    <col min="6151" max="6151" width="1.7109375" style="1" customWidth="1"/>
    <col min="6152" max="6152" width="9" style="1" bestFit="1" customWidth="1"/>
    <col min="6153" max="6155" width="8.7109375" style="1"/>
    <col min="6156" max="6156" width="2.7109375" style="1" customWidth="1"/>
    <col min="6157" max="6158" width="8.7109375" style="1"/>
    <col min="6159" max="6161" width="8.5703125" style="1" customWidth="1"/>
    <col min="6162" max="6400" width="8.7109375" style="1"/>
    <col min="6401" max="6401" width="2.7109375" style="1" customWidth="1"/>
    <col min="6402" max="6402" width="32.5703125" style="1" customWidth="1"/>
    <col min="6403" max="6404" width="9.5703125" style="1" bestFit="1" customWidth="1"/>
    <col min="6405" max="6406" width="10.140625" style="1" customWidth="1"/>
    <col min="6407" max="6407" width="1.7109375" style="1" customWidth="1"/>
    <col min="6408" max="6408" width="9" style="1" bestFit="1" customWidth="1"/>
    <col min="6409" max="6411" width="8.7109375" style="1"/>
    <col min="6412" max="6412" width="2.7109375" style="1" customWidth="1"/>
    <col min="6413" max="6414" width="8.7109375" style="1"/>
    <col min="6415" max="6417" width="8.5703125" style="1" customWidth="1"/>
    <col min="6418" max="6656" width="8.7109375" style="1"/>
    <col min="6657" max="6657" width="2.7109375" style="1" customWidth="1"/>
    <col min="6658" max="6658" width="32.5703125" style="1" customWidth="1"/>
    <col min="6659" max="6660" width="9.5703125" style="1" bestFit="1" customWidth="1"/>
    <col min="6661" max="6662" width="10.140625" style="1" customWidth="1"/>
    <col min="6663" max="6663" width="1.7109375" style="1" customWidth="1"/>
    <col min="6664" max="6664" width="9" style="1" bestFit="1" customWidth="1"/>
    <col min="6665" max="6667" width="8.7109375" style="1"/>
    <col min="6668" max="6668" width="2.7109375" style="1" customWidth="1"/>
    <col min="6669" max="6670" width="8.7109375" style="1"/>
    <col min="6671" max="6673" width="8.5703125" style="1" customWidth="1"/>
    <col min="6674" max="6912" width="8.7109375" style="1"/>
    <col min="6913" max="6913" width="2.7109375" style="1" customWidth="1"/>
    <col min="6914" max="6914" width="32.5703125" style="1" customWidth="1"/>
    <col min="6915" max="6916" width="9.5703125" style="1" bestFit="1" customWidth="1"/>
    <col min="6917" max="6918" width="10.140625" style="1" customWidth="1"/>
    <col min="6919" max="6919" width="1.7109375" style="1" customWidth="1"/>
    <col min="6920" max="6920" width="9" style="1" bestFit="1" customWidth="1"/>
    <col min="6921" max="6923" width="8.7109375" style="1"/>
    <col min="6924" max="6924" width="2.7109375" style="1" customWidth="1"/>
    <col min="6925" max="6926" width="8.7109375" style="1"/>
    <col min="6927" max="6929" width="8.5703125" style="1" customWidth="1"/>
    <col min="6930" max="7168" width="8.7109375" style="1"/>
    <col min="7169" max="7169" width="2.7109375" style="1" customWidth="1"/>
    <col min="7170" max="7170" width="32.5703125" style="1" customWidth="1"/>
    <col min="7171" max="7172" width="9.5703125" style="1" bestFit="1" customWidth="1"/>
    <col min="7173" max="7174" width="10.140625" style="1" customWidth="1"/>
    <col min="7175" max="7175" width="1.7109375" style="1" customWidth="1"/>
    <col min="7176" max="7176" width="9" style="1" bestFit="1" customWidth="1"/>
    <col min="7177" max="7179" width="8.7109375" style="1"/>
    <col min="7180" max="7180" width="2.7109375" style="1" customWidth="1"/>
    <col min="7181" max="7182" width="8.7109375" style="1"/>
    <col min="7183" max="7185" width="8.5703125" style="1" customWidth="1"/>
    <col min="7186" max="7424" width="8.7109375" style="1"/>
    <col min="7425" max="7425" width="2.7109375" style="1" customWidth="1"/>
    <col min="7426" max="7426" width="32.5703125" style="1" customWidth="1"/>
    <col min="7427" max="7428" width="9.5703125" style="1" bestFit="1" customWidth="1"/>
    <col min="7429" max="7430" width="10.140625" style="1" customWidth="1"/>
    <col min="7431" max="7431" width="1.7109375" style="1" customWidth="1"/>
    <col min="7432" max="7432" width="9" style="1" bestFit="1" customWidth="1"/>
    <col min="7433" max="7435" width="8.7109375" style="1"/>
    <col min="7436" max="7436" width="2.7109375" style="1" customWidth="1"/>
    <col min="7437" max="7438" width="8.7109375" style="1"/>
    <col min="7439" max="7441" width="8.5703125" style="1" customWidth="1"/>
    <col min="7442" max="7680" width="8.7109375" style="1"/>
    <col min="7681" max="7681" width="2.7109375" style="1" customWidth="1"/>
    <col min="7682" max="7682" width="32.5703125" style="1" customWidth="1"/>
    <col min="7683" max="7684" width="9.5703125" style="1" bestFit="1" customWidth="1"/>
    <col min="7685" max="7686" width="10.140625" style="1" customWidth="1"/>
    <col min="7687" max="7687" width="1.7109375" style="1" customWidth="1"/>
    <col min="7688" max="7688" width="9" style="1" bestFit="1" customWidth="1"/>
    <col min="7689" max="7691" width="8.7109375" style="1"/>
    <col min="7692" max="7692" width="2.7109375" style="1" customWidth="1"/>
    <col min="7693" max="7694" width="8.7109375" style="1"/>
    <col min="7695" max="7697" width="8.5703125" style="1" customWidth="1"/>
    <col min="7698" max="7936" width="8.7109375" style="1"/>
    <col min="7937" max="7937" width="2.7109375" style="1" customWidth="1"/>
    <col min="7938" max="7938" width="32.5703125" style="1" customWidth="1"/>
    <col min="7939" max="7940" width="9.5703125" style="1" bestFit="1" customWidth="1"/>
    <col min="7941" max="7942" width="10.140625" style="1" customWidth="1"/>
    <col min="7943" max="7943" width="1.7109375" style="1" customWidth="1"/>
    <col min="7944" max="7944" width="9" style="1" bestFit="1" customWidth="1"/>
    <col min="7945" max="7947" width="8.7109375" style="1"/>
    <col min="7948" max="7948" width="2.7109375" style="1" customWidth="1"/>
    <col min="7949" max="7950" width="8.7109375" style="1"/>
    <col min="7951" max="7953" width="8.5703125" style="1" customWidth="1"/>
    <col min="7954" max="8192" width="8.7109375" style="1"/>
    <col min="8193" max="8193" width="2.7109375" style="1" customWidth="1"/>
    <col min="8194" max="8194" width="32.5703125" style="1" customWidth="1"/>
    <col min="8195" max="8196" width="9.5703125" style="1" bestFit="1" customWidth="1"/>
    <col min="8197" max="8198" width="10.140625" style="1" customWidth="1"/>
    <col min="8199" max="8199" width="1.7109375" style="1" customWidth="1"/>
    <col min="8200" max="8200" width="9" style="1" bestFit="1" customWidth="1"/>
    <col min="8201" max="8203" width="8.7109375" style="1"/>
    <col min="8204" max="8204" width="2.7109375" style="1" customWidth="1"/>
    <col min="8205" max="8206" width="8.7109375" style="1"/>
    <col min="8207" max="8209" width="8.5703125" style="1" customWidth="1"/>
    <col min="8210" max="8448" width="8.7109375" style="1"/>
    <col min="8449" max="8449" width="2.7109375" style="1" customWidth="1"/>
    <col min="8450" max="8450" width="32.5703125" style="1" customWidth="1"/>
    <col min="8451" max="8452" width="9.5703125" style="1" bestFit="1" customWidth="1"/>
    <col min="8453" max="8454" width="10.140625" style="1" customWidth="1"/>
    <col min="8455" max="8455" width="1.7109375" style="1" customWidth="1"/>
    <col min="8456" max="8456" width="9" style="1" bestFit="1" customWidth="1"/>
    <col min="8457" max="8459" width="8.7109375" style="1"/>
    <col min="8460" max="8460" width="2.7109375" style="1" customWidth="1"/>
    <col min="8461" max="8462" width="8.7109375" style="1"/>
    <col min="8463" max="8465" width="8.5703125" style="1" customWidth="1"/>
    <col min="8466" max="8704" width="8.7109375" style="1"/>
    <col min="8705" max="8705" width="2.7109375" style="1" customWidth="1"/>
    <col min="8706" max="8706" width="32.5703125" style="1" customWidth="1"/>
    <col min="8707" max="8708" width="9.5703125" style="1" bestFit="1" customWidth="1"/>
    <col min="8709" max="8710" width="10.140625" style="1" customWidth="1"/>
    <col min="8711" max="8711" width="1.7109375" style="1" customWidth="1"/>
    <col min="8712" max="8712" width="9" style="1" bestFit="1" customWidth="1"/>
    <col min="8713" max="8715" width="8.7109375" style="1"/>
    <col min="8716" max="8716" width="2.7109375" style="1" customWidth="1"/>
    <col min="8717" max="8718" width="8.7109375" style="1"/>
    <col min="8719" max="8721" width="8.5703125" style="1" customWidth="1"/>
    <col min="8722" max="8960" width="8.7109375" style="1"/>
    <col min="8961" max="8961" width="2.7109375" style="1" customWidth="1"/>
    <col min="8962" max="8962" width="32.5703125" style="1" customWidth="1"/>
    <col min="8963" max="8964" width="9.5703125" style="1" bestFit="1" customWidth="1"/>
    <col min="8965" max="8966" width="10.140625" style="1" customWidth="1"/>
    <col min="8967" max="8967" width="1.7109375" style="1" customWidth="1"/>
    <col min="8968" max="8968" width="9" style="1" bestFit="1" customWidth="1"/>
    <col min="8969" max="8971" width="8.7109375" style="1"/>
    <col min="8972" max="8972" width="2.7109375" style="1" customWidth="1"/>
    <col min="8973" max="8974" width="8.7109375" style="1"/>
    <col min="8975" max="8977" width="8.5703125" style="1" customWidth="1"/>
    <col min="8978" max="9216" width="8.7109375" style="1"/>
    <col min="9217" max="9217" width="2.7109375" style="1" customWidth="1"/>
    <col min="9218" max="9218" width="32.5703125" style="1" customWidth="1"/>
    <col min="9219" max="9220" width="9.5703125" style="1" bestFit="1" customWidth="1"/>
    <col min="9221" max="9222" width="10.140625" style="1" customWidth="1"/>
    <col min="9223" max="9223" width="1.7109375" style="1" customWidth="1"/>
    <col min="9224" max="9224" width="9" style="1" bestFit="1" customWidth="1"/>
    <col min="9225" max="9227" width="8.7109375" style="1"/>
    <col min="9228" max="9228" width="2.7109375" style="1" customWidth="1"/>
    <col min="9229" max="9230" width="8.7109375" style="1"/>
    <col min="9231" max="9233" width="8.5703125" style="1" customWidth="1"/>
    <col min="9234" max="9472" width="8.7109375" style="1"/>
    <col min="9473" max="9473" width="2.7109375" style="1" customWidth="1"/>
    <col min="9474" max="9474" width="32.5703125" style="1" customWidth="1"/>
    <col min="9475" max="9476" width="9.5703125" style="1" bestFit="1" customWidth="1"/>
    <col min="9477" max="9478" width="10.140625" style="1" customWidth="1"/>
    <col min="9479" max="9479" width="1.7109375" style="1" customWidth="1"/>
    <col min="9480" max="9480" width="9" style="1" bestFit="1" customWidth="1"/>
    <col min="9481" max="9483" width="8.7109375" style="1"/>
    <col min="9484" max="9484" width="2.7109375" style="1" customWidth="1"/>
    <col min="9485" max="9486" width="8.7109375" style="1"/>
    <col min="9487" max="9489" width="8.5703125" style="1" customWidth="1"/>
    <col min="9490" max="9728" width="8.7109375" style="1"/>
    <col min="9729" max="9729" width="2.7109375" style="1" customWidth="1"/>
    <col min="9730" max="9730" width="32.5703125" style="1" customWidth="1"/>
    <col min="9731" max="9732" width="9.5703125" style="1" bestFit="1" customWidth="1"/>
    <col min="9733" max="9734" width="10.140625" style="1" customWidth="1"/>
    <col min="9735" max="9735" width="1.7109375" style="1" customWidth="1"/>
    <col min="9736" max="9736" width="9" style="1" bestFit="1" customWidth="1"/>
    <col min="9737" max="9739" width="8.7109375" style="1"/>
    <col min="9740" max="9740" width="2.7109375" style="1" customWidth="1"/>
    <col min="9741" max="9742" width="8.7109375" style="1"/>
    <col min="9743" max="9745" width="8.5703125" style="1" customWidth="1"/>
    <col min="9746" max="9984" width="8.7109375" style="1"/>
    <col min="9985" max="9985" width="2.7109375" style="1" customWidth="1"/>
    <col min="9986" max="9986" width="32.5703125" style="1" customWidth="1"/>
    <col min="9987" max="9988" width="9.5703125" style="1" bestFit="1" customWidth="1"/>
    <col min="9989" max="9990" width="10.140625" style="1" customWidth="1"/>
    <col min="9991" max="9991" width="1.7109375" style="1" customWidth="1"/>
    <col min="9992" max="9992" width="9" style="1" bestFit="1" customWidth="1"/>
    <col min="9993" max="9995" width="8.7109375" style="1"/>
    <col min="9996" max="9996" width="2.7109375" style="1" customWidth="1"/>
    <col min="9997" max="9998" width="8.7109375" style="1"/>
    <col min="9999" max="10001" width="8.5703125" style="1" customWidth="1"/>
    <col min="10002" max="10240" width="8.7109375" style="1"/>
    <col min="10241" max="10241" width="2.7109375" style="1" customWidth="1"/>
    <col min="10242" max="10242" width="32.5703125" style="1" customWidth="1"/>
    <col min="10243" max="10244" width="9.5703125" style="1" bestFit="1" customWidth="1"/>
    <col min="10245" max="10246" width="10.140625" style="1" customWidth="1"/>
    <col min="10247" max="10247" width="1.7109375" style="1" customWidth="1"/>
    <col min="10248" max="10248" width="9" style="1" bestFit="1" customWidth="1"/>
    <col min="10249" max="10251" width="8.7109375" style="1"/>
    <col min="10252" max="10252" width="2.7109375" style="1" customWidth="1"/>
    <col min="10253" max="10254" width="8.7109375" style="1"/>
    <col min="10255" max="10257" width="8.5703125" style="1" customWidth="1"/>
    <col min="10258" max="10496" width="8.7109375" style="1"/>
    <col min="10497" max="10497" width="2.7109375" style="1" customWidth="1"/>
    <col min="10498" max="10498" width="32.5703125" style="1" customWidth="1"/>
    <col min="10499" max="10500" width="9.5703125" style="1" bestFit="1" customWidth="1"/>
    <col min="10501" max="10502" width="10.140625" style="1" customWidth="1"/>
    <col min="10503" max="10503" width="1.7109375" style="1" customWidth="1"/>
    <col min="10504" max="10504" width="9" style="1" bestFit="1" customWidth="1"/>
    <col min="10505" max="10507" width="8.7109375" style="1"/>
    <col min="10508" max="10508" width="2.7109375" style="1" customWidth="1"/>
    <col min="10509" max="10510" width="8.7109375" style="1"/>
    <col min="10511" max="10513" width="8.5703125" style="1" customWidth="1"/>
    <col min="10514" max="10752" width="8.7109375" style="1"/>
    <col min="10753" max="10753" width="2.7109375" style="1" customWidth="1"/>
    <col min="10754" max="10754" width="32.5703125" style="1" customWidth="1"/>
    <col min="10755" max="10756" width="9.5703125" style="1" bestFit="1" customWidth="1"/>
    <col min="10757" max="10758" width="10.140625" style="1" customWidth="1"/>
    <col min="10759" max="10759" width="1.7109375" style="1" customWidth="1"/>
    <col min="10760" max="10760" width="9" style="1" bestFit="1" customWidth="1"/>
    <col min="10761" max="10763" width="8.7109375" style="1"/>
    <col min="10764" max="10764" width="2.7109375" style="1" customWidth="1"/>
    <col min="10765" max="10766" width="8.7109375" style="1"/>
    <col min="10767" max="10769" width="8.5703125" style="1" customWidth="1"/>
    <col min="10770" max="11008" width="8.7109375" style="1"/>
    <col min="11009" max="11009" width="2.7109375" style="1" customWidth="1"/>
    <col min="11010" max="11010" width="32.5703125" style="1" customWidth="1"/>
    <col min="11011" max="11012" width="9.5703125" style="1" bestFit="1" customWidth="1"/>
    <col min="11013" max="11014" width="10.140625" style="1" customWidth="1"/>
    <col min="11015" max="11015" width="1.7109375" style="1" customWidth="1"/>
    <col min="11016" max="11016" width="9" style="1" bestFit="1" customWidth="1"/>
    <col min="11017" max="11019" width="8.7109375" style="1"/>
    <col min="11020" max="11020" width="2.7109375" style="1" customWidth="1"/>
    <col min="11021" max="11022" width="8.7109375" style="1"/>
    <col min="11023" max="11025" width="8.5703125" style="1" customWidth="1"/>
    <col min="11026" max="11264" width="8.7109375" style="1"/>
    <col min="11265" max="11265" width="2.7109375" style="1" customWidth="1"/>
    <col min="11266" max="11266" width="32.5703125" style="1" customWidth="1"/>
    <col min="11267" max="11268" width="9.5703125" style="1" bestFit="1" customWidth="1"/>
    <col min="11269" max="11270" width="10.140625" style="1" customWidth="1"/>
    <col min="11271" max="11271" width="1.7109375" style="1" customWidth="1"/>
    <col min="11272" max="11272" width="9" style="1" bestFit="1" customWidth="1"/>
    <col min="11273" max="11275" width="8.7109375" style="1"/>
    <col min="11276" max="11276" width="2.7109375" style="1" customWidth="1"/>
    <col min="11277" max="11278" width="8.7109375" style="1"/>
    <col min="11279" max="11281" width="8.5703125" style="1" customWidth="1"/>
    <col min="11282" max="11520" width="8.7109375" style="1"/>
    <col min="11521" max="11521" width="2.7109375" style="1" customWidth="1"/>
    <col min="11522" max="11522" width="32.5703125" style="1" customWidth="1"/>
    <col min="11523" max="11524" width="9.5703125" style="1" bestFit="1" customWidth="1"/>
    <col min="11525" max="11526" width="10.140625" style="1" customWidth="1"/>
    <col min="11527" max="11527" width="1.7109375" style="1" customWidth="1"/>
    <col min="11528" max="11528" width="9" style="1" bestFit="1" customWidth="1"/>
    <col min="11529" max="11531" width="8.7109375" style="1"/>
    <col min="11532" max="11532" width="2.7109375" style="1" customWidth="1"/>
    <col min="11533" max="11534" width="8.7109375" style="1"/>
    <col min="11535" max="11537" width="8.5703125" style="1" customWidth="1"/>
    <col min="11538" max="11776" width="8.7109375" style="1"/>
    <col min="11777" max="11777" width="2.7109375" style="1" customWidth="1"/>
    <col min="11778" max="11778" width="32.5703125" style="1" customWidth="1"/>
    <col min="11779" max="11780" width="9.5703125" style="1" bestFit="1" customWidth="1"/>
    <col min="11781" max="11782" width="10.140625" style="1" customWidth="1"/>
    <col min="11783" max="11783" width="1.7109375" style="1" customWidth="1"/>
    <col min="11784" max="11784" width="9" style="1" bestFit="1" customWidth="1"/>
    <col min="11785" max="11787" width="8.7109375" style="1"/>
    <col min="11788" max="11788" width="2.7109375" style="1" customWidth="1"/>
    <col min="11789" max="11790" width="8.7109375" style="1"/>
    <col min="11791" max="11793" width="8.5703125" style="1" customWidth="1"/>
    <col min="11794" max="12032" width="8.7109375" style="1"/>
    <col min="12033" max="12033" width="2.7109375" style="1" customWidth="1"/>
    <col min="12034" max="12034" width="32.5703125" style="1" customWidth="1"/>
    <col min="12035" max="12036" width="9.5703125" style="1" bestFit="1" customWidth="1"/>
    <col min="12037" max="12038" width="10.140625" style="1" customWidth="1"/>
    <col min="12039" max="12039" width="1.7109375" style="1" customWidth="1"/>
    <col min="12040" max="12040" width="9" style="1" bestFit="1" customWidth="1"/>
    <col min="12041" max="12043" width="8.7109375" style="1"/>
    <col min="12044" max="12044" width="2.7109375" style="1" customWidth="1"/>
    <col min="12045" max="12046" width="8.7109375" style="1"/>
    <col min="12047" max="12049" width="8.5703125" style="1" customWidth="1"/>
    <col min="12050" max="12288" width="8.7109375" style="1"/>
    <col min="12289" max="12289" width="2.7109375" style="1" customWidth="1"/>
    <col min="12290" max="12290" width="32.5703125" style="1" customWidth="1"/>
    <col min="12291" max="12292" width="9.5703125" style="1" bestFit="1" customWidth="1"/>
    <col min="12293" max="12294" width="10.140625" style="1" customWidth="1"/>
    <col min="12295" max="12295" width="1.7109375" style="1" customWidth="1"/>
    <col min="12296" max="12296" width="9" style="1" bestFit="1" customWidth="1"/>
    <col min="12297" max="12299" width="8.7109375" style="1"/>
    <col min="12300" max="12300" width="2.7109375" style="1" customWidth="1"/>
    <col min="12301" max="12302" width="8.7109375" style="1"/>
    <col min="12303" max="12305" width="8.5703125" style="1" customWidth="1"/>
    <col min="12306" max="12544" width="8.7109375" style="1"/>
    <col min="12545" max="12545" width="2.7109375" style="1" customWidth="1"/>
    <col min="12546" max="12546" width="32.5703125" style="1" customWidth="1"/>
    <col min="12547" max="12548" width="9.5703125" style="1" bestFit="1" customWidth="1"/>
    <col min="12549" max="12550" width="10.140625" style="1" customWidth="1"/>
    <col min="12551" max="12551" width="1.7109375" style="1" customWidth="1"/>
    <col min="12552" max="12552" width="9" style="1" bestFit="1" customWidth="1"/>
    <col min="12553" max="12555" width="8.7109375" style="1"/>
    <col min="12556" max="12556" width="2.7109375" style="1" customWidth="1"/>
    <col min="12557" max="12558" width="8.7109375" style="1"/>
    <col min="12559" max="12561" width="8.5703125" style="1" customWidth="1"/>
    <col min="12562" max="12800" width="8.7109375" style="1"/>
    <col min="12801" max="12801" width="2.7109375" style="1" customWidth="1"/>
    <col min="12802" max="12802" width="32.5703125" style="1" customWidth="1"/>
    <col min="12803" max="12804" width="9.5703125" style="1" bestFit="1" customWidth="1"/>
    <col min="12805" max="12806" width="10.140625" style="1" customWidth="1"/>
    <col min="12807" max="12807" width="1.7109375" style="1" customWidth="1"/>
    <col min="12808" max="12808" width="9" style="1" bestFit="1" customWidth="1"/>
    <col min="12809" max="12811" width="8.7109375" style="1"/>
    <col min="12812" max="12812" width="2.7109375" style="1" customWidth="1"/>
    <col min="12813" max="12814" width="8.7109375" style="1"/>
    <col min="12815" max="12817" width="8.5703125" style="1" customWidth="1"/>
    <col min="12818" max="13056" width="8.7109375" style="1"/>
    <col min="13057" max="13057" width="2.7109375" style="1" customWidth="1"/>
    <col min="13058" max="13058" width="32.5703125" style="1" customWidth="1"/>
    <col min="13059" max="13060" width="9.5703125" style="1" bestFit="1" customWidth="1"/>
    <col min="13061" max="13062" width="10.140625" style="1" customWidth="1"/>
    <col min="13063" max="13063" width="1.7109375" style="1" customWidth="1"/>
    <col min="13064" max="13064" width="9" style="1" bestFit="1" customWidth="1"/>
    <col min="13065" max="13067" width="8.7109375" style="1"/>
    <col min="13068" max="13068" width="2.7109375" style="1" customWidth="1"/>
    <col min="13069" max="13070" width="8.7109375" style="1"/>
    <col min="13071" max="13073" width="8.5703125" style="1" customWidth="1"/>
    <col min="13074" max="13312" width="8.7109375" style="1"/>
    <col min="13313" max="13313" width="2.7109375" style="1" customWidth="1"/>
    <col min="13314" max="13314" width="32.5703125" style="1" customWidth="1"/>
    <col min="13315" max="13316" width="9.5703125" style="1" bestFit="1" customWidth="1"/>
    <col min="13317" max="13318" width="10.140625" style="1" customWidth="1"/>
    <col min="13319" max="13319" width="1.7109375" style="1" customWidth="1"/>
    <col min="13320" max="13320" width="9" style="1" bestFit="1" customWidth="1"/>
    <col min="13321" max="13323" width="8.7109375" style="1"/>
    <col min="13324" max="13324" width="2.7109375" style="1" customWidth="1"/>
    <col min="13325" max="13326" width="8.7109375" style="1"/>
    <col min="13327" max="13329" width="8.5703125" style="1" customWidth="1"/>
    <col min="13330" max="13568" width="8.7109375" style="1"/>
    <col min="13569" max="13569" width="2.7109375" style="1" customWidth="1"/>
    <col min="13570" max="13570" width="32.5703125" style="1" customWidth="1"/>
    <col min="13571" max="13572" width="9.5703125" style="1" bestFit="1" customWidth="1"/>
    <col min="13573" max="13574" width="10.140625" style="1" customWidth="1"/>
    <col min="13575" max="13575" width="1.7109375" style="1" customWidth="1"/>
    <col min="13576" max="13576" width="9" style="1" bestFit="1" customWidth="1"/>
    <col min="13577" max="13579" width="8.7109375" style="1"/>
    <col min="13580" max="13580" width="2.7109375" style="1" customWidth="1"/>
    <col min="13581" max="13582" width="8.7109375" style="1"/>
    <col min="13583" max="13585" width="8.5703125" style="1" customWidth="1"/>
    <col min="13586" max="13824" width="8.7109375" style="1"/>
    <col min="13825" max="13825" width="2.7109375" style="1" customWidth="1"/>
    <col min="13826" max="13826" width="32.5703125" style="1" customWidth="1"/>
    <col min="13827" max="13828" width="9.5703125" style="1" bestFit="1" customWidth="1"/>
    <col min="13829" max="13830" width="10.140625" style="1" customWidth="1"/>
    <col min="13831" max="13831" width="1.7109375" style="1" customWidth="1"/>
    <col min="13832" max="13832" width="9" style="1" bestFit="1" customWidth="1"/>
    <col min="13833" max="13835" width="8.7109375" style="1"/>
    <col min="13836" max="13836" width="2.7109375" style="1" customWidth="1"/>
    <col min="13837" max="13838" width="8.7109375" style="1"/>
    <col min="13839" max="13841" width="8.5703125" style="1" customWidth="1"/>
    <col min="13842" max="14080" width="8.7109375" style="1"/>
    <col min="14081" max="14081" width="2.7109375" style="1" customWidth="1"/>
    <col min="14082" max="14082" width="32.5703125" style="1" customWidth="1"/>
    <col min="14083" max="14084" width="9.5703125" style="1" bestFit="1" customWidth="1"/>
    <col min="14085" max="14086" width="10.140625" style="1" customWidth="1"/>
    <col min="14087" max="14087" width="1.7109375" style="1" customWidth="1"/>
    <col min="14088" max="14088" width="9" style="1" bestFit="1" customWidth="1"/>
    <col min="14089" max="14091" width="8.7109375" style="1"/>
    <col min="14092" max="14092" width="2.7109375" style="1" customWidth="1"/>
    <col min="14093" max="14094" width="8.7109375" style="1"/>
    <col min="14095" max="14097" width="8.5703125" style="1" customWidth="1"/>
    <col min="14098" max="14336" width="8.7109375" style="1"/>
    <col min="14337" max="14337" width="2.7109375" style="1" customWidth="1"/>
    <col min="14338" max="14338" width="32.5703125" style="1" customWidth="1"/>
    <col min="14339" max="14340" width="9.5703125" style="1" bestFit="1" customWidth="1"/>
    <col min="14341" max="14342" width="10.140625" style="1" customWidth="1"/>
    <col min="14343" max="14343" width="1.7109375" style="1" customWidth="1"/>
    <col min="14344" max="14344" width="9" style="1" bestFit="1" customWidth="1"/>
    <col min="14345" max="14347" width="8.7109375" style="1"/>
    <col min="14348" max="14348" width="2.7109375" style="1" customWidth="1"/>
    <col min="14349" max="14350" width="8.7109375" style="1"/>
    <col min="14351" max="14353" width="8.5703125" style="1" customWidth="1"/>
    <col min="14354" max="14592" width="8.7109375" style="1"/>
    <col min="14593" max="14593" width="2.7109375" style="1" customWidth="1"/>
    <col min="14594" max="14594" width="32.5703125" style="1" customWidth="1"/>
    <col min="14595" max="14596" width="9.5703125" style="1" bestFit="1" customWidth="1"/>
    <col min="14597" max="14598" width="10.140625" style="1" customWidth="1"/>
    <col min="14599" max="14599" width="1.7109375" style="1" customWidth="1"/>
    <col min="14600" max="14600" width="9" style="1" bestFit="1" customWidth="1"/>
    <col min="14601" max="14603" width="8.7109375" style="1"/>
    <col min="14604" max="14604" width="2.7109375" style="1" customWidth="1"/>
    <col min="14605" max="14606" width="8.7109375" style="1"/>
    <col min="14607" max="14609" width="8.5703125" style="1" customWidth="1"/>
    <col min="14610" max="14848" width="8.7109375" style="1"/>
    <col min="14849" max="14849" width="2.7109375" style="1" customWidth="1"/>
    <col min="14850" max="14850" width="32.5703125" style="1" customWidth="1"/>
    <col min="14851" max="14852" width="9.5703125" style="1" bestFit="1" customWidth="1"/>
    <col min="14853" max="14854" width="10.140625" style="1" customWidth="1"/>
    <col min="14855" max="14855" width="1.7109375" style="1" customWidth="1"/>
    <col min="14856" max="14856" width="9" style="1" bestFit="1" customWidth="1"/>
    <col min="14857" max="14859" width="8.7109375" style="1"/>
    <col min="14860" max="14860" width="2.7109375" style="1" customWidth="1"/>
    <col min="14861" max="14862" width="8.7109375" style="1"/>
    <col min="14863" max="14865" width="8.5703125" style="1" customWidth="1"/>
    <col min="14866" max="15104" width="8.7109375" style="1"/>
    <col min="15105" max="15105" width="2.7109375" style="1" customWidth="1"/>
    <col min="15106" max="15106" width="32.5703125" style="1" customWidth="1"/>
    <col min="15107" max="15108" width="9.5703125" style="1" bestFit="1" customWidth="1"/>
    <col min="15109" max="15110" width="10.140625" style="1" customWidth="1"/>
    <col min="15111" max="15111" width="1.7109375" style="1" customWidth="1"/>
    <col min="15112" max="15112" width="9" style="1" bestFit="1" customWidth="1"/>
    <col min="15113" max="15115" width="8.7109375" style="1"/>
    <col min="15116" max="15116" width="2.7109375" style="1" customWidth="1"/>
    <col min="15117" max="15118" width="8.7109375" style="1"/>
    <col min="15119" max="15121" width="8.5703125" style="1" customWidth="1"/>
    <col min="15122" max="15360" width="8.7109375" style="1"/>
    <col min="15361" max="15361" width="2.7109375" style="1" customWidth="1"/>
    <col min="15362" max="15362" width="32.5703125" style="1" customWidth="1"/>
    <col min="15363" max="15364" width="9.5703125" style="1" bestFit="1" customWidth="1"/>
    <col min="15365" max="15366" width="10.140625" style="1" customWidth="1"/>
    <col min="15367" max="15367" width="1.7109375" style="1" customWidth="1"/>
    <col min="15368" max="15368" width="9" style="1" bestFit="1" customWidth="1"/>
    <col min="15369" max="15371" width="8.7109375" style="1"/>
    <col min="15372" max="15372" width="2.7109375" style="1" customWidth="1"/>
    <col min="15373" max="15374" width="8.7109375" style="1"/>
    <col min="15375" max="15377" width="8.5703125" style="1" customWidth="1"/>
    <col min="15378" max="15616" width="8.7109375" style="1"/>
    <col min="15617" max="15617" width="2.7109375" style="1" customWidth="1"/>
    <col min="15618" max="15618" width="32.5703125" style="1" customWidth="1"/>
    <col min="15619" max="15620" width="9.5703125" style="1" bestFit="1" customWidth="1"/>
    <col min="15621" max="15622" width="10.140625" style="1" customWidth="1"/>
    <col min="15623" max="15623" width="1.7109375" style="1" customWidth="1"/>
    <col min="15624" max="15624" width="9" style="1" bestFit="1" customWidth="1"/>
    <col min="15625" max="15627" width="8.7109375" style="1"/>
    <col min="15628" max="15628" width="2.7109375" style="1" customWidth="1"/>
    <col min="15629" max="15630" width="8.7109375" style="1"/>
    <col min="15631" max="15633" width="8.5703125" style="1" customWidth="1"/>
    <col min="15634" max="15872" width="8.7109375" style="1"/>
    <col min="15873" max="15873" width="2.7109375" style="1" customWidth="1"/>
    <col min="15874" max="15874" width="32.5703125" style="1" customWidth="1"/>
    <col min="15875" max="15876" width="9.5703125" style="1" bestFit="1" customWidth="1"/>
    <col min="15877" max="15878" width="10.140625" style="1" customWidth="1"/>
    <col min="15879" max="15879" width="1.7109375" style="1" customWidth="1"/>
    <col min="15880" max="15880" width="9" style="1" bestFit="1" customWidth="1"/>
    <col min="15881" max="15883" width="8.7109375" style="1"/>
    <col min="15884" max="15884" width="2.7109375" style="1" customWidth="1"/>
    <col min="15885" max="15886" width="8.7109375" style="1"/>
    <col min="15887" max="15889" width="8.5703125" style="1" customWidth="1"/>
    <col min="15890" max="16128" width="8.7109375" style="1"/>
    <col min="16129" max="16129" width="2.7109375" style="1" customWidth="1"/>
    <col min="16130" max="16130" width="32.5703125" style="1" customWidth="1"/>
    <col min="16131" max="16132" width="9.5703125" style="1" bestFit="1" customWidth="1"/>
    <col min="16133" max="16134" width="10.140625" style="1" customWidth="1"/>
    <col min="16135" max="16135" width="1.7109375" style="1" customWidth="1"/>
    <col min="16136" max="16136" width="9" style="1" bestFit="1" customWidth="1"/>
    <col min="16137" max="16139" width="8.7109375" style="1"/>
    <col min="16140" max="16140" width="2.7109375" style="1" customWidth="1"/>
    <col min="16141" max="16142" width="8.7109375" style="1"/>
    <col min="16143" max="16145" width="8.5703125" style="1" customWidth="1"/>
    <col min="16146" max="16384" width="8.7109375" style="1"/>
  </cols>
  <sheetData>
    <row r="1" spans="1:12" ht="45.75" customHeight="1" x14ac:dyDescent="0.2">
      <c r="A1" s="160" t="s">
        <v>0</v>
      </c>
      <c r="B1" s="161"/>
      <c r="C1" s="161"/>
      <c r="D1" s="161"/>
      <c r="E1" s="161"/>
      <c r="F1" s="161"/>
      <c r="G1" s="161"/>
      <c r="H1" s="161"/>
      <c r="I1" s="161"/>
      <c r="J1" s="162"/>
      <c r="K1" s="162"/>
      <c r="L1" s="162"/>
    </row>
    <row r="2" spans="1:12" ht="244.5" customHeight="1" x14ac:dyDescent="0.2">
      <c r="A2" s="156"/>
      <c r="B2" s="156"/>
      <c r="C2" s="156"/>
      <c r="D2" s="156"/>
      <c r="E2" s="156"/>
      <c r="F2" s="156"/>
      <c r="G2" s="156"/>
      <c r="H2" s="156"/>
      <c r="I2" s="156"/>
      <c r="J2" s="162"/>
      <c r="K2" s="162"/>
      <c r="L2" s="162"/>
    </row>
    <row r="3" spans="1:12" ht="18" x14ac:dyDescent="0.25">
      <c r="A3" s="163" t="s">
        <v>1</v>
      </c>
      <c r="B3" s="164"/>
      <c r="C3" s="164"/>
      <c r="D3" s="164"/>
      <c r="E3" s="164"/>
      <c r="F3" s="164"/>
      <c r="G3" s="164"/>
      <c r="H3" s="164"/>
      <c r="I3" s="164"/>
      <c r="J3" s="164"/>
      <c r="K3" s="164"/>
      <c r="L3" s="164"/>
    </row>
    <row r="4" spans="1:12" ht="39.950000000000003" customHeight="1" x14ac:dyDescent="0.25">
      <c r="A4" s="2"/>
      <c r="B4" s="3"/>
      <c r="C4" s="3"/>
      <c r="D4" s="3"/>
      <c r="E4" s="3"/>
      <c r="F4" s="3"/>
      <c r="G4" s="3"/>
      <c r="H4" s="3"/>
      <c r="I4" s="3"/>
      <c r="J4" s="3"/>
      <c r="K4" s="3"/>
      <c r="L4" s="3"/>
    </row>
    <row r="5" spans="1:12" s="4" customFormat="1" ht="39.75" customHeight="1" x14ac:dyDescent="0.25">
      <c r="A5" s="165" t="s">
        <v>2</v>
      </c>
      <c r="B5" s="165"/>
      <c r="C5" s="165"/>
      <c r="D5" s="165"/>
      <c r="E5" s="165"/>
      <c r="F5" s="165"/>
      <c r="G5" s="165"/>
      <c r="H5" s="165"/>
      <c r="I5" s="165"/>
      <c r="J5" s="166"/>
      <c r="K5" s="166"/>
      <c r="L5" s="166"/>
    </row>
    <row r="6" spans="1:12" s="4" customFormat="1" ht="39.950000000000003" customHeight="1" x14ac:dyDescent="0.25">
      <c r="A6" s="5"/>
      <c r="B6" s="5"/>
      <c r="C6" s="5"/>
      <c r="D6" s="5"/>
      <c r="E6" s="5"/>
      <c r="F6" s="5"/>
      <c r="G6" s="5"/>
      <c r="H6" s="5"/>
      <c r="I6" s="5"/>
      <c r="J6" s="6"/>
      <c r="K6" s="6"/>
      <c r="L6" s="6"/>
    </row>
    <row r="7" spans="1:12" s="4" customFormat="1" ht="39.75" customHeight="1" x14ac:dyDescent="0.25">
      <c r="A7" s="167" t="s">
        <v>3</v>
      </c>
      <c r="B7" s="168"/>
      <c r="C7" s="168"/>
      <c r="D7" s="168"/>
      <c r="E7" s="168"/>
      <c r="F7" s="168"/>
      <c r="G7" s="168"/>
      <c r="H7" s="168"/>
      <c r="I7" s="168"/>
      <c r="J7" s="169"/>
      <c r="K7" s="169"/>
      <c r="L7" s="169"/>
    </row>
    <row r="8" spans="1:12" s="4" customFormat="1" ht="39.75" customHeight="1" x14ac:dyDescent="0.25">
      <c r="A8" s="7"/>
      <c r="B8" s="8"/>
      <c r="C8" s="8"/>
      <c r="D8" s="8"/>
      <c r="E8" s="8"/>
      <c r="F8" s="8"/>
      <c r="G8" s="8"/>
      <c r="H8" s="8"/>
      <c r="I8" s="8"/>
      <c r="J8" s="6"/>
      <c r="K8" s="6"/>
      <c r="L8" s="6"/>
    </row>
    <row r="9" spans="1:12" s="4" customFormat="1" ht="14.25" customHeight="1" x14ac:dyDescent="0.25">
      <c r="A9" s="7"/>
      <c r="B9" s="8"/>
      <c r="C9" s="8"/>
      <c r="D9" s="8"/>
      <c r="E9" s="8"/>
      <c r="F9" s="8"/>
      <c r="G9" s="8"/>
      <c r="H9" s="8"/>
      <c r="I9" s="8"/>
      <c r="J9" s="6"/>
      <c r="K9" s="6"/>
      <c r="L9" s="6"/>
    </row>
    <row r="10" spans="1:12" s="4" customFormat="1" ht="14.25" customHeight="1" x14ac:dyDescent="0.25">
      <c r="A10" s="7"/>
      <c r="B10" s="8"/>
      <c r="C10" s="8"/>
      <c r="D10" s="8"/>
      <c r="E10" s="8"/>
      <c r="F10" s="8"/>
      <c r="G10" s="8"/>
      <c r="H10" s="8"/>
      <c r="I10" s="8"/>
      <c r="J10" s="6"/>
      <c r="K10" s="6"/>
      <c r="L10" s="6"/>
    </row>
    <row r="11" spans="1:12" s="4" customFormat="1" ht="12.75" customHeight="1" x14ac:dyDescent="0.25">
      <c r="A11" s="7"/>
      <c r="B11" s="8"/>
      <c r="C11" s="8"/>
      <c r="D11" s="8"/>
      <c r="E11" s="8"/>
      <c r="F11" s="8"/>
      <c r="G11" s="8"/>
      <c r="H11" s="8"/>
      <c r="I11" s="8"/>
      <c r="J11" s="6"/>
      <c r="K11" s="6"/>
      <c r="L11" s="6"/>
    </row>
    <row r="12" spans="1:12" ht="15" x14ac:dyDescent="0.2">
      <c r="A12" s="9"/>
      <c r="B12" s="10"/>
      <c r="C12" s="170" t="s">
        <v>4</v>
      </c>
      <c r="D12" s="171"/>
      <c r="E12" s="170" t="s">
        <v>5</v>
      </c>
      <c r="F12" s="171"/>
      <c r="G12" s="11"/>
      <c r="H12" s="170" t="s">
        <v>6</v>
      </c>
      <c r="I12" s="172"/>
      <c r="J12" s="172"/>
      <c r="K12" s="171"/>
      <c r="L12" s="9"/>
    </row>
    <row r="13" spans="1:12" ht="15" x14ac:dyDescent="0.2">
      <c r="A13" s="9"/>
      <c r="B13" s="12" t="s">
        <v>7</v>
      </c>
      <c r="C13" s="13">
        <f>VALUE(RIGHT(A7, 4))</f>
        <v>2020</v>
      </c>
      <c r="D13" s="14">
        <f>C13-1</f>
        <v>2019</v>
      </c>
      <c r="E13" s="13">
        <f>C13</f>
        <v>2020</v>
      </c>
      <c r="F13" s="14">
        <f>D13</f>
        <v>2019</v>
      </c>
      <c r="G13" s="15"/>
      <c r="H13" s="13" t="s">
        <v>8</v>
      </c>
      <c r="I13" s="14" t="s">
        <v>5</v>
      </c>
      <c r="J13" s="13" t="s">
        <v>8</v>
      </c>
      <c r="K13" s="14" t="s">
        <v>5</v>
      </c>
      <c r="L13" s="9"/>
    </row>
    <row r="14" spans="1:12" ht="15" x14ac:dyDescent="0.2">
      <c r="A14" s="9"/>
      <c r="B14" s="16"/>
      <c r="C14" s="17"/>
      <c r="D14" s="18"/>
      <c r="E14" s="17"/>
      <c r="F14" s="18"/>
      <c r="G14" s="19"/>
      <c r="H14" s="17"/>
      <c r="I14" s="18"/>
      <c r="J14" s="17"/>
      <c r="K14" s="18"/>
      <c r="L14" s="9"/>
    </row>
    <row r="15" spans="1:12" ht="15" x14ac:dyDescent="0.2">
      <c r="A15" s="9"/>
      <c r="B15" s="20" t="s">
        <v>9</v>
      </c>
      <c r="C15" s="21">
        <v>1945</v>
      </c>
      <c r="D15" s="22">
        <v>1712</v>
      </c>
      <c r="E15" s="21">
        <v>11003</v>
      </c>
      <c r="F15" s="22">
        <v>8693</v>
      </c>
      <c r="G15" s="23"/>
      <c r="H15" s="21">
        <f t="shared" ref="H15:H22" si="0">C15-D15</f>
        <v>233</v>
      </c>
      <c r="I15" s="22">
        <f t="shared" ref="I15:I22" si="1">E15-F15</f>
        <v>2310</v>
      </c>
      <c r="J15" s="24">
        <f t="shared" ref="J15:J22" si="2">IF(D15=0, "-", IF(H15/D15&lt;10, H15/D15, "&gt;999%"))</f>
        <v>0.13609813084112149</v>
      </c>
      <c r="K15" s="25">
        <f t="shared" ref="K15:K22" si="3">IF(F15=0, "-", IF(I15/F15&lt;10, I15/F15, "&gt;999%"))</f>
        <v>0.26573104796963076</v>
      </c>
      <c r="L15" s="9"/>
    </row>
    <row r="16" spans="1:12" ht="15" x14ac:dyDescent="0.2">
      <c r="A16" s="9"/>
      <c r="B16" s="20" t="s">
        <v>10</v>
      </c>
      <c r="C16" s="21">
        <v>34898</v>
      </c>
      <c r="D16" s="22">
        <v>37811</v>
      </c>
      <c r="E16" s="21">
        <v>140902</v>
      </c>
      <c r="F16" s="22">
        <v>177898</v>
      </c>
      <c r="G16" s="23"/>
      <c r="H16" s="21">
        <f t="shared" si="0"/>
        <v>-2913</v>
      </c>
      <c r="I16" s="22">
        <f t="shared" si="1"/>
        <v>-36996</v>
      </c>
      <c r="J16" s="24">
        <f t="shared" si="2"/>
        <v>-7.7041072703710564E-2</v>
      </c>
      <c r="K16" s="25">
        <f t="shared" si="3"/>
        <v>-0.2079618657882607</v>
      </c>
      <c r="L16" s="9"/>
    </row>
    <row r="17" spans="1:12" ht="15" x14ac:dyDescent="0.2">
      <c r="A17" s="9"/>
      <c r="B17" s="20" t="s">
        <v>11</v>
      </c>
      <c r="C17" s="21">
        <v>841</v>
      </c>
      <c r="D17" s="22">
        <v>882</v>
      </c>
      <c r="E17" s="21">
        <v>3518</v>
      </c>
      <c r="F17" s="22">
        <v>4957</v>
      </c>
      <c r="G17" s="23"/>
      <c r="H17" s="21">
        <f t="shared" si="0"/>
        <v>-41</v>
      </c>
      <c r="I17" s="22">
        <f t="shared" si="1"/>
        <v>-1439</v>
      </c>
      <c r="J17" s="24">
        <f t="shared" si="2"/>
        <v>-4.6485260770975055E-2</v>
      </c>
      <c r="K17" s="25">
        <f t="shared" si="3"/>
        <v>-0.29029655033286261</v>
      </c>
      <c r="L17" s="9"/>
    </row>
    <row r="18" spans="1:12" ht="15" x14ac:dyDescent="0.2">
      <c r="A18" s="9"/>
      <c r="B18" s="20" t="s">
        <v>12</v>
      </c>
      <c r="C18" s="21">
        <v>24634</v>
      </c>
      <c r="D18" s="22">
        <v>25100</v>
      </c>
      <c r="E18" s="21">
        <v>91758</v>
      </c>
      <c r="F18" s="22">
        <v>113881</v>
      </c>
      <c r="G18" s="23"/>
      <c r="H18" s="21">
        <f t="shared" si="0"/>
        <v>-466</v>
      </c>
      <c r="I18" s="22">
        <f t="shared" si="1"/>
        <v>-22123</v>
      </c>
      <c r="J18" s="24">
        <f t="shared" si="2"/>
        <v>-1.8565737051792829E-2</v>
      </c>
      <c r="K18" s="25">
        <f t="shared" si="3"/>
        <v>-0.19426418805595314</v>
      </c>
      <c r="L18" s="9"/>
    </row>
    <row r="19" spans="1:12" ht="15" x14ac:dyDescent="0.2">
      <c r="A19" s="9"/>
      <c r="B19" s="20" t="s">
        <v>13</v>
      </c>
      <c r="C19" s="21">
        <v>7200</v>
      </c>
      <c r="D19" s="22">
        <v>6953</v>
      </c>
      <c r="E19" s="21">
        <v>28087</v>
      </c>
      <c r="F19" s="22">
        <v>34933</v>
      </c>
      <c r="G19" s="23"/>
      <c r="H19" s="21">
        <f t="shared" si="0"/>
        <v>247</v>
      </c>
      <c r="I19" s="22">
        <f t="shared" si="1"/>
        <v>-6846</v>
      </c>
      <c r="J19" s="24">
        <f t="shared" si="2"/>
        <v>3.5524234143535165E-2</v>
      </c>
      <c r="K19" s="25">
        <f t="shared" si="3"/>
        <v>-0.19597515243466063</v>
      </c>
      <c r="L19" s="9"/>
    </row>
    <row r="20" spans="1:12" ht="15" x14ac:dyDescent="0.2">
      <c r="A20" s="9"/>
      <c r="B20" s="20" t="s">
        <v>14</v>
      </c>
      <c r="C20" s="21">
        <v>1688</v>
      </c>
      <c r="D20" s="22">
        <v>2013</v>
      </c>
      <c r="E20" s="21">
        <v>6993</v>
      </c>
      <c r="F20" s="22">
        <v>9427</v>
      </c>
      <c r="G20" s="23"/>
      <c r="H20" s="21">
        <f t="shared" si="0"/>
        <v>-325</v>
      </c>
      <c r="I20" s="22">
        <f t="shared" si="1"/>
        <v>-2434</v>
      </c>
      <c r="J20" s="24">
        <f t="shared" si="2"/>
        <v>-0.16145057128663687</v>
      </c>
      <c r="K20" s="25">
        <f t="shared" si="3"/>
        <v>-0.25819454757611116</v>
      </c>
      <c r="L20" s="9"/>
    </row>
    <row r="21" spans="1:12" ht="15" x14ac:dyDescent="0.2">
      <c r="A21" s="9"/>
      <c r="B21" s="20" t="s">
        <v>15</v>
      </c>
      <c r="C21" s="21">
        <v>29302</v>
      </c>
      <c r="D21" s="22">
        <v>33924</v>
      </c>
      <c r="E21" s="21">
        <v>119606</v>
      </c>
      <c r="F21" s="22">
        <v>157800</v>
      </c>
      <c r="G21" s="23"/>
      <c r="H21" s="21">
        <f t="shared" si="0"/>
        <v>-4622</v>
      </c>
      <c r="I21" s="22">
        <f t="shared" si="1"/>
        <v>-38194</v>
      </c>
      <c r="J21" s="24">
        <f t="shared" si="2"/>
        <v>-0.13624572573988916</v>
      </c>
      <c r="K21" s="25">
        <f t="shared" si="3"/>
        <v>-0.24204055766793409</v>
      </c>
      <c r="L21" s="9"/>
    </row>
    <row r="22" spans="1:12" ht="15" x14ac:dyDescent="0.2">
      <c r="A22" s="9"/>
      <c r="B22" s="20" t="s">
        <v>16</v>
      </c>
      <c r="C22" s="21">
        <v>9726</v>
      </c>
      <c r="D22" s="22">
        <v>9422</v>
      </c>
      <c r="E22" s="21">
        <v>40548</v>
      </c>
      <c r="F22" s="22">
        <v>46877</v>
      </c>
      <c r="G22" s="23"/>
      <c r="H22" s="21">
        <f t="shared" si="0"/>
        <v>304</v>
      </c>
      <c r="I22" s="22">
        <f t="shared" si="1"/>
        <v>-6329</v>
      </c>
      <c r="J22" s="24">
        <f t="shared" si="2"/>
        <v>3.2264911908299727E-2</v>
      </c>
      <c r="K22" s="25">
        <f t="shared" si="3"/>
        <v>-0.13501290611600572</v>
      </c>
      <c r="L22" s="9"/>
    </row>
    <row r="23" spans="1:12" ht="15" x14ac:dyDescent="0.2">
      <c r="A23" s="9"/>
      <c r="B23" s="20"/>
      <c r="C23" s="26"/>
      <c r="D23" s="27"/>
      <c r="E23" s="26"/>
      <c r="F23" s="27"/>
      <c r="G23" s="28"/>
      <c r="H23" s="26"/>
      <c r="I23" s="27"/>
      <c r="J23" s="29"/>
      <c r="K23" s="30"/>
      <c r="L23" s="9"/>
    </row>
    <row r="24" spans="1:12" s="38" customFormat="1" ht="15.75" x14ac:dyDescent="0.25">
      <c r="A24" s="31"/>
      <c r="B24" s="12" t="s">
        <v>17</v>
      </c>
      <c r="C24" s="32">
        <f>SUM(C15:C23)</f>
        <v>110234</v>
      </c>
      <c r="D24" s="33">
        <f>SUM(D15:D23)</f>
        <v>117817</v>
      </c>
      <c r="E24" s="32">
        <f>SUM(E15:E23)</f>
        <v>442415</v>
      </c>
      <c r="F24" s="33">
        <f>SUM(F15:F23)</f>
        <v>554466</v>
      </c>
      <c r="G24" s="34"/>
      <c r="H24" s="32">
        <f>SUM(H15:H23)</f>
        <v>-7583</v>
      </c>
      <c r="I24" s="33">
        <f>SUM(I15:I23)</f>
        <v>-112051</v>
      </c>
      <c r="J24" s="35">
        <f>IF(D24=0, 0, H24/D24)</f>
        <v>-6.4362528327830446E-2</v>
      </c>
      <c r="K24" s="36">
        <f>IF(F24=0, 0, I24/F24)</f>
        <v>-0.20208813525085398</v>
      </c>
      <c r="L24" s="37"/>
    </row>
    <row r="25" spans="1:12" s="38" customFormat="1" x14ac:dyDescent="0.2">
      <c r="B25" s="39"/>
      <c r="C25" s="40"/>
      <c r="D25" s="40"/>
      <c r="E25" s="40"/>
      <c r="F25" s="40"/>
      <c r="G25" s="40"/>
      <c r="H25" s="40"/>
      <c r="I25" s="40"/>
      <c r="J25" s="41"/>
      <c r="K25" s="41"/>
    </row>
    <row r="26" spans="1:12" s="38" customFormat="1" x14ac:dyDescent="0.2">
      <c r="C26" s="42"/>
      <c r="D26" s="42"/>
      <c r="E26" s="42"/>
      <c r="F26" s="42"/>
      <c r="G26" s="42"/>
      <c r="H26" s="42"/>
      <c r="I26" s="42"/>
      <c r="J26" s="41"/>
      <c r="K26" s="41"/>
    </row>
    <row r="27" spans="1:12" s="38" customFormat="1" ht="14.25" x14ac:dyDescent="0.2">
      <c r="B27" s="43"/>
      <c r="C27" s="42"/>
      <c r="D27" s="42"/>
      <c r="E27" s="42"/>
      <c r="F27" s="42"/>
      <c r="G27" s="42"/>
      <c r="H27" s="42"/>
      <c r="I27" s="42"/>
      <c r="J27" s="41"/>
      <c r="K27" s="41"/>
    </row>
    <row r="28" spans="1:12" s="38" customFormat="1" ht="14.25" x14ac:dyDescent="0.2">
      <c r="B28" s="43"/>
      <c r="C28" s="42"/>
      <c r="D28" s="42"/>
      <c r="E28" s="42"/>
      <c r="F28" s="42"/>
      <c r="G28" s="42"/>
      <c r="H28" s="42"/>
      <c r="I28" s="42"/>
      <c r="J28" s="41"/>
      <c r="K28" s="41"/>
    </row>
    <row r="29" spans="1:12" s="38" customFormat="1" ht="14.25" x14ac:dyDescent="0.2">
      <c r="B29" s="43"/>
      <c r="C29" s="42"/>
      <c r="D29" s="42"/>
      <c r="E29" s="42"/>
      <c r="F29" s="42"/>
      <c r="G29" s="42"/>
      <c r="H29" s="42"/>
      <c r="I29" s="42"/>
      <c r="J29" s="41"/>
      <c r="K29" s="41"/>
    </row>
    <row r="30" spans="1:12" s="38" customFormat="1" ht="14.25" x14ac:dyDescent="0.2">
      <c r="B30" s="43"/>
      <c r="C30" s="42"/>
      <c r="D30" s="42"/>
      <c r="E30" s="42"/>
      <c r="F30" s="42"/>
      <c r="G30" s="42"/>
      <c r="H30" s="42"/>
      <c r="I30" s="42"/>
      <c r="J30" s="41"/>
      <c r="K30" s="41"/>
    </row>
    <row r="31" spans="1:12" s="38" customFormat="1" x14ac:dyDescent="0.2">
      <c r="C31" s="42"/>
      <c r="D31" s="42"/>
      <c r="E31" s="42"/>
      <c r="F31" s="42"/>
      <c r="G31" s="42"/>
      <c r="H31" s="42"/>
      <c r="I31" s="42"/>
      <c r="J31" s="41"/>
      <c r="K31" s="41"/>
    </row>
    <row r="32" spans="1:12" s="38" customFormat="1" x14ac:dyDescent="0.2">
      <c r="C32" s="42"/>
      <c r="D32" s="42"/>
      <c r="E32" s="42"/>
      <c r="F32" s="42"/>
      <c r="G32" s="42"/>
      <c r="H32" s="42"/>
      <c r="I32" s="42"/>
      <c r="J32" s="41"/>
      <c r="K32" s="41"/>
    </row>
    <row r="33" spans="1:15" s="38" customFormat="1" x14ac:dyDescent="0.2">
      <c r="C33" s="42"/>
      <c r="D33" s="42"/>
      <c r="E33" s="42"/>
      <c r="F33" s="42"/>
      <c r="G33" s="42"/>
      <c r="H33" s="42"/>
      <c r="I33" s="42"/>
      <c r="J33" s="41"/>
      <c r="K33" s="41"/>
    </row>
    <row r="34" spans="1:15" s="38" customFormat="1" x14ac:dyDescent="0.2">
      <c r="C34" s="42"/>
      <c r="D34" s="42"/>
      <c r="E34" s="42"/>
      <c r="F34" s="42"/>
      <c r="G34" s="42"/>
      <c r="H34" s="42"/>
      <c r="I34" s="42"/>
      <c r="J34" s="41"/>
      <c r="K34" s="41"/>
    </row>
    <row r="35" spans="1:15" s="38" customFormat="1" x14ac:dyDescent="0.2">
      <c r="C35" s="42"/>
      <c r="D35" s="42"/>
      <c r="E35" s="42"/>
      <c r="F35" s="42"/>
      <c r="G35" s="42"/>
      <c r="H35" s="42"/>
      <c r="I35" s="42"/>
      <c r="J35" s="41"/>
      <c r="K35" s="41"/>
      <c r="O35" s="44"/>
    </row>
    <row r="36" spans="1:15" ht="12.75" customHeight="1" x14ac:dyDescent="0.2">
      <c r="A36" s="156"/>
      <c r="B36" s="156"/>
      <c r="C36" s="156"/>
      <c r="D36" s="156"/>
      <c r="E36" s="156"/>
      <c r="F36" s="156"/>
      <c r="G36" s="156"/>
      <c r="H36" s="156"/>
      <c r="I36" s="156"/>
    </row>
    <row r="37" spans="1:15" s="6" customFormat="1" ht="29.25" customHeight="1" x14ac:dyDescent="0.25">
      <c r="A37" s="45"/>
      <c r="B37" s="157" t="s">
        <v>18</v>
      </c>
      <c r="C37" s="158"/>
      <c r="D37" s="158"/>
      <c r="E37" s="158"/>
      <c r="F37" s="158"/>
      <c r="G37" s="158"/>
      <c r="H37" s="158"/>
      <c r="I37" s="158"/>
      <c r="J37" s="158"/>
      <c r="K37" s="158"/>
      <c r="L37" s="46"/>
    </row>
    <row r="38" spans="1:15" s="6" customFormat="1" ht="29.25" customHeight="1" x14ac:dyDescent="0.25">
      <c r="A38" s="47"/>
      <c r="B38" s="158"/>
      <c r="C38" s="158"/>
      <c r="D38" s="158"/>
      <c r="E38" s="158"/>
      <c r="F38" s="158"/>
      <c r="G38" s="158"/>
      <c r="H38" s="158"/>
      <c r="I38" s="158"/>
      <c r="J38" s="158"/>
      <c r="K38" s="158"/>
      <c r="L38" s="46"/>
    </row>
    <row r="39" spans="1:15" s="6" customFormat="1" ht="29.25" customHeight="1" x14ac:dyDescent="0.25">
      <c r="A39" s="47"/>
      <c r="B39" s="158"/>
      <c r="C39" s="158"/>
      <c r="D39" s="158"/>
      <c r="E39" s="158"/>
      <c r="F39" s="158"/>
      <c r="G39" s="158"/>
      <c r="H39" s="158"/>
      <c r="I39" s="158"/>
      <c r="J39" s="158"/>
      <c r="K39" s="158"/>
      <c r="L39" s="48"/>
    </row>
    <row r="40" spans="1:15" s="6" customFormat="1" ht="29.25" customHeight="1" x14ac:dyDescent="0.25">
      <c r="A40" s="49"/>
      <c r="B40" s="159"/>
      <c r="C40" s="159"/>
      <c r="D40" s="159"/>
      <c r="E40" s="159"/>
      <c r="F40" s="159"/>
      <c r="G40" s="159"/>
      <c r="H40" s="159"/>
      <c r="I40" s="159"/>
      <c r="J40" s="159"/>
      <c r="K40" s="159"/>
      <c r="L40" s="50"/>
    </row>
    <row r="44" spans="1:15" x14ac:dyDescent="0.2">
      <c r="B44" s="51"/>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44CD7-8906-4063-899D-A1E547522D2E}">
  <sheetPr>
    <pageSetUpPr fitToPage="1"/>
  </sheetPr>
  <dimension ref="A1:K188"/>
  <sheetViews>
    <sheetView tabSelected="1" workbookViewId="0">
      <selection activeCell="M1" sqref="M1"/>
    </sheetView>
  </sheetViews>
  <sheetFormatPr defaultRowHeight="12.75" x14ac:dyDescent="0.2"/>
  <cols>
    <col min="1" max="1" width="28.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35</v>
      </c>
      <c r="B4" s="170" t="s">
        <v>4</v>
      </c>
      <c r="C4" s="172"/>
      <c r="D4" s="172"/>
      <c r="E4" s="171"/>
      <c r="F4" s="170" t="s">
        <v>164</v>
      </c>
      <c r="G4" s="172"/>
      <c r="H4" s="172"/>
      <c r="I4" s="171"/>
      <c r="J4" s="170" t="s">
        <v>165</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35</v>
      </c>
      <c r="B6" s="124" t="s">
        <v>166</v>
      </c>
      <c r="C6" s="125" t="s">
        <v>167</v>
      </c>
      <c r="D6" s="124" t="s">
        <v>166</v>
      </c>
      <c r="E6" s="126" t="s">
        <v>167</v>
      </c>
      <c r="F6" s="125" t="s">
        <v>166</v>
      </c>
      <c r="G6" s="125" t="s">
        <v>167</v>
      </c>
      <c r="H6" s="124" t="s">
        <v>166</v>
      </c>
      <c r="I6" s="126" t="s">
        <v>167</v>
      </c>
      <c r="J6" s="124"/>
      <c r="K6" s="126"/>
    </row>
    <row r="7" spans="1:11" x14ac:dyDescent="0.2">
      <c r="A7" s="20" t="s">
        <v>359</v>
      </c>
      <c r="B7" s="55">
        <v>0</v>
      </c>
      <c r="C7" s="138">
        <f>IF(B20=0, "-", B7/B20)</f>
        <v>0</v>
      </c>
      <c r="D7" s="55">
        <v>0</v>
      </c>
      <c r="E7" s="78">
        <f>IF(D20=0, "-", D7/D20)</f>
        <v>0</v>
      </c>
      <c r="F7" s="128">
        <v>1</v>
      </c>
      <c r="G7" s="138">
        <f>IF(F20=0, "-", F7/F20)</f>
        <v>1.1467889908256881E-3</v>
      </c>
      <c r="H7" s="55">
        <v>1</v>
      </c>
      <c r="I7" s="78">
        <f>IF(H20=0, "-", H7/H20)</f>
        <v>1.1261261261261261E-3</v>
      </c>
      <c r="J7" s="77" t="str">
        <f t="shared" ref="J7:J18" si="0">IF(D7=0, "-", IF((B7-D7)/D7&lt;10, (B7-D7)/D7, "&gt;999%"))</f>
        <v>-</v>
      </c>
      <c r="K7" s="78">
        <f t="shared" ref="K7:K18" si="1">IF(H7=0, "-", IF((F7-H7)/H7&lt;10, (F7-H7)/H7, "&gt;999%"))</f>
        <v>0</v>
      </c>
    </row>
    <row r="8" spans="1:11" x14ac:dyDescent="0.2">
      <c r="A8" s="20" t="s">
        <v>360</v>
      </c>
      <c r="B8" s="55">
        <v>0</v>
      </c>
      <c r="C8" s="138">
        <f>IF(B20=0, "-", B8/B20)</f>
        <v>0</v>
      </c>
      <c r="D8" s="55">
        <v>0</v>
      </c>
      <c r="E8" s="78">
        <f>IF(D20=0, "-", D8/D20)</f>
        <v>0</v>
      </c>
      <c r="F8" s="128">
        <v>0</v>
      </c>
      <c r="G8" s="138">
        <f>IF(F20=0, "-", F8/F20)</f>
        <v>0</v>
      </c>
      <c r="H8" s="55">
        <v>1</v>
      </c>
      <c r="I8" s="78">
        <f>IF(H20=0, "-", H8/H20)</f>
        <v>1.1261261261261261E-3</v>
      </c>
      <c r="J8" s="77" t="str">
        <f t="shared" si="0"/>
        <v>-</v>
      </c>
      <c r="K8" s="78">
        <f t="shared" si="1"/>
        <v>-1</v>
      </c>
    </row>
    <row r="9" spans="1:11" x14ac:dyDescent="0.2">
      <c r="A9" s="20" t="s">
        <v>361</v>
      </c>
      <c r="B9" s="55">
        <v>2</v>
      </c>
      <c r="C9" s="138">
        <f>IF(B20=0, "-", B9/B20)</f>
        <v>1.1976047904191617E-2</v>
      </c>
      <c r="D9" s="55">
        <v>4</v>
      </c>
      <c r="E9" s="78">
        <f>IF(D20=0, "-", D9/D20)</f>
        <v>2.2857142857142857E-2</v>
      </c>
      <c r="F9" s="128">
        <v>3</v>
      </c>
      <c r="G9" s="138">
        <f>IF(F20=0, "-", F9/F20)</f>
        <v>3.4403669724770644E-3</v>
      </c>
      <c r="H9" s="55">
        <v>24</v>
      </c>
      <c r="I9" s="78">
        <f>IF(H20=0, "-", H9/H20)</f>
        <v>2.7027027027027029E-2</v>
      </c>
      <c r="J9" s="77">
        <f t="shared" si="0"/>
        <v>-0.5</v>
      </c>
      <c r="K9" s="78">
        <f t="shared" si="1"/>
        <v>-0.875</v>
      </c>
    </row>
    <row r="10" spans="1:11" x14ac:dyDescent="0.2">
      <c r="A10" s="20" t="s">
        <v>362</v>
      </c>
      <c r="B10" s="55">
        <v>17</v>
      </c>
      <c r="C10" s="138">
        <f>IF(B20=0, "-", B10/B20)</f>
        <v>0.10179640718562874</v>
      </c>
      <c r="D10" s="55">
        <v>48</v>
      </c>
      <c r="E10" s="78">
        <f>IF(D20=0, "-", D10/D20)</f>
        <v>0.2742857142857143</v>
      </c>
      <c r="F10" s="128">
        <v>158</v>
      </c>
      <c r="G10" s="138">
        <f>IF(F20=0, "-", F10/F20)</f>
        <v>0.18119266055045871</v>
      </c>
      <c r="H10" s="55">
        <v>163</v>
      </c>
      <c r="I10" s="78">
        <f>IF(H20=0, "-", H10/H20)</f>
        <v>0.18355855855855857</v>
      </c>
      <c r="J10" s="77">
        <f t="shared" si="0"/>
        <v>-0.64583333333333337</v>
      </c>
      <c r="K10" s="78">
        <f t="shared" si="1"/>
        <v>-3.0674846625766871E-2</v>
      </c>
    </row>
    <row r="11" spans="1:11" x14ac:dyDescent="0.2">
      <c r="A11" s="20" t="s">
        <v>363</v>
      </c>
      <c r="B11" s="55">
        <v>28</v>
      </c>
      <c r="C11" s="138">
        <f>IF(B20=0, "-", B11/B20)</f>
        <v>0.16766467065868262</v>
      </c>
      <c r="D11" s="55">
        <v>0</v>
      </c>
      <c r="E11" s="78">
        <f>IF(D20=0, "-", D11/D20)</f>
        <v>0</v>
      </c>
      <c r="F11" s="128">
        <v>109</v>
      </c>
      <c r="G11" s="138">
        <f>IF(F20=0, "-", F11/F20)</f>
        <v>0.125</v>
      </c>
      <c r="H11" s="55">
        <v>0</v>
      </c>
      <c r="I11" s="78">
        <f>IF(H20=0, "-", H11/H20)</f>
        <v>0</v>
      </c>
      <c r="J11" s="77" t="str">
        <f t="shared" si="0"/>
        <v>-</v>
      </c>
      <c r="K11" s="78" t="str">
        <f t="shared" si="1"/>
        <v>-</v>
      </c>
    </row>
    <row r="12" spans="1:11" x14ac:dyDescent="0.2">
      <c r="A12" s="20" t="s">
        <v>364</v>
      </c>
      <c r="B12" s="55">
        <v>89</v>
      </c>
      <c r="C12" s="138">
        <f>IF(B20=0, "-", B12/B20)</f>
        <v>0.53293413173652693</v>
      </c>
      <c r="D12" s="55">
        <v>107</v>
      </c>
      <c r="E12" s="78">
        <f>IF(D20=0, "-", D12/D20)</f>
        <v>0.61142857142857143</v>
      </c>
      <c r="F12" s="128">
        <v>492</v>
      </c>
      <c r="G12" s="138">
        <f>IF(F20=0, "-", F12/F20)</f>
        <v>0.56422018348623848</v>
      </c>
      <c r="H12" s="55">
        <v>568</v>
      </c>
      <c r="I12" s="78">
        <f>IF(H20=0, "-", H12/H20)</f>
        <v>0.63963963963963966</v>
      </c>
      <c r="J12" s="77">
        <f t="shared" si="0"/>
        <v>-0.16822429906542055</v>
      </c>
      <c r="K12" s="78">
        <f t="shared" si="1"/>
        <v>-0.13380281690140844</v>
      </c>
    </row>
    <row r="13" spans="1:11" x14ac:dyDescent="0.2">
      <c r="A13" s="20" t="s">
        <v>365</v>
      </c>
      <c r="B13" s="55">
        <v>12</v>
      </c>
      <c r="C13" s="138">
        <f>IF(B20=0, "-", B13/B20)</f>
        <v>7.1856287425149698E-2</v>
      </c>
      <c r="D13" s="55">
        <v>4</v>
      </c>
      <c r="E13" s="78">
        <f>IF(D20=0, "-", D13/D20)</f>
        <v>2.2857142857142857E-2</v>
      </c>
      <c r="F13" s="128">
        <v>15</v>
      </c>
      <c r="G13" s="138">
        <f>IF(F20=0, "-", F13/F20)</f>
        <v>1.7201834862385322E-2</v>
      </c>
      <c r="H13" s="55">
        <v>14</v>
      </c>
      <c r="I13" s="78">
        <f>IF(H20=0, "-", H13/H20)</f>
        <v>1.5765765765765764E-2</v>
      </c>
      <c r="J13" s="77">
        <f t="shared" si="0"/>
        <v>2</v>
      </c>
      <c r="K13" s="78">
        <f t="shared" si="1"/>
        <v>7.1428571428571425E-2</v>
      </c>
    </row>
    <row r="14" spans="1:11" x14ac:dyDescent="0.2">
      <c r="A14" s="20" t="s">
        <v>366</v>
      </c>
      <c r="B14" s="55">
        <v>0</v>
      </c>
      <c r="C14" s="138">
        <f>IF(B20=0, "-", B14/B20)</f>
        <v>0</v>
      </c>
      <c r="D14" s="55">
        <v>1</v>
      </c>
      <c r="E14" s="78">
        <f>IF(D20=0, "-", D14/D20)</f>
        <v>5.7142857142857143E-3</v>
      </c>
      <c r="F14" s="128">
        <v>1</v>
      </c>
      <c r="G14" s="138">
        <f>IF(F20=0, "-", F14/F20)</f>
        <v>1.1467889908256881E-3</v>
      </c>
      <c r="H14" s="55">
        <v>8</v>
      </c>
      <c r="I14" s="78">
        <f>IF(H20=0, "-", H14/H20)</f>
        <v>9.0090090090090089E-3</v>
      </c>
      <c r="J14" s="77">
        <f t="shared" si="0"/>
        <v>-1</v>
      </c>
      <c r="K14" s="78">
        <f t="shared" si="1"/>
        <v>-0.875</v>
      </c>
    </row>
    <row r="15" spans="1:11" x14ac:dyDescent="0.2">
      <c r="A15" s="20" t="s">
        <v>367</v>
      </c>
      <c r="B15" s="55">
        <v>0</v>
      </c>
      <c r="C15" s="138">
        <f>IF(B20=0, "-", B15/B20)</f>
        <v>0</v>
      </c>
      <c r="D15" s="55">
        <v>0</v>
      </c>
      <c r="E15" s="78">
        <f>IF(D20=0, "-", D15/D20)</f>
        <v>0</v>
      </c>
      <c r="F15" s="128">
        <v>1</v>
      </c>
      <c r="G15" s="138">
        <f>IF(F20=0, "-", F15/F20)</f>
        <v>1.1467889908256881E-3</v>
      </c>
      <c r="H15" s="55">
        <v>0</v>
      </c>
      <c r="I15" s="78">
        <f>IF(H20=0, "-", H15/H20)</f>
        <v>0</v>
      </c>
      <c r="J15" s="77" t="str">
        <f t="shared" si="0"/>
        <v>-</v>
      </c>
      <c r="K15" s="78" t="str">
        <f t="shared" si="1"/>
        <v>-</v>
      </c>
    </row>
    <row r="16" spans="1:11" x14ac:dyDescent="0.2">
      <c r="A16" s="20" t="s">
        <v>368</v>
      </c>
      <c r="B16" s="55">
        <v>3</v>
      </c>
      <c r="C16" s="138">
        <f>IF(B20=0, "-", B16/B20)</f>
        <v>1.7964071856287425E-2</v>
      </c>
      <c r="D16" s="55">
        <v>7</v>
      </c>
      <c r="E16" s="78">
        <f>IF(D20=0, "-", D16/D20)</f>
        <v>0.04</v>
      </c>
      <c r="F16" s="128">
        <v>14</v>
      </c>
      <c r="G16" s="138">
        <f>IF(F20=0, "-", F16/F20)</f>
        <v>1.6055045871559634E-2</v>
      </c>
      <c r="H16" s="55">
        <v>53</v>
      </c>
      <c r="I16" s="78">
        <f>IF(H20=0, "-", H16/H20)</f>
        <v>5.9684684684684686E-2</v>
      </c>
      <c r="J16" s="77">
        <f t="shared" si="0"/>
        <v>-0.5714285714285714</v>
      </c>
      <c r="K16" s="78">
        <f t="shared" si="1"/>
        <v>-0.73584905660377353</v>
      </c>
    </row>
    <row r="17" spans="1:11" x14ac:dyDescent="0.2">
      <c r="A17" s="20" t="s">
        <v>369</v>
      </c>
      <c r="B17" s="55">
        <v>0</v>
      </c>
      <c r="C17" s="138">
        <f>IF(B20=0, "-", B17/B20)</f>
        <v>0</v>
      </c>
      <c r="D17" s="55">
        <v>4</v>
      </c>
      <c r="E17" s="78">
        <f>IF(D20=0, "-", D17/D20)</f>
        <v>2.2857142857142857E-2</v>
      </c>
      <c r="F17" s="128">
        <v>39</v>
      </c>
      <c r="G17" s="138">
        <f>IF(F20=0, "-", F17/F20)</f>
        <v>4.4724770642201837E-2</v>
      </c>
      <c r="H17" s="55">
        <v>56</v>
      </c>
      <c r="I17" s="78">
        <f>IF(H20=0, "-", H17/H20)</f>
        <v>6.3063063063063057E-2</v>
      </c>
      <c r="J17" s="77">
        <f t="shared" si="0"/>
        <v>-1</v>
      </c>
      <c r="K17" s="78">
        <f t="shared" si="1"/>
        <v>-0.30357142857142855</v>
      </c>
    </row>
    <row r="18" spans="1:11" x14ac:dyDescent="0.2">
      <c r="A18" s="20" t="s">
        <v>370</v>
      </c>
      <c r="B18" s="55">
        <v>16</v>
      </c>
      <c r="C18" s="138">
        <f>IF(B20=0, "-", B18/B20)</f>
        <v>9.580838323353294E-2</v>
      </c>
      <c r="D18" s="55">
        <v>0</v>
      </c>
      <c r="E18" s="78">
        <f>IF(D20=0, "-", D18/D20)</f>
        <v>0</v>
      </c>
      <c r="F18" s="128">
        <v>39</v>
      </c>
      <c r="G18" s="138">
        <f>IF(F20=0, "-", F18/F20)</f>
        <v>4.4724770642201837E-2</v>
      </c>
      <c r="H18" s="55">
        <v>0</v>
      </c>
      <c r="I18" s="78">
        <f>IF(H20=0, "-", H18/H20)</f>
        <v>0</v>
      </c>
      <c r="J18" s="77" t="str">
        <f t="shared" si="0"/>
        <v>-</v>
      </c>
      <c r="K18" s="78" t="str">
        <f t="shared" si="1"/>
        <v>-</v>
      </c>
    </row>
    <row r="19" spans="1:11" x14ac:dyDescent="0.2">
      <c r="A19" s="129"/>
      <c r="B19" s="82"/>
      <c r="D19" s="82"/>
      <c r="E19" s="86"/>
      <c r="F19" s="130"/>
      <c r="H19" s="82"/>
      <c r="I19" s="86"/>
      <c r="J19" s="85"/>
      <c r="K19" s="86"/>
    </row>
    <row r="20" spans="1:11" s="38" customFormat="1" x14ac:dyDescent="0.2">
      <c r="A20" s="131" t="s">
        <v>371</v>
      </c>
      <c r="B20" s="32">
        <f>SUM(B7:B19)</f>
        <v>167</v>
      </c>
      <c r="C20" s="132">
        <f>B20/7200</f>
        <v>2.3194444444444445E-2</v>
      </c>
      <c r="D20" s="32">
        <f>SUM(D7:D19)</f>
        <v>175</v>
      </c>
      <c r="E20" s="133">
        <f>D20/6953</f>
        <v>2.5168991802099812E-2</v>
      </c>
      <c r="F20" s="121">
        <f>SUM(F7:F19)</f>
        <v>872</v>
      </c>
      <c r="G20" s="134">
        <f>F20/28087</f>
        <v>3.1046391569053297E-2</v>
      </c>
      <c r="H20" s="32">
        <f>SUM(H7:H19)</f>
        <v>888</v>
      </c>
      <c r="I20" s="133">
        <f>H20/34933</f>
        <v>2.5420089886353879E-2</v>
      </c>
      <c r="J20" s="35">
        <f>IF(D20=0, "-", IF((B20-D20)/D20&lt;10, (B20-D20)/D20, "&gt;999%"))</f>
        <v>-4.5714285714285714E-2</v>
      </c>
      <c r="K20" s="36">
        <f>IF(H20=0, "-", IF((F20-H20)/H20&lt;10, (F20-H20)/H20, "&gt;999%"))</f>
        <v>-1.8018018018018018E-2</v>
      </c>
    </row>
    <row r="21" spans="1:11" x14ac:dyDescent="0.2">
      <c r="B21" s="130"/>
      <c r="D21" s="130"/>
      <c r="F21" s="130"/>
      <c r="H21" s="130"/>
    </row>
    <row r="22" spans="1:11" s="38" customFormat="1" x14ac:dyDescent="0.2">
      <c r="A22" s="131" t="s">
        <v>371</v>
      </c>
      <c r="B22" s="32">
        <v>167</v>
      </c>
      <c r="C22" s="132">
        <f>B22/7200</f>
        <v>2.3194444444444445E-2</v>
      </c>
      <c r="D22" s="32">
        <v>175</v>
      </c>
      <c r="E22" s="133">
        <f>D22/6953</f>
        <v>2.5168991802099812E-2</v>
      </c>
      <c r="F22" s="121">
        <v>872</v>
      </c>
      <c r="G22" s="134">
        <f>F22/28087</f>
        <v>3.1046391569053297E-2</v>
      </c>
      <c r="H22" s="32">
        <v>888</v>
      </c>
      <c r="I22" s="133">
        <f>H22/34933</f>
        <v>2.5420089886353879E-2</v>
      </c>
      <c r="J22" s="35">
        <f>IF(D22=0, "-", IF((B22-D22)/D22&lt;10, (B22-D22)/D22, "&gt;999%"))</f>
        <v>-4.5714285714285714E-2</v>
      </c>
      <c r="K22" s="36">
        <f>IF(H22=0, "-", IF((F22-H22)/H22&lt;10, (F22-H22)/H22, "&gt;999%"))</f>
        <v>-1.8018018018018018E-2</v>
      </c>
    </row>
    <row r="23" spans="1:11" x14ac:dyDescent="0.2">
      <c r="B23" s="130"/>
      <c r="D23" s="130"/>
      <c r="F23" s="130"/>
      <c r="H23" s="130"/>
    </row>
    <row r="24" spans="1:11" ht="15.75" x14ac:dyDescent="0.25">
      <c r="A24" s="122" t="s">
        <v>36</v>
      </c>
      <c r="B24" s="170" t="s">
        <v>4</v>
      </c>
      <c r="C24" s="172"/>
      <c r="D24" s="172"/>
      <c r="E24" s="171"/>
      <c r="F24" s="170" t="s">
        <v>164</v>
      </c>
      <c r="G24" s="172"/>
      <c r="H24" s="172"/>
      <c r="I24" s="171"/>
      <c r="J24" s="170" t="s">
        <v>165</v>
      </c>
      <c r="K24" s="171"/>
    </row>
    <row r="25" spans="1:11" x14ac:dyDescent="0.2">
      <c r="A25" s="16"/>
      <c r="B25" s="170">
        <f>VALUE(RIGHT($B$2, 4))</f>
        <v>2020</v>
      </c>
      <c r="C25" s="171"/>
      <c r="D25" s="170">
        <f>B25-1</f>
        <v>2019</v>
      </c>
      <c r="E25" s="178"/>
      <c r="F25" s="170">
        <f>B25</f>
        <v>2020</v>
      </c>
      <c r="G25" s="178"/>
      <c r="H25" s="170">
        <f>D25</f>
        <v>2019</v>
      </c>
      <c r="I25" s="178"/>
      <c r="J25" s="13" t="s">
        <v>8</v>
      </c>
      <c r="K25" s="14" t="s">
        <v>5</v>
      </c>
    </row>
    <row r="26" spans="1:11" x14ac:dyDescent="0.2">
      <c r="A26" s="123" t="s">
        <v>372</v>
      </c>
      <c r="B26" s="124" t="s">
        <v>166</v>
      </c>
      <c r="C26" s="125" t="s">
        <v>167</v>
      </c>
      <c r="D26" s="124" t="s">
        <v>166</v>
      </c>
      <c r="E26" s="126" t="s">
        <v>167</v>
      </c>
      <c r="F26" s="125" t="s">
        <v>166</v>
      </c>
      <c r="G26" s="125" t="s">
        <v>167</v>
      </c>
      <c r="H26" s="124" t="s">
        <v>166</v>
      </c>
      <c r="I26" s="126" t="s">
        <v>167</v>
      </c>
      <c r="J26" s="124"/>
      <c r="K26" s="126"/>
    </row>
    <row r="27" spans="1:11" x14ac:dyDescent="0.2">
      <c r="A27" s="20" t="s">
        <v>373</v>
      </c>
      <c r="B27" s="55">
        <v>2</v>
      </c>
      <c r="C27" s="138">
        <f>IF(B45=0, "-", B27/B45)</f>
        <v>2.509410288582183E-3</v>
      </c>
      <c r="D27" s="55">
        <v>2</v>
      </c>
      <c r="E27" s="78">
        <f>IF(D45=0, "-", D27/D45)</f>
        <v>3.0816640986132513E-3</v>
      </c>
      <c r="F27" s="128">
        <v>6</v>
      </c>
      <c r="G27" s="138">
        <f>IF(F45=0, "-", F27/F45)</f>
        <v>1.8126888217522659E-3</v>
      </c>
      <c r="H27" s="55">
        <v>10</v>
      </c>
      <c r="I27" s="78">
        <f>IF(H45=0, "-", H27/H45)</f>
        <v>3.2061558191728116E-3</v>
      </c>
      <c r="J27" s="77">
        <f t="shared" ref="J27:J43" si="2">IF(D27=0, "-", IF((B27-D27)/D27&lt;10, (B27-D27)/D27, "&gt;999%"))</f>
        <v>0</v>
      </c>
      <c r="K27" s="78">
        <f t="shared" ref="K27:K43" si="3">IF(H27=0, "-", IF((F27-H27)/H27&lt;10, (F27-H27)/H27, "&gt;999%"))</f>
        <v>-0.4</v>
      </c>
    </row>
    <row r="28" spans="1:11" x14ac:dyDescent="0.2">
      <c r="A28" s="20" t="s">
        <v>374</v>
      </c>
      <c r="B28" s="55">
        <v>22</v>
      </c>
      <c r="C28" s="138">
        <f>IF(B45=0, "-", B28/B45)</f>
        <v>2.7603513174404015E-2</v>
      </c>
      <c r="D28" s="55">
        <v>5</v>
      </c>
      <c r="E28" s="78">
        <f>IF(D45=0, "-", D28/D45)</f>
        <v>7.7041602465331279E-3</v>
      </c>
      <c r="F28" s="128">
        <v>53</v>
      </c>
      <c r="G28" s="138">
        <f>IF(F45=0, "-", F28/F45)</f>
        <v>1.6012084592145016E-2</v>
      </c>
      <c r="H28" s="55">
        <v>10</v>
      </c>
      <c r="I28" s="78">
        <f>IF(H45=0, "-", H28/H45)</f>
        <v>3.2061558191728116E-3</v>
      </c>
      <c r="J28" s="77">
        <f t="shared" si="2"/>
        <v>3.4</v>
      </c>
      <c r="K28" s="78">
        <f t="shared" si="3"/>
        <v>4.3</v>
      </c>
    </row>
    <row r="29" spans="1:11" x14ac:dyDescent="0.2">
      <c r="A29" s="20" t="s">
        <v>375</v>
      </c>
      <c r="B29" s="55">
        <v>70</v>
      </c>
      <c r="C29" s="138">
        <f>IF(B45=0, "-", B29/B45)</f>
        <v>8.7829360100376411E-2</v>
      </c>
      <c r="D29" s="55">
        <v>121</v>
      </c>
      <c r="E29" s="78">
        <f>IF(D45=0, "-", D29/D45)</f>
        <v>0.1864406779661017</v>
      </c>
      <c r="F29" s="128">
        <v>288</v>
      </c>
      <c r="G29" s="138">
        <f>IF(F45=0, "-", F29/F45)</f>
        <v>8.7009063444108761E-2</v>
      </c>
      <c r="H29" s="55">
        <v>406</v>
      </c>
      <c r="I29" s="78">
        <f>IF(H45=0, "-", H29/H45)</f>
        <v>0.13016992625841617</v>
      </c>
      <c r="J29" s="77">
        <f t="shared" si="2"/>
        <v>-0.42148760330578511</v>
      </c>
      <c r="K29" s="78">
        <f t="shared" si="3"/>
        <v>-0.29064039408866993</v>
      </c>
    </row>
    <row r="30" spans="1:11" x14ac:dyDescent="0.2">
      <c r="A30" s="20" t="s">
        <v>376</v>
      </c>
      <c r="B30" s="55">
        <v>76</v>
      </c>
      <c r="C30" s="138">
        <f>IF(B45=0, "-", B30/B45)</f>
        <v>9.5357590966122965E-2</v>
      </c>
      <c r="D30" s="55">
        <v>64</v>
      </c>
      <c r="E30" s="78">
        <f>IF(D45=0, "-", D30/D45)</f>
        <v>9.861325115562404E-2</v>
      </c>
      <c r="F30" s="128">
        <v>281</v>
      </c>
      <c r="G30" s="138">
        <f>IF(F45=0, "-", F30/F45)</f>
        <v>8.4894259818731124E-2</v>
      </c>
      <c r="H30" s="55">
        <v>284</v>
      </c>
      <c r="I30" s="78">
        <f>IF(H45=0, "-", H30/H45)</f>
        <v>9.1054825264507852E-2</v>
      </c>
      <c r="J30" s="77">
        <f t="shared" si="2"/>
        <v>0.1875</v>
      </c>
      <c r="K30" s="78">
        <f t="shared" si="3"/>
        <v>-1.0563380281690141E-2</v>
      </c>
    </row>
    <row r="31" spans="1:11" x14ac:dyDescent="0.2">
      <c r="A31" s="20" t="s">
        <v>377</v>
      </c>
      <c r="B31" s="55">
        <v>3</v>
      </c>
      <c r="C31" s="138">
        <f>IF(B45=0, "-", B31/B45)</f>
        <v>3.7641154328732747E-3</v>
      </c>
      <c r="D31" s="55">
        <v>2</v>
      </c>
      <c r="E31" s="78">
        <f>IF(D45=0, "-", D31/D45)</f>
        <v>3.0816640986132513E-3</v>
      </c>
      <c r="F31" s="128">
        <v>11</v>
      </c>
      <c r="G31" s="138">
        <f>IF(F45=0, "-", F31/F45)</f>
        <v>3.3232628398791541E-3</v>
      </c>
      <c r="H31" s="55">
        <v>13</v>
      </c>
      <c r="I31" s="78">
        <f>IF(H45=0, "-", H31/H45)</f>
        <v>4.1680025649246553E-3</v>
      </c>
      <c r="J31" s="77">
        <f t="shared" si="2"/>
        <v>0.5</v>
      </c>
      <c r="K31" s="78">
        <f t="shared" si="3"/>
        <v>-0.15384615384615385</v>
      </c>
    </row>
    <row r="32" spans="1:11" x14ac:dyDescent="0.2">
      <c r="A32" s="20" t="s">
        <v>378</v>
      </c>
      <c r="B32" s="55">
        <v>0</v>
      </c>
      <c r="C32" s="138">
        <f>IF(B45=0, "-", B32/B45)</f>
        <v>0</v>
      </c>
      <c r="D32" s="55">
        <v>0</v>
      </c>
      <c r="E32" s="78">
        <f>IF(D45=0, "-", D32/D45)</f>
        <v>0</v>
      </c>
      <c r="F32" s="128">
        <v>0</v>
      </c>
      <c r="G32" s="138">
        <f>IF(F45=0, "-", F32/F45)</f>
        <v>0</v>
      </c>
      <c r="H32" s="55">
        <v>2</v>
      </c>
      <c r="I32" s="78">
        <f>IF(H45=0, "-", H32/H45)</f>
        <v>6.4123116383456237E-4</v>
      </c>
      <c r="J32" s="77" t="str">
        <f t="shared" si="2"/>
        <v>-</v>
      </c>
      <c r="K32" s="78">
        <f t="shared" si="3"/>
        <v>-1</v>
      </c>
    </row>
    <row r="33" spans="1:11" x14ac:dyDescent="0.2">
      <c r="A33" s="20" t="s">
        <v>379</v>
      </c>
      <c r="B33" s="55">
        <v>51</v>
      </c>
      <c r="C33" s="138">
        <f>IF(B45=0, "-", B33/B45)</f>
        <v>6.3989962358845673E-2</v>
      </c>
      <c r="D33" s="55">
        <v>0</v>
      </c>
      <c r="E33" s="78">
        <f>IF(D45=0, "-", D33/D45)</f>
        <v>0</v>
      </c>
      <c r="F33" s="128">
        <v>239</v>
      </c>
      <c r="G33" s="138">
        <f>IF(F45=0, "-", F33/F45)</f>
        <v>7.2205438066465261E-2</v>
      </c>
      <c r="H33" s="55">
        <v>0</v>
      </c>
      <c r="I33" s="78">
        <f>IF(H45=0, "-", H33/H45)</f>
        <v>0</v>
      </c>
      <c r="J33" s="77" t="str">
        <f t="shared" si="2"/>
        <v>-</v>
      </c>
      <c r="K33" s="78" t="str">
        <f t="shared" si="3"/>
        <v>-</v>
      </c>
    </row>
    <row r="34" spans="1:11" x14ac:dyDescent="0.2">
      <c r="A34" s="20" t="s">
        <v>380</v>
      </c>
      <c r="B34" s="55">
        <v>58</v>
      </c>
      <c r="C34" s="138">
        <f>IF(B45=0, "-", B34/B45)</f>
        <v>7.2772898368883315E-2</v>
      </c>
      <c r="D34" s="55">
        <v>0</v>
      </c>
      <c r="E34" s="78">
        <f>IF(D45=0, "-", D34/D45)</f>
        <v>0</v>
      </c>
      <c r="F34" s="128">
        <v>261</v>
      </c>
      <c r="G34" s="138">
        <f>IF(F45=0, "-", F34/F45)</f>
        <v>7.8851963746223566E-2</v>
      </c>
      <c r="H34" s="55">
        <v>0</v>
      </c>
      <c r="I34" s="78">
        <f>IF(H45=0, "-", H34/H45)</f>
        <v>0</v>
      </c>
      <c r="J34" s="77" t="str">
        <f t="shared" si="2"/>
        <v>-</v>
      </c>
      <c r="K34" s="78" t="str">
        <f t="shared" si="3"/>
        <v>-</v>
      </c>
    </row>
    <row r="35" spans="1:11" x14ac:dyDescent="0.2">
      <c r="A35" s="20" t="s">
        <v>381</v>
      </c>
      <c r="B35" s="55">
        <v>22</v>
      </c>
      <c r="C35" s="138">
        <f>IF(B45=0, "-", B35/B45)</f>
        <v>2.7603513174404015E-2</v>
      </c>
      <c r="D35" s="55">
        <v>5</v>
      </c>
      <c r="E35" s="78">
        <f>IF(D45=0, "-", D35/D45)</f>
        <v>7.7041602465331279E-3</v>
      </c>
      <c r="F35" s="128">
        <v>97</v>
      </c>
      <c r="G35" s="138">
        <f>IF(F45=0, "-", F35/F45)</f>
        <v>2.9305135951661631E-2</v>
      </c>
      <c r="H35" s="55">
        <v>44</v>
      </c>
      <c r="I35" s="78">
        <f>IF(H45=0, "-", H35/H45)</f>
        <v>1.4107085604360373E-2</v>
      </c>
      <c r="J35" s="77">
        <f t="shared" si="2"/>
        <v>3.4</v>
      </c>
      <c r="K35" s="78">
        <f t="shared" si="3"/>
        <v>1.2045454545454546</v>
      </c>
    </row>
    <row r="36" spans="1:11" x14ac:dyDescent="0.2">
      <c r="A36" s="20" t="s">
        <v>382</v>
      </c>
      <c r="B36" s="55">
        <v>123</v>
      </c>
      <c r="C36" s="138">
        <f>IF(B45=0, "-", B36/B45)</f>
        <v>0.15432873274780426</v>
      </c>
      <c r="D36" s="55">
        <v>145</v>
      </c>
      <c r="E36" s="78">
        <f>IF(D45=0, "-", D36/D45)</f>
        <v>0.22342064714946072</v>
      </c>
      <c r="F36" s="128">
        <v>686</v>
      </c>
      <c r="G36" s="138">
        <f>IF(F45=0, "-", F36/F45)</f>
        <v>0.20725075528700906</v>
      </c>
      <c r="H36" s="55">
        <v>768</v>
      </c>
      <c r="I36" s="78">
        <f>IF(H45=0, "-", H36/H45)</f>
        <v>0.24623276691247195</v>
      </c>
      <c r="J36" s="77">
        <f t="shared" si="2"/>
        <v>-0.15172413793103448</v>
      </c>
      <c r="K36" s="78">
        <f t="shared" si="3"/>
        <v>-0.10677083333333333</v>
      </c>
    </row>
    <row r="37" spans="1:11" x14ac:dyDescent="0.2">
      <c r="A37" s="20" t="s">
        <v>383</v>
      </c>
      <c r="B37" s="55">
        <v>58</v>
      </c>
      <c r="C37" s="138">
        <f>IF(B45=0, "-", B37/B45)</f>
        <v>7.2772898368883315E-2</v>
      </c>
      <c r="D37" s="55">
        <v>43</v>
      </c>
      <c r="E37" s="78">
        <f>IF(D45=0, "-", D37/D45)</f>
        <v>6.6255778120184905E-2</v>
      </c>
      <c r="F37" s="128">
        <v>197</v>
      </c>
      <c r="G37" s="138">
        <f>IF(F45=0, "-", F37/F45)</f>
        <v>5.9516616314199397E-2</v>
      </c>
      <c r="H37" s="55">
        <v>364</v>
      </c>
      <c r="I37" s="78">
        <f>IF(H45=0, "-", H37/H45)</f>
        <v>0.11670407181789035</v>
      </c>
      <c r="J37" s="77">
        <f t="shared" si="2"/>
        <v>0.34883720930232559</v>
      </c>
      <c r="K37" s="78">
        <f t="shared" si="3"/>
        <v>-0.45879120879120877</v>
      </c>
    </row>
    <row r="38" spans="1:11" x14ac:dyDescent="0.2">
      <c r="A38" s="20" t="s">
        <v>384</v>
      </c>
      <c r="B38" s="55">
        <v>59</v>
      </c>
      <c r="C38" s="138">
        <f>IF(B45=0, "-", B38/B45)</f>
        <v>7.4027603513174403E-2</v>
      </c>
      <c r="D38" s="55">
        <v>72</v>
      </c>
      <c r="E38" s="78">
        <f>IF(D45=0, "-", D38/D45)</f>
        <v>0.11093990755007704</v>
      </c>
      <c r="F38" s="128">
        <v>329</v>
      </c>
      <c r="G38" s="138">
        <f>IF(F45=0, "-", F38/F45)</f>
        <v>9.9395770392749244E-2</v>
      </c>
      <c r="H38" s="55">
        <v>324</v>
      </c>
      <c r="I38" s="78">
        <f>IF(H45=0, "-", H38/H45)</f>
        <v>0.1038794485411991</v>
      </c>
      <c r="J38" s="77">
        <f t="shared" si="2"/>
        <v>-0.18055555555555555</v>
      </c>
      <c r="K38" s="78">
        <f t="shared" si="3"/>
        <v>1.5432098765432098E-2</v>
      </c>
    </row>
    <row r="39" spans="1:11" x14ac:dyDescent="0.2">
      <c r="A39" s="20" t="s">
        <v>385</v>
      </c>
      <c r="B39" s="55">
        <v>0</v>
      </c>
      <c r="C39" s="138">
        <f>IF(B45=0, "-", B39/B45)</f>
        <v>0</v>
      </c>
      <c r="D39" s="55">
        <v>0</v>
      </c>
      <c r="E39" s="78">
        <f>IF(D45=0, "-", D39/D45)</f>
        <v>0</v>
      </c>
      <c r="F39" s="128">
        <v>20</v>
      </c>
      <c r="G39" s="138">
        <f>IF(F45=0, "-", F39/F45)</f>
        <v>6.0422960725075529E-3</v>
      </c>
      <c r="H39" s="55">
        <v>0</v>
      </c>
      <c r="I39" s="78">
        <f>IF(H45=0, "-", H39/H45)</f>
        <v>0</v>
      </c>
      <c r="J39" s="77" t="str">
        <f t="shared" si="2"/>
        <v>-</v>
      </c>
      <c r="K39" s="78" t="str">
        <f t="shared" si="3"/>
        <v>-</v>
      </c>
    </row>
    <row r="40" spans="1:11" x14ac:dyDescent="0.2">
      <c r="A40" s="20" t="s">
        <v>386</v>
      </c>
      <c r="B40" s="55">
        <v>101</v>
      </c>
      <c r="C40" s="138">
        <f>IF(B45=0, "-", B40/B45)</f>
        <v>0.12672521957340024</v>
      </c>
      <c r="D40" s="55">
        <v>62</v>
      </c>
      <c r="E40" s="78">
        <f>IF(D45=0, "-", D40/D45)</f>
        <v>9.5531587057010786E-2</v>
      </c>
      <c r="F40" s="128">
        <v>348</v>
      </c>
      <c r="G40" s="138">
        <f>IF(F45=0, "-", F40/F45)</f>
        <v>0.10513595166163142</v>
      </c>
      <c r="H40" s="55">
        <v>350</v>
      </c>
      <c r="I40" s="78">
        <f>IF(H45=0, "-", H40/H45)</f>
        <v>0.11221545367104842</v>
      </c>
      <c r="J40" s="77">
        <f t="shared" si="2"/>
        <v>0.62903225806451613</v>
      </c>
      <c r="K40" s="78">
        <f t="shared" si="3"/>
        <v>-5.7142857142857143E-3</v>
      </c>
    </row>
    <row r="41" spans="1:11" x14ac:dyDescent="0.2">
      <c r="A41" s="20" t="s">
        <v>387</v>
      </c>
      <c r="B41" s="55">
        <v>12</v>
      </c>
      <c r="C41" s="138">
        <f>IF(B45=0, "-", B41/B45)</f>
        <v>1.5056461731493099E-2</v>
      </c>
      <c r="D41" s="55">
        <v>1</v>
      </c>
      <c r="E41" s="78">
        <f>IF(D45=0, "-", D41/D45)</f>
        <v>1.5408320493066256E-3</v>
      </c>
      <c r="F41" s="128">
        <v>23</v>
      </c>
      <c r="G41" s="138">
        <f>IF(F45=0, "-", F41/F45)</f>
        <v>6.9486404833836862E-3</v>
      </c>
      <c r="H41" s="55">
        <v>10</v>
      </c>
      <c r="I41" s="78">
        <f>IF(H45=0, "-", H41/H45)</f>
        <v>3.2061558191728116E-3</v>
      </c>
      <c r="J41" s="77" t="str">
        <f t="shared" si="2"/>
        <v>&gt;999%</v>
      </c>
      <c r="K41" s="78">
        <f t="shared" si="3"/>
        <v>1.3</v>
      </c>
    </row>
    <row r="42" spans="1:11" x14ac:dyDescent="0.2">
      <c r="A42" s="20" t="s">
        <v>388</v>
      </c>
      <c r="B42" s="55">
        <v>52</v>
      </c>
      <c r="C42" s="138">
        <f>IF(B45=0, "-", B42/B45)</f>
        <v>6.5244667503136761E-2</v>
      </c>
      <c r="D42" s="55">
        <v>79</v>
      </c>
      <c r="E42" s="78">
        <f>IF(D45=0, "-", D42/D45)</f>
        <v>0.12172573189522343</v>
      </c>
      <c r="F42" s="128">
        <v>182</v>
      </c>
      <c r="G42" s="138">
        <f>IF(F45=0, "-", F42/F45)</f>
        <v>5.4984894259818728E-2</v>
      </c>
      <c r="H42" s="55">
        <v>263</v>
      </c>
      <c r="I42" s="78">
        <f>IF(H45=0, "-", H42/H45)</f>
        <v>8.4321898044244947E-2</v>
      </c>
      <c r="J42" s="77">
        <f t="shared" si="2"/>
        <v>-0.34177215189873417</v>
      </c>
      <c r="K42" s="78">
        <f t="shared" si="3"/>
        <v>-0.30798479087452474</v>
      </c>
    </row>
    <row r="43" spans="1:11" x14ac:dyDescent="0.2">
      <c r="A43" s="20" t="s">
        <v>389</v>
      </c>
      <c r="B43" s="55">
        <v>88</v>
      </c>
      <c r="C43" s="138">
        <f>IF(B45=0, "-", B43/B45)</f>
        <v>0.11041405269761606</v>
      </c>
      <c r="D43" s="55">
        <v>48</v>
      </c>
      <c r="E43" s="78">
        <f>IF(D45=0, "-", D43/D45)</f>
        <v>7.3959938366718034E-2</v>
      </c>
      <c r="F43" s="128">
        <v>289</v>
      </c>
      <c r="G43" s="138">
        <f>IF(F45=0, "-", F43/F45)</f>
        <v>8.7311178247734142E-2</v>
      </c>
      <c r="H43" s="55">
        <v>271</v>
      </c>
      <c r="I43" s="78">
        <f>IF(H45=0, "-", H43/H45)</f>
        <v>8.6886822699583199E-2</v>
      </c>
      <c r="J43" s="77">
        <f t="shared" si="2"/>
        <v>0.83333333333333337</v>
      </c>
      <c r="K43" s="78">
        <f t="shared" si="3"/>
        <v>6.6420664206642069E-2</v>
      </c>
    </row>
    <row r="44" spans="1:11" x14ac:dyDescent="0.2">
      <c r="A44" s="129"/>
      <c r="B44" s="82"/>
      <c r="D44" s="82"/>
      <c r="E44" s="86"/>
      <c r="F44" s="130"/>
      <c r="H44" s="82"/>
      <c r="I44" s="86"/>
      <c r="J44" s="85"/>
      <c r="K44" s="86"/>
    </row>
    <row r="45" spans="1:11" s="38" customFormat="1" x14ac:dyDescent="0.2">
      <c r="A45" s="131" t="s">
        <v>390</v>
      </c>
      <c r="B45" s="32">
        <f>SUM(B27:B44)</f>
        <v>797</v>
      </c>
      <c r="C45" s="132">
        <f>B45/7200</f>
        <v>0.11069444444444444</v>
      </c>
      <c r="D45" s="32">
        <f>SUM(D27:D44)</f>
        <v>649</v>
      </c>
      <c r="E45" s="133">
        <f>D45/6953</f>
        <v>9.3341003883215881E-2</v>
      </c>
      <c r="F45" s="121">
        <f>SUM(F27:F44)</f>
        <v>3310</v>
      </c>
      <c r="G45" s="134">
        <f>F45/28087</f>
        <v>0.11784811478620003</v>
      </c>
      <c r="H45" s="32">
        <f>SUM(H27:H44)</f>
        <v>3119</v>
      </c>
      <c r="I45" s="133">
        <f>H45/34933</f>
        <v>8.928520310308305E-2</v>
      </c>
      <c r="J45" s="35">
        <f>IF(D45=0, "-", IF((B45-D45)/D45&lt;10, (B45-D45)/D45, "&gt;999%"))</f>
        <v>0.2280431432973806</v>
      </c>
      <c r="K45" s="36">
        <f>IF(H45=0, "-", IF((F45-H45)/H45&lt;10, (F45-H45)/H45, "&gt;999%"))</f>
        <v>6.1237576146200706E-2</v>
      </c>
    </row>
    <row r="46" spans="1:11" x14ac:dyDescent="0.2">
      <c r="B46" s="130"/>
      <c r="D46" s="130"/>
      <c r="F46" s="130"/>
      <c r="H46" s="130"/>
    </row>
    <row r="47" spans="1:11" x14ac:dyDescent="0.2">
      <c r="A47" s="123" t="s">
        <v>391</v>
      </c>
      <c r="B47" s="124" t="s">
        <v>166</v>
      </c>
      <c r="C47" s="125" t="s">
        <v>167</v>
      </c>
      <c r="D47" s="124" t="s">
        <v>166</v>
      </c>
      <c r="E47" s="126" t="s">
        <v>167</v>
      </c>
      <c r="F47" s="125" t="s">
        <v>166</v>
      </c>
      <c r="G47" s="125" t="s">
        <v>167</v>
      </c>
      <c r="H47" s="124" t="s">
        <v>166</v>
      </c>
      <c r="I47" s="126" t="s">
        <v>167</v>
      </c>
      <c r="J47" s="124"/>
      <c r="K47" s="126"/>
    </row>
    <row r="48" spans="1:11" x14ac:dyDescent="0.2">
      <c r="A48" s="20" t="s">
        <v>392</v>
      </c>
      <c r="B48" s="55">
        <v>6</v>
      </c>
      <c r="C48" s="138">
        <f>IF(B59=0, "-", B48/B59)</f>
        <v>6.5934065934065936E-2</v>
      </c>
      <c r="D48" s="55">
        <v>5</v>
      </c>
      <c r="E48" s="78">
        <f>IF(D59=0, "-", D48/D59)</f>
        <v>7.2463768115942032E-2</v>
      </c>
      <c r="F48" s="128">
        <v>23</v>
      </c>
      <c r="G48" s="138">
        <f>IF(F59=0, "-", F48/F59)</f>
        <v>6.9908814589665649E-2</v>
      </c>
      <c r="H48" s="55">
        <v>36</v>
      </c>
      <c r="I48" s="78">
        <f>IF(H59=0, "-", H48/H59)</f>
        <v>0.11803278688524591</v>
      </c>
      <c r="J48" s="77">
        <f t="shared" ref="J48:J57" si="4">IF(D48=0, "-", IF((B48-D48)/D48&lt;10, (B48-D48)/D48, "&gt;999%"))</f>
        <v>0.2</v>
      </c>
      <c r="K48" s="78">
        <f t="shared" ref="K48:K57" si="5">IF(H48=0, "-", IF((F48-H48)/H48&lt;10, (F48-H48)/H48, "&gt;999%"))</f>
        <v>-0.3611111111111111</v>
      </c>
    </row>
    <row r="49" spans="1:11" x14ac:dyDescent="0.2">
      <c r="A49" s="20" t="s">
        <v>393</v>
      </c>
      <c r="B49" s="55">
        <v>26</v>
      </c>
      <c r="C49" s="138">
        <f>IF(B59=0, "-", B49/B59)</f>
        <v>0.2857142857142857</v>
      </c>
      <c r="D49" s="55">
        <v>0</v>
      </c>
      <c r="E49" s="78">
        <f>IF(D59=0, "-", D49/D59)</f>
        <v>0</v>
      </c>
      <c r="F49" s="128">
        <v>71</v>
      </c>
      <c r="G49" s="138">
        <f>IF(F59=0, "-", F49/F59)</f>
        <v>0.21580547112462006</v>
      </c>
      <c r="H49" s="55">
        <v>16</v>
      </c>
      <c r="I49" s="78">
        <f>IF(H59=0, "-", H49/H59)</f>
        <v>5.2459016393442623E-2</v>
      </c>
      <c r="J49" s="77" t="str">
        <f t="shared" si="4"/>
        <v>-</v>
      </c>
      <c r="K49" s="78">
        <f t="shared" si="5"/>
        <v>3.4375</v>
      </c>
    </row>
    <row r="50" spans="1:11" x14ac:dyDescent="0.2">
      <c r="A50" s="20" t="s">
        <v>394</v>
      </c>
      <c r="B50" s="55">
        <v>11</v>
      </c>
      <c r="C50" s="138">
        <f>IF(B59=0, "-", B50/B59)</f>
        <v>0.12087912087912088</v>
      </c>
      <c r="D50" s="55">
        <v>9</v>
      </c>
      <c r="E50" s="78">
        <f>IF(D59=0, "-", D50/D59)</f>
        <v>0.13043478260869565</v>
      </c>
      <c r="F50" s="128">
        <v>49</v>
      </c>
      <c r="G50" s="138">
        <f>IF(F59=0, "-", F50/F59)</f>
        <v>0.14893617021276595</v>
      </c>
      <c r="H50" s="55">
        <v>34</v>
      </c>
      <c r="I50" s="78">
        <f>IF(H59=0, "-", H50/H59)</f>
        <v>0.11147540983606558</v>
      </c>
      <c r="J50" s="77">
        <f t="shared" si="4"/>
        <v>0.22222222222222221</v>
      </c>
      <c r="K50" s="78">
        <f t="shared" si="5"/>
        <v>0.44117647058823528</v>
      </c>
    </row>
    <row r="51" spans="1:11" x14ac:dyDescent="0.2">
      <c r="A51" s="20" t="s">
        <v>395</v>
      </c>
      <c r="B51" s="55">
        <v>3</v>
      </c>
      <c r="C51" s="138">
        <f>IF(B59=0, "-", B51/B59)</f>
        <v>3.2967032967032968E-2</v>
      </c>
      <c r="D51" s="55">
        <v>9</v>
      </c>
      <c r="E51" s="78">
        <f>IF(D59=0, "-", D51/D59)</f>
        <v>0.13043478260869565</v>
      </c>
      <c r="F51" s="128">
        <v>17</v>
      </c>
      <c r="G51" s="138">
        <f>IF(F59=0, "-", F51/F59)</f>
        <v>5.1671732522796353E-2</v>
      </c>
      <c r="H51" s="55">
        <v>24</v>
      </c>
      <c r="I51" s="78">
        <f>IF(H59=0, "-", H51/H59)</f>
        <v>7.8688524590163941E-2</v>
      </c>
      <c r="J51" s="77">
        <f t="shared" si="4"/>
        <v>-0.66666666666666663</v>
      </c>
      <c r="K51" s="78">
        <f t="shared" si="5"/>
        <v>-0.29166666666666669</v>
      </c>
    </row>
    <row r="52" spans="1:11" x14ac:dyDescent="0.2">
      <c r="A52" s="20" t="s">
        <v>396</v>
      </c>
      <c r="B52" s="55">
        <v>0</v>
      </c>
      <c r="C52" s="138">
        <f>IF(B59=0, "-", B52/B59)</f>
        <v>0</v>
      </c>
      <c r="D52" s="55">
        <v>0</v>
      </c>
      <c r="E52" s="78">
        <f>IF(D59=0, "-", D52/D59)</f>
        <v>0</v>
      </c>
      <c r="F52" s="128">
        <v>0</v>
      </c>
      <c r="G52" s="138">
        <f>IF(F59=0, "-", F52/F59)</f>
        <v>0</v>
      </c>
      <c r="H52" s="55">
        <v>1</v>
      </c>
      <c r="I52" s="78">
        <f>IF(H59=0, "-", H52/H59)</f>
        <v>3.2786885245901639E-3</v>
      </c>
      <c r="J52" s="77" t="str">
        <f t="shared" si="4"/>
        <v>-</v>
      </c>
      <c r="K52" s="78">
        <f t="shared" si="5"/>
        <v>-1</v>
      </c>
    </row>
    <row r="53" spans="1:11" x14ac:dyDescent="0.2">
      <c r="A53" s="20" t="s">
        <v>397</v>
      </c>
      <c r="B53" s="55">
        <v>5</v>
      </c>
      <c r="C53" s="138">
        <f>IF(B59=0, "-", B53/B59)</f>
        <v>5.4945054945054944E-2</v>
      </c>
      <c r="D53" s="55">
        <v>11</v>
      </c>
      <c r="E53" s="78">
        <f>IF(D59=0, "-", D53/D59)</f>
        <v>0.15942028985507245</v>
      </c>
      <c r="F53" s="128">
        <v>15</v>
      </c>
      <c r="G53" s="138">
        <f>IF(F59=0, "-", F53/F59)</f>
        <v>4.5592705167173252E-2</v>
      </c>
      <c r="H53" s="55">
        <v>38</v>
      </c>
      <c r="I53" s="78">
        <f>IF(H59=0, "-", H53/H59)</f>
        <v>0.12459016393442623</v>
      </c>
      <c r="J53" s="77">
        <f t="shared" si="4"/>
        <v>-0.54545454545454541</v>
      </c>
      <c r="K53" s="78">
        <f t="shared" si="5"/>
        <v>-0.60526315789473684</v>
      </c>
    </row>
    <row r="54" spans="1:11" x14ac:dyDescent="0.2">
      <c r="A54" s="20" t="s">
        <v>398</v>
      </c>
      <c r="B54" s="55">
        <v>9</v>
      </c>
      <c r="C54" s="138">
        <f>IF(B59=0, "-", B54/B59)</f>
        <v>9.8901098901098897E-2</v>
      </c>
      <c r="D54" s="55">
        <v>4</v>
      </c>
      <c r="E54" s="78">
        <f>IF(D59=0, "-", D54/D59)</f>
        <v>5.7971014492753624E-2</v>
      </c>
      <c r="F54" s="128">
        <v>24</v>
      </c>
      <c r="G54" s="138">
        <f>IF(F59=0, "-", F54/F59)</f>
        <v>7.29483282674772E-2</v>
      </c>
      <c r="H54" s="55">
        <v>32</v>
      </c>
      <c r="I54" s="78">
        <f>IF(H59=0, "-", H54/H59)</f>
        <v>0.10491803278688525</v>
      </c>
      <c r="J54" s="77">
        <f t="shared" si="4"/>
        <v>1.25</v>
      </c>
      <c r="K54" s="78">
        <f t="shared" si="5"/>
        <v>-0.25</v>
      </c>
    </row>
    <row r="55" spans="1:11" x14ac:dyDescent="0.2">
      <c r="A55" s="20" t="s">
        <v>399</v>
      </c>
      <c r="B55" s="55">
        <v>15</v>
      </c>
      <c r="C55" s="138">
        <f>IF(B59=0, "-", B55/B59)</f>
        <v>0.16483516483516483</v>
      </c>
      <c r="D55" s="55">
        <v>12</v>
      </c>
      <c r="E55" s="78">
        <f>IF(D59=0, "-", D55/D59)</f>
        <v>0.17391304347826086</v>
      </c>
      <c r="F55" s="128">
        <v>51</v>
      </c>
      <c r="G55" s="138">
        <f>IF(F59=0, "-", F55/F59)</f>
        <v>0.15501519756838905</v>
      </c>
      <c r="H55" s="55">
        <v>47</v>
      </c>
      <c r="I55" s="78">
        <f>IF(H59=0, "-", H55/H59)</f>
        <v>0.1540983606557377</v>
      </c>
      <c r="J55" s="77">
        <f t="shared" si="4"/>
        <v>0.25</v>
      </c>
      <c r="K55" s="78">
        <f t="shared" si="5"/>
        <v>8.5106382978723402E-2</v>
      </c>
    </row>
    <row r="56" spans="1:11" x14ac:dyDescent="0.2">
      <c r="A56" s="20" t="s">
        <v>400</v>
      </c>
      <c r="B56" s="55">
        <v>4</v>
      </c>
      <c r="C56" s="138">
        <f>IF(B59=0, "-", B56/B59)</f>
        <v>4.3956043956043959E-2</v>
      </c>
      <c r="D56" s="55">
        <v>5</v>
      </c>
      <c r="E56" s="78">
        <f>IF(D59=0, "-", D56/D59)</f>
        <v>7.2463768115942032E-2</v>
      </c>
      <c r="F56" s="128">
        <v>15</v>
      </c>
      <c r="G56" s="138">
        <f>IF(F59=0, "-", F56/F59)</f>
        <v>4.5592705167173252E-2</v>
      </c>
      <c r="H56" s="55">
        <v>14</v>
      </c>
      <c r="I56" s="78">
        <f>IF(H59=0, "-", H56/H59)</f>
        <v>4.5901639344262293E-2</v>
      </c>
      <c r="J56" s="77">
        <f t="shared" si="4"/>
        <v>-0.2</v>
      </c>
      <c r="K56" s="78">
        <f t="shared" si="5"/>
        <v>7.1428571428571425E-2</v>
      </c>
    </row>
    <row r="57" spans="1:11" x14ac:dyDescent="0.2">
      <c r="A57" s="20" t="s">
        <v>401</v>
      </c>
      <c r="B57" s="55">
        <v>12</v>
      </c>
      <c r="C57" s="138">
        <f>IF(B59=0, "-", B57/B59)</f>
        <v>0.13186813186813187</v>
      </c>
      <c r="D57" s="55">
        <v>14</v>
      </c>
      <c r="E57" s="78">
        <f>IF(D59=0, "-", D57/D59)</f>
        <v>0.20289855072463769</v>
      </c>
      <c r="F57" s="128">
        <v>64</v>
      </c>
      <c r="G57" s="138">
        <f>IF(F59=0, "-", F57/F59)</f>
        <v>0.19452887537993921</v>
      </c>
      <c r="H57" s="55">
        <v>63</v>
      </c>
      <c r="I57" s="78">
        <f>IF(H59=0, "-", H57/H59)</f>
        <v>0.20655737704918034</v>
      </c>
      <c r="J57" s="77">
        <f t="shared" si="4"/>
        <v>-0.14285714285714285</v>
      </c>
      <c r="K57" s="78">
        <f t="shared" si="5"/>
        <v>1.5873015873015872E-2</v>
      </c>
    </row>
    <row r="58" spans="1:11" x14ac:dyDescent="0.2">
      <c r="A58" s="129"/>
      <c r="B58" s="82"/>
      <c r="D58" s="82"/>
      <c r="E58" s="86"/>
      <c r="F58" s="130"/>
      <c r="H58" s="82"/>
      <c r="I58" s="86"/>
      <c r="J58" s="85"/>
      <c r="K58" s="86"/>
    </row>
    <row r="59" spans="1:11" s="38" customFormat="1" x14ac:dyDescent="0.2">
      <c r="A59" s="131" t="s">
        <v>402</v>
      </c>
      <c r="B59" s="32">
        <f>SUM(B48:B58)</f>
        <v>91</v>
      </c>
      <c r="C59" s="132">
        <f>B59/7200</f>
        <v>1.2638888888888889E-2</v>
      </c>
      <c r="D59" s="32">
        <f>SUM(D48:D58)</f>
        <v>69</v>
      </c>
      <c r="E59" s="133">
        <f>D59/6953</f>
        <v>9.9237739105422114E-3</v>
      </c>
      <c r="F59" s="121">
        <f>SUM(F48:F58)</f>
        <v>329</v>
      </c>
      <c r="G59" s="134">
        <f>F59/28087</f>
        <v>1.1713604158507494E-2</v>
      </c>
      <c r="H59" s="32">
        <f>SUM(H48:H58)</f>
        <v>305</v>
      </c>
      <c r="I59" s="133">
        <f>H59/34933</f>
        <v>8.7309993415967714E-3</v>
      </c>
      <c r="J59" s="35">
        <f>IF(D59=0, "-", IF((B59-D59)/D59&lt;10, (B59-D59)/D59, "&gt;999%"))</f>
        <v>0.3188405797101449</v>
      </c>
      <c r="K59" s="36">
        <f>IF(H59=0, "-", IF((F59-H59)/H59&lt;10, (F59-H59)/H59, "&gt;999%"))</f>
        <v>7.8688524590163941E-2</v>
      </c>
    </row>
    <row r="60" spans="1:11" x14ac:dyDescent="0.2">
      <c r="B60" s="130"/>
      <c r="D60" s="130"/>
      <c r="F60" s="130"/>
      <c r="H60" s="130"/>
    </row>
    <row r="61" spans="1:11" s="38" customFormat="1" x14ac:dyDescent="0.2">
      <c r="A61" s="131" t="s">
        <v>403</v>
      </c>
      <c r="B61" s="32">
        <v>888</v>
      </c>
      <c r="C61" s="132">
        <f>B61/7200</f>
        <v>0.12333333333333334</v>
      </c>
      <c r="D61" s="32">
        <v>718</v>
      </c>
      <c r="E61" s="133">
        <f>D61/6953</f>
        <v>0.10326477779375809</v>
      </c>
      <c r="F61" s="121">
        <v>3639</v>
      </c>
      <c r="G61" s="134">
        <f>F61/28087</f>
        <v>0.12956171894470753</v>
      </c>
      <c r="H61" s="32">
        <v>3424</v>
      </c>
      <c r="I61" s="133">
        <f>H61/34933</f>
        <v>9.8016202444679817E-2</v>
      </c>
      <c r="J61" s="35">
        <f>IF(D61=0, "-", IF((B61-D61)/D61&lt;10, (B61-D61)/D61, "&gt;999%"))</f>
        <v>0.23676880222841226</v>
      </c>
      <c r="K61" s="36">
        <f>IF(H61=0, "-", IF((F61-H61)/H61&lt;10, (F61-H61)/H61, "&gt;999%"))</f>
        <v>6.2792056074766359E-2</v>
      </c>
    </row>
    <row r="62" spans="1:11" x14ac:dyDescent="0.2">
      <c r="B62" s="130"/>
      <c r="D62" s="130"/>
      <c r="F62" s="130"/>
      <c r="H62" s="130"/>
    </row>
    <row r="63" spans="1:11" ht="15.75" x14ac:dyDescent="0.25">
      <c r="A63" s="122" t="s">
        <v>37</v>
      </c>
      <c r="B63" s="170" t="s">
        <v>4</v>
      </c>
      <c r="C63" s="172"/>
      <c r="D63" s="172"/>
      <c r="E63" s="171"/>
      <c r="F63" s="170" t="s">
        <v>164</v>
      </c>
      <c r="G63" s="172"/>
      <c r="H63" s="172"/>
      <c r="I63" s="171"/>
      <c r="J63" s="170" t="s">
        <v>165</v>
      </c>
      <c r="K63" s="171"/>
    </row>
    <row r="64" spans="1:11" x14ac:dyDescent="0.2">
      <c r="A64" s="16"/>
      <c r="B64" s="170">
        <f>VALUE(RIGHT($B$2, 4))</f>
        <v>2020</v>
      </c>
      <c r="C64" s="171"/>
      <c r="D64" s="170">
        <f>B64-1</f>
        <v>2019</v>
      </c>
      <c r="E64" s="178"/>
      <c r="F64" s="170">
        <f>B64</f>
        <v>2020</v>
      </c>
      <c r="G64" s="178"/>
      <c r="H64" s="170">
        <f>D64</f>
        <v>2019</v>
      </c>
      <c r="I64" s="178"/>
      <c r="J64" s="13" t="s">
        <v>8</v>
      </c>
      <c r="K64" s="14" t="s">
        <v>5</v>
      </c>
    </row>
    <row r="65" spans="1:11" x14ac:dyDescent="0.2">
      <c r="A65" s="123" t="s">
        <v>404</v>
      </c>
      <c r="B65" s="124" t="s">
        <v>166</v>
      </c>
      <c r="C65" s="125" t="s">
        <v>167</v>
      </c>
      <c r="D65" s="124" t="s">
        <v>166</v>
      </c>
      <c r="E65" s="126" t="s">
        <v>167</v>
      </c>
      <c r="F65" s="125" t="s">
        <v>166</v>
      </c>
      <c r="G65" s="125" t="s">
        <v>167</v>
      </c>
      <c r="H65" s="124" t="s">
        <v>166</v>
      </c>
      <c r="I65" s="126" t="s">
        <v>167</v>
      </c>
      <c r="J65" s="124"/>
      <c r="K65" s="126"/>
    </row>
    <row r="66" spans="1:11" x14ac:dyDescent="0.2">
      <c r="A66" s="20" t="s">
        <v>405</v>
      </c>
      <c r="B66" s="55">
        <v>6</v>
      </c>
      <c r="C66" s="138">
        <f>IF(B89=0, "-", B66/B89)</f>
        <v>5.3811659192825115E-3</v>
      </c>
      <c r="D66" s="55">
        <v>34</v>
      </c>
      <c r="E66" s="78">
        <f>IF(D89=0, "-", D66/D89)</f>
        <v>2.8716216216216218E-2</v>
      </c>
      <c r="F66" s="128">
        <v>67</v>
      </c>
      <c r="G66" s="138">
        <f>IF(F89=0, "-", F66/F89)</f>
        <v>1.3967062747550553E-2</v>
      </c>
      <c r="H66" s="55">
        <v>153</v>
      </c>
      <c r="I66" s="78">
        <f>IF(H89=0, "-", H66/H89)</f>
        <v>2.7229044313934865E-2</v>
      </c>
      <c r="J66" s="77">
        <f t="shared" ref="J66:J87" si="6">IF(D66=0, "-", IF((B66-D66)/D66&lt;10, (B66-D66)/D66, "&gt;999%"))</f>
        <v>-0.82352941176470584</v>
      </c>
      <c r="K66" s="78">
        <f t="shared" ref="K66:K87" si="7">IF(H66=0, "-", IF((F66-H66)/H66&lt;10, (F66-H66)/H66, "&gt;999%"))</f>
        <v>-0.56209150326797386</v>
      </c>
    </row>
    <row r="67" spans="1:11" x14ac:dyDescent="0.2">
      <c r="A67" s="20" t="s">
        <v>406</v>
      </c>
      <c r="B67" s="55">
        <v>10</v>
      </c>
      <c r="C67" s="138">
        <f>IF(B89=0, "-", B67/B89)</f>
        <v>8.9686098654708519E-3</v>
      </c>
      <c r="D67" s="55">
        <v>4</v>
      </c>
      <c r="E67" s="78">
        <f>IF(D89=0, "-", D67/D89)</f>
        <v>3.3783783783783786E-3</v>
      </c>
      <c r="F67" s="128">
        <v>29</v>
      </c>
      <c r="G67" s="138">
        <f>IF(F89=0, "-", F67/F89)</f>
        <v>6.0454450698353137E-3</v>
      </c>
      <c r="H67" s="55">
        <v>12</v>
      </c>
      <c r="I67" s="78">
        <f>IF(H89=0, "-", H67/H89)</f>
        <v>2.1356113187399892E-3</v>
      </c>
      <c r="J67" s="77">
        <f t="shared" si="6"/>
        <v>1.5</v>
      </c>
      <c r="K67" s="78">
        <f t="shared" si="7"/>
        <v>1.4166666666666667</v>
      </c>
    </row>
    <row r="68" spans="1:11" x14ac:dyDescent="0.2">
      <c r="A68" s="20" t="s">
        <v>407</v>
      </c>
      <c r="B68" s="55">
        <v>16</v>
      </c>
      <c r="C68" s="138">
        <f>IF(B89=0, "-", B68/B89)</f>
        <v>1.4349775784753363E-2</v>
      </c>
      <c r="D68" s="55">
        <v>16</v>
      </c>
      <c r="E68" s="78">
        <f>IF(D89=0, "-", D68/D89)</f>
        <v>1.3513513513513514E-2</v>
      </c>
      <c r="F68" s="128">
        <v>102</v>
      </c>
      <c r="G68" s="138">
        <f>IF(F89=0, "-", F68/F89)</f>
        <v>2.1263289555972485E-2</v>
      </c>
      <c r="H68" s="55">
        <v>115</v>
      </c>
      <c r="I68" s="78">
        <f>IF(H89=0, "-", H68/H89)</f>
        <v>2.0466275137924896E-2</v>
      </c>
      <c r="J68" s="77">
        <f t="shared" si="6"/>
        <v>0</v>
      </c>
      <c r="K68" s="78">
        <f t="shared" si="7"/>
        <v>-0.11304347826086956</v>
      </c>
    </row>
    <row r="69" spans="1:11" x14ac:dyDescent="0.2">
      <c r="A69" s="20" t="s">
        <v>408</v>
      </c>
      <c r="B69" s="55">
        <v>76</v>
      </c>
      <c r="C69" s="138">
        <f>IF(B89=0, "-", B69/B89)</f>
        <v>6.8161434977578469E-2</v>
      </c>
      <c r="D69" s="55">
        <v>117</v>
      </c>
      <c r="E69" s="78">
        <f>IF(D89=0, "-", D69/D89)</f>
        <v>9.8817567567567571E-2</v>
      </c>
      <c r="F69" s="128">
        <v>278</v>
      </c>
      <c r="G69" s="138">
        <f>IF(F89=0, "-", F69/F89)</f>
        <v>5.7952887221179902E-2</v>
      </c>
      <c r="H69" s="55">
        <v>425</v>
      </c>
      <c r="I69" s="78">
        <f>IF(H89=0, "-", H69/H89)</f>
        <v>7.5636234205374617E-2</v>
      </c>
      <c r="J69" s="77">
        <f t="shared" si="6"/>
        <v>-0.3504273504273504</v>
      </c>
      <c r="K69" s="78">
        <f t="shared" si="7"/>
        <v>-0.34588235294117647</v>
      </c>
    </row>
    <row r="70" spans="1:11" x14ac:dyDescent="0.2">
      <c r="A70" s="20" t="s">
        <v>409</v>
      </c>
      <c r="B70" s="55">
        <v>113</v>
      </c>
      <c r="C70" s="138">
        <f>IF(B89=0, "-", B70/B89)</f>
        <v>0.10134529147982063</v>
      </c>
      <c r="D70" s="55">
        <v>137</v>
      </c>
      <c r="E70" s="78">
        <f>IF(D89=0, "-", D70/D89)</f>
        <v>0.11570945945945946</v>
      </c>
      <c r="F70" s="128">
        <v>373</v>
      </c>
      <c r="G70" s="138">
        <f>IF(F89=0, "-", F70/F89)</f>
        <v>7.7756931415467995E-2</v>
      </c>
      <c r="H70" s="55">
        <v>526</v>
      </c>
      <c r="I70" s="78">
        <f>IF(H89=0, "-", H70/H89)</f>
        <v>9.3610962804769535E-2</v>
      </c>
      <c r="J70" s="77">
        <f t="shared" si="6"/>
        <v>-0.17518248175182483</v>
      </c>
      <c r="K70" s="78">
        <f t="shared" si="7"/>
        <v>-0.29087452471482889</v>
      </c>
    </row>
    <row r="71" spans="1:11" x14ac:dyDescent="0.2">
      <c r="A71" s="20" t="s">
        <v>410</v>
      </c>
      <c r="B71" s="55">
        <v>4</v>
      </c>
      <c r="C71" s="138">
        <f>IF(B89=0, "-", B71/B89)</f>
        <v>3.5874439461883408E-3</v>
      </c>
      <c r="D71" s="55">
        <v>2</v>
      </c>
      <c r="E71" s="78">
        <f>IF(D89=0, "-", D71/D89)</f>
        <v>1.6891891891891893E-3</v>
      </c>
      <c r="F71" s="128">
        <v>18</v>
      </c>
      <c r="G71" s="138">
        <f>IF(F89=0, "-", F71/F89)</f>
        <v>3.7523452157598499E-3</v>
      </c>
      <c r="H71" s="55">
        <v>13</v>
      </c>
      <c r="I71" s="78">
        <f>IF(H89=0, "-", H71/H89)</f>
        <v>2.3135789286349885E-3</v>
      </c>
      <c r="J71" s="77">
        <f t="shared" si="6"/>
        <v>1</v>
      </c>
      <c r="K71" s="78">
        <f t="shared" si="7"/>
        <v>0.38461538461538464</v>
      </c>
    </row>
    <row r="72" spans="1:11" x14ac:dyDescent="0.2">
      <c r="A72" s="20" t="s">
        <v>411</v>
      </c>
      <c r="B72" s="55">
        <v>68</v>
      </c>
      <c r="C72" s="138">
        <f>IF(B89=0, "-", B72/B89)</f>
        <v>6.0986547085201792E-2</v>
      </c>
      <c r="D72" s="55">
        <v>86</v>
      </c>
      <c r="E72" s="78">
        <f>IF(D89=0, "-", D72/D89)</f>
        <v>7.2635135135135129E-2</v>
      </c>
      <c r="F72" s="128">
        <v>276</v>
      </c>
      <c r="G72" s="138">
        <f>IF(F89=0, "-", F72/F89)</f>
        <v>5.7535959974984369E-2</v>
      </c>
      <c r="H72" s="55">
        <v>343</v>
      </c>
      <c r="I72" s="78">
        <f>IF(H89=0, "-", H72/H89)</f>
        <v>6.1042890193984692E-2</v>
      </c>
      <c r="J72" s="77">
        <f t="shared" si="6"/>
        <v>-0.20930232558139536</v>
      </c>
      <c r="K72" s="78">
        <f t="shared" si="7"/>
        <v>-0.19533527696793002</v>
      </c>
    </row>
    <row r="73" spans="1:11" x14ac:dyDescent="0.2">
      <c r="A73" s="20" t="s">
        <v>412</v>
      </c>
      <c r="B73" s="55">
        <v>229</v>
      </c>
      <c r="C73" s="138">
        <f>IF(B89=0, "-", B73/B89)</f>
        <v>0.20538116591928252</v>
      </c>
      <c r="D73" s="55">
        <v>222</v>
      </c>
      <c r="E73" s="78">
        <f>IF(D89=0, "-", D73/D89)</f>
        <v>0.1875</v>
      </c>
      <c r="F73" s="128">
        <v>865</v>
      </c>
      <c r="G73" s="138">
        <f>IF(F89=0, "-", F73/F89)</f>
        <v>0.18032103397957056</v>
      </c>
      <c r="H73" s="55">
        <v>1014</v>
      </c>
      <c r="I73" s="78">
        <f>IF(H89=0, "-", H73/H89)</f>
        <v>0.18045915643352911</v>
      </c>
      <c r="J73" s="77">
        <f t="shared" si="6"/>
        <v>3.1531531531531529E-2</v>
      </c>
      <c r="K73" s="78">
        <f t="shared" si="7"/>
        <v>-0.14694280078895464</v>
      </c>
    </row>
    <row r="74" spans="1:11" x14ac:dyDescent="0.2">
      <c r="A74" s="20" t="s">
        <v>413</v>
      </c>
      <c r="B74" s="55">
        <v>0</v>
      </c>
      <c r="C74" s="138">
        <f>IF(B89=0, "-", B74/B89)</f>
        <v>0</v>
      </c>
      <c r="D74" s="55">
        <v>1</v>
      </c>
      <c r="E74" s="78">
        <f>IF(D89=0, "-", D74/D89)</f>
        <v>8.4459459459459464E-4</v>
      </c>
      <c r="F74" s="128">
        <v>0</v>
      </c>
      <c r="G74" s="138">
        <f>IF(F89=0, "-", F74/F89)</f>
        <v>0</v>
      </c>
      <c r="H74" s="55">
        <v>9</v>
      </c>
      <c r="I74" s="78">
        <f>IF(H89=0, "-", H74/H89)</f>
        <v>1.6017084890549919E-3</v>
      </c>
      <c r="J74" s="77">
        <f t="shared" si="6"/>
        <v>-1</v>
      </c>
      <c r="K74" s="78">
        <f t="shared" si="7"/>
        <v>-1</v>
      </c>
    </row>
    <row r="75" spans="1:11" x14ac:dyDescent="0.2">
      <c r="A75" s="20" t="s">
        <v>414</v>
      </c>
      <c r="B75" s="55">
        <v>21</v>
      </c>
      <c r="C75" s="138">
        <f>IF(B89=0, "-", B75/B89)</f>
        <v>1.883408071748879E-2</v>
      </c>
      <c r="D75" s="55">
        <v>0</v>
      </c>
      <c r="E75" s="78">
        <f>IF(D89=0, "-", D75/D89)</f>
        <v>0</v>
      </c>
      <c r="F75" s="128">
        <v>65</v>
      </c>
      <c r="G75" s="138">
        <f>IF(F89=0, "-", F75/F89)</f>
        <v>1.3550135501355014E-2</v>
      </c>
      <c r="H75" s="55">
        <v>0</v>
      </c>
      <c r="I75" s="78">
        <f>IF(H89=0, "-", H75/H89)</f>
        <v>0</v>
      </c>
      <c r="J75" s="77" t="str">
        <f t="shared" si="6"/>
        <v>-</v>
      </c>
      <c r="K75" s="78" t="str">
        <f t="shared" si="7"/>
        <v>-</v>
      </c>
    </row>
    <row r="76" spans="1:11" x14ac:dyDescent="0.2">
      <c r="A76" s="20" t="s">
        <v>415</v>
      </c>
      <c r="B76" s="55">
        <v>108</v>
      </c>
      <c r="C76" s="138">
        <f>IF(B89=0, "-", B76/B89)</f>
        <v>9.6860986547085207E-2</v>
      </c>
      <c r="D76" s="55">
        <v>131</v>
      </c>
      <c r="E76" s="78">
        <f>IF(D89=0, "-", D76/D89)</f>
        <v>0.11064189189189189</v>
      </c>
      <c r="F76" s="128">
        <v>443</v>
      </c>
      <c r="G76" s="138">
        <f>IF(F89=0, "-", F76/F89)</f>
        <v>9.2349385032311868E-2</v>
      </c>
      <c r="H76" s="55">
        <v>1008</v>
      </c>
      <c r="I76" s="78">
        <f>IF(H89=0, "-", H76/H89)</f>
        <v>0.1793913507741591</v>
      </c>
      <c r="J76" s="77">
        <f t="shared" si="6"/>
        <v>-0.17557251908396945</v>
      </c>
      <c r="K76" s="78">
        <f t="shared" si="7"/>
        <v>-0.56051587301587302</v>
      </c>
    </row>
    <row r="77" spans="1:11" x14ac:dyDescent="0.2">
      <c r="A77" s="20" t="s">
        <v>416</v>
      </c>
      <c r="B77" s="55">
        <v>106</v>
      </c>
      <c r="C77" s="138">
        <f>IF(B89=0, "-", B77/B89)</f>
        <v>9.5067264573991034E-2</v>
      </c>
      <c r="D77" s="55">
        <v>128</v>
      </c>
      <c r="E77" s="78">
        <f>IF(D89=0, "-", D77/D89)</f>
        <v>0.10810810810810811</v>
      </c>
      <c r="F77" s="128">
        <v>412</v>
      </c>
      <c r="G77" s="138">
        <f>IF(F89=0, "-", F77/F89)</f>
        <v>8.5887012716281005E-2</v>
      </c>
      <c r="H77" s="55">
        <v>523</v>
      </c>
      <c r="I77" s="78">
        <f>IF(H89=0, "-", H77/H89)</f>
        <v>9.3077059975084531E-2</v>
      </c>
      <c r="J77" s="77">
        <f t="shared" si="6"/>
        <v>-0.171875</v>
      </c>
      <c r="K77" s="78">
        <f t="shared" si="7"/>
        <v>-0.21223709369024857</v>
      </c>
    </row>
    <row r="78" spans="1:11" x14ac:dyDescent="0.2">
      <c r="A78" s="20" t="s">
        <v>417</v>
      </c>
      <c r="B78" s="55">
        <v>10</v>
      </c>
      <c r="C78" s="138">
        <f>IF(B89=0, "-", B78/B89)</f>
        <v>8.9686098654708519E-3</v>
      </c>
      <c r="D78" s="55">
        <v>4</v>
      </c>
      <c r="E78" s="78">
        <f>IF(D89=0, "-", D78/D89)</f>
        <v>3.3783783783783786E-3</v>
      </c>
      <c r="F78" s="128">
        <v>22</v>
      </c>
      <c r="G78" s="138">
        <f>IF(F89=0, "-", F78/F89)</f>
        <v>4.5861997081509277E-3</v>
      </c>
      <c r="H78" s="55">
        <v>12</v>
      </c>
      <c r="I78" s="78">
        <f>IF(H89=0, "-", H78/H89)</f>
        <v>2.1356113187399892E-3</v>
      </c>
      <c r="J78" s="77">
        <f t="shared" si="6"/>
        <v>1.5</v>
      </c>
      <c r="K78" s="78">
        <f t="shared" si="7"/>
        <v>0.83333333333333337</v>
      </c>
    </row>
    <row r="79" spans="1:11" x14ac:dyDescent="0.2">
      <c r="A79" s="20" t="s">
        <v>418</v>
      </c>
      <c r="B79" s="55">
        <v>1</v>
      </c>
      <c r="C79" s="138">
        <f>IF(B89=0, "-", B79/B89)</f>
        <v>8.9686098654708521E-4</v>
      </c>
      <c r="D79" s="55">
        <v>5</v>
      </c>
      <c r="E79" s="78">
        <f>IF(D89=0, "-", D79/D89)</f>
        <v>4.2229729729729732E-3</v>
      </c>
      <c r="F79" s="128">
        <v>6</v>
      </c>
      <c r="G79" s="138">
        <f>IF(F89=0, "-", F79/F89)</f>
        <v>1.2507817385866166E-3</v>
      </c>
      <c r="H79" s="55">
        <v>9</v>
      </c>
      <c r="I79" s="78">
        <f>IF(H89=0, "-", H79/H89)</f>
        <v>1.6017084890549919E-3</v>
      </c>
      <c r="J79" s="77">
        <f t="shared" si="6"/>
        <v>-0.8</v>
      </c>
      <c r="K79" s="78">
        <f t="shared" si="7"/>
        <v>-0.33333333333333331</v>
      </c>
    </row>
    <row r="80" spans="1:11" x14ac:dyDescent="0.2">
      <c r="A80" s="20" t="s">
        <v>419</v>
      </c>
      <c r="B80" s="55">
        <v>12</v>
      </c>
      <c r="C80" s="138">
        <f>IF(B89=0, "-", B80/B89)</f>
        <v>1.0762331838565023E-2</v>
      </c>
      <c r="D80" s="55">
        <v>16</v>
      </c>
      <c r="E80" s="78">
        <f>IF(D89=0, "-", D80/D89)</f>
        <v>1.3513513513513514E-2</v>
      </c>
      <c r="F80" s="128">
        <v>41</v>
      </c>
      <c r="G80" s="138">
        <f>IF(F89=0, "-", F80/F89)</f>
        <v>8.5470085470085479E-3</v>
      </c>
      <c r="H80" s="55">
        <v>81</v>
      </c>
      <c r="I80" s="78">
        <f>IF(H89=0, "-", H80/H89)</f>
        <v>1.4415376401494928E-2</v>
      </c>
      <c r="J80" s="77">
        <f t="shared" si="6"/>
        <v>-0.25</v>
      </c>
      <c r="K80" s="78">
        <f t="shared" si="7"/>
        <v>-0.49382716049382713</v>
      </c>
    </row>
    <row r="81" spans="1:11" x14ac:dyDescent="0.2">
      <c r="A81" s="20" t="s">
        <v>420</v>
      </c>
      <c r="B81" s="55">
        <v>10</v>
      </c>
      <c r="C81" s="138">
        <f>IF(B89=0, "-", B81/B89)</f>
        <v>8.9686098654708519E-3</v>
      </c>
      <c r="D81" s="55">
        <v>11</v>
      </c>
      <c r="E81" s="78">
        <f>IF(D89=0, "-", D81/D89)</f>
        <v>9.2905405405405411E-3</v>
      </c>
      <c r="F81" s="128">
        <v>23</v>
      </c>
      <c r="G81" s="138">
        <f>IF(F89=0, "-", F81/F89)</f>
        <v>4.7946633312486971E-3</v>
      </c>
      <c r="H81" s="55">
        <v>32</v>
      </c>
      <c r="I81" s="78">
        <f>IF(H89=0, "-", H81/H89)</f>
        <v>5.6949635166399712E-3</v>
      </c>
      <c r="J81" s="77">
        <f t="shared" si="6"/>
        <v>-9.0909090909090912E-2</v>
      </c>
      <c r="K81" s="78">
        <f t="shared" si="7"/>
        <v>-0.28125</v>
      </c>
    </row>
    <row r="82" spans="1:11" x14ac:dyDescent="0.2">
      <c r="A82" s="20" t="s">
        <v>421</v>
      </c>
      <c r="B82" s="55">
        <v>0</v>
      </c>
      <c r="C82" s="138">
        <f>IF(B89=0, "-", B82/B89)</f>
        <v>0</v>
      </c>
      <c r="D82" s="55">
        <v>0</v>
      </c>
      <c r="E82" s="78">
        <f>IF(D89=0, "-", D82/D89)</f>
        <v>0</v>
      </c>
      <c r="F82" s="128">
        <v>1</v>
      </c>
      <c r="G82" s="138">
        <f>IF(F89=0, "-", F82/F89)</f>
        <v>2.0846362309776944E-4</v>
      </c>
      <c r="H82" s="55">
        <v>0</v>
      </c>
      <c r="I82" s="78">
        <f>IF(H89=0, "-", H82/H89)</f>
        <v>0</v>
      </c>
      <c r="J82" s="77" t="str">
        <f t="shared" si="6"/>
        <v>-</v>
      </c>
      <c r="K82" s="78" t="str">
        <f t="shared" si="7"/>
        <v>-</v>
      </c>
    </row>
    <row r="83" spans="1:11" x14ac:dyDescent="0.2">
      <c r="A83" s="20" t="s">
        <v>422</v>
      </c>
      <c r="B83" s="55">
        <v>100</v>
      </c>
      <c r="C83" s="138">
        <f>IF(B89=0, "-", B83/B89)</f>
        <v>8.9686098654708515E-2</v>
      </c>
      <c r="D83" s="55">
        <v>113</v>
      </c>
      <c r="E83" s="78">
        <f>IF(D89=0, "-", D83/D89)</f>
        <v>9.5439189189189186E-2</v>
      </c>
      <c r="F83" s="128">
        <v>426</v>
      </c>
      <c r="G83" s="138">
        <f>IF(F89=0, "-", F83/F89)</f>
        <v>8.8805503439649783E-2</v>
      </c>
      <c r="H83" s="55">
        <v>464</v>
      </c>
      <c r="I83" s="78">
        <f>IF(H89=0, "-", H83/H89)</f>
        <v>8.2576970991279586E-2</v>
      </c>
      <c r="J83" s="77">
        <f t="shared" si="6"/>
        <v>-0.11504424778761062</v>
      </c>
      <c r="K83" s="78">
        <f t="shared" si="7"/>
        <v>-8.1896551724137928E-2</v>
      </c>
    </row>
    <row r="84" spans="1:11" x14ac:dyDescent="0.2">
      <c r="A84" s="20" t="s">
        <v>423</v>
      </c>
      <c r="B84" s="55">
        <v>0</v>
      </c>
      <c r="C84" s="138">
        <f>IF(B89=0, "-", B84/B89)</f>
        <v>0</v>
      </c>
      <c r="D84" s="55">
        <v>0</v>
      </c>
      <c r="E84" s="78">
        <f>IF(D89=0, "-", D84/D89)</f>
        <v>0</v>
      </c>
      <c r="F84" s="128">
        <v>0</v>
      </c>
      <c r="G84" s="138">
        <f>IF(F89=0, "-", F84/F89)</f>
        <v>0</v>
      </c>
      <c r="H84" s="55">
        <v>6</v>
      </c>
      <c r="I84" s="78">
        <f>IF(H89=0, "-", H84/H89)</f>
        <v>1.0678056593699946E-3</v>
      </c>
      <c r="J84" s="77" t="str">
        <f t="shared" si="6"/>
        <v>-</v>
      </c>
      <c r="K84" s="78">
        <f t="shared" si="7"/>
        <v>-1</v>
      </c>
    </row>
    <row r="85" spans="1:11" x14ac:dyDescent="0.2">
      <c r="A85" s="20" t="s">
        <v>424</v>
      </c>
      <c r="B85" s="55">
        <v>181</v>
      </c>
      <c r="C85" s="138">
        <f>IF(B89=0, "-", B85/B89)</f>
        <v>0.16233183856502242</v>
      </c>
      <c r="D85" s="55">
        <v>129</v>
      </c>
      <c r="E85" s="78">
        <f>IF(D89=0, "-", D85/D89)</f>
        <v>0.1089527027027027</v>
      </c>
      <c r="F85" s="128">
        <v>1191</v>
      </c>
      <c r="G85" s="138">
        <f>IF(F89=0, "-", F85/F89)</f>
        <v>0.24828017510944339</v>
      </c>
      <c r="H85" s="55">
        <v>714</v>
      </c>
      <c r="I85" s="78">
        <f>IF(H89=0, "-", H85/H89)</f>
        <v>0.12706887346502937</v>
      </c>
      <c r="J85" s="77">
        <f t="shared" si="6"/>
        <v>0.40310077519379844</v>
      </c>
      <c r="K85" s="78">
        <f t="shared" si="7"/>
        <v>0.66806722689075626</v>
      </c>
    </row>
    <row r="86" spans="1:11" x14ac:dyDescent="0.2">
      <c r="A86" s="20" t="s">
        <v>425</v>
      </c>
      <c r="B86" s="55">
        <v>3</v>
      </c>
      <c r="C86" s="138">
        <f>IF(B89=0, "-", B86/B89)</f>
        <v>2.6905829596412557E-3</v>
      </c>
      <c r="D86" s="55">
        <v>3</v>
      </c>
      <c r="E86" s="78">
        <f>IF(D89=0, "-", D86/D89)</f>
        <v>2.5337837837837839E-3</v>
      </c>
      <c r="F86" s="128">
        <v>17</v>
      </c>
      <c r="G86" s="138">
        <f>IF(F89=0, "-", F86/F89)</f>
        <v>3.5438815926620805E-3</v>
      </c>
      <c r="H86" s="55">
        <v>21</v>
      </c>
      <c r="I86" s="78">
        <f>IF(H89=0, "-", H86/H89)</f>
        <v>3.7373198077949813E-3</v>
      </c>
      <c r="J86" s="77">
        <f t="shared" si="6"/>
        <v>0</v>
      </c>
      <c r="K86" s="78">
        <f t="shared" si="7"/>
        <v>-0.19047619047619047</v>
      </c>
    </row>
    <row r="87" spans="1:11" x14ac:dyDescent="0.2">
      <c r="A87" s="20" t="s">
        <v>426</v>
      </c>
      <c r="B87" s="55">
        <v>41</v>
      </c>
      <c r="C87" s="138">
        <f>IF(B89=0, "-", B87/B89)</f>
        <v>3.6771300448430494E-2</v>
      </c>
      <c r="D87" s="55">
        <v>25</v>
      </c>
      <c r="E87" s="78">
        <f>IF(D89=0, "-", D87/D89)</f>
        <v>2.1114864864864864E-2</v>
      </c>
      <c r="F87" s="128">
        <v>142</v>
      </c>
      <c r="G87" s="138">
        <f>IF(F89=0, "-", F87/F89)</f>
        <v>2.9601834479883262E-2</v>
      </c>
      <c r="H87" s="55">
        <v>139</v>
      </c>
      <c r="I87" s="78">
        <f>IF(H89=0, "-", H87/H89)</f>
        <v>2.4737497775404876E-2</v>
      </c>
      <c r="J87" s="77">
        <f t="shared" si="6"/>
        <v>0.64</v>
      </c>
      <c r="K87" s="78">
        <f t="shared" si="7"/>
        <v>2.1582733812949641E-2</v>
      </c>
    </row>
    <row r="88" spans="1:11" x14ac:dyDescent="0.2">
      <c r="A88" s="129"/>
      <c r="B88" s="82"/>
      <c r="D88" s="82"/>
      <c r="E88" s="86"/>
      <c r="F88" s="130"/>
      <c r="H88" s="82"/>
      <c r="I88" s="86"/>
      <c r="J88" s="85"/>
      <c r="K88" s="86"/>
    </row>
    <row r="89" spans="1:11" s="38" customFormat="1" x14ac:dyDescent="0.2">
      <c r="A89" s="131" t="s">
        <v>427</v>
      </c>
      <c r="B89" s="32">
        <f>SUM(B66:B88)</f>
        <v>1115</v>
      </c>
      <c r="C89" s="132">
        <f>B89/7200</f>
        <v>0.15486111111111112</v>
      </c>
      <c r="D89" s="32">
        <f>SUM(D66:D88)</f>
        <v>1184</v>
      </c>
      <c r="E89" s="133">
        <f>D89/6953</f>
        <v>0.17028620739249245</v>
      </c>
      <c r="F89" s="121">
        <f>SUM(F66:F88)</f>
        <v>4797</v>
      </c>
      <c r="G89" s="134">
        <f>F89/28087</f>
        <v>0.17079075728984941</v>
      </c>
      <c r="H89" s="32">
        <f>SUM(H66:H88)</f>
        <v>5619</v>
      </c>
      <c r="I89" s="133">
        <f>H89/34933</f>
        <v>0.16085077147682708</v>
      </c>
      <c r="J89" s="35">
        <f>IF(D89=0, "-", IF((B89-D89)/D89&lt;10, (B89-D89)/D89, "&gt;999%"))</f>
        <v>-5.8277027027027029E-2</v>
      </c>
      <c r="K89" s="36">
        <f>IF(H89=0, "-", IF((F89-H89)/H89&lt;10, (F89-H89)/H89, "&gt;999%"))</f>
        <v>-0.14628937533368927</v>
      </c>
    </row>
    <row r="90" spans="1:11" x14ac:dyDescent="0.2">
      <c r="B90" s="130"/>
      <c r="D90" s="130"/>
      <c r="F90" s="130"/>
      <c r="H90" s="130"/>
    </row>
    <row r="91" spans="1:11" x14ac:dyDescent="0.2">
      <c r="A91" s="123" t="s">
        <v>428</v>
      </c>
      <c r="B91" s="124" t="s">
        <v>166</v>
      </c>
      <c r="C91" s="125" t="s">
        <v>167</v>
      </c>
      <c r="D91" s="124" t="s">
        <v>166</v>
      </c>
      <c r="E91" s="126" t="s">
        <v>167</v>
      </c>
      <c r="F91" s="125" t="s">
        <v>166</v>
      </c>
      <c r="G91" s="125" t="s">
        <v>167</v>
      </c>
      <c r="H91" s="124" t="s">
        <v>166</v>
      </c>
      <c r="I91" s="126" t="s">
        <v>167</v>
      </c>
      <c r="J91" s="124"/>
      <c r="K91" s="126"/>
    </row>
    <row r="92" spans="1:11" x14ac:dyDescent="0.2">
      <c r="A92" s="20" t="s">
        <v>429</v>
      </c>
      <c r="B92" s="55">
        <v>7</v>
      </c>
      <c r="C92" s="138">
        <f>IF(B106=0, "-", B92/B106)</f>
        <v>3.3175355450236969E-2</v>
      </c>
      <c r="D92" s="55">
        <v>1</v>
      </c>
      <c r="E92" s="78">
        <f>IF(D106=0, "-", D92/D106)</f>
        <v>8.130081300813009E-3</v>
      </c>
      <c r="F92" s="128">
        <v>15</v>
      </c>
      <c r="G92" s="138">
        <f>IF(F106=0, "-", F92/F106)</f>
        <v>2.6881720430107527E-2</v>
      </c>
      <c r="H92" s="55">
        <v>10</v>
      </c>
      <c r="I92" s="78">
        <f>IF(H106=0, "-", H92/H106)</f>
        <v>1.7361111111111112E-2</v>
      </c>
      <c r="J92" s="77">
        <f t="shared" ref="J92:J104" si="8">IF(D92=0, "-", IF((B92-D92)/D92&lt;10, (B92-D92)/D92, "&gt;999%"))</f>
        <v>6</v>
      </c>
      <c r="K92" s="78">
        <f t="shared" ref="K92:K104" si="9">IF(H92=0, "-", IF((F92-H92)/H92&lt;10, (F92-H92)/H92, "&gt;999%"))</f>
        <v>0.5</v>
      </c>
    </row>
    <row r="93" spans="1:11" x14ac:dyDescent="0.2">
      <c r="A93" s="20" t="s">
        <v>430</v>
      </c>
      <c r="B93" s="55">
        <v>16</v>
      </c>
      <c r="C93" s="138">
        <f>IF(B106=0, "-", B93/B106)</f>
        <v>7.582938388625593E-2</v>
      </c>
      <c r="D93" s="55">
        <v>16</v>
      </c>
      <c r="E93" s="78">
        <f>IF(D106=0, "-", D93/D106)</f>
        <v>0.13008130081300814</v>
      </c>
      <c r="F93" s="128">
        <v>46</v>
      </c>
      <c r="G93" s="138">
        <f>IF(F106=0, "-", F93/F106)</f>
        <v>8.2437275985663083E-2</v>
      </c>
      <c r="H93" s="55">
        <v>72</v>
      </c>
      <c r="I93" s="78">
        <f>IF(H106=0, "-", H93/H106)</f>
        <v>0.125</v>
      </c>
      <c r="J93" s="77">
        <f t="shared" si="8"/>
        <v>0</v>
      </c>
      <c r="K93" s="78">
        <f t="shared" si="9"/>
        <v>-0.3611111111111111</v>
      </c>
    </row>
    <row r="94" spans="1:11" x14ac:dyDescent="0.2">
      <c r="A94" s="20" t="s">
        <v>431</v>
      </c>
      <c r="B94" s="55">
        <v>7</v>
      </c>
      <c r="C94" s="138">
        <f>IF(B106=0, "-", B94/B106)</f>
        <v>3.3175355450236969E-2</v>
      </c>
      <c r="D94" s="55">
        <v>16</v>
      </c>
      <c r="E94" s="78">
        <f>IF(D106=0, "-", D94/D106)</f>
        <v>0.13008130081300814</v>
      </c>
      <c r="F94" s="128">
        <v>53</v>
      </c>
      <c r="G94" s="138">
        <f>IF(F106=0, "-", F94/F106)</f>
        <v>9.4982078853046589E-2</v>
      </c>
      <c r="H94" s="55">
        <v>64</v>
      </c>
      <c r="I94" s="78">
        <f>IF(H106=0, "-", H94/H106)</f>
        <v>0.1111111111111111</v>
      </c>
      <c r="J94" s="77">
        <f t="shared" si="8"/>
        <v>-0.5625</v>
      </c>
      <c r="K94" s="78">
        <f t="shared" si="9"/>
        <v>-0.171875</v>
      </c>
    </row>
    <row r="95" spans="1:11" x14ac:dyDescent="0.2">
      <c r="A95" s="20" t="s">
        <v>432</v>
      </c>
      <c r="B95" s="55">
        <v>5</v>
      </c>
      <c r="C95" s="138">
        <f>IF(B106=0, "-", B95/B106)</f>
        <v>2.3696682464454975E-2</v>
      </c>
      <c r="D95" s="55">
        <v>12</v>
      </c>
      <c r="E95" s="78">
        <f>IF(D106=0, "-", D95/D106)</f>
        <v>9.7560975609756101E-2</v>
      </c>
      <c r="F95" s="128">
        <v>22</v>
      </c>
      <c r="G95" s="138">
        <f>IF(F106=0, "-", F95/F106)</f>
        <v>3.9426523297491037E-2</v>
      </c>
      <c r="H95" s="55">
        <v>39</v>
      </c>
      <c r="I95" s="78">
        <f>IF(H106=0, "-", H95/H106)</f>
        <v>6.7708333333333329E-2</v>
      </c>
      <c r="J95" s="77">
        <f t="shared" si="8"/>
        <v>-0.58333333333333337</v>
      </c>
      <c r="K95" s="78">
        <f t="shared" si="9"/>
        <v>-0.4358974358974359</v>
      </c>
    </row>
    <row r="96" spans="1:11" x14ac:dyDescent="0.2">
      <c r="A96" s="20" t="s">
        <v>433</v>
      </c>
      <c r="B96" s="55">
        <v>13</v>
      </c>
      <c r="C96" s="138">
        <f>IF(B106=0, "-", B96/B106)</f>
        <v>6.1611374407582936E-2</v>
      </c>
      <c r="D96" s="55">
        <v>17</v>
      </c>
      <c r="E96" s="78">
        <f>IF(D106=0, "-", D96/D106)</f>
        <v>0.13821138211382114</v>
      </c>
      <c r="F96" s="128">
        <v>30</v>
      </c>
      <c r="G96" s="138">
        <f>IF(F106=0, "-", F96/F106)</f>
        <v>5.3763440860215055E-2</v>
      </c>
      <c r="H96" s="55">
        <v>71</v>
      </c>
      <c r="I96" s="78">
        <f>IF(H106=0, "-", H96/H106)</f>
        <v>0.1232638888888889</v>
      </c>
      <c r="J96" s="77">
        <f t="shared" si="8"/>
        <v>-0.23529411764705882</v>
      </c>
      <c r="K96" s="78">
        <f t="shared" si="9"/>
        <v>-0.57746478873239437</v>
      </c>
    </row>
    <row r="97" spans="1:11" x14ac:dyDescent="0.2">
      <c r="A97" s="20" t="s">
        <v>434</v>
      </c>
      <c r="B97" s="55">
        <v>20</v>
      </c>
      <c r="C97" s="138">
        <f>IF(B106=0, "-", B97/B106)</f>
        <v>9.4786729857819899E-2</v>
      </c>
      <c r="D97" s="55">
        <v>9</v>
      </c>
      <c r="E97" s="78">
        <f>IF(D106=0, "-", D97/D106)</f>
        <v>7.3170731707317069E-2</v>
      </c>
      <c r="F97" s="128">
        <v>47</v>
      </c>
      <c r="G97" s="138">
        <f>IF(F106=0, "-", F97/F106)</f>
        <v>8.4229390681003588E-2</v>
      </c>
      <c r="H97" s="55">
        <v>33</v>
      </c>
      <c r="I97" s="78">
        <f>IF(H106=0, "-", H97/H106)</f>
        <v>5.7291666666666664E-2</v>
      </c>
      <c r="J97" s="77">
        <f t="shared" si="8"/>
        <v>1.2222222222222223</v>
      </c>
      <c r="K97" s="78">
        <f t="shared" si="9"/>
        <v>0.42424242424242425</v>
      </c>
    </row>
    <row r="98" spans="1:11" x14ac:dyDescent="0.2">
      <c r="A98" s="20" t="s">
        <v>435</v>
      </c>
      <c r="B98" s="55">
        <v>30</v>
      </c>
      <c r="C98" s="138">
        <f>IF(B106=0, "-", B98/B106)</f>
        <v>0.14218009478672985</v>
      </c>
      <c r="D98" s="55">
        <v>6</v>
      </c>
      <c r="E98" s="78">
        <f>IF(D106=0, "-", D98/D106)</f>
        <v>4.878048780487805E-2</v>
      </c>
      <c r="F98" s="128">
        <v>71</v>
      </c>
      <c r="G98" s="138">
        <f>IF(F106=0, "-", F98/F106)</f>
        <v>0.12724014336917563</v>
      </c>
      <c r="H98" s="55">
        <v>51</v>
      </c>
      <c r="I98" s="78">
        <f>IF(H106=0, "-", H98/H106)</f>
        <v>8.8541666666666671E-2</v>
      </c>
      <c r="J98" s="77">
        <f t="shared" si="8"/>
        <v>4</v>
      </c>
      <c r="K98" s="78">
        <f t="shared" si="9"/>
        <v>0.39215686274509803</v>
      </c>
    </row>
    <row r="99" spans="1:11" x14ac:dyDescent="0.2">
      <c r="A99" s="20" t="s">
        <v>436</v>
      </c>
      <c r="B99" s="55">
        <v>3</v>
      </c>
      <c r="C99" s="138">
        <f>IF(B106=0, "-", B99/B106)</f>
        <v>1.4218009478672985E-2</v>
      </c>
      <c r="D99" s="55">
        <v>0</v>
      </c>
      <c r="E99" s="78">
        <f>IF(D106=0, "-", D99/D106)</f>
        <v>0</v>
      </c>
      <c r="F99" s="128">
        <v>4</v>
      </c>
      <c r="G99" s="138">
        <f>IF(F106=0, "-", F99/F106)</f>
        <v>7.1684587813620072E-3</v>
      </c>
      <c r="H99" s="55">
        <v>0</v>
      </c>
      <c r="I99" s="78">
        <f>IF(H106=0, "-", H99/H106)</f>
        <v>0</v>
      </c>
      <c r="J99" s="77" t="str">
        <f t="shared" si="8"/>
        <v>-</v>
      </c>
      <c r="K99" s="78" t="str">
        <f t="shared" si="9"/>
        <v>-</v>
      </c>
    </row>
    <row r="100" spans="1:11" x14ac:dyDescent="0.2">
      <c r="A100" s="20" t="s">
        <v>437</v>
      </c>
      <c r="B100" s="55">
        <v>10</v>
      </c>
      <c r="C100" s="138">
        <f>IF(B106=0, "-", B100/B106)</f>
        <v>4.7393364928909949E-2</v>
      </c>
      <c r="D100" s="55">
        <v>0</v>
      </c>
      <c r="E100" s="78">
        <f>IF(D106=0, "-", D100/D106)</f>
        <v>0</v>
      </c>
      <c r="F100" s="128">
        <v>10</v>
      </c>
      <c r="G100" s="138">
        <f>IF(F106=0, "-", F100/F106)</f>
        <v>1.7921146953405017E-2</v>
      </c>
      <c r="H100" s="55">
        <v>0</v>
      </c>
      <c r="I100" s="78">
        <f>IF(H106=0, "-", H100/H106)</f>
        <v>0</v>
      </c>
      <c r="J100" s="77" t="str">
        <f t="shared" si="8"/>
        <v>-</v>
      </c>
      <c r="K100" s="78" t="str">
        <f t="shared" si="9"/>
        <v>-</v>
      </c>
    </row>
    <row r="101" spans="1:11" x14ac:dyDescent="0.2">
      <c r="A101" s="20" t="s">
        <v>438</v>
      </c>
      <c r="B101" s="55">
        <v>49</v>
      </c>
      <c r="C101" s="138">
        <f>IF(B106=0, "-", B101/B106)</f>
        <v>0.23222748815165878</v>
      </c>
      <c r="D101" s="55">
        <v>22</v>
      </c>
      <c r="E101" s="78">
        <f>IF(D106=0, "-", D101/D106)</f>
        <v>0.17886178861788618</v>
      </c>
      <c r="F101" s="128">
        <v>105</v>
      </c>
      <c r="G101" s="138">
        <f>IF(F106=0, "-", F101/F106)</f>
        <v>0.18817204301075269</v>
      </c>
      <c r="H101" s="55">
        <v>108</v>
      </c>
      <c r="I101" s="78">
        <f>IF(H106=0, "-", H101/H106)</f>
        <v>0.1875</v>
      </c>
      <c r="J101" s="77">
        <f t="shared" si="8"/>
        <v>1.2272727272727273</v>
      </c>
      <c r="K101" s="78">
        <f t="shared" si="9"/>
        <v>-2.7777777777777776E-2</v>
      </c>
    </row>
    <row r="102" spans="1:11" x14ac:dyDescent="0.2">
      <c r="A102" s="20" t="s">
        <v>439</v>
      </c>
      <c r="B102" s="55">
        <v>11</v>
      </c>
      <c r="C102" s="138">
        <f>IF(B106=0, "-", B102/B106)</f>
        <v>5.2132701421800945E-2</v>
      </c>
      <c r="D102" s="55">
        <v>1</v>
      </c>
      <c r="E102" s="78">
        <f>IF(D106=0, "-", D102/D106)</f>
        <v>8.130081300813009E-3</v>
      </c>
      <c r="F102" s="128">
        <v>32</v>
      </c>
      <c r="G102" s="138">
        <f>IF(F106=0, "-", F102/F106)</f>
        <v>5.7347670250896057E-2</v>
      </c>
      <c r="H102" s="55">
        <v>14</v>
      </c>
      <c r="I102" s="78">
        <f>IF(H106=0, "-", H102/H106)</f>
        <v>2.4305555555555556E-2</v>
      </c>
      <c r="J102" s="77" t="str">
        <f t="shared" si="8"/>
        <v>&gt;999%</v>
      </c>
      <c r="K102" s="78">
        <f t="shared" si="9"/>
        <v>1.2857142857142858</v>
      </c>
    </row>
    <row r="103" spans="1:11" x14ac:dyDescent="0.2">
      <c r="A103" s="20" t="s">
        <v>440</v>
      </c>
      <c r="B103" s="55">
        <v>18</v>
      </c>
      <c r="C103" s="138">
        <f>IF(B106=0, "-", B103/B106)</f>
        <v>8.5308056872037921E-2</v>
      </c>
      <c r="D103" s="55">
        <v>15</v>
      </c>
      <c r="E103" s="78">
        <f>IF(D106=0, "-", D103/D106)</f>
        <v>0.12195121951219512</v>
      </c>
      <c r="F103" s="128">
        <v>71</v>
      </c>
      <c r="G103" s="138">
        <f>IF(F106=0, "-", F103/F106)</f>
        <v>0.12724014336917563</v>
      </c>
      <c r="H103" s="55">
        <v>57</v>
      </c>
      <c r="I103" s="78">
        <f>IF(H106=0, "-", H103/H106)</f>
        <v>9.8958333333333329E-2</v>
      </c>
      <c r="J103" s="77">
        <f t="shared" si="8"/>
        <v>0.2</v>
      </c>
      <c r="K103" s="78">
        <f t="shared" si="9"/>
        <v>0.24561403508771928</v>
      </c>
    </row>
    <row r="104" spans="1:11" x14ac:dyDescent="0.2">
      <c r="A104" s="20" t="s">
        <v>441</v>
      </c>
      <c r="B104" s="55">
        <v>22</v>
      </c>
      <c r="C104" s="138">
        <f>IF(B106=0, "-", B104/B106)</f>
        <v>0.10426540284360189</v>
      </c>
      <c r="D104" s="55">
        <v>8</v>
      </c>
      <c r="E104" s="78">
        <f>IF(D106=0, "-", D104/D106)</f>
        <v>6.5040650406504072E-2</v>
      </c>
      <c r="F104" s="128">
        <v>52</v>
      </c>
      <c r="G104" s="138">
        <f>IF(F106=0, "-", F104/F106)</f>
        <v>9.3189964157706098E-2</v>
      </c>
      <c r="H104" s="55">
        <v>57</v>
      </c>
      <c r="I104" s="78">
        <f>IF(H106=0, "-", H104/H106)</f>
        <v>9.8958333333333329E-2</v>
      </c>
      <c r="J104" s="77">
        <f t="shared" si="8"/>
        <v>1.75</v>
      </c>
      <c r="K104" s="78">
        <f t="shared" si="9"/>
        <v>-8.771929824561403E-2</v>
      </c>
    </row>
    <row r="105" spans="1:11" x14ac:dyDescent="0.2">
      <c r="A105" s="129"/>
      <c r="B105" s="82"/>
      <c r="D105" s="82"/>
      <c r="E105" s="86"/>
      <c r="F105" s="130"/>
      <c r="H105" s="82"/>
      <c r="I105" s="86"/>
      <c r="J105" s="85"/>
      <c r="K105" s="86"/>
    </row>
    <row r="106" spans="1:11" s="38" customFormat="1" x14ac:dyDescent="0.2">
      <c r="A106" s="131" t="s">
        <v>442</v>
      </c>
      <c r="B106" s="32">
        <f>SUM(B92:B105)</f>
        <v>211</v>
      </c>
      <c r="C106" s="132">
        <f>B106/7200</f>
        <v>2.9305555555555557E-2</v>
      </c>
      <c r="D106" s="32">
        <f>SUM(D92:D105)</f>
        <v>123</v>
      </c>
      <c r="E106" s="133">
        <f>D106/6953</f>
        <v>1.7690205666618726E-2</v>
      </c>
      <c r="F106" s="121">
        <f>SUM(F92:F105)</f>
        <v>558</v>
      </c>
      <c r="G106" s="134">
        <f>F106/28087</f>
        <v>1.9866842311389611E-2</v>
      </c>
      <c r="H106" s="32">
        <f>SUM(H92:H105)</f>
        <v>576</v>
      </c>
      <c r="I106" s="133">
        <f>H106/34933</f>
        <v>1.6488706953310624E-2</v>
      </c>
      <c r="J106" s="35">
        <f>IF(D106=0, "-", IF((B106-D106)/D106&lt;10, (B106-D106)/D106, "&gt;999%"))</f>
        <v>0.71544715447154472</v>
      </c>
      <c r="K106" s="36">
        <f>IF(H106=0, "-", IF((F106-H106)/H106&lt;10, (F106-H106)/H106, "&gt;999%"))</f>
        <v>-3.125E-2</v>
      </c>
    </row>
    <row r="107" spans="1:11" x14ac:dyDescent="0.2">
      <c r="B107" s="130"/>
      <c r="D107" s="130"/>
      <c r="F107" s="130"/>
      <c r="H107" s="130"/>
    </row>
    <row r="108" spans="1:11" s="38" customFormat="1" x14ac:dyDescent="0.2">
      <c r="A108" s="131" t="s">
        <v>443</v>
      </c>
      <c r="B108" s="32">
        <v>1326</v>
      </c>
      <c r="C108" s="132">
        <f>B108/7200</f>
        <v>0.18416666666666667</v>
      </c>
      <c r="D108" s="32">
        <v>1307</v>
      </c>
      <c r="E108" s="133">
        <f>D108/6953</f>
        <v>0.18797641305911117</v>
      </c>
      <c r="F108" s="121">
        <v>5355</v>
      </c>
      <c r="G108" s="134">
        <f>F108/28087</f>
        <v>0.19065759960123901</v>
      </c>
      <c r="H108" s="32">
        <v>6195</v>
      </c>
      <c r="I108" s="133">
        <f>H108/34933</f>
        <v>0.1773394784301377</v>
      </c>
      <c r="J108" s="35">
        <f>IF(D108=0, "-", IF((B108-D108)/D108&lt;10, (B108-D108)/D108, "&gt;999%"))</f>
        <v>1.4537107880642693E-2</v>
      </c>
      <c r="K108" s="36">
        <f>IF(H108=0, "-", IF((F108-H108)/H108&lt;10, (F108-H108)/H108, "&gt;999%"))</f>
        <v>-0.13559322033898305</v>
      </c>
    </row>
    <row r="109" spans="1:11" x14ac:dyDescent="0.2">
      <c r="B109" s="130"/>
      <c r="D109" s="130"/>
      <c r="F109" s="130"/>
      <c r="H109" s="130"/>
    </row>
    <row r="110" spans="1:11" ht="15.75" x14ac:dyDescent="0.25">
      <c r="A110" s="122" t="s">
        <v>38</v>
      </c>
      <c r="B110" s="170" t="s">
        <v>4</v>
      </c>
      <c r="C110" s="172"/>
      <c r="D110" s="172"/>
      <c r="E110" s="171"/>
      <c r="F110" s="170" t="s">
        <v>164</v>
      </c>
      <c r="G110" s="172"/>
      <c r="H110" s="172"/>
      <c r="I110" s="171"/>
      <c r="J110" s="170" t="s">
        <v>165</v>
      </c>
      <c r="K110" s="171"/>
    </row>
    <row r="111" spans="1:11" x14ac:dyDescent="0.2">
      <c r="A111" s="16"/>
      <c r="B111" s="170">
        <f>VALUE(RIGHT($B$2, 4))</f>
        <v>2020</v>
      </c>
      <c r="C111" s="171"/>
      <c r="D111" s="170">
        <f>B111-1</f>
        <v>2019</v>
      </c>
      <c r="E111" s="178"/>
      <c r="F111" s="170">
        <f>B111</f>
        <v>2020</v>
      </c>
      <c r="G111" s="178"/>
      <c r="H111" s="170">
        <f>D111</f>
        <v>2019</v>
      </c>
      <c r="I111" s="178"/>
      <c r="J111" s="13" t="s">
        <v>8</v>
      </c>
      <c r="K111" s="14" t="s">
        <v>5</v>
      </c>
    </row>
    <row r="112" spans="1:11" x14ac:dyDescent="0.2">
      <c r="A112" s="123" t="s">
        <v>444</v>
      </c>
      <c r="B112" s="124" t="s">
        <v>166</v>
      </c>
      <c r="C112" s="125" t="s">
        <v>167</v>
      </c>
      <c r="D112" s="124" t="s">
        <v>166</v>
      </c>
      <c r="E112" s="126" t="s">
        <v>167</v>
      </c>
      <c r="F112" s="125" t="s">
        <v>166</v>
      </c>
      <c r="G112" s="125" t="s">
        <v>167</v>
      </c>
      <c r="H112" s="124" t="s">
        <v>166</v>
      </c>
      <c r="I112" s="126" t="s">
        <v>167</v>
      </c>
      <c r="J112" s="124"/>
      <c r="K112" s="126"/>
    </row>
    <row r="113" spans="1:11" x14ac:dyDescent="0.2">
      <c r="A113" s="20" t="s">
        <v>445</v>
      </c>
      <c r="B113" s="55">
        <v>14</v>
      </c>
      <c r="C113" s="138">
        <f>IF(B139=0, "-", B113/B139)</f>
        <v>1.7743979721166033E-2</v>
      </c>
      <c r="D113" s="55">
        <v>27</v>
      </c>
      <c r="E113" s="78">
        <f>IF(D139=0, "-", D113/D139)</f>
        <v>3.8571428571428569E-2</v>
      </c>
      <c r="F113" s="128">
        <v>41</v>
      </c>
      <c r="G113" s="138">
        <f>IF(F139=0, "-", F113/F139)</f>
        <v>1.3303049967553536E-2</v>
      </c>
      <c r="H113" s="55">
        <v>88</v>
      </c>
      <c r="I113" s="78">
        <f>IF(H139=0, "-", H113/H139)</f>
        <v>1.9806437092054919E-2</v>
      </c>
      <c r="J113" s="77">
        <f t="shared" ref="J113:J137" si="10">IF(D113=0, "-", IF((B113-D113)/D113&lt;10, (B113-D113)/D113, "&gt;999%"))</f>
        <v>-0.48148148148148145</v>
      </c>
      <c r="K113" s="78">
        <f t="shared" ref="K113:K137" si="11">IF(H113=0, "-", IF((F113-H113)/H113&lt;10, (F113-H113)/H113, "&gt;999%"))</f>
        <v>-0.53409090909090906</v>
      </c>
    </row>
    <row r="114" spans="1:11" x14ac:dyDescent="0.2">
      <c r="A114" s="20" t="s">
        <v>446</v>
      </c>
      <c r="B114" s="55">
        <v>40</v>
      </c>
      <c r="C114" s="138">
        <f>IF(B139=0, "-", B114/B139)</f>
        <v>5.0697084917617236E-2</v>
      </c>
      <c r="D114" s="55">
        <v>44</v>
      </c>
      <c r="E114" s="78">
        <f>IF(D139=0, "-", D114/D139)</f>
        <v>6.2857142857142861E-2</v>
      </c>
      <c r="F114" s="128">
        <v>170</v>
      </c>
      <c r="G114" s="138">
        <f>IF(F139=0, "-", F114/F139)</f>
        <v>5.5158987670343933E-2</v>
      </c>
      <c r="H114" s="55">
        <v>175</v>
      </c>
      <c r="I114" s="78">
        <f>IF(H139=0, "-", H114/H139)</f>
        <v>3.9387801035336484E-2</v>
      </c>
      <c r="J114" s="77">
        <f t="shared" si="10"/>
        <v>-9.0909090909090912E-2</v>
      </c>
      <c r="K114" s="78">
        <f t="shared" si="11"/>
        <v>-2.8571428571428571E-2</v>
      </c>
    </row>
    <row r="115" spans="1:11" x14ac:dyDescent="0.2">
      <c r="A115" s="20" t="s">
        <v>447</v>
      </c>
      <c r="B115" s="55">
        <v>1</v>
      </c>
      <c r="C115" s="138">
        <f>IF(B139=0, "-", B115/B139)</f>
        <v>1.2674271229404308E-3</v>
      </c>
      <c r="D115" s="55">
        <v>0</v>
      </c>
      <c r="E115" s="78">
        <f>IF(D139=0, "-", D115/D139)</f>
        <v>0</v>
      </c>
      <c r="F115" s="128">
        <v>5</v>
      </c>
      <c r="G115" s="138">
        <f>IF(F139=0, "-", F115/F139)</f>
        <v>1.6223231667748216E-3</v>
      </c>
      <c r="H115" s="55">
        <v>4</v>
      </c>
      <c r="I115" s="78">
        <f>IF(H139=0, "-", H115/H139)</f>
        <v>9.0029259509340535E-4</v>
      </c>
      <c r="J115" s="77" t="str">
        <f t="shared" si="10"/>
        <v>-</v>
      </c>
      <c r="K115" s="78">
        <f t="shared" si="11"/>
        <v>0.25</v>
      </c>
    </row>
    <row r="116" spans="1:11" x14ac:dyDescent="0.2">
      <c r="A116" s="20" t="s">
        <v>448</v>
      </c>
      <c r="B116" s="55">
        <v>18</v>
      </c>
      <c r="C116" s="138">
        <f>IF(B139=0, "-", B116/B139)</f>
        <v>2.2813688212927757E-2</v>
      </c>
      <c r="D116" s="55">
        <v>28</v>
      </c>
      <c r="E116" s="78">
        <f>IF(D139=0, "-", D116/D139)</f>
        <v>0.04</v>
      </c>
      <c r="F116" s="128">
        <v>88</v>
      </c>
      <c r="G116" s="138">
        <f>IF(F139=0, "-", F116/F139)</f>
        <v>2.855288773523686E-2</v>
      </c>
      <c r="H116" s="55">
        <v>115</v>
      </c>
      <c r="I116" s="78">
        <f>IF(H139=0, "-", H116/H139)</f>
        <v>2.5883412108935404E-2</v>
      </c>
      <c r="J116" s="77">
        <f t="shared" si="10"/>
        <v>-0.35714285714285715</v>
      </c>
      <c r="K116" s="78">
        <f t="shared" si="11"/>
        <v>-0.23478260869565218</v>
      </c>
    </row>
    <row r="117" spans="1:11" x14ac:dyDescent="0.2">
      <c r="A117" s="20" t="s">
        <v>449</v>
      </c>
      <c r="B117" s="55">
        <v>0</v>
      </c>
      <c r="C117" s="138">
        <f>IF(B139=0, "-", B117/B139)</f>
        <v>0</v>
      </c>
      <c r="D117" s="55">
        <v>0</v>
      </c>
      <c r="E117" s="78">
        <f>IF(D139=0, "-", D117/D139)</f>
        <v>0</v>
      </c>
      <c r="F117" s="128">
        <v>0</v>
      </c>
      <c r="G117" s="138">
        <f>IF(F139=0, "-", F117/F139)</f>
        <v>0</v>
      </c>
      <c r="H117" s="55">
        <v>6</v>
      </c>
      <c r="I117" s="78">
        <f>IF(H139=0, "-", H117/H139)</f>
        <v>1.3504388926401081E-3</v>
      </c>
      <c r="J117" s="77" t="str">
        <f t="shared" si="10"/>
        <v>-</v>
      </c>
      <c r="K117" s="78">
        <f t="shared" si="11"/>
        <v>-1</v>
      </c>
    </row>
    <row r="118" spans="1:11" x14ac:dyDescent="0.2">
      <c r="A118" s="20" t="s">
        <v>450</v>
      </c>
      <c r="B118" s="55">
        <v>26</v>
      </c>
      <c r="C118" s="138">
        <f>IF(B139=0, "-", B118/B139)</f>
        <v>3.2953105196451206E-2</v>
      </c>
      <c r="D118" s="55">
        <v>21</v>
      </c>
      <c r="E118" s="78">
        <f>IF(D139=0, "-", D118/D139)</f>
        <v>0.03</v>
      </c>
      <c r="F118" s="128">
        <v>140</v>
      </c>
      <c r="G118" s="138">
        <f>IF(F139=0, "-", F118/F139)</f>
        <v>4.5425048669695003E-2</v>
      </c>
      <c r="H118" s="55">
        <v>126</v>
      </c>
      <c r="I118" s="78">
        <f>IF(H139=0, "-", H118/H139)</f>
        <v>2.835921674544227E-2</v>
      </c>
      <c r="J118" s="77">
        <f t="shared" si="10"/>
        <v>0.23809523809523808</v>
      </c>
      <c r="K118" s="78">
        <f t="shared" si="11"/>
        <v>0.1111111111111111</v>
      </c>
    </row>
    <row r="119" spans="1:11" x14ac:dyDescent="0.2">
      <c r="A119" s="20" t="s">
        <v>451</v>
      </c>
      <c r="B119" s="55">
        <v>22</v>
      </c>
      <c r="C119" s="138">
        <f>IF(B139=0, "-", B119/B139)</f>
        <v>2.7883396704689482E-2</v>
      </c>
      <c r="D119" s="55">
        <v>21</v>
      </c>
      <c r="E119" s="78">
        <f>IF(D139=0, "-", D119/D139)</f>
        <v>0.03</v>
      </c>
      <c r="F119" s="128">
        <v>95</v>
      </c>
      <c r="G119" s="138">
        <f>IF(F139=0, "-", F119/F139)</f>
        <v>3.0824140168721609E-2</v>
      </c>
      <c r="H119" s="55">
        <v>109</v>
      </c>
      <c r="I119" s="78">
        <f>IF(H139=0, "-", H119/H139)</f>
        <v>2.4532973216295297E-2</v>
      </c>
      <c r="J119" s="77">
        <f t="shared" si="10"/>
        <v>4.7619047619047616E-2</v>
      </c>
      <c r="K119" s="78">
        <f t="shared" si="11"/>
        <v>-0.12844036697247707</v>
      </c>
    </row>
    <row r="120" spans="1:11" x14ac:dyDescent="0.2">
      <c r="A120" s="20" t="s">
        <v>452</v>
      </c>
      <c r="B120" s="55">
        <v>92</v>
      </c>
      <c r="C120" s="138">
        <f>IF(B139=0, "-", B120/B139)</f>
        <v>0.11660329531051965</v>
      </c>
      <c r="D120" s="55">
        <v>88</v>
      </c>
      <c r="E120" s="78">
        <f>IF(D139=0, "-", D120/D139)</f>
        <v>0.12571428571428572</v>
      </c>
      <c r="F120" s="128">
        <v>286</v>
      </c>
      <c r="G120" s="138">
        <f>IF(F139=0, "-", F120/F139)</f>
        <v>9.2796885139519794E-2</v>
      </c>
      <c r="H120" s="55">
        <v>360</v>
      </c>
      <c r="I120" s="78">
        <f>IF(H139=0, "-", H120/H139)</f>
        <v>8.102633355840648E-2</v>
      </c>
      <c r="J120" s="77">
        <f t="shared" si="10"/>
        <v>4.5454545454545456E-2</v>
      </c>
      <c r="K120" s="78">
        <f t="shared" si="11"/>
        <v>-0.20555555555555555</v>
      </c>
    </row>
    <row r="121" spans="1:11" x14ac:dyDescent="0.2">
      <c r="A121" s="20" t="s">
        <v>453</v>
      </c>
      <c r="B121" s="55">
        <v>14</v>
      </c>
      <c r="C121" s="138">
        <f>IF(B139=0, "-", B121/B139)</f>
        <v>1.7743979721166033E-2</v>
      </c>
      <c r="D121" s="55">
        <v>16</v>
      </c>
      <c r="E121" s="78">
        <f>IF(D139=0, "-", D121/D139)</f>
        <v>2.2857142857142857E-2</v>
      </c>
      <c r="F121" s="128">
        <v>56</v>
      </c>
      <c r="G121" s="138">
        <f>IF(F139=0, "-", F121/F139)</f>
        <v>1.8170019467878003E-2</v>
      </c>
      <c r="H121" s="55">
        <v>68</v>
      </c>
      <c r="I121" s="78">
        <f>IF(H139=0, "-", H121/H139)</f>
        <v>1.5304974116587891E-2</v>
      </c>
      <c r="J121" s="77">
        <f t="shared" si="10"/>
        <v>-0.125</v>
      </c>
      <c r="K121" s="78">
        <f t="shared" si="11"/>
        <v>-0.17647058823529413</v>
      </c>
    </row>
    <row r="122" spans="1:11" x14ac:dyDescent="0.2">
      <c r="A122" s="20" t="s">
        <v>454</v>
      </c>
      <c r="B122" s="55">
        <v>4</v>
      </c>
      <c r="C122" s="138">
        <f>IF(B139=0, "-", B122/B139)</f>
        <v>5.0697084917617234E-3</v>
      </c>
      <c r="D122" s="55">
        <v>7</v>
      </c>
      <c r="E122" s="78">
        <f>IF(D139=0, "-", D122/D139)</f>
        <v>0.01</v>
      </c>
      <c r="F122" s="128">
        <v>26</v>
      </c>
      <c r="G122" s="138">
        <f>IF(F139=0, "-", F122/F139)</f>
        <v>8.4360804672290717E-3</v>
      </c>
      <c r="H122" s="55">
        <v>26</v>
      </c>
      <c r="I122" s="78">
        <f>IF(H139=0, "-", H122/H139)</f>
        <v>5.8519018681071344E-3</v>
      </c>
      <c r="J122" s="77">
        <f t="shared" si="10"/>
        <v>-0.42857142857142855</v>
      </c>
      <c r="K122" s="78">
        <f t="shared" si="11"/>
        <v>0</v>
      </c>
    </row>
    <row r="123" spans="1:11" x14ac:dyDescent="0.2">
      <c r="A123" s="20" t="s">
        <v>455</v>
      </c>
      <c r="B123" s="55">
        <v>27</v>
      </c>
      <c r="C123" s="138">
        <f>IF(B139=0, "-", B123/B139)</f>
        <v>3.4220532319391636E-2</v>
      </c>
      <c r="D123" s="55">
        <v>12</v>
      </c>
      <c r="E123" s="78">
        <f>IF(D139=0, "-", D123/D139)</f>
        <v>1.7142857142857144E-2</v>
      </c>
      <c r="F123" s="128">
        <v>109</v>
      </c>
      <c r="G123" s="138">
        <f>IF(F139=0, "-", F123/F139)</f>
        <v>3.5366645035691112E-2</v>
      </c>
      <c r="H123" s="55">
        <v>111</v>
      </c>
      <c r="I123" s="78">
        <f>IF(H139=0, "-", H123/H139)</f>
        <v>2.4983119513841998E-2</v>
      </c>
      <c r="J123" s="77">
        <f t="shared" si="10"/>
        <v>1.25</v>
      </c>
      <c r="K123" s="78">
        <f t="shared" si="11"/>
        <v>-1.8018018018018018E-2</v>
      </c>
    </row>
    <row r="124" spans="1:11" x14ac:dyDescent="0.2">
      <c r="A124" s="20" t="s">
        <v>456</v>
      </c>
      <c r="B124" s="55">
        <v>1</v>
      </c>
      <c r="C124" s="138">
        <f>IF(B139=0, "-", B124/B139)</f>
        <v>1.2674271229404308E-3</v>
      </c>
      <c r="D124" s="55">
        <v>0</v>
      </c>
      <c r="E124" s="78">
        <f>IF(D139=0, "-", D124/D139)</f>
        <v>0</v>
      </c>
      <c r="F124" s="128">
        <v>9</v>
      </c>
      <c r="G124" s="138">
        <f>IF(F139=0, "-", F124/F139)</f>
        <v>2.9201817001946787E-3</v>
      </c>
      <c r="H124" s="55">
        <v>2</v>
      </c>
      <c r="I124" s="78">
        <f>IF(H139=0, "-", H124/H139)</f>
        <v>4.5014629754670267E-4</v>
      </c>
      <c r="J124" s="77" t="str">
        <f t="shared" si="10"/>
        <v>-</v>
      </c>
      <c r="K124" s="78">
        <f t="shared" si="11"/>
        <v>3.5</v>
      </c>
    </row>
    <row r="125" spans="1:11" x14ac:dyDescent="0.2">
      <c r="A125" s="20" t="s">
        <v>457</v>
      </c>
      <c r="B125" s="55">
        <v>16</v>
      </c>
      <c r="C125" s="138">
        <f>IF(B139=0, "-", B125/B139)</f>
        <v>2.0278833967046894E-2</v>
      </c>
      <c r="D125" s="55">
        <v>11</v>
      </c>
      <c r="E125" s="78">
        <f>IF(D139=0, "-", D125/D139)</f>
        <v>1.5714285714285715E-2</v>
      </c>
      <c r="F125" s="128">
        <v>81</v>
      </c>
      <c r="G125" s="138">
        <f>IF(F139=0, "-", F125/F139)</f>
        <v>2.6281635301752111E-2</v>
      </c>
      <c r="H125" s="55">
        <v>99</v>
      </c>
      <c r="I125" s="78">
        <f>IF(H139=0, "-", H125/H139)</f>
        <v>2.2282241728561782E-2</v>
      </c>
      <c r="J125" s="77">
        <f t="shared" si="10"/>
        <v>0.45454545454545453</v>
      </c>
      <c r="K125" s="78">
        <f t="shared" si="11"/>
        <v>-0.18181818181818182</v>
      </c>
    </row>
    <row r="126" spans="1:11" x14ac:dyDescent="0.2">
      <c r="A126" s="20" t="s">
        <v>458</v>
      </c>
      <c r="B126" s="55">
        <v>60</v>
      </c>
      <c r="C126" s="138">
        <f>IF(B139=0, "-", B126/B139)</f>
        <v>7.6045627376425853E-2</v>
      </c>
      <c r="D126" s="55">
        <v>47</v>
      </c>
      <c r="E126" s="78">
        <f>IF(D139=0, "-", D126/D139)</f>
        <v>6.7142857142857143E-2</v>
      </c>
      <c r="F126" s="128">
        <v>208</v>
      </c>
      <c r="G126" s="138">
        <f>IF(F139=0, "-", F126/F139)</f>
        <v>6.7488643737832574E-2</v>
      </c>
      <c r="H126" s="55">
        <v>231</v>
      </c>
      <c r="I126" s="78">
        <f>IF(H139=0, "-", H126/H139)</f>
        <v>5.1991897366644162E-2</v>
      </c>
      <c r="J126" s="77">
        <f t="shared" si="10"/>
        <v>0.27659574468085107</v>
      </c>
      <c r="K126" s="78">
        <f t="shared" si="11"/>
        <v>-9.9567099567099568E-2</v>
      </c>
    </row>
    <row r="127" spans="1:11" x14ac:dyDescent="0.2">
      <c r="A127" s="20" t="s">
        <v>459</v>
      </c>
      <c r="B127" s="55">
        <v>22</v>
      </c>
      <c r="C127" s="138">
        <f>IF(B139=0, "-", B127/B139)</f>
        <v>2.7883396704689482E-2</v>
      </c>
      <c r="D127" s="55">
        <v>23</v>
      </c>
      <c r="E127" s="78">
        <f>IF(D139=0, "-", D127/D139)</f>
        <v>3.2857142857142856E-2</v>
      </c>
      <c r="F127" s="128">
        <v>83</v>
      </c>
      <c r="G127" s="138">
        <f>IF(F139=0, "-", F127/F139)</f>
        <v>2.6930564568462038E-2</v>
      </c>
      <c r="H127" s="55">
        <v>523</v>
      </c>
      <c r="I127" s="78">
        <f>IF(H139=0, "-", H127/H139)</f>
        <v>0.11771325680846276</v>
      </c>
      <c r="J127" s="77">
        <f t="shared" si="10"/>
        <v>-4.3478260869565216E-2</v>
      </c>
      <c r="K127" s="78">
        <f t="shared" si="11"/>
        <v>-0.84130019120458888</v>
      </c>
    </row>
    <row r="128" spans="1:11" x14ac:dyDescent="0.2">
      <c r="A128" s="20" t="s">
        <v>460</v>
      </c>
      <c r="B128" s="55">
        <v>73</v>
      </c>
      <c r="C128" s="138">
        <f>IF(B139=0, "-", B128/B139)</f>
        <v>9.2522179974651453E-2</v>
      </c>
      <c r="D128" s="55">
        <v>73</v>
      </c>
      <c r="E128" s="78">
        <f>IF(D139=0, "-", D128/D139)</f>
        <v>0.10428571428571429</v>
      </c>
      <c r="F128" s="128">
        <v>375</v>
      </c>
      <c r="G128" s="138">
        <f>IF(F139=0, "-", F128/F139)</f>
        <v>0.12167423750811161</v>
      </c>
      <c r="H128" s="55">
        <v>672</v>
      </c>
      <c r="I128" s="78">
        <f>IF(H139=0, "-", H128/H139)</f>
        <v>0.15124915597569211</v>
      </c>
      <c r="J128" s="77">
        <f t="shared" si="10"/>
        <v>0</v>
      </c>
      <c r="K128" s="78">
        <f t="shared" si="11"/>
        <v>-0.4419642857142857</v>
      </c>
    </row>
    <row r="129" spans="1:11" x14ac:dyDescent="0.2">
      <c r="A129" s="20" t="s">
        <v>461</v>
      </c>
      <c r="B129" s="55">
        <v>3</v>
      </c>
      <c r="C129" s="138">
        <f>IF(B139=0, "-", B129/B139)</f>
        <v>3.8022813688212928E-3</v>
      </c>
      <c r="D129" s="55">
        <v>20</v>
      </c>
      <c r="E129" s="78">
        <f>IF(D139=0, "-", D129/D139)</f>
        <v>2.8571428571428571E-2</v>
      </c>
      <c r="F129" s="128">
        <v>23</v>
      </c>
      <c r="G129" s="138">
        <f>IF(F139=0, "-", F129/F139)</f>
        <v>7.462686567164179E-3</v>
      </c>
      <c r="H129" s="55">
        <v>75</v>
      </c>
      <c r="I129" s="78">
        <f>IF(H139=0, "-", H129/H139)</f>
        <v>1.6880486158001352E-2</v>
      </c>
      <c r="J129" s="77">
        <f t="shared" si="10"/>
        <v>-0.85</v>
      </c>
      <c r="K129" s="78">
        <f t="shared" si="11"/>
        <v>-0.69333333333333336</v>
      </c>
    </row>
    <row r="130" spans="1:11" x14ac:dyDescent="0.2">
      <c r="A130" s="20" t="s">
        <v>462</v>
      </c>
      <c r="B130" s="55">
        <v>10</v>
      </c>
      <c r="C130" s="138">
        <f>IF(B139=0, "-", B130/B139)</f>
        <v>1.2674271229404309E-2</v>
      </c>
      <c r="D130" s="55">
        <v>9</v>
      </c>
      <c r="E130" s="78">
        <f>IF(D139=0, "-", D130/D139)</f>
        <v>1.2857142857142857E-2</v>
      </c>
      <c r="F130" s="128">
        <v>39</v>
      </c>
      <c r="G130" s="138">
        <f>IF(F139=0, "-", F130/F139)</f>
        <v>1.2654120700843608E-2</v>
      </c>
      <c r="H130" s="55">
        <v>45</v>
      </c>
      <c r="I130" s="78">
        <f>IF(H139=0, "-", H130/H139)</f>
        <v>1.012829169480081E-2</v>
      </c>
      <c r="J130" s="77">
        <f t="shared" si="10"/>
        <v>0.1111111111111111</v>
      </c>
      <c r="K130" s="78">
        <f t="shared" si="11"/>
        <v>-0.13333333333333333</v>
      </c>
    </row>
    <row r="131" spans="1:11" x14ac:dyDescent="0.2">
      <c r="A131" s="20" t="s">
        <v>463</v>
      </c>
      <c r="B131" s="55">
        <v>0</v>
      </c>
      <c r="C131" s="138">
        <f>IF(B139=0, "-", B131/B139)</f>
        <v>0</v>
      </c>
      <c r="D131" s="55">
        <v>0</v>
      </c>
      <c r="E131" s="78">
        <f>IF(D139=0, "-", D131/D139)</f>
        <v>0</v>
      </c>
      <c r="F131" s="128">
        <v>1</v>
      </c>
      <c r="G131" s="138">
        <f>IF(F139=0, "-", F131/F139)</f>
        <v>3.2446463335496429E-4</v>
      </c>
      <c r="H131" s="55">
        <v>0</v>
      </c>
      <c r="I131" s="78">
        <f>IF(H139=0, "-", H131/H139)</f>
        <v>0</v>
      </c>
      <c r="J131" s="77" t="str">
        <f t="shared" si="10"/>
        <v>-</v>
      </c>
      <c r="K131" s="78" t="str">
        <f t="shared" si="11"/>
        <v>-</v>
      </c>
    </row>
    <row r="132" spans="1:11" x14ac:dyDescent="0.2">
      <c r="A132" s="20" t="s">
        <v>464</v>
      </c>
      <c r="B132" s="55">
        <v>38</v>
      </c>
      <c r="C132" s="138">
        <f>IF(B139=0, "-", B132/B139)</f>
        <v>4.8162230671736375E-2</v>
      </c>
      <c r="D132" s="55">
        <v>34</v>
      </c>
      <c r="E132" s="78">
        <f>IF(D139=0, "-", D132/D139)</f>
        <v>4.8571428571428571E-2</v>
      </c>
      <c r="F132" s="128">
        <v>190</v>
      </c>
      <c r="G132" s="138">
        <f>IF(F139=0, "-", F132/F139)</f>
        <v>6.1648280337443219E-2</v>
      </c>
      <c r="H132" s="55">
        <v>318</v>
      </c>
      <c r="I132" s="78">
        <f>IF(H139=0, "-", H132/H139)</f>
        <v>7.1573261309925723E-2</v>
      </c>
      <c r="J132" s="77">
        <f t="shared" si="10"/>
        <v>0.11764705882352941</v>
      </c>
      <c r="K132" s="78">
        <f t="shared" si="11"/>
        <v>-0.40251572327044027</v>
      </c>
    </row>
    <row r="133" spans="1:11" x14ac:dyDescent="0.2">
      <c r="A133" s="20" t="s">
        <v>465</v>
      </c>
      <c r="B133" s="55">
        <v>16</v>
      </c>
      <c r="C133" s="138">
        <f>IF(B139=0, "-", B133/B139)</f>
        <v>2.0278833967046894E-2</v>
      </c>
      <c r="D133" s="55">
        <v>18</v>
      </c>
      <c r="E133" s="78">
        <f>IF(D139=0, "-", D133/D139)</f>
        <v>2.5714285714285714E-2</v>
      </c>
      <c r="F133" s="128">
        <v>71</v>
      </c>
      <c r="G133" s="138">
        <f>IF(F139=0, "-", F133/F139)</f>
        <v>2.3036988968202467E-2</v>
      </c>
      <c r="H133" s="55">
        <v>112</v>
      </c>
      <c r="I133" s="78">
        <f>IF(H139=0, "-", H133/H139)</f>
        <v>2.5208192662615349E-2</v>
      </c>
      <c r="J133" s="77">
        <f t="shared" si="10"/>
        <v>-0.1111111111111111</v>
      </c>
      <c r="K133" s="78">
        <f t="shared" si="11"/>
        <v>-0.36607142857142855</v>
      </c>
    </row>
    <row r="134" spans="1:11" x14ac:dyDescent="0.2">
      <c r="A134" s="20" t="s">
        <v>466</v>
      </c>
      <c r="B134" s="55">
        <v>95</v>
      </c>
      <c r="C134" s="138">
        <f>IF(B139=0, "-", B134/B139)</f>
        <v>0.12040557667934093</v>
      </c>
      <c r="D134" s="55">
        <v>54</v>
      </c>
      <c r="E134" s="78">
        <f>IF(D139=0, "-", D134/D139)</f>
        <v>7.7142857142857138E-2</v>
      </c>
      <c r="F134" s="128">
        <v>342</v>
      </c>
      <c r="G134" s="138">
        <f>IF(F139=0, "-", F134/F139)</f>
        <v>0.11096690460739779</v>
      </c>
      <c r="H134" s="55">
        <v>405</v>
      </c>
      <c r="I134" s="78">
        <f>IF(H139=0, "-", H134/H139)</f>
        <v>9.1154625253207291E-2</v>
      </c>
      <c r="J134" s="77">
        <f t="shared" si="10"/>
        <v>0.7592592592592593</v>
      </c>
      <c r="K134" s="78">
        <f t="shared" si="11"/>
        <v>-0.15555555555555556</v>
      </c>
    </row>
    <row r="135" spans="1:11" x14ac:dyDescent="0.2">
      <c r="A135" s="20" t="s">
        <v>467</v>
      </c>
      <c r="B135" s="55">
        <v>173</v>
      </c>
      <c r="C135" s="138">
        <f>IF(B139=0, "-", B135/B139)</f>
        <v>0.21926489226869456</v>
      </c>
      <c r="D135" s="55">
        <v>120</v>
      </c>
      <c r="E135" s="78">
        <f>IF(D139=0, "-", D135/D139)</f>
        <v>0.17142857142857143</v>
      </c>
      <c r="F135" s="128">
        <v>560</v>
      </c>
      <c r="G135" s="138">
        <f>IF(F139=0, "-", F135/F139)</f>
        <v>0.18170019467878001</v>
      </c>
      <c r="H135" s="55">
        <v>649</v>
      </c>
      <c r="I135" s="78">
        <f>IF(H139=0, "-", H135/H139)</f>
        <v>0.14607247355390501</v>
      </c>
      <c r="J135" s="77">
        <f t="shared" si="10"/>
        <v>0.44166666666666665</v>
      </c>
      <c r="K135" s="78">
        <f t="shared" si="11"/>
        <v>-0.13713405238828968</v>
      </c>
    </row>
    <row r="136" spans="1:11" x14ac:dyDescent="0.2">
      <c r="A136" s="20" t="s">
        <v>468</v>
      </c>
      <c r="B136" s="55">
        <v>0</v>
      </c>
      <c r="C136" s="138">
        <f>IF(B139=0, "-", B136/B139)</f>
        <v>0</v>
      </c>
      <c r="D136" s="55">
        <v>3</v>
      </c>
      <c r="E136" s="78">
        <f>IF(D139=0, "-", D136/D139)</f>
        <v>4.2857142857142859E-3</v>
      </c>
      <c r="F136" s="128">
        <v>0</v>
      </c>
      <c r="G136" s="138">
        <f>IF(F139=0, "-", F136/F139)</f>
        <v>0</v>
      </c>
      <c r="H136" s="55">
        <v>4</v>
      </c>
      <c r="I136" s="78">
        <f>IF(H139=0, "-", H136/H139)</f>
        <v>9.0029259509340535E-4</v>
      </c>
      <c r="J136" s="77">
        <f t="shared" si="10"/>
        <v>-1</v>
      </c>
      <c r="K136" s="78">
        <f t="shared" si="11"/>
        <v>-1</v>
      </c>
    </row>
    <row r="137" spans="1:11" x14ac:dyDescent="0.2">
      <c r="A137" s="20" t="s">
        <v>469</v>
      </c>
      <c r="B137" s="55">
        <v>24</v>
      </c>
      <c r="C137" s="138">
        <f>IF(B139=0, "-", B137/B139)</f>
        <v>3.0418250950570342E-2</v>
      </c>
      <c r="D137" s="55">
        <v>24</v>
      </c>
      <c r="E137" s="78">
        <f>IF(D139=0, "-", D137/D139)</f>
        <v>3.4285714285714287E-2</v>
      </c>
      <c r="F137" s="128">
        <v>84</v>
      </c>
      <c r="G137" s="138">
        <f>IF(F139=0, "-", F137/F139)</f>
        <v>2.7255029201817001E-2</v>
      </c>
      <c r="H137" s="55">
        <v>120</v>
      </c>
      <c r="I137" s="78">
        <f>IF(H139=0, "-", H137/H139)</f>
        <v>2.700877785280216E-2</v>
      </c>
      <c r="J137" s="77">
        <f t="shared" si="10"/>
        <v>0</v>
      </c>
      <c r="K137" s="78">
        <f t="shared" si="11"/>
        <v>-0.3</v>
      </c>
    </row>
    <row r="138" spans="1:11" x14ac:dyDescent="0.2">
      <c r="A138" s="129"/>
      <c r="B138" s="82"/>
      <c r="D138" s="82"/>
      <c r="E138" s="86"/>
      <c r="F138" s="130"/>
      <c r="H138" s="82"/>
      <c r="I138" s="86"/>
      <c r="J138" s="85"/>
      <c r="K138" s="86"/>
    </row>
    <row r="139" spans="1:11" s="38" customFormat="1" x14ac:dyDescent="0.2">
      <c r="A139" s="131" t="s">
        <v>470</v>
      </c>
      <c r="B139" s="32">
        <f>SUM(B113:B138)</f>
        <v>789</v>
      </c>
      <c r="C139" s="132">
        <f>B139/7200</f>
        <v>0.10958333333333334</v>
      </c>
      <c r="D139" s="32">
        <f>SUM(D113:D138)</f>
        <v>700</v>
      </c>
      <c r="E139" s="133">
        <f>D139/6953</f>
        <v>0.10067596720839925</v>
      </c>
      <c r="F139" s="121">
        <f>SUM(F113:F138)</f>
        <v>3082</v>
      </c>
      <c r="G139" s="134">
        <f>F139/28087</f>
        <v>0.10973048029337416</v>
      </c>
      <c r="H139" s="32">
        <f>SUM(H113:H138)</f>
        <v>4443</v>
      </c>
      <c r="I139" s="133">
        <f>H139/34933</f>
        <v>0.12718632811381789</v>
      </c>
      <c r="J139" s="35">
        <f>IF(D139=0, "-", IF((B139-D139)/D139&lt;10, (B139-D139)/D139, "&gt;999%"))</f>
        <v>0.12714285714285714</v>
      </c>
      <c r="K139" s="36">
        <f>IF(H139=0, "-", IF((F139-H139)/H139&lt;10, (F139-H139)/H139, "&gt;999%"))</f>
        <v>-0.30632455548053117</v>
      </c>
    </row>
    <row r="140" spans="1:11" x14ac:dyDescent="0.2">
      <c r="B140" s="130"/>
      <c r="D140" s="130"/>
      <c r="F140" s="130"/>
      <c r="H140" s="130"/>
    </row>
    <row r="141" spans="1:11" x14ac:dyDescent="0.2">
      <c r="A141" s="123" t="s">
        <v>471</v>
      </c>
      <c r="B141" s="124" t="s">
        <v>166</v>
      </c>
      <c r="C141" s="125" t="s">
        <v>167</v>
      </c>
      <c r="D141" s="124" t="s">
        <v>166</v>
      </c>
      <c r="E141" s="126" t="s">
        <v>167</v>
      </c>
      <c r="F141" s="125" t="s">
        <v>166</v>
      </c>
      <c r="G141" s="125" t="s">
        <v>167</v>
      </c>
      <c r="H141" s="124" t="s">
        <v>166</v>
      </c>
      <c r="I141" s="126" t="s">
        <v>167</v>
      </c>
      <c r="J141" s="124"/>
      <c r="K141" s="126"/>
    </row>
    <row r="142" spans="1:11" x14ac:dyDescent="0.2">
      <c r="A142" s="20" t="s">
        <v>472</v>
      </c>
      <c r="B142" s="55">
        <v>8</v>
      </c>
      <c r="C142" s="138">
        <f>IF(B157=0, "-", B142/B157)</f>
        <v>7.2072072072072071E-2</v>
      </c>
      <c r="D142" s="55">
        <v>1</v>
      </c>
      <c r="E142" s="78">
        <f>IF(D157=0, "-", D142/D157)</f>
        <v>1.3888888888888888E-2</v>
      </c>
      <c r="F142" s="128">
        <v>28</v>
      </c>
      <c r="G142" s="138">
        <f>IF(F157=0, "-", F142/F157)</f>
        <v>8.3582089552238809E-2</v>
      </c>
      <c r="H142" s="55">
        <v>9</v>
      </c>
      <c r="I142" s="78">
        <f>IF(H157=0, "-", H142/H157)</f>
        <v>2.8125000000000001E-2</v>
      </c>
      <c r="J142" s="77">
        <f t="shared" ref="J142:J155" si="12">IF(D142=0, "-", IF((B142-D142)/D142&lt;10, (B142-D142)/D142, "&gt;999%"))</f>
        <v>7</v>
      </c>
      <c r="K142" s="78">
        <f t="shared" ref="K142:K155" si="13">IF(H142=0, "-", IF((F142-H142)/H142&lt;10, (F142-H142)/H142, "&gt;999%"))</f>
        <v>2.1111111111111112</v>
      </c>
    </row>
    <row r="143" spans="1:11" x14ac:dyDescent="0.2">
      <c r="A143" s="20" t="s">
        <v>473</v>
      </c>
      <c r="B143" s="55">
        <v>13</v>
      </c>
      <c r="C143" s="138">
        <f>IF(B157=0, "-", B143/B157)</f>
        <v>0.11711711711711711</v>
      </c>
      <c r="D143" s="55">
        <v>19</v>
      </c>
      <c r="E143" s="78">
        <f>IF(D157=0, "-", D143/D157)</f>
        <v>0.2638888888888889</v>
      </c>
      <c r="F143" s="128">
        <v>49</v>
      </c>
      <c r="G143" s="138">
        <f>IF(F157=0, "-", F143/F157)</f>
        <v>0.14626865671641792</v>
      </c>
      <c r="H143" s="55">
        <v>77</v>
      </c>
      <c r="I143" s="78">
        <f>IF(H157=0, "-", H143/H157)</f>
        <v>0.24062500000000001</v>
      </c>
      <c r="J143" s="77">
        <f t="shared" si="12"/>
        <v>-0.31578947368421051</v>
      </c>
      <c r="K143" s="78">
        <f t="shared" si="13"/>
        <v>-0.36363636363636365</v>
      </c>
    </row>
    <row r="144" spans="1:11" x14ac:dyDescent="0.2">
      <c r="A144" s="20" t="s">
        <v>474</v>
      </c>
      <c r="B144" s="55">
        <v>0</v>
      </c>
      <c r="C144" s="138">
        <f>IF(B157=0, "-", B144/B157)</f>
        <v>0</v>
      </c>
      <c r="D144" s="55">
        <v>0</v>
      </c>
      <c r="E144" s="78">
        <f>IF(D157=0, "-", D144/D157)</f>
        <v>0</v>
      </c>
      <c r="F144" s="128">
        <v>6</v>
      </c>
      <c r="G144" s="138">
        <f>IF(F157=0, "-", F144/F157)</f>
        <v>1.7910447761194031E-2</v>
      </c>
      <c r="H144" s="55">
        <v>0</v>
      </c>
      <c r="I144" s="78">
        <f>IF(H157=0, "-", H144/H157)</f>
        <v>0</v>
      </c>
      <c r="J144" s="77" t="str">
        <f t="shared" si="12"/>
        <v>-</v>
      </c>
      <c r="K144" s="78" t="str">
        <f t="shared" si="13"/>
        <v>-</v>
      </c>
    </row>
    <row r="145" spans="1:11" x14ac:dyDescent="0.2">
      <c r="A145" s="20" t="s">
        <v>475</v>
      </c>
      <c r="B145" s="55">
        <v>7</v>
      </c>
      <c r="C145" s="138">
        <f>IF(B157=0, "-", B145/B157)</f>
        <v>6.3063063063063057E-2</v>
      </c>
      <c r="D145" s="55">
        <v>3</v>
      </c>
      <c r="E145" s="78">
        <f>IF(D157=0, "-", D145/D157)</f>
        <v>4.1666666666666664E-2</v>
      </c>
      <c r="F145" s="128">
        <v>9</v>
      </c>
      <c r="G145" s="138">
        <f>IF(F157=0, "-", F145/F157)</f>
        <v>2.6865671641791045E-2</v>
      </c>
      <c r="H145" s="55">
        <v>17</v>
      </c>
      <c r="I145" s="78">
        <f>IF(H157=0, "-", H145/H157)</f>
        <v>5.3124999999999999E-2</v>
      </c>
      <c r="J145" s="77">
        <f t="shared" si="12"/>
        <v>1.3333333333333333</v>
      </c>
      <c r="K145" s="78">
        <f t="shared" si="13"/>
        <v>-0.47058823529411764</v>
      </c>
    </row>
    <row r="146" spans="1:11" x14ac:dyDescent="0.2">
      <c r="A146" s="20" t="s">
        <v>476</v>
      </c>
      <c r="B146" s="55">
        <v>0</v>
      </c>
      <c r="C146" s="138">
        <f>IF(B157=0, "-", B146/B157)</f>
        <v>0</v>
      </c>
      <c r="D146" s="55">
        <v>0</v>
      </c>
      <c r="E146" s="78">
        <f>IF(D157=0, "-", D146/D157)</f>
        <v>0</v>
      </c>
      <c r="F146" s="128">
        <v>1</v>
      </c>
      <c r="G146" s="138">
        <f>IF(F157=0, "-", F146/F157)</f>
        <v>2.9850746268656717E-3</v>
      </c>
      <c r="H146" s="55">
        <v>1</v>
      </c>
      <c r="I146" s="78">
        <f>IF(H157=0, "-", H146/H157)</f>
        <v>3.1250000000000002E-3</v>
      </c>
      <c r="J146" s="77" t="str">
        <f t="shared" si="12"/>
        <v>-</v>
      </c>
      <c r="K146" s="78">
        <f t="shared" si="13"/>
        <v>0</v>
      </c>
    </row>
    <row r="147" spans="1:11" x14ac:dyDescent="0.2">
      <c r="A147" s="20" t="s">
        <v>477</v>
      </c>
      <c r="B147" s="55">
        <v>11</v>
      </c>
      <c r="C147" s="138">
        <f>IF(B157=0, "-", B147/B157)</f>
        <v>9.90990990990991E-2</v>
      </c>
      <c r="D147" s="55">
        <v>9</v>
      </c>
      <c r="E147" s="78">
        <f>IF(D157=0, "-", D147/D157)</f>
        <v>0.125</v>
      </c>
      <c r="F147" s="128">
        <v>36</v>
      </c>
      <c r="G147" s="138">
        <f>IF(F157=0, "-", F147/F157)</f>
        <v>0.10746268656716418</v>
      </c>
      <c r="H147" s="55">
        <v>61</v>
      </c>
      <c r="I147" s="78">
        <f>IF(H157=0, "-", H147/H157)</f>
        <v>0.19062499999999999</v>
      </c>
      <c r="J147" s="77">
        <f t="shared" si="12"/>
        <v>0.22222222222222221</v>
      </c>
      <c r="K147" s="78">
        <f t="shared" si="13"/>
        <v>-0.4098360655737705</v>
      </c>
    </row>
    <row r="148" spans="1:11" x14ac:dyDescent="0.2">
      <c r="A148" s="20" t="s">
        <v>478</v>
      </c>
      <c r="B148" s="55">
        <v>10</v>
      </c>
      <c r="C148" s="138">
        <f>IF(B157=0, "-", B148/B157)</f>
        <v>9.0090090090090086E-2</v>
      </c>
      <c r="D148" s="55">
        <v>4</v>
      </c>
      <c r="E148" s="78">
        <f>IF(D157=0, "-", D148/D157)</f>
        <v>5.5555555555555552E-2</v>
      </c>
      <c r="F148" s="128">
        <v>19</v>
      </c>
      <c r="G148" s="138">
        <f>IF(F157=0, "-", F148/F157)</f>
        <v>5.6716417910447764E-2</v>
      </c>
      <c r="H148" s="55">
        <v>26</v>
      </c>
      <c r="I148" s="78">
        <f>IF(H157=0, "-", H148/H157)</f>
        <v>8.1250000000000003E-2</v>
      </c>
      <c r="J148" s="77">
        <f t="shared" si="12"/>
        <v>1.5</v>
      </c>
      <c r="K148" s="78">
        <f t="shared" si="13"/>
        <v>-0.26923076923076922</v>
      </c>
    </row>
    <row r="149" spans="1:11" x14ac:dyDescent="0.2">
      <c r="A149" s="20" t="s">
        <v>479</v>
      </c>
      <c r="B149" s="55">
        <v>13</v>
      </c>
      <c r="C149" s="138">
        <f>IF(B157=0, "-", B149/B157)</f>
        <v>0.11711711711711711</v>
      </c>
      <c r="D149" s="55">
        <v>11</v>
      </c>
      <c r="E149" s="78">
        <f>IF(D157=0, "-", D149/D157)</f>
        <v>0.15277777777777779</v>
      </c>
      <c r="F149" s="128">
        <v>32</v>
      </c>
      <c r="G149" s="138">
        <f>IF(F157=0, "-", F149/F157)</f>
        <v>9.5522388059701493E-2</v>
      </c>
      <c r="H149" s="55">
        <v>33</v>
      </c>
      <c r="I149" s="78">
        <f>IF(H157=0, "-", H149/H157)</f>
        <v>0.10312499999999999</v>
      </c>
      <c r="J149" s="77">
        <f t="shared" si="12"/>
        <v>0.18181818181818182</v>
      </c>
      <c r="K149" s="78">
        <f t="shared" si="13"/>
        <v>-3.0303030303030304E-2</v>
      </c>
    </row>
    <row r="150" spans="1:11" x14ac:dyDescent="0.2">
      <c r="A150" s="20" t="s">
        <v>480</v>
      </c>
      <c r="B150" s="55">
        <v>4</v>
      </c>
      <c r="C150" s="138">
        <f>IF(B157=0, "-", B150/B157)</f>
        <v>3.6036036036036036E-2</v>
      </c>
      <c r="D150" s="55">
        <v>2</v>
      </c>
      <c r="E150" s="78">
        <f>IF(D157=0, "-", D150/D157)</f>
        <v>2.7777777777777776E-2</v>
      </c>
      <c r="F150" s="128">
        <v>7</v>
      </c>
      <c r="G150" s="138">
        <f>IF(F157=0, "-", F150/F157)</f>
        <v>2.0895522388059702E-2</v>
      </c>
      <c r="H150" s="55">
        <v>4</v>
      </c>
      <c r="I150" s="78">
        <f>IF(H157=0, "-", H150/H157)</f>
        <v>1.2500000000000001E-2</v>
      </c>
      <c r="J150" s="77">
        <f t="shared" si="12"/>
        <v>1</v>
      </c>
      <c r="K150" s="78">
        <f t="shared" si="13"/>
        <v>0.75</v>
      </c>
    </row>
    <row r="151" spans="1:11" x14ac:dyDescent="0.2">
      <c r="A151" s="20" t="s">
        <v>481</v>
      </c>
      <c r="B151" s="55">
        <v>25</v>
      </c>
      <c r="C151" s="138">
        <f>IF(B157=0, "-", B151/B157)</f>
        <v>0.22522522522522523</v>
      </c>
      <c r="D151" s="55">
        <v>3</v>
      </c>
      <c r="E151" s="78">
        <f>IF(D157=0, "-", D151/D157)</f>
        <v>4.1666666666666664E-2</v>
      </c>
      <c r="F151" s="128">
        <v>64</v>
      </c>
      <c r="G151" s="138">
        <f>IF(F157=0, "-", F151/F157)</f>
        <v>0.19104477611940299</v>
      </c>
      <c r="H151" s="55">
        <v>13</v>
      </c>
      <c r="I151" s="78">
        <f>IF(H157=0, "-", H151/H157)</f>
        <v>4.0625000000000001E-2</v>
      </c>
      <c r="J151" s="77">
        <f t="shared" si="12"/>
        <v>7.333333333333333</v>
      </c>
      <c r="K151" s="78">
        <f t="shared" si="13"/>
        <v>3.9230769230769229</v>
      </c>
    </row>
    <row r="152" spans="1:11" x14ac:dyDescent="0.2">
      <c r="A152" s="20" t="s">
        <v>482</v>
      </c>
      <c r="B152" s="55">
        <v>0</v>
      </c>
      <c r="C152" s="138">
        <f>IF(B157=0, "-", B152/B157)</f>
        <v>0</v>
      </c>
      <c r="D152" s="55">
        <v>0</v>
      </c>
      <c r="E152" s="78">
        <f>IF(D157=0, "-", D152/D157)</f>
        <v>0</v>
      </c>
      <c r="F152" s="128">
        <v>0</v>
      </c>
      <c r="G152" s="138">
        <f>IF(F157=0, "-", F152/F157)</f>
        <v>0</v>
      </c>
      <c r="H152" s="55">
        <v>7</v>
      </c>
      <c r="I152" s="78">
        <f>IF(H157=0, "-", H152/H157)</f>
        <v>2.1874999999999999E-2</v>
      </c>
      <c r="J152" s="77" t="str">
        <f t="shared" si="12"/>
        <v>-</v>
      </c>
      <c r="K152" s="78">
        <f t="shared" si="13"/>
        <v>-1</v>
      </c>
    </row>
    <row r="153" spans="1:11" x14ac:dyDescent="0.2">
      <c r="A153" s="20" t="s">
        <v>483</v>
      </c>
      <c r="B153" s="55">
        <v>5</v>
      </c>
      <c r="C153" s="138">
        <f>IF(B157=0, "-", B153/B157)</f>
        <v>4.5045045045045043E-2</v>
      </c>
      <c r="D153" s="55">
        <v>4</v>
      </c>
      <c r="E153" s="78">
        <f>IF(D157=0, "-", D153/D157)</f>
        <v>5.5555555555555552E-2</v>
      </c>
      <c r="F153" s="128">
        <v>35</v>
      </c>
      <c r="G153" s="138">
        <f>IF(F157=0, "-", F153/F157)</f>
        <v>0.1044776119402985</v>
      </c>
      <c r="H153" s="55">
        <v>33</v>
      </c>
      <c r="I153" s="78">
        <f>IF(H157=0, "-", H153/H157)</f>
        <v>0.10312499999999999</v>
      </c>
      <c r="J153" s="77">
        <f t="shared" si="12"/>
        <v>0.25</v>
      </c>
      <c r="K153" s="78">
        <f t="shared" si="13"/>
        <v>6.0606060606060608E-2</v>
      </c>
    </row>
    <row r="154" spans="1:11" x14ac:dyDescent="0.2">
      <c r="A154" s="20" t="s">
        <v>484</v>
      </c>
      <c r="B154" s="55">
        <v>11</v>
      </c>
      <c r="C154" s="138">
        <f>IF(B157=0, "-", B154/B157)</f>
        <v>9.90990990990991E-2</v>
      </c>
      <c r="D154" s="55">
        <v>12</v>
      </c>
      <c r="E154" s="78">
        <f>IF(D157=0, "-", D154/D157)</f>
        <v>0.16666666666666666</v>
      </c>
      <c r="F154" s="128">
        <v>37</v>
      </c>
      <c r="G154" s="138">
        <f>IF(F157=0, "-", F154/F157)</f>
        <v>0.11044776119402985</v>
      </c>
      <c r="H154" s="55">
        <v>26</v>
      </c>
      <c r="I154" s="78">
        <f>IF(H157=0, "-", H154/H157)</f>
        <v>8.1250000000000003E-2</v>
      </c>
      <c r="J154" s="77">
        <f t="shared" si="12"/>
        <v>-8.3333333333333329E-2</v>
      </c>
      <c r="K154" s="78">
        <f t="shared" si="13"/>
        <v>0.42307692307692307</v>
      </c>
    </row>
    <row r="155" spans="1:11" x14ac:dyDescent="0.2">
      <c r="A155" s="20" t="s">
        <v>485</v>
      </c>
      <c r="B155" s="55">
        <v>4</v>
      </c>
      <c r="C155" s="138">
        <f>IF(B157=0, "-", B155/B157)</f>
        <v>3.6036036036036036E-2</v>
      </c>
      <c r="D155" s="55">
        <v>4</v>
      </c>
      <c r="E155" s="78">
        <f>IF(D157=0, "-", D155/D157)</f>
        <v>5.5555555555555552E-2</v>
      </c>
      <c r="F155" s="128">
        <v>12</v>
      </c>
      <c r="G155" s="138">
        <f>IF(F157=0, "-", F155/F157)</f>
        <v>3.5820895522388062E-2</v>
      </c>
      <c r="H155" s="55">
        <v>13</v>
      </c>
      <c r="I155" s="78">
        <f>IF(H157=0, "-", H155/H157)</f>
        <v>4.0625000000000001E-2</v>
      </c>
      <c r="J155" s="77">
        <f t="shared" si="12"/>
        <v>0</v>
      </c>
      <c r="K155" s="78">
        <f t="shared" si="13"/>
        <v>-7.6923076923076927E-2</v>
      </c>
    </row>
    <row r="156" spans="1:11" x14ac:dyDescent="0.2">
      <c r="A156" s="129"/>
      <c r="B156" s="82"/>
      <c r="D156" s="82"/>
      <c r="E156" s="86"/>
      <c r="F156" s="130"/>
      <c r="H156" s="82"/>
      <c r="I156" s="86"/>
      <c r="J156" s="85"/>
      <c r="K156" s="86"/>
    </row>
    <row r="157" spans="1:11" s="38" customFormat="1" x14ac:dyDescent="0.2">
      <c r="A157" s="131" t="s">
        <v>486</v>
      </c>
      <c r="B157" s="32">
        <f>SUM(B142:B156)</f>
        <v>111</v>
      </c>
      <c r="C157" s="132">
        <f>B157/7200</f>
        <v>1.5416666666666667E-2</v>
      </c>
      <c r="D157" s="32">
        <f>SUM(D142:D156)</f>
        <v>72</v>
      </c>
      <c r="E157" s="133">
        <f>D157/6953</f>
        <v>1.0355242341435351E-2</v>
      </c>
      <c r="F157" s="121">
        <f>SUM(F142:F156)</f>
        <v>335</v>
      </c>
      <c r="G157" s="134">
        <f>F157/28087</f>
        <v>1.1927226118845018E-2</v>
      </c>
      <c r="H157" s="32">
        <f>SUM(H142:H156)</f>
        <v>320</v>
      </c>
      <c r="I157" s="133">
        <f>H157/34933</f>
        <v>9.1603927518392348E-3</v>
      </c>
      <c r="J157" s="35">
        <f>IF(D157=0, "-", IF((B157-D157)/D157&lt;10, (B157-D157)/D157, "&gt;999%"))</f>
        <v>0.54166666666666663</v>
      </c>
      <c r="K157" s="36">
        <f>IF(H157=0, "-", IF((F157-H157)/H157&lt;10, (F157-H157)/H157, "&gt;999%"))</f>
        <v>4.6875E-2</v>
      </c>
    </row>
    <row r="158" spans="1:11" x14ac:dyDescent="0.2">
      <c r="B158" s="130"/>
      <c r="D158" s="130"/>
      <c r="F158" s="130"/>
      <c r="H158" s="130"/>
    </row>
    <row r="159" spans="1:11" s="38" customFormat="1" x14ac:dyDescent="0.2">
      <c r="A159" s="131" t="s">
        <v>487</v>
      </c>
      <c r="B159" s="32">
        <v>900</v>
      </c>
      <c r="C159" s="132">
        <f>B159/7200</f>
        <v>0.125</v>
      </c>
      <c r="D159" s="32">
        <v>772</v>
      </c>
      <c r="E159" s="133">
        <f>D159/6953</f>
        <v>0.1110312095498346</v>
      </c>
      <c r="F159" s="121">
        <v>3417</v>
      </c>
      <c r="G159" s="134">
        <f>F159/28087</f>
        <v>0.12165770641221918</v>
      </c>
      <c r="H159" s="32">
        <v>4763</v>
      </c>
      <c r="I159" s="133">
        <f>H159/34933</f>
        <v>0.13634672086565711</v>
      </c>
      <c r="J159" s="35">
        <f>IF(D159=0, "-", IF((B159-D159)/D159&lt;10, (B159-D159)/D159, "&gt;999%"))</f>
        <v>0.16580310880829016</v>
      </c>
      <c r="K159" s="36">
        <f>IF(H159=0, "-", IF((F159-H159)/H159&lt;10, (F159-H159)/H159, "&gt;999%"))</f>
        <v>-0.28259500314927566</v>
      </c>
    </row>
    <row r="160" spans="1:11" x14ac:dyDescent="0.2">
      <c r="B160" s="130"/>
      <c r="D160" s="130"/>
      <c r="F160" s="130"/>
      <c r="H160" s="130"/>
    </row>
    <row r="161" spans="1:11" ht="15.75" x14ac:dyDescent="0.25">
      <c r="A161" s="122" t="s">
        <v>39</v>
      </c>
      <c r="B161" s="170" t="s">
        <v>4</v>
      </c>
      <c r="C161" s="172"/>
      <c r="D161" s="172"/>
      <c r="E161" s="171"/>
      <c r="F161" s="170" t="s">
        <v>164</v>
      </c>
      <c r="G161" s="172"/>
      <c r="H161" s="172"/>
      <c r="I161" s="171"/>
      <c r="J161" s="170" t="s">
        <v>165</v>
      </c>
      <c r="K161" s="171"/>
    </row>
    <row r="162" spans="1:11" x14ac:dyDescent="0.2">
      <c r="A162" s="16"/>
      <c r="B162" s="170">
        <f>VALUE(RIGHT($B$2, 4))</f>
        <v>2020</v>
      </c>
      <c r="C162" s="171"/>
      <c r="D162" s="170">
        <f>B162-1</f>
        <v>2019</v>
      </c>
      <c r="E162" s="178"/>
      <c r="F162" s="170">
        <f>B162</f>
        <v>2020</v>
      </c>
      <c r="G162" s="178"/>
      <c r="H162" s="170">
        <f>D162</f>
        <v>2019</v>
      </c>
      <c r="I162" s="178"/>
      <c r="J162" s="13" t="s">
        <v>8</v>
      </c>
      <c r="K162" s="14" t="s">
        <v>5</v>
      </c>
    </row>
    <row r="163" spans="1:11" x14ac:dyDescent="0.2">
      <c r="A163" s="123" t="s">
        <v>488</v>
      </c>
      <c r="B163" s="124" t="s">
        <v>166</v>
      </c>
      <c r="C163" s="125" t="s">
        <v>167</v>
      </c>
      <c r="D163" s="124" t="s">
        <v>166</v>
      </c>
      <c r="E163" s="126" t="s">
        <v>167</v>
      </c>
      <c r="F163" s="125" t="s">
        <v>166</v>
      </c>
      <c r="G163" s="125" t="s">
        <v>167</v>
      </c>
      <c r="H163" s="124" t="s">
        <v>166</v>
      </c>
      <c r="I163" s="126" t="s">
        <v>167</v>
      </c>
      <c r="J163" s="124"/>
      <c r="K163" s="126"/>
    </row>
    <row r="164" spans="1:11" x14ac:dyDescent="0.2">
      <c r="A164" s="20" t="s">
        <v>489</v>
      </c>
      <c r="B164" s="55">
        <v>10</v>
      </c>
      <c r="C164" s="138">
        <f>IF(B167=0, "-", B164/B167)</f>
        <v>7.4626865671641784E-2</v>
      </c>
      <c r="D164" s="55">
        <v>10</v>
      </c>
      <c r="E164" s="78">
        <f>IF(D167=0, "-", D164/D167)</f>
        <v>0.10204081632653061</v>
      </c>
      <c r="F164" s="128">
        <v>49</v>
      </c>
      <c r="G164" s="138">
        <f>IF(F167=0, "-", F164/F167)</f>
        <v>8.0991735537190079E-2</v>
      </c>
      <c r="H164" s="55">
        <v>47</v>
      </c>
      <c r="I164" s="78">
        <f>IF(H167=0, "-", H164/H167)</f>
        <v>8.188153310104529E-2</v>
      </c>
      <c r="J164" s="77">
        <f>IF(D164=0, "-", IF((B164-D164)/D164&lt;10, (B164-D164)/D164, "&gt;999%"))</f>
        <v>0</v>
      </c>
      <c r="K164" s="78">
        <f>IF(H164=0, "-", IF((F164-H164)/H164&lt;10, (F164-H164)/H164, "&gt;999%"))</f>
        <v>4.2553191489361701E-2</v>
      </c>
    </row>
    <row r="165" spans="1:11" x14ac:dyDescent="0.2">
      <c r="A165" s="20" t="s">
        <v>490</v>
      </c>
      <c r="B165" s="55">
        <v>124</v>
      </c>
      <c r="C165" s="138">
        <f>IF(B167=0, "-", B165/B167)</f>
        <v>0.92537313432835822</v>
      </c>
      <c r="D165" s="55">
        <v>88</v>
      </c>
      <c r="E165" s="78">
        <f>IF(D167=0, "-", D165/D167)</f>
        <v>0.89795918367346939</v>
      </c>
      <c r="F165" s="128">
        <v>556</v>
      </c>
      <c r="G165" s="138">
        <f>IF(F167=0, "-", F165/F167)</f>
        <v>0.91900826446280992</v>
      </c>
      <c r="H165" s="55">
        <v>527</v>
      </c>
      <c r="I165" s="78">
        <f>IF(H167=0, "-", H165/H167)</f>
        <v>0.91811846689895471</v>
      </c>
      <c r="J165" s="77">
        <f>IF(D165=0, "-", IF((B165-D165)/D165&lt;10, (B165-D165)/D165, "&gt;999%"))</f>
        <v>0.40909090909090912</v>
      </c>
      <c r="K165" s="78">
        <f>IF(H165=0, "-", IF((F165-H165)/H165&lt;10, (F165-H165)/H165, "&gt;999%"))</f>
        <v>5.5028462998102469E-2</v>
      </c>
    </row>
    <row r="166" spans="1:11" x14ac:dyDescent="0.2">
      <c r="A166" s="129"/>
      <c r="B166" s="82"/>
      <c r="D166" s="82"/>
      <c r="E166" s="86"/>
      <c r="F166" s="130"/>
      <c r="H166" s="82"/>
      <c r="I166" s="86"/>
      <c r="J166" s="85"/>
      <c r="K166" s="86"/>
    </row>
    <row r="167" spans="1:11" s="38" customFormat="1" x14ac:dyDescent="0.2">
      <c r="A167" s="131" t="s">
        <v>491</v>
      </c>
      <c r="B167" s="32">
        <f>SUM(B164:B166)</f>
        <v>134</v>
      </c>
      <c r="C167" s="132">
        <f>B167/7200</f>
        <v>1.861111111111111E-2</v>
      </c>
      <c r="D167" s="32">
        <f>SUM(D164:D166)</f>
        <v>98</v>
      </c>
      <c r="E167" s="133">
        <f>D167/6953</f>
        <v>1.4094635409175896E-2</v>
      </c>
      <c r="F167" s="121">
        <f>SUM(F164:F166)</f>
        <v>605</v>
      </c>
      <c r="G167" s="134">
        <f>F167/28087</f>
        <v>2.1540214334033539E-2</v>
      </c>
      <c r="H167" s="32">
        <f>SUM(H164:H166)</f>
        <v>574</v>
      </c>
      <c r="I167" s="133">
        <f>H167/34933</f>
        <v>1.6431454498611629E-2</v>
      </c>
      <c r="J167" s="35">
        <f>IF(D167=0, "-", IF((B167-D167)/D167&lt;10, (B167-D167)/D167, "&gt;999%"))</f>
        <v>0.36734693877551022</v>
      </c>
      <c r="K167" s="36">
        <f>IF(H167=0, "-", IF((F167-H167)/H167&lt;10, (F167-H167)/H167, "&gt;999%"))</f>
        <v>5.4006968641114983E-2</v>
      </c>
    </row>
    <row r="168" spans="1:11" x14ac:dyDescent="0.2">
      <c r="B168" s="130"/>
      <c r="D168" s="130"/>
      <c r="F168" s="130"/>
      <c r="H168" s="130"/>
    </row>
    <row r="169" spans="1:11" x14ac:dyDescent="0.2">
      <c r="A169" s="123" t="s">
        <v>492</v>
      </c>
      <c r="B169" s="124" t="s">
        <v>166</v>
      </c>
      <c r="C169" s="125" t="s">
        <v>167</v>
      </c>
      <c r="D169" s="124" t="s">
        <v>166</v>
      </c>
      <c r="E169" s="126" t="s">
        <v>167</v>
      </c>
      <c r="F169" s="125" t="s">
        <v>166</v>
      </c>
      <c r="G169" s="125" t="s">
        <v>167</v>
      </c>
      <c r="H169" s="124" t="s">
        <v>166</v>
      </c>
      <c r="I169" s="126" t="s">
        <v>167</v>
      </c>
      <c r="J169" s="124"/>
      <c r="K169" s="126"/>
    </row>
    <row r="170" spans="1:11" x14ac:dyDescent="0.2">
      <c r="A170" s="20" t="s">
        <v>493</v>
      </c>
      <c r="B170" s="55">
        <v>1</v>
      </c>
      <c r="C170" s="138">
        <f>IF(B180=0, "-", B170/B180)</f>
        <v>3.8461538461538464E-2</v>
      </c>
      <c r="D170" s="55">
        <v>1</v>
      </c>
      <c r="E170" s="78">
        <f>IF(D180=0, "-", D170/D180)</f>
        <v>4.3478260869565216E-2</v>
      </c>
      <c r="F170" s="128">
        <v>2</v>
      </c>
      <c r="G170" s="138">
        <f>IF(F180=0, "-", F170/F180)</f>
        <v>2.6666666666666668E-2</v>
      </c>
      <c r="H170" s="55">
        <v>10</v>
      </c>
      <c r="I170" s="78">
        <f>IF(H180=0, "-", H170/H180)</f>
        <v>0.11235955056179775</v>
      </c>
      <c r="J170" s="77">
        <f t="shared" ref="J170:J178" si="14">IF(D170=0, "-", IF((B170-D170)/D170&lt;10, (B170-D170)/D170, "&gt;999%"))</f>
        <v>0</v>
      </c>
      <c r="K170" s="78">
        <f t="shared" ref="K170:K178" si="15">IF(H170=0, "-", IF((F170-H170)/H170&lt;10, (F170-H170)/H170, "&gt;999%"))</f>
        <v>-0.8</v>
      </c>
    </row>
    <row r="171" spans="1:11" x14ac:dyDescent="0.2">
      <c r="A171" s="20" t="s">
        <v>494</v>
      </c>
      <c r="B171" s="55">
        <v>2</v>
      </c>
      <c r="C171" s="138">
        <f>IF(B180=0, "-", B171/B180)</f>
        <v>7.6923076923076927E-2</v>
      </c>
      <c r="D171" s="55">
        <v>1</v>
      </c>
      <c r="E171" s="78">
        <f>IF(D180=0, "-", D171/D180)</f>
        <v>4.3478260869565216E-2</v>
      </c>
      <c r="F171" s="128">
        <v>2</v>
      </c>
      <c r="G171" s="138">
        <f>IF(F180=0, "-", F171/F180)</f>
        <v>2.6666666666666668E-2</v>
      </c>
      <c r="H171" s="55">
        <v>3</v>
      </c>
      <c r="I171" s="78">
        <f>IF(H180=0, "-", H171/H180)</f>
        <v>3.3707865168539325E-2</v>
      </c>
      <c r="J171" s="77">
        <f t="shared" si="14"/>
        <v>1</v>
      </c>
      <c r="K171" s="78">
        <f t="shared" si="15"/>
        <v>-0.33333333333333331</v>
      </c>
    </row>
    <row r="172" spans="1:11" x14ac:dyDescent="0.2">
      <c r="A172" s="20" t="s">
        <v>495</v>
      </c>
      <c r="B172" s="55">
        <v>3</v>
      </c>
      <c r="C172" s="138">
        <f>IF(B180=0, "-", B172/B180)</f>
        <v>0.11538461538461539</v>
      </c>
      <c r="D172" s="55">
        <v>4</v>
      </c>
      <c r="E172" s="78">
        <f>IF(D180=0, "-", D172/D180)</f>
        <v>0.17391304347826086</v>
      </c>
      <c r="F172" s="128">
        <v>20</v>
      </c>
      <c r="G172" s="138">
        <f>IF(F180=0, "-", F172/F180)</f>
        <v>0.26666666666666666</v>
      </c>
      <c r="H172" s="55">
        <v>8</v>
      </c>
      <c r="I172" s="78">
        <f>IF(H180=0, "-", H172/H180)</f>
        <v>8.98876404494382E-2</v>
      </c>
      <c r="J172" s="77">
        <f t="shared" si="14"/>
        <v>-0.25</v>
      </c>
      <c r="K172" s="78">
        <f t="shared" si="15"/>
        <v>1.5</v>
      </c>
    </row>
    <row r="173" spans="1:11" x14ac:dyDescent="0.2">
      <c r="A173" s="20" t="s">
        <v>496</v>
      </c>
      <c r="B173" s="55">
        <v>0</v>
      </c>
      <c r="C173" s="138">
        <f>IF(B180=0, "-", B173/B180)</f>
        <v>0</v>
      </c>
      <c r="D173" s="55">
        <v>1</v>
      </c>
      <c r="E173" s="78">
        <f>IF(D180=0, "-", D173/D180)</f>
        <v>4.3478260869565216E-2</v>
      </c>
      <c r="F173" s="128">
        <v>2</v>
      </c>
      <c r="G173" s="138">
        <f>IF(F180=0, "-", F173/F180)</f>
        <v>2.6666666666666668E-2</v>
      </c>
      <c r="H173" s="55">
        <v>1</v>
      </c>
      <c r="I173" s="78">
        <f>IF(H180=0, "-", H173/H180)</f>
        <v>1.1235955056179775E-2</v>
      </c>
      <c r="J173" s="77">
        <f t="shared" si="14"/>
        <v>-1</v>
      </c>
      <c r="K173" s="78">
        <f t="shared" si="15"/>
        <v>1</v>
      </c>
    </row>
    <row r="174" spans="1:11" x14ac:dyDescent="0.2">
      <c r="A174" s="20" t="s">
        <v>497</v>
      </c>
      <c r="B174" s="55">
        <v>7</v>
      </c>
      <c r="C174" s="138">
        <f>IF(B180=0, "-", B174/B180)</f>
        <v>0.26923076923076922</v>
      </c>
      <c r="D174" s="55">
        <v>13</v>
      </c>
      <c r="E174" s="78">
        <f>IF(D180=0, "-", D174/D180)</f>
        <v>0.56521739130434778</v>
      </c>
      <c r="F174" s="128">
        <v>20</v>
      </c>
      <c r="G174" s="138">
        <f>IF(F180=0, "-", F174/F180)</f>
        <v>0.26666666666666666</v>
      </c>
      <c r="H174" s="55">
        <v>42</v>
      </c>
      <c r="I174" s="78">
        <f>IF(H180=0, "-", H174/H180)</f>
        <v>0.47191011235955055</v>
      </c>
      <c r="J174" s="77">
        <f t="shared" si="14"/>
        <v>-0.46153846153846156</v>
      </c>
      <c r="K174" s="78">
        <f t="shared" si="15"/>
        <v>-0.52380952380952384</v>
      </c>
    </row>
    <row r="175" spans="1:11" x14ac:dyDescent="0.2">
      <c r="A175" s="20" t="s">
        <v>498</v>
      </c>
      <c r="B175" s="55">
        <v>1</v>
      </c>
      <c r="C175" s="138">
        <f>IF(B180=0, "-", B175/B180)</f>
        <v>3.8461538461538464E-2</v>
      </c>
      <c r="D175" s="55">
        <v>1</v>
      </c>
      <c r="E175" s="78">
        <f>IF(D180=0, "-", D175/D180)</f>
        <v>4.3478260869565216E-2</v>
      </c>
      <c r="F175" s="128">
        <v>3</v>
      </c>
      <c r="G175" s="138">
        <f>IF(F180=0, "-", F175/F180)</f>
        <v>0.04</v>
      </c>
      <c r="H175" s="55">
        <v>6</v>
      </c>
      <c r="I175" s="78">
        <f>IF(H180=0, "-", H175/H180)</f>
        <v>6.741573033707865E-2</v>
      </c>
      <c r="J175" s="77">
        <f t="shared" si="14"/>
        <v>0</v>
      </c>
      <c r="K175" s="78">
        <f t="shared" si="15"/>
        <v>-0.5</v>
      </c>
    </row>
    <row r="176" spans="1:11" x14ac:dyDescent="0.2">
      <c r="A176" s="20" t="s">
        <v>499</v>
      </c>
      <c r="B176" s="55">
        <v>2</v>
      </c>
      <c r="C176" s="138">
        <f>IF(B180=0, "-", B176/B180)</f>
        <v>7.6923076923076927E-2</v>
      </c>
      <c r="D176" s="55">
        <v>1</v>
      </c>
      <c r="E176" s="78">
        <f>IF(D180=0, "-", D176/D180)</f>
        <v>4.3478260869565216E-2</v>
      </c>
      <c r="F176" s="128">
        <v>7</v>
      </c>
      <c r="G176" s="138">
        <f>IF(F180=0, "-", F176/F180)</f>
        <v>9.3333333333333338E-2</v>
      </c>
      <c r="H176" s="55">
        <v>6</v>
      </c>
      <c r="I176" s="78">
        <f>IF(H180=0, "-", H176/H180)</f>
        <v>6.741573033707865E-2</v>
      </c>
      <c r="J176" s="77">
        <f t="shared" si="14"/>
        <v>1</v>
      </c>
      <c r="K176" s="78">
        <f t="shared" si="15"/>
        <v>0.16666666666666666</v>
      </c>
    </row>
    <row r="177" spans="1:11" x14ac:dyDescent="0.2">
      <c r="A177" s="20" t="s">
        <v>500</v>
      </c>
      <c r="B177" s="55">
        <v>0</v>
      </c>
      <c r="C177" s="138">
        <f>IF(B180=0, "-", B177/B180)</f>
        <v>0</v>
      </c>
      <c r="D177" s="55">
        <v>1</v>
      </c>
      <c r="E177" s="78">
        <f>IF(D180=0, "-", D177/D180)</f>
        <v>4.3478260869565216E-2</v>
      </c>
      <c r="F177" s="128">
        <v>1</v>
      </c>
      <c r="G177" s="138">
        <f>IF(F180=0, "-", F177/F180)</f>
        <v>1.3333333333333334E-2</v>
      </c>
      <c r="H177" s="55">
        <v>10</v>
      </c>
      <c r="I177" s="78">
        <f>IF(H180=0, "-", H177/H180)</f>
        <v>0.11235955056179775</v>
      </c>
      <c r="J177" s="77">
        <f t="shared" si="14"/>
        <v>-1</v>
      </c>
      <c r="K177" s="78">
        <f t="shared" si="15"/>
        <v>-0.9</v>
      </c>
    </row>
    <row r="178" spans="1:11" x14ac:dyDescent="0.2">
      <c r="A178" s="20" t="s">
        <v>501</v>
      </c>
      <c r="B178" s="55">
        <v>10</v>
      </c>
      <c r="C178" s="138">
        <f>IF(B180=0, "-", B178/B180)</f>
        <v>0.38461538461538464</v>
      </c>
      <c r="D178" s="55">
        <v>0</v>
      </c>
      <c r="E178" s="78">
        <f>IF(D180=0, "-", D178/D180)</f>
        <v>0</v>
      </c>
      <c r="F178" s="128">
        <v>18</v>
      </c>
      <c r="G178" s="138">
        <f>IF(F180=0, "-", F178/F180)</f>
        <v>0.24</v>
      </c>
      <c r="H178" s="55">
        <v>3</v>
      </c>
      <c r="I178" s="78">
        <f>IF(H180=0, "-", H178/H180)</f>
        <v>3.3707865168539325E-2</v>
      </c>
      <c r="J178" s="77" t="str">
        <f t="shared" si="14"/>
        <v>-</v>
      </c>
      <c r="K178" s="78">
        <f t="shared" si="15"/>
        <v>5</v>
      </c>
    </row>
    <row r="179" spans="1:11" x14ac:dyDescent="0.2">
      <c r="A179" s="129"/>
      <c r="B179" s="82"/>
      <c r="D179" s="82"/>
      <c r="E179" s="86"/>
      <c r="F179" s="130"/>
      <c r="H179" s="82"/>
      <c r="I179" s="86"/>
      <c r="J179" s="85"/>
      <c r="K179" s="86"/>
    </row>
    <row r="180" spans="1:11" s="38" customFormat="1" x14ac:dyDescent="0.2">
      <c r="A180" s="131" t="s">
        <v>502</v>
      </c>
      <c r="B180" s="32">
        <f>SUM(B170:B179)</f>
        <v>26</v>
      </c>
      <c r="C180" s="132">
        <f>B180/7200</f>
        <v>3.6111111111111109E-3</v>
      </c>
      <c r="D180" s="32">
        <f>SUM(D170:D179)</f>
        <v>23</v>
      </c>
      <c r="E180" s="133">
        <f>D180/6953</f>
        <v>3.3079246368474041E-3</v>
      </c>
      <c r="F180" s="121">
        <f>SUM(F170:F179)</f>
        <v>75</v>
      </c>
      <c r="G180" s="134">
        <f>F180/28087</f>
        <v>2.6702745042190335E-3</v>
      </c>
      <c r="H180" s="32">
        <f>SUM(H170:H179)</f>
        <v>89</v>
      </c>
      <c r="I180" s="133">
        <f>H180/34933</f>
        <v>2.5477342341052871E-3</v>
      </c>
      <c r="J180" s="35">
        <f>IF(D180=0, "-", IF((B180-D180)/D180&lt;10, (B180-D180)/D180, "&gt;999%"))</f>
        <v>0.13043478260869565</v>
      </c>
      <c r="K180" s="36">
        <f>IF(H180=0, "-", IF((F180-H180)/H180&lt;10, (F180-H180)/H180, "&gt;999%"))</f>
        <v>-0.15730337078651685</v>
      </c>
    </row>
    <row r="181" spans="1:11" x14ac:dyDescent="0.2">
      <c r="B181" s="130"/>
      <c r="D181" s="130"/>
      <c r="F181" s="130"/>
      <c r="H181" s="130"/>
    </row>
    <row r="182" spans="1:11" s="38" customFormat="1" x14ac:dyDescent="0.2">
      <c r="A182" s="131" t="s">
        <v>503</v>
      </c>
      <c r="B182" s="32">
        <v>160</v>
      </c>
      <c r="C182" s="132">
        <f>B182/7200</f>
        <v>2.2222222222222223E-2</v>
      </c>
      <c r="D182" s="32">
        <v>121</v>
      </c>
      <c r="E182" s="133">
        <f>D182/6953</f>
        <v>1.7402560046023301E-2</v>
      </c>
      <c r="F182" s="121">
        <v>680</v>
      </c>
      <c r="G182" s="134">
        <f>F182/28087</f>
        <v>2.4210488838252574E-2</v>
      </c>
      <c r="H182" s="32">
        <v>663</v>
      </c>
      <c r="I182" s="133">
        <f>H182/34933</f>
        <v>1.8979188732716916E-2</v>
      </c>
      <c r="J182" s="35">
        <f>IF(D182=0, "-", IF((B182-D182)/D182&lt;10, (B182-D182)/D182, "&gt;999%"))</f>
        <v>0.32231404958677684</v>
      </c>
      <c r="K182" s="36">
        <f>IF(H182=0, "-", IF((F182-H182)/H182&lt;10, (F182-H182)/H182, "&gt;999%"))</f>
        <v>2.564102564102564E-2</v>
      </c>
    </row>
    <row r="183" spans="1:11" x14ac:dyDescent="0.2">
      <c r="B183" s="130"/>
      <c r="D183" s="130"/>
      <c r="F183" s="130"/>
      <c r="H183" s="130"/>
    </row>
    <row r="184" spans="1:11" x14ac:dyDescent="0.2">
      <c r="A184" s="12" t="s">
        <v>504</v>
      </c>
      <c r="B184" s="32">
        <f>B188-B186</f>
        <v>3002</v>
      </c>
      <c r="C184" s="132">
        <f>B184/7200</f>
        <v>0.41694444444444445</v>
      </c>
      <c r="D184" s="32">
        <f>D188-D186</f>
        <v>2806</v>
      </c>
      <c r="E184" s="133">
        <f>D184/6953</f>
        <v>0.40356680569538328</v>
      </c>
      <c r="F184" s="121">
        <f>F188-F186</f>
        <v>12666</v>
      </c>
      <c r="G184" s="134">
        <f>F184/28087</f>
        <v>0.45095595827251039</v>
      </c>
      <c r="H184" s="32">
        <f>H188-H186</f>
        <v>14643</v>
      </c>
      <c r="I184" s="133">
        <f>H184/34933</f>
        <v>0.41917384707869348</v>
      </c>
      <c r="J184" s="35">
        <f>IF(D184=0, "-", IF((B184-D184)/D184&lt;10, (B184-D184)/D184, "&gt;999%"))</f>
        <v>6.9850320741268707E-2</v>
      </c>
      <c r="K184" s="36">
        <f>IF(H184=0, "-", IF((F184-H184)/H184&lt;10, (F184-H184)/H184, "&gt;999%"))</f>
        <v>-0.13501331694324933</v>
      </c>
    </row>
    <row r="185" spans="1:11" x14ac:dyDescent="0.2">
      <c r="A185" s="12"/>
      <c r="B185" s="32"/>
      <c r="C185" s="132"/>
      <c r="D185" s="32"/>
      <c r="E185" s="133"/>
      <c r="F185" s="121"/>
      <c r="G185" s="134"/>
      <c r="H185" s="32"/>
      <c r="I185" s="133"/>
      <c r="J185" s="35"/>
      <c r="K185" s="36"/>
    </row>
    <row r="186" spans="1:11" x14ac:dyDescent="0.2">
      <c r="A186" s="12" t="s">
        <v>505</v>
      </c>
      <c r="B186" s="32">
        <v>439</v>
      </c>
      <c r="C186" s="132">
        <f>B186/7200</f>
        <v>6.0972222222222219E-2</v>
      </c>
      <c r="D186" s="32">
        <v>287</v>
      </c>
      <c r="E186" s="133">
        <f>D186/6953</f>
        <v>4.1277146555443692E-2</v>
      </c>
      <c r="F186" s="121">
        <v>1297</v>
      </c>
      <c r="G186" s="134">
        <f>F186/28087</f>
        <v>4.6177947092961157E-2</v>
      </c>
      <c r="H186" s="32">
        <v>1290</v>
      </c>
      <c r="I186" s="133">
        <f>H186/34933</f>
        <v>3.6927833280851918E-2</v>
      </c>
      <c r="J186" s="35">
        <f>IF(D186=0, "-", IF((B186-D186)/D186&lt;10, (B186-D186)/D186, "&gt;999%"))</f>
        <v>0.52961672473867594</v>
      </c>
      <c r="K186" s="36">
        <f>IF(H186=0, "-", IF((F186-H186)/H186&lt;10, (F186-H186)/H186, "&gt;999%"))</f>
        <v>5.4263565891472867E-3</v>
      </c>
    </row>
    <row r="187" spans="1:11" x14ac:dyDescent="0.2">
      <c r="A187" s="12"/>
      <c r="B187" s="32"/>
      <c r="C187" s="132"/>
      <c r="D187" s="32"/>
      <c r="E187" s="133"/>
      <c r="F187" s="121"/>
      <c r="G187" s="134"/>
      <c r="H187" s="32"/>
      <c r="I187" s="133"/>
      <c r="J187" s="35"/>
      <c r="K187" s="36"/>
    </row>
    <row r="188" spans="1:11" x14ac:dyDescent="0.2">
      <c r="A188" s="12" t="s">
        <v>506</v>
      </c>
      <c r="B188" s="32">
        <v>3441</v>
      </c>
      <c r="C188" s="132">
        <f>B188/7200</f>
        <v>0.47791666666666666</v>
      </c>
      <c r="D188" s="32">
        <v>3093</v>
      </c>
      <c r="E188" s="133">
        <f>D188/6953</f>
        <v>0.44484395225082696</v>
      </c>
      <c r="F188" s="121">
        <v>13963</v>
      </c>
      <c r="G188" s="134">
        <f>F188/28087</f>
        <v>0.49713390536547158</v>
      </c>
      <c r="H188" s="32">
        <v>15933</v>
      </c>
      <c r="I188" s="133">
        <f>H188/34933</f>
        <v>0.4561016803595454</v>
      </c>
      <c r="J188" s="35">
        <f>IF(D188=0, "-", IF((B188-D188)/D188&lt;10, (B188-D188)/D188, "&gt;999%"))</f>
        <v>0.11251212415130941</v>
      </c>
      <c r="K188" s="36">
        <f>IF(H188=0, "-", IF((F188-H188)/H188&lt;10, (F188-H188)/H188, "&gt;999%"))</f>
        <v>-0.12364275403251114</v>
      </c>
    </row>
  </sheetData>
  <mergeCells count="37">
    <mergeCell ref="B5:C5"/>
    <mergeCell ref="D5:E5"/>
    <mergeCell ref="F5:G5"/>
    <mergeCell ref="H5:I5"/>
    <mergeCell ref="B1:K1"/>
    <mergeCell ref="B2:K2"/>
    <mergeCell ref="B4:E4"/>
    <mergeCell ref="F4:I4"/>
    <mergeCell ref="J4:K4"/>
    <mergeCell ref="B24:E24"/>
    <mergeCell ref="F24:I24"/>
    <mergeCell ref="J24:K24"/>
    <mergeCell ref="B25:C25"/>
    <mergeCell ref="D25:E25"/>
    <mergeCell ref="F25:G25"/>
    <mergeCell ref="H25:I25"/>
    <mergeCell ref="B63:E63"/>
    <mergeCell ref="F63:I63"/>
    <mergeCell ref="J63:K63"/>
    <mergeCell ref="B64:C64"/>
    <mergeCell ref="D64:E64"/>
    <mergeCell ref="F64:G64"/>
    <mergeCell ref="H64:I64"/>
    <mergeCell ref="B110:E110"/>
    <mergeCell ref="F110:I110"/>
    <mergeCell ref="J110:K110"/>
    <mergeCell ref="B111:C111"/>
    <mergeCell ref="D111:E111"/>
    <mergeCell ref="F111:G111"/>
    <mergeCell ref="H111:I111"/>
    <mergeCell ref="B161:E161"/>
    <mergeCell ref="F161:I161"/>
    <mergeCell ref="J161:K161"/>
    <mergeCell ref="B162:C162"/>
    <mergeCell ref="D162:E162"/>
    <mergeCell ref="F162:G162"/>
    <mergeCell ref="H162:I162"/>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6" max="16383" man="1"/>
    <brk id="90" max="16383" man="1"/>
    <brk id="14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E5629-1895-4C95-A601-6D6BA266689C}">
  <sheetPr>
    <pageSetUpPr fitToPage="1"/>
  </sheetPr>
  <dimension ref="A1:K45"/>
  <sheetViews>
    <sheetView tabSelected="1" workbookViewId="0">
      <selection activeCell="M1" sqref="M1"/>
    </sheetView>
  </sheetViews>
  <sheetFormatPr defaultRowHeight="12.75" x14ac:dyDescent="0.2"/>
  <cols>
    <col min="1" max="1" width="17.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507</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164</v>
      </c>
      <c r="G4" s="172"/>
      <c r="H4" s="172"/>
      <c r="I4" s="171"/>
      <c r="J4" s="170" t="s">
        <v>165</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166</v>
      </c>
      <c r="C6" s="125" t="s">
        <v>167</v>
      </c>
      <c r="D6" s="124" t="s">
        <v>166</v>
      </c>
      <c r="E6" s="126" t="s">
        <v>167</v>
      </c>
      <c r="F6" s="136" t="s">
        <v>166</v>
      </c>
      <c r="G6" s="125" t="s">
        <v>167</v>
      </c>
      <c r="H6" s="137" t="s">
        <v>166</v>
      </c>
      <c r="I6" s="126" t="s">
        <v>167</v>
      </c>
      <c r="J6" s="124"/>
      <c r="K6" s="126"/>
    </row>
    <row r="7" spans="1:11" x14ac:dyDescent="0.2">
      <c r="A7" s="20" t="s">
        <v>49</v>
      </c>
      <c r="B7" s="55">
        <v>7</v>
      </c>
      <c r="C7" s="138">
        <f>IF(B45=0, "-", B7/B45)</f>
        <v>2.0342923568730021E-3</v>
      </c>
      <c r="D7" s="55">
        <v>1</v>
      </c>
      <c r="E7" s="78">
        <f>IF(D45=0, "-", D7/D45)</f>
        <v>3.2331070158422246E-4</v>
      </c>
      <c r="F7" s="128">
        <v>15</v>
      </c>
      <c r="G7" s="138">
        <f>IF(F45=0, "-", F7/F45)</f>
        <v>1.0742677075127121E-3</v>
      </c>
      <c r="H7" s="55">
        <v>10</v>
      </c>
      <c r="I7" s="78">
        <f>IF(H45=0, "-", H7/H45)</f>
        <v>6.2762819305843217E-4</v>
      </c>
      <c r="J7" s="77">
        <f t="shared" ref="J7:J43" si="0">IF(D7=0, "-", IF((B7-D7)/D7&lt;10, (B7-D7)/D7, "&gt;999%"))</f>
        <v>6</v>
      </c>
      <c r="K7" s="78">
        <f t="shared" ref="K7:K43" si="1">IF(H7=0, "-", IF((F7-H7)/H7&lt;10, (F7-H7)/H7, "&gt;999%"))</f>
        <v>0.5</v>
      </c>
    </row>
    <row r="8" spans="1:11" x14ac:dyDescent="0.2">
      <c r="A8" s="20" t="s">
        <v>52</v>
      </c>
      <c r="B8" s="55">
        <v>57</v>
      </c>
      <c r="C8" s="138">
        <f>IF(B45=0, "-", B8/B45)</f>
        <v>1.6564952048823016E-2</v>
      </c>
      <c r="D8" s="55">
        <v>23</v>
      </c>
      <c r="E8" s="78">
        <f>IF(D45=0, "-", D8/D45)</f>
        <v>7.4361461364371162E-3</v>
      </c>
      <c r="F8" s="128">
        <v>170</v>
      </c>
      <c r="G8" s="138">
        <f>IF(F45=0, "-", F8/F45)</f>
        <v>1.2175034018477405E-2</v>
      </c>
      <c r="H8" s="55">
        <v>143</v>
      </c>
      <c r="I8" s="78">
        <f>IF(H45=0, "-", H8/H45)</f>
        <v>8.9750831607355794E-3</v>
      </c>
      <c r="J8" s="77">
        <f t="shared" si="0"/>
        <v>1.4782608695652173</v>
      </c>
      <c r="K8" s="78">
        <f t="shared" si="1"/>
        <v>0.1888111888111888</v>
      </c>
    </row>
    <row r="9" spans="1:11" x14ac:dyDescent="0.2">
      <c r="A9" s="20" t="s">
        <v>53</v>
      </c>
      <c r="B9" s="55">
        <v>2</v>
      </c>
      <c r="C9" s="138">
        <f>IF(B45=0, "-", B9/B45)</f>
        <v>5.812263876780006E-4</v>
      </c>
      <c r="D9" s="55">
        <v>1</v>
      </c>
      <c r="E9" s="78">
        <f>IF(D45=0, "-", D9/D45)</f>
        <v>3.2331070158422246E-4</v>
      </c>
      <c r="F9" s="128">
        <v>2</v>
      </c>
      <c r="G9" s="138">
        <f>IF(F45=0, "-", F9/F45)</f>
        <v>1.432356943350283E-4</v>
      </c>
      <c r="H9" s="55">
        <v>3</v>
      </c>
      <c r="I9" s="78">
        <f>IF(H45=0, "-", H9/H45)</f>
        <v>1.8828845791752966E-4</v>
      </c>
      <c r="J9" s="77">
        <f t="shared" si="0"/>
        <v>1</v>
      </c>
      <c r="K9" s="78">
        <f t="shared" si="1"/>
        <v>-0.33333333333333331</v>
      </c>
    </row>
    <row r="10" spans="1:11" x14ac:dyDescent="0.2">
      <c r="A10" s="20" t="s">
        <v>54</v>
      </c>
      <c r="B10" s="55">
        <v>42</v>
      </c>
      <c r="C10" s="138">
        <f>IF(B45=0, "-", B10/B45)</f>
        <v>1.2205754141238012E-2</v>
      </c>
      <c r="D10" s="55">
        <v>69</v>
      </c>
      <c r="E10" s="78">
        <f>IF(D45=0, "-", D10/D45)</f>
        <v>2.2308438409311349E-2</v>
      </c>
      <c r="F10" s="128">
        <v>216</v>
      </c>
      <c r="G10" s="138">
        <f>IF(F45=0, "-", F10/F45)</f>
        <v>1.5469454988183055E-2</v>
      </c>
      <c r="H10" s="55">
        <v>246</v>
      </c>
      <c r="I10" s="78">
        <f>IF(H45=0, "-", H10/H45)</f>
        <v>1.5439653549237431E-2</v>
      </c>
      <c r="J10" s="77">
        <f t="shared" si="0"/>
        <v>-0.39130434782608697</v>
      </c>
      <c r="K10" s="78">
        <f t="shared" si="1"/>
        <v>-0.12195121951219512</v>
      </c>
    </row>
    <row r="11" spans="1:11" x14ac:dyDescent="0.2">
      <c r="A11" s="20" t="s">
        <v>56</v>
      </c>
      <c r="B11" s="55">
        <v>0</v>
      </c>
      <c r="C11" s="138">
        <f>IF(B45=0, "-", B11/B45)</f>
        <v>0</v>
      </c>
      <c r="D11" s="55">
        <v>0</v>
      </c>
      <c r="E11" s="78">
        <f>IF(D45=0, "-", D11/D45)</f>
        <v>0</v>
      </c>
      <c r="F11" s="128">
        <v>1</v>
      </c>
      <c r="G11" s="138">
        <f>IF(F45=0, "-", F11/F45)</f>
        <v>7.1617847167514148E-5</v>
      </c>
      <c r="H11" s="55">
        <v>2</v>
      </c>
      <c r="I11" s="78">
        <f>IF(H45=0, "-", H11/H45)</f>
        <v>1.2552563861168643E-4</v>
      </c>
      <c r="J11" s="77" t="str">
        <f t="shared" si="0"/>
        <v>-</v>
      </c>
      <c r="K11" s="78">
        <f t="shared" si="1"/>
        <v>-0.5</v>
      </c>
    </row>
    <row r="12" spans="1:11" x14ac:dyDescent="0.2">
      <c r="A12" s="20" t="s">
        <v>58</v>
      </c>
      <c r="B12" s="55">
        <v>2</v>
      </c>
      <c r="C12" s="138">
        <f>IF(B45=0, "-", B12/B45)</f>
        <v>5.812263876780006E-4</v>
      </c>
      <c r="D12" s="55">
        <v>2</v>
      </c>
      <c r="E12" s="78">
        <f>IF(D45=0, "-", D12/D45)</f>
        <v>6.4662140316844492E-4</v>
      </c>
      <c r="F12" s="128">
        <v>6</v>
      </c>
      <c r="G12" s="138">
        <f>IF(F45=0, "-", F12/F45)</f>
        <v>4.2970708300508489E-4</v>
      </c>
      <c r="H12" s="55">
        <v>10</v>
      </c>
      <c r="I12" s="78">
        <f>IF(H45=0, "-", H12/H45)</f>
        <v>6.2762819305843217E-4</v>
      </c>
      <c r="J12" s="77">
        <f t="shared" si="0"/>
        <v>0</v>
      </c>
      <c r="K12" s="78">
        <f t="shared" si="1"/>
        <v>-0.4</v>
      </c>
    </row>
    <row r="13" spans="1:11" x14ac:dyDescent="0.2">
      <c r="A13" s="20" t="s">
        <v>60</v>
      </c>
      <c r="B13" s="55">
        <v>62</v>
      </c>
      <c r="C13" s="138">
        <f>IF(B45=0, "-", B13/B45)</f>
        <v>1.8018018018018018E-2</v>
      </c>
      <c r="D13" s="55">
        <v>109</v>
      </c>
      <c r="E13" s="78">
        <f>IF(D45=0, "-", D13/D45)</f>
        <v>3.5240866472680245E-2</v>
      </c>
      <c r="F13" s="128">
        <v>281</v>
      </c>
      <c r="G13" s="138">
        <f>IF(F45=0, "-", F13/F45)</f>
        <v>2.0124615054071475E-2</v>
      </c>
      <c r="H13" s="55">
        <v>440</v>
      </c>
      <c r="I13" s="78">
        <f>IF(H45=0, "-", H13/H45)</f>
        <v>2.7615640494571016E-2</v>
      </c>
      <c r="J13" s="77">
        <f t="shared" si="0"/>
        <v>-0.43119266055045874</v>
      </c>
      <c r="K13" s="78">
        <f t="shared" si="1"/>
        <v>-0.36136363636363639</v>
      </c>
    </row>
    <row r="14" spans="1:11" x14ac:dyDescent="0.2">
      <c r="A14" s="20" t="s">
        <v>63</v>
      </c>
      <c r="B14" s="55">
        <v>33</v>
      </c>
      <c r="C14" s="138">
        <f>IF(B45=0, "-", B14/B45)</f>
        <v>9.5902353966870104E-3</v>
      </c>
      <c r="D14" s="55">
        <v>9</v>
      </c>
      <c r="E14" s="78">
        <f>IF(D45=0, "-", D14/D45)</f>
        <v>2.9097963142580021E-3</v>
      </c>
      <c r="F14" s="128">
        <v>87</v>
      </c>
      <c r="G14" s="138">
        <f>IF(F45=0, "-", F14/F45)</f>
        <v>6.2307527035737305E-3</v>
      </c>
      <c r="H14" s="55">
        <v>26</v>
      </c>
      <c r="I14" s="78">
        <f>IF(H45=0, "-", H14/H45)</f>
        <v>1.6318333019519236E-3</v>
      </c>
      <c r="J14" s="77">
        <f t="shared" si="0"/>
        <v>2.6666666666666665</v>
      </c>
      <c r="K14" s="78">
        <f t="shared" si="1"/>
        <v>2.3461538461538463</v>
      </c>
    </row>
    <row r="15" spans="1:11" x14ac:dyDescent="0.2">
      <c r="A15" s="20" t="s">
        <v>64</v>
      </c>
      <c r="B15" s="55">
        <v>77</v>
      </c>
      <c r="C15" s="138">
        <f>IF(B45=0, "-", B15/B45)</f>
        <v>2.2377215925603024E-2</v>
      </c>
      <c r="D15" s="55">
        <v>113</v>
      </c>
      <c r="E15" s="78">
        <f>IF(D45=0, "-", D15/D45)</f>
        <v>3.6534109279017138E-2</v>
      </c>
      <c r="F15" s="128">
        <v>488</v>
      </c>
      <c r="G15" s="138">
        <f>IF(F45=0, "-", F15/F45)</f>
        <v>3.4949509417746903E-2</v>
      </c>
      <c r="H15" s="55">
        <v>525</v>
      </c>
      <c r="I15" s="78">
        <f>IF(H45=0, "-", H15/H45)</f>
        <v>3.2950480135567686E-2</v>
      </c>
      <c r="J15" s="77">
        <f t="shared" si="0"/>
        <v>-0.31858407079646017</v>
      </c>
      <c r="K15" s="78">
        <f t="shared" si="1"/>
        <v>-7.047619047619047E-2</v>
      </c>
    </row>
    <row r="16" spans="1:11" x14ac:dyDescent="0.2">
      <c r="A16" s="20" t="s">
        <v>65</v>
      </c>
      <c r="B16" s="55">
        <v>146</v>
      </c>
      <c r="C16" s="138">
        <f>IF(B45=0, "-", B16/B45)</f>
        <v>4.2429526300494042E-2</v>
      </c>
      <c r="D16" s="55">
        <v>238</v>
      </c>
      <c r="E16" s="78">
        <f>IF(D45=0, "-", D16/D45)</f>
        <v>7.6947946977044934E-2</v>
      </c>
      <c r="F16" s="128">
        <v>566</v>
      </c>
      <c r="G16" s="138">
        <f>IF(F45=0, "-", F16/F45)</f>
        <v>4.0535701496813008E-2</v>
      </c>
      <c r="H16" s="55">
        <v>831</v>
      </c>
      <c r="I16" s="78">
        <f>IF(H45=0, "-", H16/H45)</f>
        <v>5.2155902843155716E-2</v>
      </c>
      <c r="J16" s="77">
        <f t="shared" si="0"/>
        <v>-0.38655462184873951</v>
      </c>
      <c r="K16" s="78">
        <f t="shared" si="1"/>
        <v>-0.31889290012033694</v>
      </c>
    </row>
    <row r="17" spans="1:11" x14ac:dyDescent="0.2">
      <c r="A17" s="20" t="s">
        <v>66</v>
      </c>
      <c r="B17" s="55">
        <v>239</v>
      </c>
      <c r="C17" s="138">
        <f>IF(B45=0, "-", B17/B45)</f>
        <v>6.945655332752107E-2</v>
      </c>
      <c r="D17" s="55">
        <v>222</v>
      </c>
      <c r="E17" s="78">
        <f>IF(D45=0, "-", D17/D45)</f>
        <v>7.1774975751697376E-2</v>
      </c>
      <c r="F17" s="128">
        <v>858</v>
      </c>
      <c r="G17" s="138">
        <f>IF(F45=0, "-", F17/F45)</f>
        <v>6.1448112869727137E-2</v>
      </c>
      <c r="H17" s="55">
        <v>919</v>
      </c>
      <c r="I17" s="78">
        <f>IF(H45=0, "-", H17/H45)</f>
        <v>5.7679030942069914E-2</v>
      </c>
      <c r="J17" s="77">
        <f t="shared" si="0"/>
        <v>7.6576576576576572E-2</v>
      </c>
      <c r="K17" s="78">
        <f t="shared" si="1"/>
        <v>-6.6376496191512507E-2</v>
      </c>
    </row>
    <row r="18" spans="1:11" x14ac:dyDescent="0.2">
      <c r="A18" s="20" t="s">
        <v>67</v>
      </c>
      <c r="B18" s="55">
        <v>0</v>
      </c>
      <c r="C18" s="138">
        <f>IF(B45=0, "-", B18/B45)</f>
        <v>0</v>
      </c>
      <c r="D18" s="55">
        <v>0</v>
      </c>
      <c r="E18" s="78">
        <f>IF(D45=0, "-", D18/D45)</f>
        <v>0</v>
      </c>
      <c r="F18" s="128">
        <v>0</v>
      </c>
      <c r="G18" s="138">
        <f>IF(F45=0, "-", F18/F45)</f>
        <v>0</v>
      </c>
      <c r="H18" s="55">
        <v>1</v>
      </c>
      <c r="I18" s="78">
        <f>IF(H45=0, "-", H18/H45)</f>
        <v>6.2762819305843214E-5</v>
      </c>
      <c r="J18" s="77" t="str">
        <f t="shared" si="0"/>
        <v>-</v>
      </c>
      <c r="K18" s="78">
        <f t="shared" si="1"/>
        <v>-1</v>
      </c>
    </row>
    <row r="19" spans="1:11" x14ac:dyDescent="0.2">
      <c r="A19" s="20" t="s">
        <v>68</v>
      </c>
      <c r="B19" s="55">
        <v>92</v>
      </c>
      <c r="C19" s="138">
        <f>IF(B45=0, "-", B19/B45)</f>
        <v>2.6736413833188026E-2</v>
      </c>
      <c r="D19" s="55">
        <v>88</v>
      </c>
      <c r="E19" s="78">
        <f>IF(D45=0, "-", D19/D45)</f>
        <v>2.8451341739411575E-2</v>
      </c>
      <c r="F19" s="128">
        <v>286</v>
      </c>
      <c r="G19" s="138">
        <f>IF(F45=0, "-", F19/F45)</f>
        <v>2.0482704289909046E-2</v>
      </c>
      <c r="H19" s="55">
        <v>360</v>
      </c>
      <c r="I19" s="78">
        <f>IF(H45=0, "-", H19/H45)</f>
        <v>2.2594614950103557E-2</v>
      </c>
      <c r="J19" s="77">
        <f t="shared" si="0"/>
        <v>4.5454545454545456E-2</v>
      </c>
      <c r="K19" s="78">
        <f t="shared" si="1"/>
        <v>-0.20555555555555555</v>
      </c>
    </row>
    <row r="20" spans="1:11" x14ac:dyDescent="0.2">
      <c r="A20" s="20" t="s">
        <v>70</v>
      </c>
      <c r="B20" s="55">
        <v>12</v>
      </c>
      <c r="C20" s="138">
        <f>IF(B45=0, "-", B20/B45)</f>
        <v>3.4873583260680036E-3</v>
      </c>
      <c r="D20" s="55">
        <v>14</v>
      </c>
      <c r="E20" s="78">
        <f>IF(D45=0, "-", D20/D45)</f>
        <v>4.5263498221791145E-3</v>
      </c>
      <c r="F20" s="128">
        <v>25</v>
      </c>
      <c r="G20" s="138">
        <f>IF(F45=0, "-", F20/F45)</f>
        <v>1.7904461791878536E-3</v>
      </c>
      <c r="H20" s="55">
        <v>56</v>
      </c>
      <c r="I20" s="78">
        <f>IF(H45=0, "-", H20/H45)</f>
        <v>3.5147178811272203E-3</v>
      </c>
      <c r="J20" s="77">
        <f t="shared" si="0"/>
        <v>-0.14285714285714285</v>
      </c>
      <c r="K20" s="78">
        <f t="shared" si="1"/>
        <v>-0.5535714285714286</v>
      </c>
    </row>
    <row r="21" spans="1:11" x14ac:dyDescent="0.2">
      <c r="A21" s="20" t="s">
        <v>71</v>
      </c>
      <c r="B21" s="55">
        <v>25</v>
      </c>
      <c r="C21" s="138">
        <f>IF(B45=0, "-", B21/B45)</f>
        <v>7.2653298459750071E-3</v>
      </c>
      <c r="D21" s="55">
        <v>27</v>
      </c>
      <c r="E21" s="78">
        <f>IF(D45=0, "-", D21/D45)</f>
        <v>8.7293889427740058E-3</v>
      </c>
      <c r="F21" s="128">
        <v>111</v>
      </c>
      <c r="G21" s="138">
        <f>IF(F45=0, "-", F21/F45)</f>
        <v>7.9495810355940701E-3</v>
      </c>
      <c r="H21" s="55">
        <v>122</v>
      </c>
      <c r="I21" s="78">
        <f>IF(H45=0, "-", H21/H45)</f>
        <v>7.6570639553128726E-3</v>
      </c>
      <c r="J21" s="77">
        <f t="shared" si="0"/>
        <v>-7.407407407407407E-2</v>
      </c>
      <c r="K21" s="78">
        <f t="shared" si="1"/>
        <v>-9.0163934426229511E-2</v>
      </c>
    </row>
    <row r="22" spans="1:11" x14ac:dyDescent="0.2">
      <c r="A22" s="20" t="s">
        <v>72</v>
      </c>
      <c r="B22" s="55">
        <v>146</v>
      </c>
      <c r="C22" s="138">
        <f>IF(B45=0, "-", B22/B45)</f>
        <v>4.2429526300494042E-2</v>
      </c>
      <c r="D22" s="55">
        <v>98</v>
      </c>
      <c r="E22" s="78">
        <f>IF(D45=0, "-", D22/D45)</f>
        <v>3.1684448755253801E-2</v>
      </c>
      <c r="F22" s="128">
        <v>624</v>
      </c>
      <c r="G22" s="138">
        <f>IF(F45=0, "-", F22/F45)</f>
        <v>4.4689536632528823E-2</v>
      </c>
      <c r="H22" s="55">
        <v>454</v>
      </c>
      <c r="I22" s="78">
        <f>IF(H45=0, "-", H22/H45)</f>
        <v>2.849431996485282E-2</v>
      </c>
      <c r="J22" s="77">
        <f t="shared" si="0"/>
        <v>0.48979591836734693</v>
      </c>
      <c r="K22" s="78">
        <f t="shared" si="1"/>
        <v>0.37444933920704848</v>
      </c>
    </row>
    <row r="23" spans="1:11" x14ac:dyDescent="0.2">
      <c r="A23" s="20" t="s">
        <v>73</v>
      </c>
      <c r="B23" s="55">
        <v>0</v>
      </c>
      <c r="C23" s="138">
        <f>IF(B45=0, "-", B23/B45)</f>
        <v>0</v>
      </c>
      <c r="D23" s="55">
        <v>1</v>
      </c>
      <c r="E23" s="78">
        <f>IF(D45=0, "-", D23/D45)</f>
        <v>3.2331070158422246E-4</v>
      </c>
      <c r="F23" s="128">
        <v>2</v>
      </c>
      <c r="G23" s="138">
        <f>IF(F45=0, "-", F23/F45)</f>
        <v>1.432356943350283E-4</v>
      </c>
      <c r="H23" s="55">
        <v>1</v>
      </c>
      <c r="I23" s="78">
        <f>IF(H45=0, "-", H23/H45)</f>
        <v>6.2762819305843214E-5</v>
      </c>
      <c r="J23" s="77">
        <f t="shared" si="0"/>
        <v>-1</v>
      </c>
      <c r="K23" s="78">
        <f t="shared" si="1"/>
        <v>1</v>
      </c>
    </row>
    <row r="24" spans="1:11" x14ac:dyDescent="0.2">
      <c r="A24" s="20" t="s">
        <v>74</v>
      </c>
      <c r="B24" s="55">
        <v>62</v>
      </c>
      <c r="C24" s="138">
        <f>IF(B45=0, "-", B24/B45)</f>
        <v>1.8018018018018018E-2</v>
      </c>
      <c r="D24" s="55">
        <v>53</v>
      </c>
      <c r="E24" s="78">
        <f>IF(D45=0, "-", D24/D45)</f>
        <v>1.713546718396379E-2</v>
      </c>
      <c r="F24" s="128">
        <v>155</v>
      </c>
      <c r="G24" s="138">
        <f>IF(F45=0, "-", F24/F45)</f>
        <v>1.1100766310964693E-2</v>
      </c>
      <c r="H24" s="55">
        <v>239</v>
      </c>
      <c r="I24" s="78">
        <f>IF(H45=0, "-", H24/H45)</f>
        <v>1.5000313814096529E-2</v>
      </c>
      <c r="J24" s="77">
        <f t="shared" si="0"/>
        <v>0.16981132075471697</v>
      </c>
      <c r="K24" s="78">
        <f t="shared" si="1"/>
        <v>-0.35146443514644349</v>
      </c>
    </row>
    <row r="25" spans="1:11" x14ac:dyDescent="0.2">
      <c r="A25" s="20" t="s">
        <v>75</v>
      </c>
      <c r="B25" s="55">
        <v>1</v>
      </c>
      <c r="C25" s="138">
        <f>IF(B45=0, "-", B25/B45)</f>
        <v>2.906131938390003E-4</v>
      </c>
      <c r="D25" s="55">
        <v>0</v>
      </c>
      <c r="E25" s="78">
        <f>IF(D45=0, "-", D25/D45)</f>
        <v>0</v>
      </c>
      <c r="F25" s="128">
        <v>9</v>
      </c>
      <c r="G25" s="138">
        <f>IF(F45=0, "-", F25/F45)</f>
        <v>6.4456062450762733E-4</v>
      </c>
      <c r="H25" s="55">
        <v>2</v>
      </c>
      <c r="I25" s="78">
        <f>IF(H45=0, "-", H25/H45)</f>
        <v>1.2552563861168643E-4</v>
      </c>
      <c r="J25" s="77" t="str">
        <f t="shared" si="0"/>
        <v>-</v>
      </c>
      <c r="K25" s="78">
        <f t="shared" si="1"/>
        <v>3.5</v>
      </c>
    </row>
    <row r="26" spans="1:11" x14ac:dyDescent="0.2">
      <c r="A26" s="20" t="s">
        <v>76</v>
      </c>
      <c r="B26" s="55">
        <v>54</v>
      </c>
      <c r="C26" s="138">
        <f>IF(B45=0, "-", B26/B45)</f>
        <v>1.5693112467306015E-2</v>
      </c>
      <c r="D26" s="55">
        <v>22</v>
      </c>
      <c r="E26" s="78">
        <f>IF(D45=0, "-", D26/D45)</f>
        <v>7.1128354348528938E-3</v>
      </c>
      <c r="F26" s="128">
        <v>134</v>
      </c>
      <c r="G26" s="138">
        <f>IF(F45=0, "-", F26/F45)</f>
        <v>9.596791520446896E-3</v>
      </c>
      <c r="H26" s="55">
        <v>122</v>
      </c>
      <c r="I26" s="78">
        <f>IF(H45=0, "-", H26/H45)</f>
        <v>7.6570639553128726E-3</v>
      </c>
      <c r="J26" s="77">
        <f t="shared" si="0"/>
        <v>1.4545454545454546</v>
      </c>
      <c r="K26" s="78">
        <f t="shared" si="1"/>
        <v>9.8360655737704916E-2</v>
      </c>
    </row>
    <row r="27" spans="1:11" x14ac:dyDescent="0.2">
      <c r="A27" s="20" t="s">
        <v>78</v>
      </c>
      <c r="B27" s="55">
        <v>4</v>
      </c>
      <c r="C27" s="138">
        <f>IF(B45=0, "-", B27/B45)</f>
        <v>1.1624527753560012E-3</v>
      </c>
      <c r="D27" s="55">
        <v>2</v>
      </c>
      <c r="E27" s="78">
        <f>IF(D45=0, "-", D27/D45)</f>
        <v>6.4662140316844492E-4</v>
      </c>
      <c r="F27" s="128">
        <v>7</v>
      </c>
      <c r="G27" s="138">
        <f>IF(F45=0, "-", F27/F45)</f>
        <v>5.0132493017259903E-4</v>
      </c>
      <c r="H27" s="55">
        <v>4</v>
      </c>
      <c r="I27" s="78">
        <f>IF(H45=0, "-", H27/H45)</f>
        <v>2.5105127722337286E-4</v>
      </c>
      <c r="J27" s="77">
        <f t="shared" si="0"/>
        <v>1</v>
      </c>
      <c r="K27" s="78">
        <f t="shared" si="1"/>
        <v>0.75</v>
      </c>
    </row>
    <row r="28" spans="1:11" x14ac:dyDescent="0.2">
      <c r="A28" s="20" t="s">
        <v>79</v>
      </c>
      <c r="B28" s="55">
        <v>452</v>
      </c>
      <c r="C28" s="138">
        <f>IF(B45=0, "-", B28/B45)</f>
        <v>0.13135716361522815</v>
      </c>
      <c r="D28" s="55">
        <v>387</v>
      </c>
      <c r="E28" s="78">
        <f>IF(D45=0, "-", D28/D45)</f>
        <v>0.12512124151309409</v>
      </c>
      <c r="F28" s="128">
        <v>1907</v>
      </c>
      <c r="G28" s="138">
        <f>IF(F45=0, "-", F28/F45)</f>
        <v>0.13657523454844947</v>
      </c>
      <c r="H28" s="55">
        <v>1912</v>
      </c>
      <c r="I28" s="78">
        <f>IF(H45=0, "-", H28/H45)</f>
        <v>0.12000251051277223</v>
      </c>
      <c r="J28" s="77">
        <f t="shared" si="0"/>
        <v>0.16795865633074936</v>
      </c>
      <c r="K28" s="78">
        <f t="shared" si="1"/>
        <v>-2.615062761506276E-3</v>
      </c>
    </row>
    <row r="29" spans="1:11" x14ac:dyDescent="0.2">
      <c r="A29" s="20" t="s">
        <v>81</v>
      </c>
      <c r="B29" s="55">
        <v>123</v>
      </c>
      <c r="C29" s="138">
        <f>IF(B45=0, "-", B29/B45)</f>
        <v>3.5745422842197033E-2</v>
      </c>
      <c r="D29" s="55">
        <v>39</v>
      </c>
      <c r="E29" s="78">
        <f>IF(D45=0, "-", D29/D45)</f>
        <v>1.2609117361784675E-2</v>
      </c>
      <c r="F29" s="128">
        <v>285</v>
      </c>
      <c r="G29" s="138">
        <f>IF(F45=0, "-", F29/F45)</f>
        <v>2.0411086442741533E-2</v>
      </c>
      <c r="H29" s="55">
        <v>202</v>
      </c>
      <c r="I29" s="78">
        <f>IF(H45=0, "-", H29/H45)</f>
        <v>1.267808949978033E-2</v>
      </c>
      <c r="J29" s="77">
        <f t="shared" si="0"/>
        <v>2.1538461538461537</v>
      </c>
      <c r="K29" s="78">
        <f t="shared" si="1"/>
        <v>0.41089108910891087</v>
      </c>
    </row>
    <row r="30" spans="1:11" x14ac:dyDescent="0.2">
      <c r="A30" s="20" t="s">
        <v>83</v>
      </c>
      <c r="B30" s="55">
        <v>43</v>
      </c>
      <c r="C30" s="138">
        <f>IF(B45=0, "-", B30/B45)</f>
        <v>1.2496367335077013E-2</v>
      </c>
      <c r="D30" s="55">
        <v>6</v>
      </c>
      <c r="E30" s="78">
        <f>IF(D45=0, "-", D30/D45)</f>
        <v>1.9398642095053346E-3</v>
      </c>
      <c r="F30" s="128">
        <v>162</v>
      </c>
      <c r="G30" s="138">
        <f>IF(F45=0, "-", F30/F45)</f>
        <v>1.1602091241137291E-2</v>
      </c>
      <c r="H30" s="55">
        <v>53</v>
      </c>
      <c r="I30" s="78">
        <f>IF(H45=0, "-", H30/H45)</f>
        <v>3.3264294232096905E-3</v>
      </c>
      <c r="J30" s="77">
        <f t="shared" si="0"/>
        <v>6.166666666666667</v>
      </c>
      <c r="K30" s="78">
        <f t="shared" si="1"/>
        <v>2.0566037735849059</v>
      </c>
    </row>
    <row r="31" spans="1:11" x14ac:dyDescent="0.2">
      <c r="A31" s="20" t="s">
        <v>84</v>
      </c>
      <c r="B31" s="55">
        <v>4</v>
      </c>
      <c r="C31" s="138">
        <f>IF(B45=0, "-", B31/B45)</f>
        <v>1.1624527753560012E-3</v>
      </c>
      <c r="D31" s="55">
        <v>5</v>
      </c>
      <c r="E31" s="78">
        <f>IF(D45=0, "-", D31/D45)</f>
        <v>1.6165535079211122E-3</v>
      </c>
      <c r="F31" s="128">
        <v>15</v>
      </c>
      <c r="G31" s="138">
        <f>IF(F45=0, "-", F31/F45)</f>
        <v>1.0742677075127121E-3</v>
      </c>
      <c r="H31" s="55">
        <v>14</v>
      </c>
      <c r="I31" s="78">
        <f>IF(H45=0, "-", H31/H45)</f>
        <v>8.7867947028180508E-4</v>
      </c>
      <c r="J31" s="77">
        <f t="shared" si="0"/>
        <v>-0.2</v>
      </c>
      <c r="K31" s="78">
        <f t="shared" si="1"/>
        <v>7.1428571428571425E-2</v>
      </c>
    </row>
    <row r="32" spans="1:11" x14ac:dyDescent="0.2">
      <c r="A32" s="20" t="s">
        <v>85</v>
      </c>
      <c r="B32" s="55">
        <v>384</v>
      </c>
      <c r="C32" s="138">
        <f>IF(B45=0, "-", B32/B45)</f>
        <v>0.11159546643417612</v>
      </c>
      <c r="D32" s="55">
        <v>415</v>
      </c>
      <c r="E32" s="78">
        <f>IF(D45=0, "-", D32/D45)</f>
        <v>0.13417394115745232</v>
      </c>
      <c r="F32" s="128">
        <v>1784</v>
      </c>
      <c r="G32" s="138">
        <f>IF(F45=0, "-", F32/F45)</f>
        <v>0.12776623934684522</v>
      </c>
      <c r="H32" s="55">
        <v>3335</v>
      </c>
      <c r="I32" s="78">
        <f>IF(H45=0, "-", H32/H45)</f>
        <v>0.20931400238498712</v>
      </c>
      <c r="J32" s="77">
        <f t="shared" si="0"/>
        <v>-7.4698795180722893E-2</v>
      </c>
      <c r="K32" s="78">
        <f t="shared" si="1"/>
        <v>-0.46506746626686657</v>
      </c>
    </row>
    <row r="33" spans="1:11" x14ac:dyDescent="0.2">
      <c r="A33" s="20" t="s">
        <v>86</v>
      </c>
      <c r="B33" s="55">
        <v>190</v>
      </c>
      <c r="C33" s="138">
        <f>IF(B45=0, "-", B33/B45)</f>
        <v>5.5216506829410053E-2</v>
      </c>
      <c r="D33" s="55">
        <v>234</v>
      </c>
      <c r="E33" s="78">
        <f>IF(D45=0, "-", D33/D45)</f>
        <v>7.5654704170708048E-2</v>
      </c>
      <c r="F33" s="128">
        <v>828</v>
      </c>
      <c r="G33" s="138">
        <f>IF(F45=0, "-", F33/F45)</f>
        <v>5.9299577454701713E-2</v>
      </c>
      <c r="H33" s="55">
        <v>983</v>
      </c>
      <c r="I33" s="78">
        <f>IF(H45=0, "-", H33/H45)</f>
        <v>6.1695851377643884E-2</v>
      </c>
      <c r="J33" s="77">
        <f t="shared" si="0"/>
        <v>-0.18803418803418803</v>
      </c>
      <c r="K33" s="78">
        <f t="shared" si="1"/>
        <v>-0.15768056968463887</v>
      </c>
    </row>
    <row r="34" spans="1:11" x14ac:dyDescent="0.2">
      <c r="A34" s="20" t="s">
        <v>87</v>
      </c>
      <c r="B34" s="55">
        <v>11</v>
      </c>
      <c r="C34" s="138">
        <f>IF(B45=0, "-", B34/B45)</f>
        <v>3.1967451322290033E-3</v>
      </c>
      <c r="D34" s="55">
        <v>9</v>
      </c>
      <c r="E34" s="78">
        <f>IF(D45=0, "-", D34/D45)</f>
        <v>2.9097963142580021E-3</v>
      </c>
      <c r="F34" s="128">
        <v>28</v>
      </c>
      <c r="G34" s="138">
        <f>IF(F45=0, "-", F34/F45)</f>
        <v>2.0052997206903961E-3</v>
      </c>
      <c r="H34" s="55">
        <v>21</v>
      </c>
      <c r="I34" s="78">
        <f>IF(H45=0, "-", H34/H45)</f>
        <v>1.3180192054227076E-3</v>
      </c>
      <c r="J34" s="77">
        <f t="shared" si="0"/>
        <v>0.22222222222222221</v>
      </c>
      <c r="K34" s="78">
        <f t="shared" si="1"/>
        <v>0.33333333333333331</v>
      </c>
    </row>
    <row r="35" spans="1:11" x14ac:dyDescent="0.2">
      <c r="A35" s="20" t="s">
        <v>88</v>
      </c>
      <c r="B35" s="55">
        <v>23</v>
      </c>
      <c r="C35" s="138">
        <f>IF(B45=0, "-", B35/B45)</f>
        <v>6.6841034582970065E-3</v>
      </c>
      <c r="D35" s="55">
        <v>19</v>
      </c>
      <c r="E35" s="78">
        <f>IF(D45=0, "-", D35/D45)</f>
        <v>6.1429033301002266E-3</v>
      </c>
      <c r="F35" s="128">
        <v>106</v>
      </c>
      <c r="G35" s="138">
        <f>IF(F45=0, "-", F35/F45)</f>
        <v>7.5914917997564994E-3</v>
      </c>
      <c r="H35" s="55">
        <v>90</v>
      </c>
      <c r="I35" s="78">
        <f>IF(H45=0, "-", H35/H45)</f>
        <v>5.6486537375258893E-3</v>
      </c>
      <c r="J35" s="77">
        <f t="shared" si="0"/>
        <v>0.21052631578947367</v>
      </c>
      <c r="K35" s="78">
        <f t="shared" si="1"/>
        <v>0.17777777777777778</v>
      </c>
    </row>
    <row r="36" spans="1:11" x14ac:dyDescent="0.2">
      <c r="A36" s="20" t="s">
        <v>90</v>
      </c>
      <c r="B36" s="55">
        <v>12</v>
      </c>
      <c r="C36" s="138">
        <f>IF(B45=0, "-", B36/B45)</f>
        <v>3.4873583260680036E-3</v>
      </c>
      <c r="D36" s="55">
        <v>17</v>
      </c>
      <c r="E36" s="78">
        <f>IF(D45=0, "-", D36/D45)</f>
        <v>5.4962819269317818E-3</v>
      </c>
      <c r="F36" s="128">
        <v>62</v>
      </c>
      <c r="G36" s="138">
        <f>IF(F45=0, "-", F36/F45)</f>
        <v>4.4403065243858774E-3</v>
      </c>
      <c r="H36" s="55">
        <v>89</v>
      </c>
      <c r="I36" s="78">
        <f>IF(H45=0, "-", H36/H45)</f>
        <v>5.5858909182200465E-3</v>
      </c>
      <c r="J36" s="77">
        <f t="shared" si="0"/>
        <v>-0.29411764705882354</v>
      </c>
      <c r="K36" s="78">
        <f t="shared" si="1"/>
        <v>-0.30337078651685395</v>
      </c>
    </row>
    <row r="37" spans="1:11" x14ac:dyDescent="0.2">
      <c r="A37" s="20" t="s">
        <v>91</v>
      </c>
      <c r="B37" s="55">
        <v>20</v>
      </c>
      <c r="C37" s="138">
        <f>IF(B45=0, "-", B37/B45)</f>
        <v>5.812263876780006E-3</v>
      </c>
      <c r="D37" s="55">
        <v>20</v>
      </c>
      <c r="E37" s="78">
        <f>IF(D45=0, "-", D37/D45)</f>
        <v>6.466214031684449E-3</v>
      </c>
      <c r="F37" s="128">
        <v>62</v>
      </c>
      <c r="G37" s="138">
        <f>IF(F45=0, "-", F37/F45)</f>
        <v>4.4403065243858774E-3</v>
      </c>
      <c r="H37" s="55">
        <v>77</v>
      </c>
      <c r="I37" s="78">
        <f>IF(H45=0, "-", H37/H45)</f>
        <v>4.832737086549928E-3</v>
      </c>
      <c r="J37" s="77">
        <f t="shared" si="0"/>
        <v>0</v>
      </c>
      <c r="K37" s="78">
        <f t="shared" si="1"/>
        <v>-0.19480519480519481</v>
      </c>
    </row>
    <row r="38" spans="1:11" x14ac:dyDescent="0.2">
      <c r="A38" s="20" t="s">
        <v>92</v>
      </c>
      <c r="B38" s="55">
        <v>0</v>
      </c>
      <c r="C38" s="138">
        <f>IF(B45=0, "-", B38/B45)</f>
        <v>0</v>
      </c>
      <c r="D38" s="55">
        <v>0</v>
      </c>
      <c r="E38" s="78">
        <f>IF(D45=0, "-", D38/D45)</f>
        <v>0</v>
      </c>
      <c r="F38" s="128">
        <v>3</v>
      </c>
      <c r="G38" s="138">
        <f>IF(F45=0, "-", F38/F45)</f>
        <v>2.1485354150254244E-4</v>
      </c>
      <c r="H38" s="55">
        <v>0</v>
      </c>
      <c r="I38" s="78">
        <f>IF(H45=0, "-", H38/H45)</f>
        <v>0</v>
      </c>
      <c r="J38" s="77" t="str">
        <f t="shared" si="0"/>
        <v>-</v>
      </c>
      <c r="K38" s="78" t="str">
        <f t="shared" si="1"/>
        <v>-</v>
      </c>
    </row>
    <row r="39" spans="1:11" x14ac:dyDescent="0.2">
      <c r="A39" s="20" t="s">
        <v>93</v>
      </c>
      <c r="B39" s="55">
        <v>239</v>
      </c>
      <c r="C39" s="138">
        <f>IF(B45=0, "-", B39/B45)</f>
        <v>6.945655332752107E-2</v>
      </c>
      <c r="D39" s="55">
        <v>209</v>
      </c>
      <c r="E39" s="78">
        <f>IF(D45=0, "-", D39/D45)</f>
        <v>6.7571936631102489E-2</v>
      </c>
      <c r="F39" s="128">
        <v>964</v>
      </c>
      <c r="G39" s="138">
        <f>IF(F45=0, "-", F39/F45)</f>
        <v>6.903960466948364E-2</v>
      </c>
      <c r="H39" s="55">
        <v>1132</v>
      </c>
      <c r="I39" s="78">
        <f>IF(H45=0, "-", H39/H45)</f>
        <v>7.1047511454214521E-2</v>
      </c>
      <c r="J39" s="77">
        <f t="shared" si="0"/>
        <v>0.14354066985645933</v>
      </c>
      <c r="K39" s="78">
        <f t="shared" si="1"/>
        <v>-0.14840989399293286</v>
      </c>
    </row>
    <row r="40" spans="1:11" x14ac:dyDescent="0.2">
      <c r="A40" s="20" t="s">
        <v>94</v>
      </c>
      <c r="B40" s="55">
        <v>67</v>
      </c>
      <c r="C40" s="138">
        <f>IF(B45=0, "-", B40/B45)</f>
        <v>1.947108398721302E-2</v>
      </c>
      <c r="D40" s="55">
        <v>91</v>
      </c>
      <c r="E40" s="78">
        <f>IF(D45=0, "-", D40/D45)</f>
        <v>2.9421273844164243E-2</v>
      </c>
      <c r="F40" s="128">
        <v>258</v>
      </c>
      <c r="G40" s="138">
        <f>IF(F45=0, "-", F40/F45)</f>
        <v>1.8477404569218651E-2</v>
      </c>
      <c r="H40" s="55">
        <v>388</v>
      </c>
      <c r="I40" s="78">
        <f>IF(H45=0, "-", H40/H45)</f>
        <v>2.4351973890667167E-2</v>
      </c>
      <c r="J40" s="77">
        <f t="shared" si="0"/>
        <v>-0.26373626373626374</v>
      </c>
      <c r="K40" s="78">
        <f t="shared" si="1"/>
        <v>-0.33505154639175255</v>
      </c>
    </row>
    <row r="41" spans="1:11" x14ac:dyDescent="0.2">
      <c r="A41" s="20" t="s">
        <v>95</v>
      </c>
      <c r="B41" s="55">
        <v>677</v>
      </c>
      <c r="C41" s="138">
        <f>IF(B45=0, "-", B41/B45)</f>
        <v>0.19674513222900319</v>
      </c>
      <c r="D41" s="55">
        <v>457</v>
      </c>
      <c r="E41" s="78">
        <f>IF(D45=0, "-", D41/D45)</f>
        <v>0.14775299062398967</v>
      </c>
      <c r="F41" s="128">
        <v>3009</v>
      </c>
      <c r="G41" s="138">
        <f>IF(F45=0, "-", F41/F45)</f>
        <v>0.21549810212705006</v>
      </c>
      <c r="H41" s="55">
        <v>2678</v>
      </c>
      <c r="I41" s="78">
        <f>IF(H45=0, "-", H41/H45)</f>
        <v>0.16807883010104813</v>
      </c>
      <c r="J41" s="77">
        <f t="shared" si="0"/>
        <v>0.48140043763676149</v>
      </c>
      <c r="K41" s="78">
        <f t="shared" si="1"/>
        <v>0.12359970126960418</v>
      </c>
    </row>
    <row r="42" spans="1:11" x14ac:dyDescent="0.2">
      <c r="A42" s="20" t="s">
        <v>96</v>
      </c>
      <c r="B42" s="55">
        <v>95</v>
      </c>
      <c r="C42" s="138">
        <f>IF(B45=0, "-", B42/B45)</f>
        <v>2.7608253414705027E-2</v>
      </c>
      <c r="D42" s="55">
        <v>67</v>
      </c>
      <c r="E42" s="78">
        <f>IF(D45=0, "-", D42/D45)</f>
        <v>2.1661817006142902E-2</v>
      </c>
      <c r="F42" s="128">
        <v>319</v>
      </c>
      <c r="G42" s="138">
        <f>IF(F45=0, "-", F42/F45)</f>
        <v>2.2846093246437011E-2</v>
      </c>
      <c r="H42" s="55">
        <v>310</v>
      </c>
      <c r="I42" s="78">
        <f>IF(H45=0, "-", H42/H45)</f>
        <v>1.9456473984811398E-2</v>
      </c>
      <c r="J42" s="77">
        <f t="shared" si="0"/>
        <v>0.41791044776119401</v>
      </c>
      <c r="K42" s="78">
        <f t="shared" si="1"/>
        <v>2.903225806451613E-2</v>
      </c>
    </row>
    <row r="43" spans="1:11" x14ac:dyDescent="0.2">
      <c r="A43" s="20" t="s">
        <v>97</v>
      </c>
      <c r="B43" s="55">
        <v>38</v>
      </c>
      <c r="C43" s="138">
        <f>IF(B45=0, "-", B43/B45)</f>
        <v>1.1043301365882011E-2</v>
      </c>
      <c r="D43" s="55">
        <v>26</v>
      </c>
      <c r="E43" s="78">
        <f>IF(D45=0, "-", D43/D45)</f>
        <v>8.4060782411897825E-3</v>
      </c>
      <c r="F43" s="128">
        <v>128</v>
      </c>
      <c r="G43" s="138">
        <f>IF(F45=0, "-", F43/F45)</f>
        <v>9.1670844374418109E-3</v>
      </c>
      <c r="H43" s="55">
        <v>133</v>
      </c>
      <c r="I43" s="78">
        <f>IF(H45=0, "-", H43/H45)</f>
        <v>8.3474549676771474E-3</v>
      </c>
      <c r="J43" s="77">
        <f t="shared" si="0"/>
        <v>0.46153846153846156</v>
      </c>
      <c r="K43" s="78">
        <f t="shared" si="1"/>
        <v>-3.7593984962406013E-2</v>
      </c>
    </row>
    <row r="44" spans="1:11" x14ac:dyDescent="0.2">
      <c r="A44" s="129"/>
      <c r="B44" s="82"/>
      <c r="D44" s="82"/>
      <c r="E44" s="86"/>
      <c r="F44" s="130"/>
      <c r="H44" s="82"/>
      <c r="I44" s="86"/>
      <c r="J44" s="85"/>
      <c r="K44" s="86"/>
    </row>
    <row r="45" spans="1:11" s="38" customFormat="1" x14ac:dyDescent="0.2">
      <c r="A45" s="131" t="s">
        <v>506</v>
      </c>
      <c r="B45" s="32">
        <f>SUM(B7:B44)</f>
        <v>3441</v>
      </c>
      <c r="C45" s="132">
        <v>1</v>
      </c>
      <c r="D45" s="32">
        <f>SUM(D7:D44)</f>
        <v>3093</v>
      </c>
      <c r="E45" s="133">
        <v>1</v>
      </c>
      <c r="F45" s="121">
        <f>SUM(F7:F44)</f>
        <v>13963</v>
      </c>
      <c r="G45" s="134">
        <v>1</v>
      </c>
      <c r="H45" s="32">
        <f>SUM(H7:H44)</f>
        <v>15933</v>
      </c>
      <c r="I45" s="133">
        <v>1</v>
      </c>
      <c r="J45" s="35">
        <f>IF(D45=0, "-", (B45-D45)/D45)</f>
        <v>0.11251212415130941</v>
      </c>
      <c r="K45" s="36">
        <f>IF(H45=0, "-", (F45-H45)/H45)</f>
        <v>-0.12364275403251114</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C437-E9C6-4F1C-9A2D-19055E7047B1}">
  <sheetPr>
    <pageSetUpPr fitToPage="1"/>
  </sheetPr>
  <dimension ref="A1:K75"/>
  <sheetViews>
    <sheetView tabSelected="1" workbookViewId="0">
      <selection activeCell="M1" sqref="M1"/>
    </sheetView>
  </sheetViews>
  <sheetFormatPr defaultRowHeight="12.75" x14ac:dyDescent="0.2"/>
  <cols>
    <col min="1" max="1" width="29.4257812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25</v>
      </c>
      <c r="B4" s="170" t="s">
        <v>4</v>
      </c>
      <c r="C4" s="172"/>
      <c r="D4" s="172"/>
      <c r="E4" s="171"/>
      <c r="F4" s="170" t="s">
        <v>164</v>
      </c>
      <c r="G4" s="172"/>
      <c r="H4" s="172"/>
      <c r="I4" s="171"/>
      <c r="J4" s="170" t="s">
        <v>165</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40</v>
      </c>
      <c r="B6" s="124" t="s">
        <v>166</v>
      </c>
      <c r="C6" s="125" t="s">
        <v>167</v>
      </c>
      <c r="D6" s="124" t="s">
        <v>166</v>
      </c>
      <c r="E6" s="126" t="s">
        <v>167</v>
      </c>
      <c r="F6" s="125" t="s">
        <v>166</v>
      </c>
      <c r="G6" s="125" t="s">
        <v>167</v>
      </c>
      <c r="H6" s="124" t="s">
        <v>166</v>
      </c>
      <c r="I6" s="126" t="s">
        <v>167</v>
      </c>
      <c r="J6" s="124"/>
      <c r="K6" s="126"/>
    </row>
    <row r="7" spans="1:11" x14ac:dyDescent="0.2">
      <c r="A7" s="20" t="s">
        <v>508</v>
      </c>
      <c r="B7" s="55">
        <v>3</v>
      </c>
      <c r="C7" s="138">
        <f>IF(B12=0, "-", B7/B12)</f>
        <v>0.27272727272727271</v>
      </c>
      <c r="D7" s="55">
        <v>0</v>
      </c>
      <c r="E7" s="78">
        <f>IF(D12=0, "-", D7/D12)</f>
        <v>0</v>
      </c>
      <c r="F7" s="128">
        <v>3</v>
      </c>
      <c r="G7" s="138">
        <f>IF(F12=0, "-", F7/F12)</f>
        <v>3.6585365853658534E-2</v>
      </c>
      <c r="H7" s="55">
        <v>0</v>
      </c>
      <c r="I7" s="78">
        <f>IF(H12=0, "-", H7/H12)</f>
        <v>0</v>
      </c>
      <c r="J7" s="77" t="str">
        <f>IF(D7=0, "-", IF((B7-D7)/D7&lt;10, (B7-D7)/D7, "&gt;999%"))</f>
        <v>-</v>
      </c>
      <c r="K7" s="78" t="str">
        <f>IF(H7=0, "-", IF((F7-H7)/H7&lt;10, (F7-H7)/H7, "&gt;999%"))</f>
        <v>-</v>
      </c>
    </row>
    <row r="8" spans="1:11" x14ac:dyDescent="0.2">
      <c r="A8" s="20" t="s">
        <v>509</v>
      </c>
      <c r="B8" s="55">
        <v>1</v>
      </c>
      <c r="C8" s="138">
        <f>IF(B12=0, "-", B8/B12)</f>
        <v>9.0909090909090912E-2</v>
      </c>
      <c r="D8" s="55">
        <v>0</v>
      </c>
      <c r="E8" s="78">
        <f>IF(D12=0, "-", D8/D12)</f>
        <v>0</v>
      </c>
      <c r="F8" s="128">
        <v>3</v>
      </c>
      <c r="G8" s="138">
        <f>IF(F12=0, "-", F8/F12)</f>
        <v>3.6585365853658534E-2</v>
      </c>
      <c r="H8" s="55">
        <v>0</v>
      </c>
      <c r="I8" s="78">
        <f>IF(H12=0, "-", H8/H12)</f>
        <v>0</v>
      </c>
      <c r="J8" s="77" t="str">
        <f>IF(D8=0, "-", IF((B8-D8)/D8&lt;10, (B8-D8)/D8, "&gt;999%"))</f>
        <v>-</v>
      </c>
      <c r="K8" s="78" t="str">
        <f>IF(H8=0, "-", IF((F8-H8)/H8&lt;10, (F8-H8)/H8, "&gt;999%"))</f>
        <v>-</v>
      </c>
    </row>
    <row r="9" spans="1:11" x14ac:dyDescent="0.2">
      <c r="A9" s="20" t="s">
        <v>510</v>
      </c>
      <c r="B9" s="55">
        <v>0</v>
      </c>
      <c r="C9" s="138">
        <f>IF(B12=0, "-", B9/B12)</f>
        <v>0</v>
      </c>
      <c r="D9" s="55">
        <v>2</v>
      </c>
      <c r="E9" s="78">
        <f>IF(D12=0, "-", D9/D12)</f>
        <v>0.1</v>
      </c>
      <c r="F9" s="128">
        <v>1</v>
      </c>
      <c r="G9" s="138">
        <f>IF(F12=0, "-", F9/F12)</f>
        <v>1.2195121951219513E-2</v>
      </c>
      <c r="H9" s="55">
        <v>2</v>
      </c>
      <c r="I9" s="78">
        <f>IF(H12=0, "-", H9/H12)</f>
        <v>2.3809523809523808E-2</v>
      </c>
      <c r="J9" s="77">
        <f>IF(D9=0, "-", IF((B9-D9)/D9&lt;10, (B9-D9)/D9, "&gt;999%"))</f>
        <v>-1</v>
      </c>
      <c r="K9" s="78">
        <f>IF(H9=0, "-", IF((F9-H9)/H9&lt;10, (F9-H9)/H9, "&gt;999%"))</f>
        <v>-0.5</v>
      </c>
    </row>
    <row r="10" spans="1:11" x14ac:dyDescent="0.2">
      <c r="A10" s="20" t="s">
        <v>511</v>
      </c>
      <c r="B10" s="55">
        <v>7</v>
      </c>
      <c r="C10" s="138">
        <f>IF(B12=0, "-", B10/B12)</f>
        <v>0.63636363636363635</v>
      </c>
      <c r="D10" s="55">
        <v>18</v>
      </c>
      <c r="E10" s="78">
        <f>IF(D12=0, "-", D10/D12)</f>
        <v>0.9</v>
      </c>
      <c r="F10" s="128">
        <v>75</v>
      </c>
      <c r="G10" s="138">
        <f>IF(F12=0, "-", F10/F12)</f>
        <v>0.91463414634146345</v>
      </c>
      <c r="H10" s="55">
        <v>82</v>
      </c>
      <c r="I10" s="78">
        <f>IF(H12=0, "-", H10/H12)</f>
        <v>0.97619047619047616</v>
      </c>
      <c r="J10" s="77">
        <f>IF(D10=0, "-", IF((B10-D10)/D10&lt;10, (B10-D10)/D10, "&gt;999%"))</f>
        <v>-0.61111111111111116</v>
      </c>
      <c r="K10" s="78">
        <f>IF(H10=0, "-", IF((F10-H10)/H10&lt;10, (F10-H10)/H10, "&gt;999%"))</f>
        <v>-8.5365853658536592E-2</v>
      </c>
    </row>
    <row r="11" spans="1:11" x14ac:dyDescent="0.2">
      <c r="A11" s="129"/>
      <c r="B11" s="82"/>
      <c r="D11" s="82"/>
      <c r="E11" s="86"/>
      <c r="F11" s="130"/>
      <c r="H11" s="82"/>
      <c r="I11" s="86"/>
      <c r="J11" s="85"/>
      <c r="K11" s="86"/>
    </row>
    <row r="12" spans="1:11" s="38" customFormat="1" x14ac:dyDescent="0.2">
      <c r="A12" s="131" t="s">
        <v>512</v>
      </c>
      <c r="B12" s="32">
        <f>SUM(B7:B11)</f>
        <v>11</v>
      </c>
      <c r="C12" s="132">
        <f>B12/7200</f>
        <v>1.5277777777777779E-3</v>
      </c>
      <c r="D12" s="32">
        <f>SUM(D7:D11)</f>
        <v>20</v>
      </c>
      <c r="E12" s="133">
        <f>D12/6953</f>
        <v>2.8764562059542644E-3</v>
      </c>
      <c r="F12" s="121">
        <f>SUM(F7:F11)</f>
        <v>82</v>
      </c>
      <c r="G12" s="134">
        <f>F12/28087</f>
        <v>2.9195001246128103E-3</v>
      </c>
      <c r="H12" s="32">
        <f>SUM(H7:H11)</f>
        <v>84</v>
      </c>
      <c r="I12" s="133">
        <f>H12/34933</f>
        <v>2.4046030973577993E-3</v>
      </c>
      <c r="J12" s="35">
        <f>IF(D12=0, "-", IF((B12-D12)/D12&lt;10, (B12-D12)/D12, "&gt;999%"))</f>
        <v>-0.45</v>
      </c>
      <c r="K12" s="36">
        <f>IF(H12=0, "-", IF((F12-H12)/H12&lt;10, (F12-H12)/H12, "&gt;999%"))</f>
        <v>-2.3809523809523808E-2</v>
      </c>
    </row>
    <row r="13" spans="1:11" x14ac:dyDescent="0.2">
      <c r="B13" s="130"/>
      <c r="D13" s="130"/>
      <c r="F13" s="130"/>
      <c r="H13" s="130"/>
    </row>
    <row r="14" spans="1:11" x14ac:dyDescent="0.2">
      <c r="A14" s="123" t="s">
        <v>41</v>
      </c>
      <c r="B14" s="124" t="s">
        <v>166</v>
      </c>
      <c r="C14" s="125" t="s">
        <v>167</v>
      </c>
      <c r="D14" s="124" t="s">
        <v>166</v>
      </c>
      <c r="E14" s="126" t="s">
        <v>167</v>
      </c>
      <c r="F14" s="125" t="s">
        <v>166</v>
      </c>
      <c r="G14" s="125" t="s">
        <v>167</v>
      </c>
      <c r="H14" s="124" t="s">
        <v>166</v>
      </c>
      <c r="I14" s="126" t="s">
        <v>167</v>
      </c>
      <c r="J14" s="124"/>
      <c r="K14" s="126"/>
    </row>
    <row r="15" spans="1:11" x14ac:dyDescent="0.2">
      <c r="A15" s="20" t="s">
        <v>513</v>
      </c>
      <c r="B15" s="55">
        <v>0</v>
      </c>
      <c r="C15" s="138" t="str">
        <f>IF(B17=0, "-", B15/B17)</f>
        <v>-</v>
      </c>
      <c r="D15" s="55">
        <v>2</v>
      </c>
      <c r="E15" s="78">
        <f>IF(D17=0, "-", D15/D17)</f>
        <v>1</v>
      </c>
      <c r="F15" s="128">
        <v>3</v>
      </c>
      <c r="G15" s="138">
        <f>IF(F17=0, "-", F15/F17)</f>
        <v>1</v>
      </c>
      <c r="H15" s="55">
        <v>7</v>
      </c>
      <c r="I15" s="78">
        <f>IF(H17=0, "-", H15/H17)</f>
        <v>1</v>
      </c>
      <c r="J15" s="77">
        <f>IF(D15=0, "-", IF((B15-D15)/D15&lt;10, (B15-D15)/D15, "&gt;999%"))</f>
        <v>-1</v>
      </c>
      <c r="K15" s="78">
        <f>IF(H15=0, "-", IF((F15-H15)/H15&lt;10, (F15-H15)/H15, "&gt;999%"))</f>
        <v>-0.5714285714285714</v>
      </c>
    </row>
    <row r="16" spans="1:11" x14ac:dyDescent="0.2">
      <c r="A16" s="129"/>
      <c r="B16" s="82"/>
      <c r="D16" s="82"/>
      <c r="E16" s="86"/>
      <c r="F16" s="130"/>
      <c r="H16" s="82"/>
      <c r="I16" s="86"/>
      <c r="J16" s="85"/>
      <c r="K16" s="86"/>
    </row>
    <row r="17" spans="1:11" s="38" customFormat="1" x14ac:dyDescent="0.2">
      <c r="A17" s="131" t="s">
        <v>514</v>
      </c>
      <c r="B17" s="32">
        <f>SUM(B15:B16)</f>
        <v>0</v>
      </c>
      <c r="C17" s="132">
        <f>B17/7200</f>
        <v>0</v>
      </c>
      <c r="D17" s="32">
        <f>SUM(D15:D16)</f>
        <v>2</v>
      </c>
      <c r="E17" s="133">
        <f>D17/6953</f>
        <v>2.8764562059542645E-4</v>
      </c>
      <c r="F17" s="121">
        <f>SUM(F15:F16)</f>
        <v>3</v>
      </c>
      <c r="G17" s="134">
        <f>F17/28087</f>
        <v>1.0681098016876134E-4</v>
      </c>
      <c r="H17" s="32">
        <f>SUM(H15:H16)</f>
        <v>7</v>
      </c>
      <c r="I17" s="133">
        <f>H17/34933</f>
        <v>2.0038359144648326E-4</v>
      </c>
      <c r="J17" s="35">
        <f>IF(D17=0, "-", IF((B17-D17)/D17&lt;10, (B17-D17)/D17, "&gt;999%"))</f>
        <v>-1</v>
      </c>
      <c r="K17" s="36">
        <f>IF(H17=0, "-", IF((F17-H17)/H17&lt;10, (F17-H17)/H17, "&gt;999%"))</f>
        <v>-0.5714285714285714</v>
      </c>
    </row>
    <row r="18" spans="1:11" x14ac:dyDescent="0.2">
      <c r="B18" s="130"/>
      <c r="D18" s="130"/>
      <c r="F18" s="130"/>
      <c r="H18" s="130"/>
    </row>
    <row r="19" spans="1:11" x14ac:dyDescent="0.2">
      <c r="A19" s="123" t="s">
        <v>42</v>
      </c>
      <c r="B19" s="124" t="s">
        <v>166</v>
      </c>
      <c r="C19" s="125" t="s">
        <v>167</v>
      </c>
      <c r="D19" s="124" t="s">
        <v>166</v>
      </c>
      <c r="E19" s="126" t="s">
        <v>167</v>
      </c>
      <c r="F19" s="125" t="s">
        <v>166</v>
      </c>
      <c r="G19" s="125" t="s">
        <v>167</v>
      </c>
      <c r="H19" s="124" t="s">
        <v>166</v>
      </c>
      <c r="I19" s="126" t="s">
        <v>167</v>
      </c>
      <c r="J19" s="124"/>
      <c r="K19" s="126"/>
    </row>
    <row r="20" spans="1:11" x14ac:dyDescent="0.2">
      <c r="A20" s="20" t="s">
        <v>515</v>
      </c>
      <c r="B20" s="55">
        <v>1</v>
      </c>
      <c r="C20" s="138">
        <f>IF(B25=0, "-", B20/B25)</f>
        <v>4.3478260869565216E-2</v>
      </c>
      <c r="D20" s="55">
        <v>0</v>
      </c>
      <c r="E20" s="78">
        <f>IF(D25=0, "-", D20/D25)</f>
        <v>0</v>
      </c>
      <c r="F20" s="128">
        <v>1</v>
      </c>
      <c r="G20" s="138">
        <f>IF(F25=0, "-", F20/F25)</f>
        <v>1.9230769230769232E-2</v>
      </c>
      <c r="H20" s="55">
        <v>1</v>
      </c>
      <c r="I20" s="78">
        <f>IF(H25=0, "-", H20/H25)</f>
        <v>1.4285714285714285E-2</v>
      </c>
      <c r="J20" s="77" t="str">
        <f>IF(D20=0, "-", IF((B20-D20)/D20&lt;10, (B20-D20)/D20, "&gt;999%"))</f>
        <v>-</v>
      </c>
      <c r="K20" s="78">
        <f>IF(H20=0, "-", IF((F20-H20)/H20&lt;10, (F20-H20)/H20, "&gt;999%"))</f>
        <v>0</v>
      </c>
    </row>
    <row r="21" spans="1:11" x14ac:dyDescent="0.2">
      <c r="A21" s="20" t="s">
        <v>516</v>
      </c>
      <c r="B21" s="55">
        <v>3</v>
      </c>
      <c r="C21" s="138">
        <f>IF(B25=0, "-", B21/B25)</f>
        <v>0.13043478260869565</v>
      </c>
      <c r="D21" s="55">
        <v>0</v>
      </c>
      <c r="E21" s="78">
        <f>IF(D25=0, "-", D21/D25)</f>
        <v>0</v>
      </c>
      <c r="F21" s="128">
        <v>9</v>
      </c>
      <c r="G21" s="138">
        <f>IF(F25=0, "-", F21/F25)</f>
        <v>0.17307692307692307</v>
      </c>
      <c r="H21" s="55">
        <v>0</v>
      </c>
      <c r="I21" s="78">
        <f>IF(H25=0, "-", H21/H25)</f>
        <v>0</v>
      </c>
      <c r="J21" s="77" t="str">
        <f>IF(D21=0, "-", IF((B21-D21)/D21&lt;10, (B21-D21)/D21, "&gt;999%"))</f>
        <v>-</v>
      </c>
      <c r="K21" s="78" t="str">
        <f>IF(H21=0, "-", IF((F21-H21)/H21&lt;10, (F21-H21)/H21, "&gt;999%"))</f>
        <v>-</v>
      </c>
    </row>
    <row r="22" spans="1:11" x14ac:dyDescent="0.2">
      <c r="A22" s="20" t="s">
        <v>517</v>
      </c>
      <c r="B22" s="55">
        <v>3</v>
      </c>
      <c r="C22" s="138">
        <f>IF(B25=0, "-", B22/B25)</f>
        <v>0.13043478260869565</v>
      </c>
      <c r="D22" s="55">
        <v>8</v>
      </c>
      <c r="E22" s="78">
        <f>IF(D25=0, "-", D22/D25)</f>
        <v>0.5</v>
      </c>
      <c r="F22" s="128">
        <v>12</v>
      </c>
      <c r="G22" s="138">
        <f>IF(F25=0, "-", F22/F25)</f>
        <v>0.23076923076923078</v>
      </c>
      <c r="H22" s="55">
        <v>35</v>
      </c>
      <c r="I22" s="78">
        <f>IF(H25=0, "-", H22/H25)</f>
        <v>0.5</v>
      </c>
      <c r="J22" s="77">
        <f>IF(D22=0, "-", IF((B22-D22)/D22&lt;10, (B22-D22)/D22, "&gt;999%"))</f>
        <v>-0.625</v>
      </c>
      <c r="K22" s="78">
        <f>IF(H22=0, "-", IF((F22-H22)/H22&lt;10, (F22-H22)/H22, "&gt;999%"))</f>
        <v>-0.65714285714285714</v>
      </c>
    </row>
    <row r="23" spans="1:11" x14ac:dyDescent="0.2">
      <c r="A23" s="20" t="s">
        <v>518</v>
      </c>
      <c r="B23" s="55">
        <v>16</v>
      </c>
      <c r="C23" s="138">
        <f>IF(B25=0, "-", B23/B25)</f>
        <v>0.69565217391304346</v>
      </c>
      <c r="D23" s="55">
        <v>8</v>
      </c>
      <c r="E23" s="78">
        <f>IF(D25=0, "-", D23/D25)</f>
        <v>0.5</v>
      </c>
      <c r="F23" s="128">
        <v>30</v>
      </c>
      <c r="G23" s="138">
        <f>IF(F25=0, "-", F23/F25)</f>
        <v>0.57692307692307687</v>
      </c>
      <c r="H23" s="55">
        <v>34</v>
      </c>
      <c r="I23" s="78">
        <f>IF(H25=0, "-", H23/H25)</f>
        <v>0.48571428571428571</v>
      </c>
      <c r="J23" s="77">
        <f>IF(D23=0, "-", IF((B23-D23)/D23&lt;10, (B23-D23)/D23, "&gt;999%"))</f>
        <v>1</v>
      </c>
      <c r="K23" s="78">
        <f>IF(H23=0, "-", IF((F23-H23)/H23&lt;10, (F23-H23)/H23, "&gt;999%"))</f>
        <v>-0.11764705882352941</v>
      </c>
    </row>
    <row r="24" spans="1:11" x14ac:dyDescent="0.2">
      <c r="A24" s="129"/>
      <c r="B24" s="82"/>
      <c r="D24" s="82"/>
      <c r="E24" s="86"/>
      <c r="F24" s="130"/>
      <c r="H24" s="82"/>
      <c r="I24" s="86"/>
      <c r="J24" s="85"/>
      <c r="K24" s="86"/>
    </row>
    <row r="25" spans="1:11" s="38" customFormat="1" x14ac:dyDescent="0.2">
      <c r="A25" s="131" t="s">
        <v>519</v>
      </c>
      <c r="B25" s="32">
        <f>SUM(B20:B24)</f>
        <v>23</v>
      </c>
      <c r="C25" s="132">
        <f>B25/7200</f>
        <v>3.1944444444444446E-3</v>
      </c>
      <c r="D25" s="32">
        <f>SUM(D20:D24)</f>
        <v>16</v>
      </c>
      <c r="E25" s="133">
        <f>D25/6953</f>
        <v>2.3011649647634116E-3</v>
      </c>
      <c r="F25" s="121">
        <f>SUM(F20:F24)</f>
        <v>52</v>
      </c>
      <c r="G25" s="134">
        <f>F25/28087</f>
        <v>1.8513903229251966E-3</v>
      </c>
      <c r="H25" s="32">
        <f>SUM(H20:H24)</f>
        <v>70</v>
      </c>
      <c r="I25" s="133">
        <f>H25/34933</f>
        <v>2.0038359144648327E-3</v>
      </c>
      <c r="J25" s="35">
        <f>IF(D25=0, "-", IF((B25-D25)/D25&lt;10, (B25-D25)/D25, "&gt;999%"))</f>
        <v>0.4375</v>
      </c>
      <c r="K25" s="36">
        <f>IF(H25=0, "-", IF((F25-H25)/H25&lt;10, (F25-H25)/H25, "&gt;999%"))</f>
        <v>-0.25714285714285712</v>
      </c>
    </row>
    <row r="26" spans="1:11" x14ac:dyDescent="0.2">
      <c r="B26" s="130"/>
      <c r="D26" s="130"/>
      <c r="F26" s="130"/>
      <c r="H26" s="130"/>
    </row>
    <row r="27" spans="1:11" x14ac:dyDescent="0.2">
      <c r="A27" s="123" t="s">
        <v>43</v>
      </c>
      <c r="B27" s="124" t="s">
        <v>166</v>
      </c>
      <c r="C27" s="125" t="s">
        <v>167</v>
      </c>
      <c r="D27" s="124" t="s">
        <v>166</v>
      </c>
      <c r="E27" s="126" t="s">
        <v>167</v>
      </c>
      <c r="F27" s="125" t="s">
        <v>166</v>
      </c>
      <c r="G27" s="125" t="s">
        <v>167</v>
      </c>
      <c r="H27" s="124" t="s">
        <v>166</v>
      </c>
      <c r="I27" s="126" t="s">
        <v>167</v>
      </c>
      <c r="J27" s="124"/>
      <c r="K27" s="126"/>
    </row>
    <row r="28" spans="1:11" x14ac:dyDescent="0.2">
      <c r="A28" s="20" t="s">
        <v>520</v>
      </c>
      <c r="B28" s="55">
        <v>26</v>
      </c>
      <c r="C28" s="138">
        <f>IF(B39=0, "-", B28/B39)</f>
        <v>8.9965397923875437E-2</v>
      </c>
      <c r="D28" s="55">
        <v>28</v>
      </c>
      <c r="E28" s="78">
        <f>IF(D39=0, "-", D28/D39)</f>
        <v>0.14213197969543148</v>
      </c>
      <c r="F28" s="128">
        <v>94</v>
      </c>
      <c r="G28" s="138">
        <f>IF(F39=0, "-", F28/F39)</f>
        <v>0.14395099540581929</v>
      </c>
      <c r="H28" s="55">
        <v>105</v>
      </c>
      <c r="I28" s="78">
        <f>IF(H39=0, "-", H28/H39)</f>
        <v>0.15813253012048192</v>
      </c>
      <c r="J28" s="77">
        <f t="shared" ref="J28:J37" si="0">IF(D28=0, "-", IF((B28-D28)/D28&lt;10, (B28-D28)/D28, "&gt;999%"))</f>
        <v>-7.1428571428571425E-2</v>
      </c>
      <c r="K28" s="78">
        <f t="shared" ref="K28:K37" si="1">IF(H28=0, "-", IF((F28-H28)/H28&lt;10, (F28-H28)/H28, "&gt;999%"))</f>
        <v>-0.10476190476190476</v>
      </c>
    </row>
    <row r="29" spans="1:11" x14ac:dyDescent="0.2">
      <c r="A29" s="20" t="s">
        <v>521</v>
      </c>
      <c r="B29" s="55">
        <v>35</v>
      </c>
      <c r="C29" s="138">
        <f>IF(B39=0, "-", B29/B39)</f>
        <v>0.12110726643598616</v>
      </c>
      <c r="D29" s="55">
        <v>32</v>
      </c>
      <c r="E29" s="78">
        <f>IF(D39=0, "-", D29/D39)</f>
        <v>0.16243654822335024</v>
      </c>
      <c r="F29" s="128">
        <v>72</v>
      </c>
      <c r="G29" s="138">
        <f>IF(F39=0, "-", F29/F39)</f>
        <v>0.11026033690658499</v>
      </c>
      <c r="H29" s="55">
        <v>116</v>
      </c>
      <c r="I29" s="78">
        <f>IF(H39=0, "-", H29/H39)</f>
        <v>0.1746987951807229</v>
      </c>
      <c r="J29" s="77">
        <f t="shared" si="0"/>
        <v>9.375E-2</v>
      </c>
      <c r="K29" s="78">
        <f t="shared" si="1"/>
        <v>-0.37931034482758619</v>
      </c>
    </row>
    <row r="30" spans="1:11" x14ac:dyDescent="0.2">
      <c r="A30" s="20" t="s">
        <v>522</v>
      </c>
      <c r="B30" s="55">
        <v>10</v>
      </c>
      <c r="C30" s="138">
        <f>IF(B39=0, "-", B30/B39)</f>
        <v>3.4602076124567477E-2</v>
      </c>
      <c r="D30" s="55">
        <v>17</v>
      </c>
      <c r="E30" s="78">
        <f>IF(D39=0, "-", D30/D39)</f>
        <v>8.6294416243654817E-2</v>
      </c>
      <c r="F30" s="128">
        <v>34</v>
      </c>
      <c r="G30" s="138">
        <f>IF(F39=0, "-", F30/F39)</f>
        <v>5.2067381316998472E-2</v>
      </c>
      <c r="H30" s="55">
        <v>48</v>
      </c>
      <c r="I30" s="78">
        <f>IF(H39=0, "-", H30/H39)</f>
        <v>7.2289156626506021E-2</v>
      </c>
      <c r="J30" s="77">
        <f t="shared" si="0"/>
        <v>-0.41176470588235292</v>
      </c>
      <c r="K30" s="78">
        <f t="shared" si="1"/>
        <v>-0.29166666666666669</v>
      </c>
    </row>
    <row r="31" spans="1:11" x14ac:dyDescent="0.2">
      <c r="A31" s="20" t="s">
        <v>523</v>
      </c>
      <c r="B31" s="55">
        <v>4</v>
      </c>
      <c r="C31" s="138">
        <f>IF(B39=0, "-", B31/B39)</f>
        <v>1.384083044982699E-2</v>
      </c>
      <c r="D31" s="55">
        <v>7</v>
      </c>
      <c r="E31" s="78">
        <f>IF(D39=0, "-", D31/D39)</f>
        <v>3.553299492385787E-2</v>
      </c>
      <c r="F31" s="128">
        <v>14</v>
      </c>
      <c r="G31" s="138">
        <f>IF(F39=0, "-", F31/F39)</f>
        <v>2.1439509954058193E-2</v>
      </c>
      <c r="H31" s="55">
        <v>15</v>
      </c>
      <c r="I31" s="78">
        <f>IF(H39=0, "-", H31/H39)</f>
        <v>2.2590361445783132E-2</v>
      </c>
      <c r="J31" s="77">
        <f t="shared" si="0"/>
        <v>-0.42857142857142855</v>
      </c>
      <c r="K31" s="78">
        <f t="shared" si="1"/>
        <v>-6.6666666666666666E-2</v>
      </c>
    </row>
    <row r="32" spans="1:11" x14ac:dyDescent="0.2">
      <c r="A32" s="20" t="s">
        <v>524</v>
      </c>
      <c r="B32" s="55">
        <v>12</v>
      </c>
      <c r="C32" s="138">
        <f>IF(B39=0, "-", B32/B39)</f>
        <v>4.1522491349480967E-2</v>
      </c>
      <c r="D32" s="55">
        <v>0</v>
      </c>
      <c r="E32" s="78">
        <f>IF(D39=0, "-", D32/D39)</f>
        <v>0</v>
      </c>
      <c r="F32" s="128">
        <v>25</v>
      </c>
      <c r="G32" s="138">
        <f>IF(F39=0, "-", F32/F39)</f>
        <v>3.8284839203675342E-2</v>
      </c>
      <c r="H32" s="55">
        <v>12</v>
      </c>
      <c r="I32" s="78">
        <f>IF(H39=0, "-", H32/H39)</f>
        <v>1.8072289156626505E-2</v>
      </c>
      <c r="J32" s="77" t="str">
        <f t="shared" si="0"/>
        <v>-</v>
      </c>
      <c r="K32" s="78">
        <f t="shared" si="1"/>
        <v>1.0833333333333333</v>
      </c>
    </row>
    <row r="33" spans="1:11" x14ac:dyDescent="0.2">
      <c r="A33" s="20" t="s">
        <v>525</v>
      </c>
      <c r="B33" s="55">
        <v>23</v>
      </c>
      <c r="C33" s="138">
        <f>IF(B39=0, "-", B33/B39)</f>
        <v>7.9584775086505188E-2</v>
      </c>
      <c r="D33" s="55">
        <v>0</v>
      </c>
      <c r="E33" s="78">
        <f>IF(D39=0, "-", D33/D39)</f>
        <v>0</v>
      </c>
      <c r="F33" s="128">
        <v>23</v>
      </c>
      <c r="G33" s="138">
        <f>IF(F39=0, "-", F33/F39)</f>
        <v>3.5222052067381319E-2</v>
      </c>
      <c r="H33" s="55">
        <v>0</v>
      </c>
      <c r="I33" s="78">
        <f>IF(H39=0, "-", H33/H39)</f>
        <v>0</v>
      </c>
      <c r="J33" s="77" t="str">
        <f t="shared" si="0"/>
        <v>-</v>
      </c>
      <c r="K33" s="78" t="str">
        <f t="shared" si="1"/>
        <v>-</v>
      </c>
    </row>
    <row r="34" spans="1:11" x14ac:dyDescent="0.2">
      <c r="A34" s="20" t="s">
        <v>526</v>
      </c>
      <c r="B34" s="55">
        <v>0</v>
      </c>
      <c r="C34" s="138">
        <f>IF(B39=0, "-", B34/B39)</f>
        <v>0</v>
      </c>
      <c r="D34" s="55">
        <v>0</v>
      </c>
      <c r="E34" s="78">
        <f>IF(D39=0, "-", D34/D39)</f>
        <v>0</v>
      </c>
      <c r="F34" s="128">
        <v>1</v>
      </c>
      <c r="G34" s="138">
        <f>IF(F39=0, "-", F34/F39)</f>
        <v>1.5313935681470138E-3</v>
      </c>
      <c r="H34" s="55">
        <v>1</v>
      </c>
      <c r="I34" s="78">
        <f>IF(H39=0, "-", H34/H39)</f>
        <v>1.5060240963855422E-3</v>
      </c>
      <c r="J34" s="77" t="str">
        <f t="shared" si="0"/>
        <v>-</v>
      </c>
      <c r="K34" s="78">
        <f t="shared" si="1"/>
        <v>0</v>
      </c>
    </row>
    <row r="35" spans="1:11" x14ac:dyDescent="0.2">
      <c r="A35" s="20" t="s">
        <v>527</v>
      </c>
      <c r="B35" s="55">
        <v>24</v>
      </c>
      <c r="C35" s="138">
        <f>IF(B39=0, "-", B35/B39)</f>
        <v>8.3044982698961933E-2</v>
      </c>
      <c r="D35" s="55">
        <v>21</v>
      </c>
      <c r="E35" s="78">
        <f>IF(D39=0, "-", D35/D39)</f>
        <v>0.1065989847715736</v>
      </c>
      <c r="F35" s="128">
        <v>47</v>
      </c>
      <c r="G35" s="138">
        <f>IF(F39=0, "-", F35/F39)</f>
        <v>7.1975497702909647E-2</v>
      </c>
      <c r="H35" s="55">
        <v>69</v>
      </c>
      <c r="I35" s="78">
        <f>IF(H39=0, "-", H35/H39)</f>
        <v>0.10391566265060241</v>
      </c>
      <c r="J35" s="77">
        <f t="shared" si="0"/>
        <v>0.14285714285714285</v>
      </c>
      <c r="K35" s="78">
        <f t="shared" si="1"/>
        <v>-0.3188405797101449</v>
      </c>
    </row>
    <row r="36" spans="1:11" x14ac:dyDescent="0.2">
      <c r="A36" s="20" t="s">
        <v>528</v>
      </c>
      <c r="B36" s="55">
        <v>151</v>
      </c>
      <c r="C36" s="138">
        <f>IF(B39=0, "-", B36/B39)</f>
        <v>0.52249134948096887</v>
      </c>
      <c r="D36" s="55">
        <v>87</v>
      </c>
      <c r="E36" s="78">
        <f>IF(D39=0, "-", D36/D39)</f>
        <v>0.44162436548223349</v>
      </c>
      <c r="F36" s="128">
        <v>333</v>
      </c>
      <c r="G36" s="138">
        <f>IF(F39=0, "-", F36/F39)</f>
        <v>0.50995405819295558</v>
      </c>
      <c r="H36" s="55">
        <v>269</v>
      </c>
      <c r="I36" s="78">
        <f>IF(H39=0, "-", H36/H39)</f>
        <v>0.40512048192771083</v>
      </c>
      <c r="J36" s="77">
        <f t="shared" si="0"/>
        <v>0.73563218390804597</v>
      </c>
      <c r="K36" s="78">
        <f t="shared" si="1"/>
        <v>0.23791821561338289</v>
      </c>
    </row>
    <row r="37" spans="1:11" x14ac:dyDescent="0.2">
      <c r="A37" s="20" t="s">
        <v>529</v>
      </c>
      <c r="B37" s="55">
        <v>4</v>
      </c>
      <c r="C37" s="138">
        <f>IF(B39=0, "-", B37/B39)</f>
        <v>1.384083044982699E-2</v>
      </c>
      <c r="D37" s="55">
        <v>5</v>
      </c>
      <c r="E37" s="78">
        <f>IF(D39=0, "-", D37/D39)</f>
        <v>2.5380710659898477E-2</v>
      </c>
      <c r="F37" s="128">
        <v>10</v>
      </c>
      <c r="G37" s="138">
        <f>IF(F39=0, "-", F37/F39)</f>
        <v>1.5313935681470138E-2</v>
      </c>
      <c r="H37" s="55">
        <v>29</v>
      </c>
      <c r="I37" s="78">
        <f>IF(H39=0, "-", H37/H39)</f>
        <v>4.3674698795180725E-2</v>
      </c>
      <c r="J37" s="77">
        <f t="shared" si="0"/>
        <v>-0.2</v>
      </c>
      <c r="K37" s="78">
        <f t="shared" si="1"/>
        <v>-0.65517241379310343</v>
      </c>
    </row>
    <row r="38" spans="1:11" x14ac:dyDescent="0.2">
      <c r="A38" s="129"/>
      <c r="B38" s="82"/>
      <c r="D38" s="82"/>
      <c r="E38" s="86"/>
      <c r="F38" s="130"/>
      <c r="H38" s="82"/>
      <c r="I38" s="86"/>
      <c r="J38" s="85"/>
      <c r="K38" s="86"/>
    </row>
    <row r="39" spans="1:11" s="38" customFormat="1" x14ac:dyDescent="0.2">
      <c r="A39" s="131" t="s">
        <v>530</v>
      </c>
      <c r="B39" s="32">
        <f>SUM(B28:B38)</f>
        <v>289</v>
      </c>
      <c r="C39" s="132">
        <f>B39/7200</f>
        <v>4.0138888888888891E-2</v>
      </c>
      <c r="D39" s="32">
        <f>SUM(D28:D38)</f>
        <v>197</v>
      </c>
      <c r="E39" s="133">
        <f>D39/6953</f>
        <v>2.8333093628649504E-2</v>
      </c>
      <c r="F39" s="121">
        <f>SUM(F28:F38)</f>
        <v>653</v>
      </c>
      <c r="G39" s="134">
        <f>F39/28087</f>
        <v>2.3249190016733721E-2</v>
      </c>
      <c r="H39" s="32">
        <f>SUM(H28:H38)</f>
        <v>664</v>
      </c>
      <c r="I39" s="133">
        <f>H39/34933</f>
        <v>1.9007814960066413E-2</v>
      </c>
      <c r="J39" s="35">
        <f>IF(D39=0, "-", IF((B39-D39)/D39&lt;10, (B39-D39)/D39, "&gt;999%"))</f>
        <v>0.46700507614213199</v>
      </c>
      <c r="K39" s="36">
        <f>IF(H39=0, "-", IF((F39-H39)/H39&lt;10, (F39-H39)/H39, "&gt;999%"))</f>
        <v>-1.6566265060240965E-2</v>
      </c>
    </row>
    <row r="40" spans="1:11" x14ac:dyDescent="0.2">
      <c r="B40" s="130"/>
      <c r="D40" s="130"/>
      <c r="F40" s="130"/>
      <c r="H40" s="130"/>
    </row>
    <row r="41" spans="1:11" x14ac:dyDescent="0.2">
      <c r="A41" s="123" t="s">
        <v>44</v>
      </c>
      <c r="B41" s="124" t="s">
        <v>166</v>
      </c>
      <c r="C41" s="125" t="s">
        <v>167</v>
      </c>
      <c r="D41" s="124" t="s">
        <v>166</v>
      </c>
      <c r="E41" s="126" t="s">
        <v>167</v>
      </c>
      <c r="F41" s="125" t="s">
        <v>166</v>
      </c>
      <c r="G41" s="125" t="s">
        <v>167</v>
      </c>
      <c r="H41" s="124" t="s">
        <v>166</v>
      </c>
      <c r="I41" s="126" t="s">
        <v>167</v>
      </c>
      <c r="J41" s="124"/>
      <c r="K41" s="126"/>
    </row>
    <row r="42" spans="1:11" x14ac:dyDescent="0.2">
      <c r="A42" s="20" t="s">
        <v>531</v>
      </c>
      <c r="B42" s="55">
        <v>4</v>
      </c>
      <c r="C42" s="138">
        <f>IF(B52=0, "-", B42/B52)</f>
        <v>2.1390374331550801E-2</v>
      </c>
      <c r="D42" s="55">
        <v>27</v>
      </c>
      <c r="E42" s="78">
        <f>IF(D52=0, "-", D42/D52)</f>
        <v>0.11587982832618025</v>
      </c>
      <c r="F42" s="128">
        <v>53</v>
      </c>
      <c r="G42" s="138">
        <f>IF(F52=0, "-", F42/F52)</f>
        <v>8.5346215780998394E-2</v>
      </c>
      <c r="H42" s="55">
        <v>115</v>
      </c>
      <c r="I42" s="78">
        <f>IF(H52=0, "-", H42/H52)</f>
        <v>0.11651469098277609</v>
      </c>
      <c r="J42" s="77">
        <f t="shared" ref="J42:J50" si="2">IF(D42=0, "-", IF((B42-D42)/D42&lt;10, (B42-D42)/D42, "&gt;999%"))</f>
        <v>-0.85185185185185186</v>
      </c>
      <c r="K42" s="78">
        <f t="shared" ref="K42:K50" si="3">IF(H42=0, "-", IF((F42-H42)/H42&lt;10, (F42-H42)/H42, "&gt;999%"))</f>
        <v>-0.53913043478260869</v>
      </c>
    </row>
    <row r="43" spans="1:11" x14ac:dyDescent="0.2">
      <c r="A43" s="20" t="s">
        <v>532</v>
      </c>
      <c r="B43" s="55">
        <v>13</v>
      </c>
      <c r="C43" s="138">
        <f>IF(B52=0, "-", B43/B52)</f>
        <v>6.9518716577540107E-2</v>
      </c>
      <c r="D43" s="55">
        <v>8</v>
      </c>
      <c r="E43" s="78">
        <f>IF(D52=0, "-", D43/D52)</f>
        <v>3.4334763948497854E-2</v>
      </c>
      <c r="F43" s="128">
        <v>35</v>
      </c>
      <c r="G43" s="138">
        <f>IF(F52=0, "-", F43/F52)</f>
        <v>5.6360708534621579E-2</v>
      </c>
      <c r="H43" s="55">
        <v>22</v>
      </c>
      <c r="I43" s="78">
        <f>IF(H52=0, "-", H43/H52)</f>
        <v>2.2289766970618033E-2</v>
      </c>
      <c r="J43" s="77">
        <f t="shared" si="2"/>
        <v>0.625</v>
      </c>
      <c r="K43" s="78">
        <f t="shared" si="3"/>
        <v>0.59090909090909094</v>
      </c>
    </row>
    <row r="44" spans="1:11" x14ac:dyDescent="0.2">
      <c r="A44" s="20" t="s">
        <v>533</v>
      </c>
      <c r="B44" s="55">
        <v>4</v>
      </c>
      <c r="C44" s="138">
        <f>IF(B52=0, "-", B44/B52)</f>
        <v>2.1390374331550801E-2</v>
      </c>
      <c r="D44" s="55">
        <v>12</v>
      </c>
      <c r="E44" s="78">
        <f>IF(D52=0, "-", D44/D52)</f>
        <v>5.1502145922746781E-2</v>
      </c>
      <c r="F44" s="128">
        <v>40</v>
      </c>
      <c r="G44" s="138">
        <f>IF(F52=0, "-", F44/F52)</f>
        <v>6.4412238325281798E-2</v>
      </c>
      <c r="H44" s="55">
        <v>51</v>
      </c>
      <c r="I44" s="78">
        <f>IF(H52=0, "-", H44/H52)</f>
        <v>5.1671732522796353E-2</v>
      </c>
      <c r="J44" s="77">
        <f t="shared" si="2"/>
        <v>-0.66666666666666663</v>
      </c>
      <c r="K44" s="78">
        <f t="shared" si="3"/>
        <v>-0.21568627450980393</v>
      </c>
    </row>
    <row r="45" spans="1:11" x14ac:dyDescent="0.2">
      <c r="A45" s="20" t="s">
        <v>534</v>
      </c>
      <c r="B45" s="55">
        <v>20</v>
      </c>
      <c r="C45" s="138">
        <f>IF(B52=0, "-", B45/B52)</f>
        <v>0.10695187165775401</v>
      </c>
      <c r="D45" s="55">
        <v>34</v>
      </c>
      <c r="E45" s="78">
        <f>IF(D52=0, "-", D45/D52)</f>
        <v>0.14592274678111589</v>
      </c>
      <c r="F45" s="128">
        <v>72</v>
      </c>
      <c r="G45" s="138">
        <f>IF(F52=0, "-", F45/F52)</f>
        <v>0.11594202898550725</v>
      </c>
      <c r="H45" s="55">
        <v>141</v>
      </c>
      <c r="I45" s="78">
        <f>IF(H52=0, "-", H45/H52)</f>
        <v>0.14285714285714285</v>
      </c>
      <c r="J45" s="77">
        <f t="shared" si="2"/>
        <v>-0.41176470588235292</v>
      </c>
      <c r="K45" s="78">
        <f t="shared" si="3"/>
        <v>-0.48936170212765956</v>
      </c>
    </row>
    <row r="46" spans="1:11" x14ac:dyDescent="0.2">
      <c r="A46" s="20" t="s">
        <v>535</v>
      </c>
      <c r="B46" s="55">
        <v>18</v>
      </c>
      <c r="C46" s="138">
        <f>IF(B52=0, "-", B46/B52)</f>
        <v>9.6256684491978606E-2</v>
      </c>
      <c r="D46" s="55">
        <v>10</v>
      </c>
      <c r="E46" s="78">
        <f>IF(D52=0, "-", D46/D52)</f>
        <v>4.2918454935622317E-2</v>
      </c>
      <c r="F46" s="128">
        <v>58</v>
      </c>
      <c r="G46" s="138">
        <f>IF(F52=0, "-", F46/F52)</f>
        <v>9.3397745571658614E-2</v>
      </c>
      <c r="H46" s="55">
        <v>63</v>
      </c>
      <c r="I46" s="78">
        <f>IF(H52=0, "-", H46/H52)</f>
        <v>6.3829787234042548E-2</v>
      </c>
      <c r="J46" s="77">
        <f t="shared" si="2"/>
        <v>0.8</v>
      </c>
      <c r="K46" s="78">
        <f t="shared" si="3"/>
        <v>-7.9365079365079361E-2</v>
      </c>
    </row>
    <row r="47" spans="1:11" x14ac:dyDescent="0.2">
      <c r="A47" s="20" t="s">
        <v>536</v>
      </c>
      <c r="B47" s="55">
        <v>0</v>
      </c>
      <c r="C47" s="138">
        <f>IF(B52=0, "-", B47/B52)</f>
        <v>0</v>
      </c>
      <c r="D47" s="55">
        <v>0</v>
      </c>
      <c r="E47" s="78">
        <f>IF(D52=0, "-", D47/D52)</f>
        <v>0</v>
      </c>
      <c r="F47" s="128">
        <v>1</v>
      </c>
      <c r="G47" s="138">
        <f>IF(F52=0, "-", F47/F52)</f>
        <v>1.6103059581320451E-3</v>
      </c>
      <c r="H47" s="55">
        <v>0</v>
      </c>
      <c r="I47" s="78">
        <f>IF(H52=0, "-", H47/H52)</f>
        <v>0</v>
      </c>
      <c r="J47" s="77" t="str">
        <f t="shared" si="2"/>
        <v>-</v>
      </c>
      <c r="K47" s="78" t="str">
        <f t="shared" si="3"/>
        <v>-</v>
      </c>
    </row>
    <row r="48" spans="1:11" x14ac:dyDescent="0.2">
      <c r="A48" s="20" t="s">
        <v>537</v>
      </c>
      <c r="B48" s="55">
        <v>41</v>
      </c>
      <c r="C48" s="138">
        <f>IF(B52=0, "-", B48/B52)</f>
        <v>0.21925133689839571</v>
      </c>
      <c r="D48" s="55">
        <v>25</v>
      </c>
      <c r="E48" s="78">
        <f>IF(D52=0, "-", D48/D52)</f>
        <v>0.1072961373390558</v>
      </c>
      <c r="F48" s="128">
        <v>103</v>
      </c>
      <c r="G48" s="138">
        <f>IF(F52=0, "-", F48/F52)</f>
        <v>0.16586151368760063</v>
      </c>
      <c r="H48" s="55">
        <v>157</v>
      </c>
      <c r="I48" s="78">
        <f>IF(H52=0, "-", H48/H52)</f>
        <v>0.15906788247213779</v>
      </c>
      <c r="J48" s="77">
        <f t="shared" si="2"/>
        <v>0.64</v>
      </c>
      <c r="K48" s="78">
        <f t="shared" si="3"/>
        <v>-0.34394904458598724</v>
      </c>
    </row>
    <row r="49" spans="1:11" x14ac:dyDescent="0.2">
      <c r="A49" s="20" t="s">
        <v>538</v>
      </c>
      <c r="B49" s="55">
        <v>8</v>
      </c>
      <c r="C49" s="138">
        <f>IF(B52=0, "-", B49/B52)</f>
        <v>4.2780748663101602E-2</v>
      </c>
      <c r="D49" s="55">
        <v>34</v>
      </c>
      <c r="E49" s="78">
        <f>IF(D52=0, "-", D49/D52)</f>
        <v>0.14592274678111589</v>
      </c>
      <c r="F49" s="128">
        <v>22</v>
      </c>
      <c r="G49" s="138">
        <f>IF(F52=0, "-", F49/F52)</f>
        <v>3.542673107890499E-2</v>
      </c>
      <c r="H49" s="55">
        <v>78</v>
      </c>
      <c r="I49" s="78">
        <f>IF(H52=0, "-", H49/H52)</f>
        <v>7.9027355623100301E-2</v>
      </c>
      <c r="J49" s="77">
        <f t="shared" si="2"/>
        <v>-0.76470588235294112</v>
      </c>
      <c r="K49" s="78">
        <f t="shared" si="3"/>
        <v>-0.71794871794871795</v>
      </c>
    </row>
    <row r="50" spans="1:11" x14ac:dyDescent="0.2">
      <c r="A50" s="20" t="s">
        <v>539</v>
      </c>
      <c r="B50" s="55">
        <v>79</v>
      </c>
      <c r="C50" s="138">
        <f>IF(B52=0, "-", B50/B52)</f>
        <v>0.42245989304812837</v>
      </c>
      <c r="D50" s="55">
        <v>83</v>
      </c>
      <c r="E50" s="78">
        <f>IF(D52=0, "-", D50/D52)</f>
        <v>0.35622317596566522</v>
      </c>
      <c r="F50" s="128">
        <v>237</v>
      </c>
      <c r="G50" s="138">
        <f>IF(F52=0, "-", F50/F52)</f>
        <v>0.38164251207729466</v>
      </c>
      <c r="H50" s="55">
        <v>360</v>
      </c>
      <c r="I50" s="78">
        <f>IF(H52=0, "-", H50/H52)</f>
        <v>0.36474164133738601</v>
      </c>
      <c r="J50" s="77">
        <f t="shared" si="2"/>
        <v>-4.8192771084337352E-2</v>
      </c>
      <c r="K50" s="78">
        <f t="shared" si="3"/>
        <v>-0.34166666666666667</v>
      </c>
    </row>
    <row r="51" spans="1:11" x14ac:dyDescent="0.2">
      <c r="A51" s="129"/>
      <c r="B51" s="82"/>
      <c r="D51" s="82"/>
      <c r="E51" s="86"/>
      <c r="F51" s="130"/>
      <c r="H51" s="82"/>
      <c r="I51" s="86"/>
      <c r="J51" s="85"/>
      <c r="K51" s="86"/>
    </row>
    <row r="52" spans="1:11" s="38" customFormat="1" x14ac:dyDescent="0.2">
      <c r="A52" s="131" t="s">
        <v>540</v>
      </c>
      <c r="B52" s="32">
        <f>SUM(B42:B51)</f>
        <v>187</v>
      </c>
      <c r="C52" s="132">
        <f>B52/7200</f>
        <v>2.5972222222222223E-2</v>
      </c>
      <c r="D52" s="32">
        <f>SUM(D42:D51)</f>
        <v>233</v>
      </c>
      <c r="E52" s="133">
        <f>D52/6953</f>
        <v>3.3510714799367181E-2</v>
      </c>
      <c r="F52" s="121">
        <f>SUM(F42:F51)</f>
        <v>621</v>
      </c>
      <c r="G52" s="134">
        <f>F52/28087</f>
        <v>2.2109872894933599E-2</v>
      </c>
      <c r="H52" s="32">
        <f>SUM(H42:H51)</f>
        <v>987</v>
      </c>
      <c r="I52" s="133">
        <f>H52/34933</f>
        <v>2.8254086393954141E-2</v>
      </c>
      <c r="J52" s="35">
        <f>IF(D52=0, "-", IF((B52-D52)/D52&lt;10, (B52-D52)/D52, "&gt;999%"))</f>
        <v>-0.19742489270386265</v>
      </c>
      <c r="K52" s="36">
        <f>IF(H52=0, "-", IF((F52-H52)/H52&lt;10, (F52-H52)/H52, "&gt;999%"))</f>
        <v>-0.37082066869300911</v>
      </c>
    </row>
    <row r="53" spans="1:11" x14ac:dyDescent="0.2">
      <c r="B53" s="130"/>
      <c r="D53" s="130"/>
      <c r="F53" s="130"/>
      <c r="H53" s="130"/>
    </row>
    <row r="54" spans="1:11" x14ac:dyDescent="0.2">
      <c r="A54" s="123" t="s">
        <v>45</v>
      </c>
      <c r="B54" s="124" t="s">
        <v>166</v>
      </c>
      <c r="C54" s="125" t="s">
        <v>167</v>
      </c>
      <c r="D54" s="124" t="s">
        <v>166</v>
      </c>
      <c r="E54" s="126" t="s">
        <v>167</v>
      </c>
      <c r="F54" s="125" t="s">
        <v>166</v>
      </c>
      <c r="G54" s="125" t="s">
        <v>167</v>
      </c>
      <c r="H54" s="124" t="s">
        <v>166</v>
      </c>
      <c r="I54" s="126" t="s">
        <v>167</v>
      </c>
      <c r="J54" s="124"/>
      <c r="K54" s="126"/>
    </row>
    <row r="55" spans="1:11" x14ac:dyDescent="0.2">
      <c r="A55" s="20" t="s">
        <v>541</v>
      </c>
      <c r="B55" s="55">
        <v>300</v>
      </c>
      <c r="C55" s="138">
        <f>IF(B73=0, "-", B55/B73)</f>
        <v>0.21201413427561838</v>
      </c>
      <c r="D55" s="55">
        <v>271</v>
      </c>
      <c r="E55" s="78">
        <f>IF(D73=0, "-", D55/D73)</f>
        <v>0.21456848772763262</v>
      </c>
      <c r="F55" s="128">
        <v>1060</v>
      </c>
      <c r="G55" s="138">
        <f>IF(F73=0, "-", F55/F73)</f>
        <v>0.21183053557154277</v>
      </c>
      <c r="H55" s="55">
        <v>1212</v>
      </c>
      <c r="I55" s="78">
        <f>IF(H73=0, "-", H55/H73)</f>
        <v>0.20029747149231533</v>
      </c>
      <c r="J55" s="77">
        <f t="shared" ref="J55:J71" si="4">IF(D55=0, "-", IF((B55-D55)/D55&lt;10, (B55-D55)/D55, "&gt;999%"))</f>
        <v>0.1070110701107011</v>
      </c>
      <c r="K55" s="78">
        <f t="shared" ref="K55:K71" si="5">IF(H55=0, "-", IF((F55-H55)/H55&lt;10, (F55-H55)/H55, "&gt;999%"))</f>
        <v>-0.1254125412541254</v>
      </c>
    </row>
    <row r="56" spans="1:11" x14ac:dyDescent="0.2">
      <c r="A56" s="20" t="s">
        <v>542</v>
      </c>
      <c r="B56" s="55">
        <v>1</v>
      </c>
      <c r="C56" s="138">
        <f>IF(B73=0, "-", B56/B73)</f>
        <v>7.0671378091872788E-4</v>
      </c>
      <c r="D56" s="55">
        <v>1</v>
      </c>
      <c r="E56" s="78">
        <f>IF(D73=0, "-", D56/D73)</f>
        <v>7.9176563737133805E-4</v>
      </c>
      <c r="F56" s="128">
        <v>9</v>
      </c>
      <c r="G56" s="138">
        <f>IF(F73=0, "-", F56/F73)</f>
        <v>1.7985611510791368E-3</v>
      </c>
      <c r="H56" s="55">
        <v>9</v>
      </c>
      <c r="I56" s="78">
        <f>IF(H73=0, "-", H56/H73)</f>
        <v>1.4873574615765989E-3</v>
      </c>
      <c r="J56" s="77">
        <f t="shared" si="4"/>
        <v>0</v>
      </c>
      <c r="K56" s="78">
        <f t="shared" si="5"/>
        <v>0</v>
      </c>
    </row>
    <row r="57" spans="1:11" x14ac:dyDescent="0.2">
      <c r="A57" s="20" t="s">
        <v>543</v>
      </c>
      <c r="B57" s="55">
        <v>54</v>
      </c>
      <c r="C57" s="138">
        <f>IF(B73=0, "-", B57/B73)</f>
        <v>3.8162544169611311E-2</v>
      </c>
      <c r="D57" s="55">
        <v>130</v>
      </c>
      <c r="E57" s="78">
        <f>IF(D73=0, "-", D57/D73)</f>
        <v>0.10292953285827396</v>
      </c>
      <c r="F57" s="128">
        <v>426</v>
      </c>
      <c r="G57" s="138">
        <f>IF(F73=0, "-", F57/F73)</f>
        <v>8.5131894484412468E-2</v>
      </c>
      <c r="H57" s="55">
        <v>583</v>
      </c>
      <c r="I57" s="78">
        <f>IF(H73=0, "-", H57/H73)</f>
        <v>9.6347711122128574E-2</v>
      </c>
      <c r="J57" s="77">
        <f t="shared" si="4"/>
        <v>-0.58461538461538465</v>
      </c>
      <c r="K57" s="78">
        <f t="shared" si="5"/>
        <v>-0.26929674099485418</v>
      </c>
    </row>
    <row r="58" spans="1:11" x14ac:dyDescent="0.2">
      <c r="A58" s="20" t="s">
        <v>544</v>
      </c>
      <c r="B58" s="55">
        <v>69</v>
      </c>
      <c r="C58" s="138">
        <f>IF(B73=0, "-", B58/B73)</f>
        <v>4.8763250883392228E-2</v>
      </c>
      <c r="D58" s="55">
        <v>77</v>
      </c>
      <c r="E58" s="78">
        <f>IF(D73=0, "-", D58/D73)</f>
        <v>6.0965954077593032E-2</v>
      </c>
      <c r="F58" s="128">
        <v>284</v>
      </c>
      <c r="G58" s="138">
        <f>IF(F73=0, "-", F58/F73)</f>
        <v>5.675459632294165E-2</v>
      </c>
      <c r="H58" s="55">
        <v>400</v>
      </c>
      <c r="I58" s="78">
        <f>IF(H73=0, "-", H58/H73)</f>
        <v>6.6104776070071064E-2</v>
      </c>
      <c r="J58" s="77">
        <f t="shared" si="4"/>
        <v>-0.1038961038961039</v>
      </c>
      <c r="K58" s="78">
        <f t="shared" si="5"/>
        <v>-0.28999999999999998</v>
      </c>
    </row>
    <row r="59" spans="1:11" x14ac:dyDescent="0.2">
      <c r="A59" s="20" t="s">
        <v>545</v>
      </c>
      <c r="B59" s="55">
        <v>4</v>
      </c>
      <c r="C59" s="138">
        <f>IF(B73=0, "-", B59/B73)</f>
        <v>2.8268551236749115E-3</v>
      </c>
      <c r="D59" s="55">
        <v>0</v>
      </c>
      <c r="E59" s="78">
        <f>IF(D73=0, "-", D59/D73)</f>
        <v>0</v>
      </c>
      <c r="F59" s="128">
        <v>7</v>
      </c>
      <c r="G59" s="138">
        <f>IF(F73=0, "-", F59/F73)</f>
        <v>1.398880895283773E-3</v>
      </c>
      <c r="H59" s="55">
        <v>0</v>
      </c>
      <c r="I59" s="78">
        <f>IF(H73=0, "-", H59/H73)</f>
        <v>0</v>
      </c>
      <c r="J59" s="77" t="str">
        <f t="shared" si="4"/>
        <v>-</v>
      </c>
      <c r="K59" s="78" t="str">
        <f t="shared" si="5"/>
        <v>-</v>
      </c>
    </row>
    <row r="60" spans="1:11" x14ac:dyDescent="0.2">
      <c r="A60" s="20" t="s">
        <v>546</v>
      </c>
      <c r="B60" s="55">
        <v>30</v>
      </c>
      <c r="C60" s="138">
        <f>IF(B73=0, "-", B60/B73)</f>
        <v>2.1201413427561839E-2</v>
      </c>
      <c r="D60" s="55">
        <v>15</v>
      </c>
      <c r="E60" s="78">
        <f>IF(D73=0, "-", D60/D73)</f>
        <v>1.1876484560570071E-2</v>
      </c>
      <c r="F60" s="128">
        <v>86</v>
      </c>
      <c r="G60" s="138">
        <f>IF(F73=0, "-", F60/F73)</f>
        <v>1.7186250999200639E-2</v>
      </c>
      <c r="H60" s="55">
        <v>64</v>
      </c>
      <c r="I60" s="78">
        <f>IF(H73=0, "-", H60/H73)</f>
        <v>1.057676417121137E-2</v>
      </c>
      <c r="J60" s="77">
        <f t="shared" si="4"/>
        <v>1</v>
      </c>
      <c r="K60" s="78">
        <f t="shared" si="5"/>
        <v>0.34375</v>
      </c>
    </row>
    <row r="61" spans="1:11" x14ac:dyDescent="0.2">
      <c r="A61" s="20" t="s">
        <v>547</v>
      </c>
      <c r="B61" s="55">
        <v>74</v>
      </c>
      <c r="C61" s="138">
        <f>IF(B73=0, "-", B61/B73)</f>
        <v>5.2296819787985865E-2</v>
      </c>
      <c r="D61" s="55">
        <v>65</v>
      </c>
      <c r="E61" s="78">
        <f>IF(D73=0, "-", D61/D73)</f>
        <v>5.1464766429136978E-2</v>
      </c>
      <c r="F61" s="128">
        <v>193</v>
      </c>
      <c r="G61" s="138">
        <f>IF(F73=0, "-", F61/F73)</f>
        <v>3.8569144684252599E-2</v>
      </c>
      <c r="H61" s="55">
        <v>259</v>
      </c>
      <c r="I61" s="78">
        <f>IF(H73=0, "-", H61/H73)</f>
        <v>4.280284250537101E-2</v>
      </c>
      <c r="J61" s="77">
        <f t="shared" si="4"/>
        <v>0.13846153846153847</v>
      </c>
      <c r="K61" s="78">
        <f t="shared" si="5"/>
        <v>-0.25482625482625482</v>
      </c>
    </row>
    <row r="62" spans="1:11" x14ac:dyDescent="0.2">
      <c r="A62" s="20" t="s">
        <v>548</v>
      </c>
      <c r="B62" s="55">
        <v>19</v>
      </c>
      <c r="C62" s="138">
        <f>IF(B73=0, "-", B62/B73)</f>
        <v>1.342756183745583E-2</v>
      </c>
      <c r="D62" s="55">
        <v>14</v>
      </c>
      <c r="E62" s="78">
        <f>IF(D73=0, "-", D62/D73)</f>
        <v>1.1084718923198733E-2</v>
      </c>
      <c r="F62" s="128">
        <v>34</v>
      </c>
      <c r="G62" s="138">
        <f>IF(F73=0, "-", F62/F73)</f>
        <v>6.7945643485211827E-3</v>
      </c>
      <c r="H62" s="55">
        <v>55</v>
      </c>
      <c r="I62" s="78">
        <f>IF(H73=0, "-", H62/H73)</f>
        <v>9.0894067096347706E-3</v>
      </c>
      <c r="J62" s="77">
        <f t="shared" si="4"/>
        <v>0.35714285714285715</v>
      </c>
      <c r="K62" s="78">
        <f t="shared" si="5"/>
        <v>-0.38181818181818183</v>
      </c>
    </row>
    <row r="63" spans="1:11" x14ac:dyDescent="0.2">
      <c r="A63" s="20" t="s">
        <v>549</v>
      </c>
      <c r="B63" s="55">
        <v>236</v>
      </c>
      <c r="C63" s="138">
        <f>IF(B73=0, "-", B63/B73)</f>
        <v>0.16678445229681979</v>
      </c>
      <c r="D63" s="55">
        <v>241</v>
      </c>
      <c r="E63" s="78">
        <f>IF(D73=0, "-", D63/D73)</f>
        <v>0.19081551860649248</v>
      </c>
      <c r="F63" s="128">
        <v>869</v>
      </c>
      <c r="G63" s="138">
        <f>IF(F73=0, "-", F63/F73)</f>
        <v>0.17366107114308554</v>
      </c>
      <c r="H63" s="55">
        <v>1366</v>
      </c>
      <c r="I63" s="78">
        <f>IF(H73=0, "-", H63/H73)</f>
        <v>0.22574781027929267</v>
      </c>
      <c r="J63" s="77">
        <f t="shared" si="4"/>
        <v>-2.0746887966804978E-2</v>
      </c>
      <c r="K63" s="78">
        <f t="shared" si="5"/>
        <v>-0.36383601756954614</v>
      </c>
    </row>
    <row r="64" spans="1:11" x14ac:dyDescent="0.2">
      <c r="A64" s="20" t="s">
        <v>550</v>
      </c>
      <c r="B64" s="55">
        <v>79</v>
      </c>
      <c r="C64" s="138">
        <f>IF(B73=0, "-", B64/B73)</f>
        <v>5.5830388692579502E-2</v>
      </c>
      <c r="D64" s="55">
        <v>64</v>
      </c>
      <c r="E64" s="78">
        <f>IF(D73=0, "-", D64/D73)</f>
        <v>5.0673000791765635E-2</v>
      </c>
      <c r="F64" s="128">
        <v>241</v>
      </c>
      <c r="G64" s="138">
        <f>IF(F73=0, "-", F64/F73)</f>
        <v>4.8161470823341324E-2</v>
      </c>
      <c r="H64" s="55">
        <v>267</v>
      </c>
      <c r="I64" s="78">
        <f>IF(H73=0, "-", H64/H73)</f>
        <v>4.4124938026772434E-2</v>
      </c>
      <c r="J64" s="77">
        <f t="shared" si="4"/>
        <v>0.234375</v>
      </c>
      <c r="K64" s="78">
        <f t="shared" si="5"/>
        <v>-9.7378277153558054E-2</v>
      </c>
    </row>
    <row r="65" spans="1:11" x14ac:dyDescent="0.2">
      <c r="A65" s="20" t="s">
        <v>551</v>
      </c>
      <c r="B65" s="55">
        <v>19</v>
      </c>
      <c r="C65" s="138">
        <f>IF(B73=0, "-", B65/B73)</f>
        <v>1.342756183745583E-2</v>
      </c>
      <c r="D65" s="55">
        <v>4</v>
      </c>
      <c r="E65" s="78">
        <f>IF(D73=0, "-", D65/D73)</f>
        <v>3.1670625494853522E-3</v>
      </c>
      <c r="F65" s="128">
        <v>45</v>
      </c>
      <c r="G65" s="138">
        <f>IF(F73=0, "-", F65/F73)</f>
        <v>8.9928057553956831E-3</v>
      </c>
      <c r="H65" s="55">
        <v>19</v>
      </c>
      <c r="I65" s="78">
        <f>IF(H73=0, "-", H65/H73)</f>
        <v>3.1399768633283754E-3</v>
      </c>
      <c r="J65" s="77">
        <f t="shared" si="4"/>
        <v>3.75</v>
      </c>
      <c r="K65" s="78">
        <f t="shared" si="5"/>
        <v>1.368421052631579</v>
      </c>
    </row>
    <row r="66" spans="1:11" x14ac:dyDescent="0.2">
      <c r="A66" s="20" t="s">
        <v>552</v>
      </c>
      <c r="B66" s="55">
        <v>11</v>
      </c>
      <c r="C66" s="138">
        <f>IF(B73=0, "-", B66/B73)</f>
        <v>7.7738515901060075E-3</v>
      </c>
      <c r="D66" s="55">
        <v>3</v>
      </c>
      <c r="E66" s="78">
        <f>IF(D73=0, "-", D66/D73)</f>
        <v>2.3752969121140144E-3</v>
      </c>
      <c r="F66" s="128">
        <v>34</v>
      </c>
      <c r="G66" s="138">
        <f>IF(F73=0, "-", F66/F73)</f>
        <v>6.7945643485211827E-3</v>
      </c>
      <c r="H66" s="55">
        <v>20</v>
      </c>
      <c r="I66" s="78">
        <f>IF(H73=0, "-", H66/H73)</f>
        <v>3.305238803503553E-3</v>
      </c>
      <c r="J66" s="77">
        <f t="shared" si="4"/>
        <v>2.6666666666666665</v>
      </c>
      <c r="K66" s="78">
        <f t="shared" si="5"/>
        <v>0.7</v>
      </c>
    </row>
    <row r="67" spans="1:11" x14ac:dyDescent="0.2">
      <c r="A67" s="20" t="s">
        <v>553</v>
      </c>
      <c r="B67" s="55">
        <v>0</v>
      </c>
      <c r="C67" s="138">
        <f>IF(B73=0, "-", B67/B73)</f>
        <v>0</v>
      </c>
      <c r="D67" s="55">
        <v>0</v>
      </c>
      <c r="E67" s="78">
        <f>IF(D73=0, "-", D67/D73)</f>
        <v>0</v>
      </c>
      <c r="F67" s="128">
        <v>0</v>
      </c>
      <c r="G67" s="138">
        <f>IF(F73=0, "-", F67/F73)</f>
        <v>0</v>
      </c>
      <c r="H67" s="55">
        <v>8</v>
      </c>
      <c r="I67" s="78">
        <f>IF(H73=0, "-", H67/H73)</f>
        <v>1.3220955214014213E-3</v>
      </c>
      <c r="J67" s="77" t="str">
        <f t="shared" si="4"/>
        <v>-</v>
      </c>
      <c r="K67" s="78">
        <f t="shared" si="5"/>
        <v>-1</v>
      </c>
    </row>
    <row r="68" spans="1:11" x14ac:dyDescent="0.2">
      <c r="A68" s="20" t="s">
        <v>554</v>
      </c>
      <c r="B68" s="55">
        <v>1</v>
      </c>
      <c r="C68" s="138">
        <f>IF(B73=0, "-", B68/B73)</f>
        <v>7.0671378091872788E-4</v>
      </c>
      <c r="D68" s="55">
        <v>0</v>
      </c>
      <c r="E68" s="78">
        <f>IF(D73=0, "-", D68/D73)</f>
        <v>0</v>
      </c>
      <c r="F68" s="128">
        <v>8</v>
      </c>
      <c r="G68" s="138">
        <f>IF(F73=0, "-", F68/F73)</f>
        <v>1.5987210231814548E-3</v>
      </c>
      <c r="H68" s="55">
        <v>0</v>
      </c>
      <c r="I68" s="78">
        <f>IF(H73=0, "-", H68/H73)</f>
        <v>0</v>
      </c>
      <c r="J68" s="77" t="str">
        <f t="shared" si="4"/>
        <v>-</v>
      </c>
      <c r="K68" s="78" t="str">
        <f t="shared" si="5"/>
        <v>-</v>
      </c>
    </row>
    <row r="69" spans="1:11" x14ac:dyDescent="0.2">
      <c r="A69" s="20" t="s">
        <v>555</v>
      </c>
      <c r="B69" s="55">
        <v>329</v>
      </c>
      <c r="C69" s="138">
        <f>IF(B73=0, "-", B69/B73)</f>
        <v>0.23250883392226149</v>
      </c>
      <c r="D69" s="55">
        <v>257</v>
      </c>
      <c r="E69" s="78">
        <f>IF(D73=0, "-", D69/D73)</f>
        <v>0.20348376880443389</v>
      </c>
      <c r="F69" s="128">
        <v>1112</v>
      </c>
      <c r="G69" s="138">
        <f>IF(F73=0, "-", F69/F73)</f>
        <v>0.22222222222222221</v>
      </c>
      <c r="H69" s="55">
        <v>1258</v>
      </c>
      <c r="I69" s="78">
        <f>IF(H73=0, "-", H69/H73)</f>
        <v>0.20789952074037349</v>
      </c>
      <c r="J69" s="77">
        <f t="shared" si="4"/>
        <v>0.28015564202334631</v>
      </c>
      <c r="K69" s="78">
        <f t="shared" si="5"/>
        <v>-0.11605723370429252</v>
      </c>
    </row>
    <row r="70" spans="1:11" x14ac:dyDescent="0.2">
      <c r="A70" s="20" t="s">
        <v>556</v>
      </c>
      <c r="B70" s="55">
        <v>107</v>
      </c>
      <c r="C70" s="138">
        <f>IF(B73=0, "-", B70/B73)</f>
        <v>7.5618374558303891E-2</v>
      </c>
      <c r="D70" s="55">
        <v>61</v>
      </c>
      <c r="E70" s="78">
        <f>IF(D73=0, "-", D70/D73)</f>
        <v>4.829770387965162E-2</v>
      </c>
      <c r="F70" s="128">
        <v>387</v>
      </c>
      <c r="G70" s="138">
        <f>IF(F73=0, "-", F70/F73)</f>
        <v>7.7338129496402883E-2</v>
      </c>
      <c r="H70" s="55">
        <v>329</v>
      </c>
      <c r="I70" s="78">
        <f>IF(H73=0, "-", H70/H73)</f>
        <v>5.4371178317633446E-2</v>
      </c>
      <c r="J70" s="77">
        <f t="shared" si="4"/>
        <v>0.75409836065573765</v>
      </c>
      <c r="K70" s="78">
        <f t="shared" si="5"/>
        <v>0.17629179331306991</v>
      </c>
    </row>
    <row r="71" spans="1:11" x14ac:dyDescent="0.2">
      <c r="A71" s="20" t="s">
        <v>557</v>
      </c>
      <c r="B71" s="55">
        <v>82</v>
      </c>
      <c r="C71" s="138">
        <f>IF(B73=0, "-", B71/B73)</f>
        <v>5.7950530035335686E-2</v>
      </c>
      <c r="D71" s="55">
        <v>60</v>
      </c>
      <c r="E71" s="78">
        <f>IF(D73=0, "-", D71/D73)</f>
        <v>4.7505938242280284E-2</v>
      </c>
      <c r="F71" s="128">
        <v>209</v>
      </c>
      <c r="G71" s="138">
        <f>IF(F73=0, "-", F71/F73)</f>
        <v>4.1766586730615507E-2</v>
      </c>
      <c r="H71" s="55">
        <v>202</v>
      </c>
      <c r="I71" s="78">
        <f>IF(H73=0, "-", H71/H73)</f>
        <v>3.3382911915385886E-2</v>
      </c>
      <c r="J71" s="77">
        <f t="shared" si="4"/>
        <v>0.36666666666666664</v>
      </c>
      <c r="K71" s="78">
        <f t="shared" si="5"/>
        <v>3.4653465346534656E-2</v>
      </c>
    </row>
    <row r="72" spans="1:11" x14ac:dyDescent="0.2">
      <c r="A72" s="129"/>
      <c r="B72" s="82"/>
      <c r="D72" s="82"/>
      <c r="E72" s="86"/>
      <c r="F72" s="130"/>
      <c r="H72" s="82"/>
      <c r="I72" s="86"/>
      <c r="J72" s="85"/>
      <c r="K72" s="86"/>
    </row>
    <row r="73" spans="1:11" s="38" customFormat="1" x14ac:dyDescent="0.2">
      <c r="A73" s="131" t="s">
        <v>558</v>
      </c>
      <c r="B73" s="32">
        <f>SUM(B55:B72)</f>
        <v>1415</v>
      </c>
      <c r="C73" s="132">
        <f>B73/7200</f>
        <v>0.19652777777777777</v>
      </c>
      <c r="D73" s="32">
        <f>SUM(D55:D72)</f>
        <v>1263</v>
      </c>
      <c r="E73" s="133">
        <f>D73/6953</f>
        <v>0.18164820940601178</v>
      </c>
      <c r="F73" s="121">
        <f>SUM(F55:F72)</f>
        <v>5004</v>
      </c>
      <c r="G73" s="134">
        <f>F73/28087</f>
        <v>0.17816071492149393</v>
      </c>
      <c r="H73" s="32">
        <f>SUM(H55:H72)</f>
        <v>6051</v>
      </c>
      <c r="I73" s="133">
        <f>H73/34933</f>
        <v>0.17321730169181004</v>
      </c>
      <c r="J73" s="35">
        <f>IF(D73=0, "-", IF((B73-D73)/D73&lt;10, (B73-D73)/D73, "&gt;999%"))</f>
        <v>0.12034837688044339</v>
      </c>
      <c r="K73" s="36">
        <f>IF(H73=0, "-", IF((F73-H73)/H73&lt;10, (F73-H73)/H73, "&gt;999%"))</f>
        <v>-0.17302925136341102</v>
      </c>
    </row>
    <row r="74" spans="1:11" x14ac:dyDescent="0.2">
      <c r="B74" s="130"/>
      <c r="D74" s="130"/>
      <c r="F74" s="130"/>
      <c r="H74" s="130"/>
    </row>
    <row r="75" spans="1:11" x14ac:dyDescent="0.2">
      <c r="A75" s="12" t="s">
        <v>559</v>
      </c>
      <c r="B75" s="32">
        <v>1925</v>
      </c>
      <c r="C75" s="132">
        <f>B75/7200</f>
        <v>0.2673611111111111</v>
      </c>
      <c r="D75" s="32">
        <v>1731</v>
      </c>
      <c r="E75" s="133">
        <f>D75/6953</f>
        <v>0.24895728462534158</v>
      </c>
      <c r="F75" s="121">
        <v>6415</v>
      </c>
      <c r="G75" s="134">
        <f>F75/28087</f>
        <v>0.22839747926086801</v>
      </c>
      <c r="H75" s="32">
        <v>7863</v>
      </c>
      <c r="I75" s="133">
        <f>H75/34933</f>
        <v>0.22508802564909972</v>
      </c>
      <c r="J75" s="35">
        <f>IF(D75=0, "-", IF((B75-D75)/D75&lt;10, (B75-D75)/D75, "&gt;999%"))</f>
        <v>0.1120739456961294</v>
      </c>
      <c r="K75" s="36">
        <f>IF(H75=0, "-", IF((F75-H75)/H75&lt;10, (F75-H75)/H75, "&gt;999%"))</f>
        <v>-0.1841536309296706</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F056-AB74-4749-B064-5DAECD999096}">
  <sheetPr>
    <pageSetUpPr fitToPage="1"/>
  </sheetPr>
  <dimension ref="A1:K27"/>
  <sheetViews>
    <sheetView tabSelected="1" workbookViewId="0">
      <selection activeCell="M1" sqref="M1"/>
    </sheetView>
  </sheetViews>
  <sheetFormatPr defaultRowHeight="12.75" x14ac:dyDescent="0.2"/>
  <cols>
    <col min="1" max="1" width="20.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560</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164</v>
      </c>
      <c r="G4" s="172"/>
      <c r="H4" s="172"/>
      <c r="I4" s="171"/>
      <c r="J4" s="170" t="s">
        <v>165</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166</v>
      </c>
      <c r="C6" s="125" t="s">
        <v>167</v>
      </c>
      <c r="D6" s="124" t="s">
        <v>166</v>
      </c>
      <c r="E6" s="126" t="s">
        <v>167</v>
      </c>
      <c r="F6" s="136" t="s">
        <v>166</v>
      </c>
      <c r="G6" s="125" t="s">
        <v>167</v>
      </c>
      <c r="H6" s="137" t="s">
        <v>166</v>
      </c>
      <c r="I6" s="126" t="s">
        <v>167</v>
      </c>
      <c r="J6" s="124"/>
      <c r="K6" s="126"/>
    </row>
    <row r="7" spans="1:11" x14ac:dyDescent="0.2">
      <c r="A7" s="20" t="s">
        <v>59</v>
      </c>
      <c r="B7" s="55">
        <v>1</v>
      </c>
      <c r="C7" s="138">
        <f>IF(B27=0, "-", B7/B27)</f>
        <v>5.1948051948051948E-4</v>
      </c>
      <c r="D7" s="55">
        <v>0</v>
      </c>
      <c r="E7" s="78">
        <f>IF(D27=0, "-", D7/D27)</f>
        <v>0</v>
      </c>
      <c r="F7" s="128">
        <v>1</v>
      </c>
      <c r="G7" s="138">
        <f>IF(F27=0, "-", F7/F27)</f>
        <v>1.558846453624318E-4</v>
      </c>
      <c r="H7" s="55">
        <v>1</v>
      </c>
      <c r="I7" s="78">
        <f>IF(H27=0, "-", H7/H27)</f>
        <v>1.2717792191275595E-4</v>
      </c>
      <c r="J7" s="77" t="str">
        <f t="shared" ref="J7:J25" si="0">IF(D7=0, "-", IF((B7-D7)/D7&lt;10, (B7-D7)/D7, "&gt;999%"))</f>
        <v>-</v>
      </c>
      <c r="K7" s="78">
        <f t="shared" ref="K7:K25" si="1">IF(H7=0, "-", IF((F7-H7)/H7&lt;10, (F7-H7)/H7, "&gt;999%"))</f>
        <v>0</v>
      </c>
    </row>
    <row r="8" spans="1:11" x14ac:dyDescent="0.2">
      <c r="A8" s="20" t="s">
        <v>60</v>
      </c>
      <c r="B8" s="55">
        <v>330</v>
      </c>
      <c r="C8" s="138">
        <f>IF(B27=0, "-", B8/B27)</f>
        <v>0.17142857142857143</v>
      </c>
      <c r="D8" s="55">
        <v>326</v>
      </c>
      <c r="E8" s="78">
        <f>IF(D27=0, "-", D8/D27)</f>
        <v>0.18833044482957828</v>
      </c>
      <c r="F8" s="128">
        <v>1207</v>
      </c>
      <c r="G8" s="138">
        <f>IF(F27=0, "-", F8/F27)</f>
        <v>0.18815276695245517</v>
      </c>
      <c r="H8" s="55">
        <v>1432</v>
      </c>
      <c r="I8" s="78">
        <f>IF(H27=0, "-", H8/H27)</f>
        <v>0.18211878417906652</v>
      </c>
      <c r="J8" s="77">
        <f t="shared" si="0"/>
        <v>1.2269938650306749E-2</v>
      </c>
      <c r="K8" s="78">
        <f t="shared" si="1"/>
        <v>-0.15712290502793297</v>
      </c>
    </row>
    <row r="9" spans="1:11" x14ac:dyDescent="0.2">
      <c r="A9" s="20" t="s">
        <v>62</v>
      </c>
      <c r="B9" s="55">
        <v>14</v>
      </c>
      <c r="C9" s="138">
        <f>IF(B27=0, "-", B9/B27)</f>
        <v>7.2727272727272727E-3</v>
      </c>
      <c r="D9" s="55">
        <v>9</v>
      </c>
      <c r="E9" s="78">
        <f>IF(D27=0, "-", D9/D27)</f>
        <v>5.1993067590987872E-3</v>
      </c>
      <c r="F9" s="128">
        <v>44</v>
      </c>
      <c r="G9" s="138">
        <f>IF(F27=0, "-", F9/F27)</f>
        <v>6.8589243959469989E-3</v>
      </c>
      <c r="H9" s="55">
        <v>31</v>
      </c>
      <c r="I9" s="78">
        <f>IF(H27=0, "-", H9/H27)</f>
        <v>3.9425155792954343E-3</v>
      </c>
      <c r="J9" s="77">
        <f t="shared" si="0"/>
        <v>0.55555555555555558</v>
      </c>
      <c r="K9" s="78">
        <f t="shared" si="1"/>
        <v>0.41935483870967744</v>
      </c>
    </row>
    <row r="10" spans="1:11" x14ac:dyDescent="0.2">
      <c r="A10" s="20" t="s">
        <v>64</v>
      </c>
      <c r="B10" s="55">
        <v>58</v>
      </c>
      <c r="C10" s="138">
        <f>IF(B27=0, "-", B10/B27)</f>
        <v>3.0129870129870132E-2</v>
      </c>
      <c r="D10" s="55">
        <v>142</v>
      </c>
      <c r="E10" s="78">
        <f>IF(D27=0, "-", D10/D27)</f>
        <v>8.2033506643558643E-2</v>
      </c>
      <c r="F10" s="128">
        <v>466</v>
      </c>
      <c r="G10" s="138">
        <f>IF(F27=0, "-", F10/F27)</f>
        <v>7.2642244738893219E-2</v>
      </c>
      <c r="H10" s="55">
        <v>634</v>
      </c>
      <c r="I10" s="78">
        <f>IF(H27=0, "-", H10/H27)</f>
        <v>8.0630802492687267E-2</v>
      </c>
      <c r="J10" s="77">
        <f t="shared" si="0"/>
        <v>-0.59154929577464788</v>
      </c>
      <c r="K10" s="78">
        <f t="shared" si="1"/>
        <v>-0.26498422712933756</v>
      </c>
    </row>
    <row r="11" spans="1:11" x14ac:dyDescent="0.2">
      <c r="A11" s="20" t="s">
        <v>66</v>
      </c>
      <c r="B11" s="55">
        <v>35</v>
      </c>
      <c r="C11" s="138">
        <f>IF(B27=0, "-", B11/B27)</f>
        <v>1.8181818181818181E-2</v>
      </c>
      <c r="D11" s="55">
        <v>32</v>
      </c>
      <c r="E11" s="78">
        <f>IF(D27=0, "-", D11/D27)</f>
        <v>1.8486424032351241E-2</v>
      </c>
      <c r="F11" s="128">
        <v>72</v>
      </c>
      <c r="G11" s="138">
        <f>IF(F27=0, "-", F11/F27)</f>
        <v>1.1223694466095089E-2</v>
      </c>
      <c r="H11" s="55">
        <v>116</v>
      </c>
      <c r="I11" s="78">
        <f>IF(H27=0, "-", H11/H27)</f>
        <v>1.4752638941879689E-2</v>
      </c>
      <c r="J11" s="77">
        <f t="shared" si="0"/>
        <v>9.375E-2</v>
      </c>
      <c r="K11" s="78">
        <f t="shared" si="1"/>
        <v>-0.37931034482758619</v>
      </c>
    </row>
    <row r="12" spans="1:11" x14ac:dyDescent="0.2">
      <c r="A12" s="20" t="s">
        <v>68</v>
      </c>
      <c r="B12" s="55">
        <v>89</v>
      </c>
      <c r="C12" s="138">
        <f>IF(B27=0, "-", B12/B27)</f>
        <v>4.6233766233766231E-2</v>
      </c>
      <c r="D12" s="55">
        <v>111</v>
      </c>
      <c r="E12" s="78">
        <f>IF(D27=0, "-", D12/D27)</f>
        <v>6.4124783362218371E-2</v>
      </c>
      <c r="F12" s="128">
        <v>356</v>
      </c>
      <c r="G12" s="138">
        <f>IF(F27=0, "-", F12/F27)</f>
        <v>5.549493374902572E-2</v>
      </c>
      <c r="H12" s="55">
        <v>541</v>
      </c>
      <c r="I12" s="78">
        <f>IF(H27=0, "-", H12/H27)</f>
        <v>6.8803255754800965E-2</v>
      </c>
      <c r="J12" s="77">
        <f t="shared" si="0"/>
        <v>-0.1981981981981982</v>
      </c>
      <c r="K12" s="78">
        <f t="shared" si="1"/>
        <v>-0.34195933456561922</v>
      </c>
    </row>
    <row r="13" spans="1:11" x14ac:dyDescent="0.2">
      <c r="A13" s="20" t="s">
        <v>69</v>
      </c>
      <c r="B13" s="55">
        <v>3</v>
      </c>
      <c r="C13" s="138">
        <f>IF(B27=0, "-", B13/B27)</f>
        <v>1.5584415584415584E-3</v>
      </c>
      <c r="D13" s="55">
        <v>0</v>
      </c>
      <c r="E13" s="78">
        <f>IF(D27=0, "-", D13/D27)</f>
        <v>0</v>
      </c>
      <c r="F13" s="128">
        <v>3</v>
      </c>
      <c r="G13" s="138">
        <f>IF(F27=0, "-", F13/F27)</f>
        <v>4.6765393608729541E-4</v>
      </c>
      <c r="H13" s="55">
        <v>0</v>
      </c>
      <c r="I13" s="78">
        <f>IF(H27=0, "-", H13/H27)</f>
        <v>0</v>
      </c>
      <c r="J13" s="77" t="str">
        <f t="shared" si="0"/>
        <v>-</v>
      </c>
      <c r="K13" s="78" t="str">
        <f t="shared" si="1"/>
        <v>-</v>
      </c>
    </row>
    <row r="14" spans="1:11" x14ac:dyDescent="0.2">
      <c r="A14" s="20" t="s">
        <v>71</v>
      </c>
      <c r="B14" s="55">
        <v>4</v>
      </c>
      <c r="C14" s="138">
        <f>IF(B27=0, "-", B14/B27)</f>
        <v>2.0779220779220779E-3</v>
      </c>
      <c r="D14" s="55">
        <v>0</v>
      </c>
      <c r="E14" s="78">
        <f>IF(D27=0, "-", D14/D27)</f>
        <v>0</v>
      </c>
      <c r="F14" s="128">
        <v>7</v>
      </c>
      <c r="G14" s="138">
        <f>IF(F27=0, "-", F14/F27)</f>
        <v>1.0911925175370225E-3</v>
      </c>
      <c r="H14" s="55">
        <v>0</v>
      </c>
      <c r="I14" s="78">
        <f>IF(H27=0, "-", H14/H27)</f>
        <v>0</v>
      </c>
      <c r="J14" s="77" t="str">
        <f t="shared" si="0"/>
        <v>-</v>
      </c>
      <c r="K14" s="78" t="str">
        <f t="shared" si="1"/>
        <v>-</v>
      </c>
    </row>
    <row r="15" spans="1:11" x14ac:dyDescent="0.2">
      <c r="A15" s="20" t="s">
        <v>75</v>
      </c>
      <c r="B15" s="55">
        <v>44</v>
      </c>
      <c r="C15" s="138">
        <f>IF(B27=0, "-", B15/B27)</f>
        <v>2.2857142857142857E-2</v>
      </c>
      <c r="D15" s="55">
        <v>39</v>
      </c>
      <c r="E15" s="78">
        <f>IF(D27=0, "-", D15/D27)</f>
        <v>2.2530329289428077E-2</v>
      </c>
      <c r="F15" s="128">
        <v>134</v>
      </c>
      <c r="G15" s="138">
        <f>IF(F27=0, "-", F15/F27)</f>
        <v>2.088854247856586E-2</v>
      </c>
      <c r="H15" s="55">
        <v>127</v>
      </c>
      <c r="I15" s="78">
        <f>IF(H27=0, "-", H15/H27)</f>
        <v>1.6151596082920005E-2</v>
      </c>
      <c r="J15" s="77">
        <f t="shared" si="0"/>
        <v>0.12820512820512819</v>
      </c>
      <c r="K15" s="78">
        <f t="shared" si="1"/>
        <v>5.5118110236220472E-2</v>
      </c>
    </row>
    <row r="16" spans="1:11" x14ac:dyDescent="0.2">
      <c r="A16" s="20" t="s">
        <v>79</v>
      </c>
      <c r="B16" s="55">
        <v>92</v>
      </c>
      <c r="C16" s="138">
        <f>IF(B27=0, "-", B16/B27)</f>
        <v>4.7792207792207796E-2</v>
      </c>
      <c r="D16" s="55">
        <v>75</v>
      </c>
      <c r="E16" s="78">
        <f>IF(D27=0, "-", D16/D27)</f>
        <v>4.3327556325823226E-2</v>
      </c>
      <c r="F16" s="128">
        <v>251</v>
      </c>
      <c r="G16" s="138">
        <f>IF(F27=0, "-", F16/F27)</f>
        <v>3.9127045985970381E-2</v>
      </c>
      <c r="H16" s="55">
        <v>322</v>
      </c>
      <c r="I16" s="78">
        <f>IF(H27=0, "-", H16/H27)</f>
        <v>4.0951290855907416E-2</v>
      </c>
      <c r="J16" s="77">
        <f t="shared" si="0"/>
        <v>0.22666666666666666</v>
      </c>
      <c r="K16" s="78">
        <f t="shared" si="1"/>
        <v>-0.22049689440993789</v>
      </c>
    </row>
    <row r="17" spans="1:11" x14ac:dyDescent="0.2">
      <c r="A17" s="20" t="s">
        <v>82</v>
      </c>
      <c r="B17" s="55">
        <v>32</v>
      </c>
      <c r="C17" s="138">
        <f>IF(B27=0, "-", B17/B27)</f>
        <v>1.6623376623376623E-2</v>
      </c>
      <c r="D17" s="55">
        <v>14</v>
      </c>
      <c r="E17" s="78">
        <f>IF(D27=0, "-", D17/D27)</f>
        <v>8.0878105141536684E-3</v>
      </c>
      <c r="F17" s="128">
        <v>63</v>
      </c>
      <c r="G17" s="138">
        <f>IF(F27=0, "-", F17/F27)</f>
        <v>9.8207326578332033E-3</v>
      </c>
      <c r="H17" s="55">
        <v>67</v>
      </c>
      <c r="I17" s="78">
        <f>IF(H27=0, "-", H17/H27)</f>
        <v>8.5209207681546488E-3</v>
      </c>
      <c r="J17" s="77">
        <f t="shared" si="0"/>
        <v>1.2857142857142858</v>
      </c>
      <c r="K17" s="78">
        <f t="shared" si="1"/>
        <v>-5.9701492537313432E-2</v>
      </c>
    </row>
    <row r="18" spans="1:11" x14ac:dyDescent="0.2">
      <c r="A18" s="20" t="s">
        <v>85</v>
      </c>
      <c r="B18" s="55">
        <v>300</v>
      </c>
      <c r="C18" s="138">
        <f>IF(B27=0, "-", B18/B27)</f>
        <v>0.15584415584415584</v>
      </c>
      <c r="D18" s="55">
        <v>266</v>
      </c>
      <c r="E18" s="78">
        <f>IF(D27=0, "-", D18/D27)</f>
        <v>0.15366839976891969</v>
      </c>
      <c r="F18" s="128">
        <v>995</v>
      </c>
      <c r="G18" s="138">
        <f>IF(F27=0, "-", F18/F27)</f>
        <v>0.15510522213561964</v>
      </c>
      <c r="H18" s="55">
        <v>1523</v>
      </c>
      <c r="I18" s="78">
        <f>IF(H27=0, "-", H18/H27)</f>
        <v>0.1936919750731273</v>
      </c>
      <c r="J18" s="77">
        <f t="shared" si="0"/>
        <v>0.12781954887218044</v>
      </c>
      <c r="K18" s="78">
        <f t="shared" si="1"/>
        <v>-0.34668417596848328</v>
      </c>
    </row>
    <row r="19" spans="1:11" x14ac:dyDescent="0.2">
      <c r="A19" s="20" t="s">
        <v>86</v>
      </c>
      <c r="B19" s="55">
        <v>87</v>
      </c>
      <c r="C19" s="138">
        <f>IF(B27=0, "-", B19/B27)</f>
        <v>4.5194805194805197E-2</v>
      </c>
      <c r="D19" s="55">
        <v>98</v>
      </c>
      <c r="E19" s="78">
        <f>IF(D27=0, "-", D19/D27)</f>
        <v>5.6614673599075682E-2</v>
      </c>
      <c r="F19" s="128">
        <v>263</v>
      </c>
      <c r="G19" s="138">
        <f>IF(F27=0, "-", F19/F27)</f>
        <v>4.0997661730319566E-2</v>
      </c>
      <c r="H19" s="55">
        <v>345</v>
      </c>
      <c r="I19" s="78">
        <f>IF(H27=0, "-", H19/H27)</f>
        <v>4.3876383059900805E-2</v>
      </c>
      <c r="J19" s="77">
        <f t="shared" si="0"/>
        <v>-0.11224489795918367</v>
      </c>
      <c r="K19" s="78">
        <f t="shared" si="1"/>
        <v>-0.23768115942028986</v>
      </c>
    </row>
    <row r="20" spans="1:11" x14ac:dyDescent="0.2">
      <c r="A20" s="20" t="s">
        <v>87</v>
      </c>
      <c r="B20" s="55">
        <v>3</v>
      </c>
      <c r="C20" s="138">
        <f>IF(B27=0, "-", B20/B27)</f>
        <v>1.5584415584415584E-3</v>
      </c>
      <c r="D20" s="55">
        <v>0</v>
      </c>
      <c r="E20" s="78">
        <f>IF(D27=0, "-", D20/D27)</f>
        <v>0</v>
      </c>
      <c r="F20" s="128">
        <v>10</v>
      </c>
      <c r="G20" s="138">
        <f>IF(F27=0, "-", F20/F27)</f>
        <v>1.558846453624318E-3</v>
      </c>
      <c r="H20" s="55">
        <v>1</v>
      </c>
      <c r="I20" s="78">
        <f>IF(H27=0, "-", H20/H27)</f>
        <v>1.2717792191275595E-4</v>
      </c>
      <c r="J20" s="77" t="str">
        <f t="shared" si="0"/>
        <v>-</v>
      </c>
      <c r="K20" s="78">
        <f t="shared" si="1"/>
        <v>9</v>
      </c>
    </row>
    <row r="21" spans="1:11" x14ac:dyDescent="0.2">
      <c r="A21" s="20" t="s">
        <v>89</v>
      </c>
      <c r="B21" s="55">
        <v>30</v>
      </c>
      <c r="C21" s="138">
        <f>IF(B27=0, "-", B21/B27)</f>
        <v>1.5584415584415584E-2</v>
      </c>
      <c r="D21" s="55">
        <v>7</v>
      </c>
      <c r="E21" s="78">
        <f>IF(D27=0, "-", D21/D27)</f>
        <v>4.0439052570768342E-3</v>
      </c>
      <c r="F21" s="128">
        <v>79</v>
      </c>
      <c r="G21" s="138">
        <f>IF(F27=0, "-", F21/F27)</f>
        <v>1.2314886983632112E-2</v>
      </c>
      <c r="H21" s="55">
        <v>47</v>
      </c>
      <c r="I21" s="78">
        <f>IF(H27=0, "-", H21/H27)</f>
        <v>5.9773623298995295E-3</v>
      </c>
      <c r="J21" s="77">
        <f t="shared" si="0"/>
        <v>3.2857142857142856</v>
      </c>
      <c r="K21" s="78">
        <f t="shared" si="1"/>
        <v>0.68085106382978722</v>
      </c>
    </row>
    <row r="22" spans="1:11" x14ac:dyDescent="0.2">
      <c r="A22" s="20" t="s">
        <v>90</v>
      </c>
      <c r="B22" s="55">
        <v>27</v>
      </c>
      <c r="C22" s="138">
        <f>IF(B27=0, "-", B22/B27)</f>
        <v>1.4025974025974027E-2</v>
      </c>
      <c r="D22" s="55">
        <v>31</v>
      </c>
      <c r="E22" s="78">
        <f>IF(D27=0, "-", D22/D27)</f>
        <v>1.7908723281340265E-2</v>
      </c>
      <c r="F22" s="128">
        <v>60</v>
      </c>
      <c r="G22" s="138">
        <f>IF(F27=0, "-", F22/F27)</f>
        <v>9.3530787217459086E-3</v>
      </c>
      <c r="H22" s="55">
        <v>106</v>
      </c>
      <c r="I22" s="78">
        <f>IF(H27=0, "-", H22/H27)</f>
        <v>1.348085972275213E-2</v>
      </c>
      <c r="J22" s="77">
        <f t="shared" si="0"/>
        <v>-0.12903225806451613</v>
      </c>
      <c r="K22" s="78">
        <f t="shared" si="1"/>
        <v>-0.43396226415094341</v>
      </c>
    </row>
    <row r="23" spans="1:11" x14ac:dyDescent="0.2">
      <c r="A23" s="20" t="s">
        <v>92</v>
      </c>
      <c r="B23" s="55">
        <v>1</v>
      </c>
      <c r="C23" s="138">
        <f>IF(B27=0, "-", B23/B27)</f>
        <v>5.1948051948051948E-4</v>
      </c>
      <c r="D23" s="55">
        <v>0</v>
      </c>
      <c r="E23" s="78">
        <f>IF(D27=0, "-", D23/D27)</f>
        <v>0</v>
      </c>
      <c r="F23" s="128">
        <v>8</v>
      </c>
      <c r="G23" s="138">
        <f>IF(F27=0, "-", F23/F27)</f>
        <v>1.2470771628994544E-3</v>
      </c>
      <c r="H23" s="55">
        <v>0</v>
      </c>
      <c r="I23" s="78">
        <f>IF(H27=0, "-", H23/H27)</f>
        <v>0</v>
      </c>
      <c r="J23" s="77" t="str">
        <f t="shared" si="0"/>
        <v>-</v>
      </c>
      <c r="K23" s="78" t="str">
        <f t="shared" si="1"/>
        <v>-</v>
      </c>
    </row>
    <row r="24" spans="1:11" x14ac:dyDescent="0.2">
      <c r="A24" s="20" t="s">
        <v>95</v>
      </c>
      <c r="B24" s="55">
        <v>673</v>
      </c>
      <c r="C24" s="138">
        <f>IF(B27=0, "-", B24/B27)</f>
        <v>0.34961038961038959</v>
      </c>
      <c r="D24" s="55">
        <v>508</v>
      </c>
      <c r="E24" s="78">
        <f>IF(D27=0, "-", D24/D27)</f>
        <v>0.29347198151357595</v>
      </c>
      <c r="F24" s="128">
        <v>2147</v>
      </c>
      <c r="G24" s="138">
        <f>IF(F27=0, "-", F24/F27)</f>
        <v>0.33468433359314109</v>
      </c>
      <c r="H24" s="55">
        <v>2305</v>
      </c>
      <c r="I24" s="78">
        <f>IF(H27=0, "-", H24/H27)</f>
        <v>0.29314511000890248</v>
      </c>
      <c r="J24" s="77">
        <f t="shared" si="0"/>
        <v>0.32480314960629919</v>
      </c>
      <c r="K24" s="78">
        <f t="shared" si="1"/>
        <v>-6.8546637744034702E-2</v>
      </c>
    </row>
    <row r="25" spans="1:11" x14ac:dyDescent="0.2">
      <c r="A25" s="20" t="s">
        <v>96</v>
      </c>
      <c r="B25" s="55">
        <v>102</v>
      </c>
      <c r="C25" s="138">
        <f>IF(B27=0, "-", B25/B27)</f>
        <v>5.2987012987012985E-2</v>
      </c>
      <c r="D25" s="55">
        <v>73</v>
      </c>
      <c r="E25" s="78">
        <f>IF(D27=0, "-", D25/D27)</f>
        <v>4.2172154823801274E-2</v>
      </c>
      <c r="F25" s="128">
        <v>249</v>
      </c>
      <c r="G25" s="138">
        <f>IF(F27=0, "-", F25/F27)</f>
        <v>3.8815276695245517E-2</v>
      </c>
      <c r="H25" s="55">
        <v>265</v>
      </c>
      <c r="I25" s="78">
        <f>IF(H27=0, "-", H25/H27)</f>
        <v>3.3702149306880327E-2</v>
      </c>
      <c r="J25" s="77">
        <f t="shared" si="0"/>
        <v>0.39726027397260272</v>
      </c>
      <c r="K25" s="78">
        <f t="shared" si="1"/>
        <v>-6.0377358490566038E-2</v>
      </c>
    </row>
    <row r="26" spans="1:11" x14ac:dyDescent="0.2">
      <c r="A26" s="129"/>
      <c r="B26" s="82"/>
      <c r="D26" s="82"/>
      <c r="E26" s="86"/>
      <c r="F26" s="130"/>
      <c r="H26" s="82"/>
      <c r="I26" s="86"/>
      <c r="J26" s="85"/>
      <c r="K26" s="86"/>
    </row>
    <row r="27" spans="1:11" s="38" customFormat="1" x14ac:dyDescent="0.2">
      <c r="A27" s="131" t="s">
        <v>559</v>
      </c>
      <c r="B27" s="32">
        <f>SUM(B7:B26)</f>
        <v>1925</v>
      </c>
      <c r="C27" s="132">
        <v>1</v>
      </c>
      <c r="D27" s="32">
        <f>SUM(D7:D26)</f>
        <v>1731</v>
      </c>
      <c r="E27" s="133">
        <v>1</v>
      </c>
      <c r="F27" s="121">
        <f>SUM(F7:F26)</f>
        <v>6415</v>
      </c>
      <c r="G27" s="134">
        <v>1</v>
      </c>
      <c r="H27" s="32">
        <f>SUM(H7:H26)</f>
        <v>7863</v>
      </c>
      <c r="I27" s="133">
        <v>1</v>
      </c>
      <c r="J27" s="35">
        <f>IF(D27=0, "-", (B27-D27)/D27)</f>
        <v>0.1120739456961294</v>
      </c>
      <c r="K27" s="36">
        <f>IF(H27=0, "-", (F27-H27)/H27)</f>
        <v>-0.1841536309296706</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D3A0B-39AB-4B7F-B903-0A69B1774CC4}">
  <sheetPr>
    <pageSetUpPr fitToPage="1"/>
  </sheetPr>
  <dimension ref="A1:K54"/>
  <sheetViews>
    <sheetView tabSelected="1" workbookViewId="0">
      <selection activeCell="M1" sqref="M1"/>
    </sheetView>
  </sheetViews>
  <sheetFormatPr defaultRowHeight="12.75" x14ac:dyDescent="0.2"/>
  <cols>
    <col min="1" max="1" width="34.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26</v>
      </c>
      <c r="B4" s="170" t="s">
        <v>4</v>
      </c>
      <c r="C4" s="172"/>
      <c r="D4" s="172"/>
      <c r="E4" s="171"/>
      <c r="F4" s="170" t="s">
        <v>164</v>
      </c>
      <c r="G4" s="172"/>
      <c r="H4" s="172"/>
      <c r="I4" s="171"/>
      <c r="J4" s="170" t="s">
        <v>165</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561</v>
      </c>
      <c r="B6" s="124" t="s">
        <v>166</v>
      </c>
      <c r="C6" s="125" t="s">
        <v>167</v>
      </c>
      <c r="D6" s="124" t="s">
        <v>166</v>
      </c>
      <c r="E6" s="126" t="s">
        <v>167</v>
      </c>
      <c r="F6" s="125" t="s">
        <v>166</v>
      </c>
      <c r="G6" s="125" t="s">
        <v>167</v>
      </c>
      <c r="H6" s="124" t="s">
        <v>166</v>
      </c>
      <c r="I6" s="126" t="s">
        <v>167</v>
      </c>
      <c r="J6" s="124"/>
      <c r="K6" s="126"/>
    </row>
    <row r="7" spans="1:11" x14ac:dyDescent="0.2">
      <c r="A7" s="20" t="s">
        <v>562</v>
      </c>
      <c r="B7" s="55">
        <v>4</v>
      </c>
      <c r="C7" s="138">
        <f>IF(B20=0, "-", B7/B20)</f>
        <v>2.6143790849673203E-2</v>
      </c>
      <c r="D7" s="55">
        <v>4</v>
      </c>
      <c r="E7" s="78">
        <f>IF(D20=0, "-", D7/D20)</f>
        <v>3.5714285714285712E-2</v>
      </c>
      <c r="F7" s="128">
        <v>15</v>
      </c>
      <c r="G7" s="138">
        <f>IF(F20=0, "-", F7/F20)</f>
        <v>3.4090909090909088E-2</v>
      </c>
      <c r="H7" s="55">
        <v>21</v>
      </c>
      <c r="I7" s="78">
        <f>IF(H20=0, "-", H7/H20)</f>
        <v>4.6052631578947366E-2</v>
      </c>
      <c r="J7" s="77">
        <f t="shared" ref="J7:J18" si="0">IF(D7=0, "-", IF((B7-D7)/D7&lt;10, (B7-D7)/D7, "&gt;999%"))</f>
        <v>0</v>
      </c>
      <c r="K7" s="78">
        <f t="shared" ref="K7:K18" si="1">IF(H7=0, "-", IF((F7-H7)/H7&lt;10, (F7-H7)/H7, "&gt;999%"))</f>
        <v>-0.2857142857142857</v>
      </c>
    </row>
    <row r="8" spans="1:11" x14ac:dyDescent="0.2">
      <c r="A8" s="20" t="s">
        <v>563</v>
      </c>
      <c r="B8" s="55">
        <v>14</v>
      </c>
      <c r="C8" s="138">
        <f>IF(B20=0, "-", B8/B20)</f>
        <v>9.1503267973856203E-2</v>
      </c>
      <c r="D8" s="55">
        <v>10</v>
      </c>
      <c r="E8" s="78">
        <f>IF(D20=0, "-", D8/D20)</f>
        <v>8.9285714285714288E-2</v>
      </c>
      <c r="F8" s="128">
        <v>43</v>
      </c>
      <c r="G8" s="138">
        <f>IF(F20=0, "-", F8/F20)</f>
        <v>9.7727272727272732E-2</v>
      </c>
      <c r="H8" s="55">
        <v>53</v>
      </c>
      <c r="I8" s="78">
        <f>IF(H20=0, "-", H8/H20)</f>
        <v>0.1162280701754386</v>
      </c>
      <c r="J8" s="77">
        <f t="shared" si="0"/>
        <v>0.4</v>
      </c>
      <c r="K8" s="78">
        <f t="shared" si="1"/>
        <v>-0.18867924528301888</v>
      </c>
    </row>
    <row r="9" spans="1:11" x14ac:dyDescent="0.2">
      <c r="A9" s="20" t="s">
        <v>564</v>
      </c>
      <c r="B9" s="55">
        <v>17</v>
      </c>
      <c r="C9" s="138">
        <f>IF(B20=0, "-", B9/B20)</f>
        <v>0.1111111111111111</v>
      </c>
      <c r="D9" s="55">
        <v>9</v>
      </c>
      <c r="E9" s="78">
        <f>IF(D20=0, "-", D9/D20)</f>
        <v>8.0357142857142863E-2</v>
      </c>
      <c r="F9" s="128">
        <v>43</v>
      </c>
      <c r="G9" s="138">
        <f>IF(F20=0, "-", F9/F20)</f>
        <v>9.7727272727272732E-2</v>
      </c>
      <c r="H9" s="55">
        <v>39</v>
      </c>
      <c r="I9" s="78">
        <f>IF(H20=0, "-", H9/H20)</f>
        <v>8.5526315789473686E-2</v>
      </c>
      <c r="J9" s="77">
        <f t="shared" si="0"/>
        <v>0.88888888888888884</v>
      </c>
      <c r="K9" s="78">
        <f t="shared" si="1"/>
        <v>0.10256410256410256</v>
      </c>
    </row>
    <row r="10" spans="1:11" x14ac:dyDescent="0.2">
      <c r="A10" s="20" t="s">
        <v>565</v>
      </c>
      <c r="B10" s="55">
        <v>31</v>
      </c>
      <c r="C10" s="138">
        <f>IF(B20=0, "-", B10/B20)</f>
        <v>0.20261437908496732</v>
      </c>
      <c r="D10" s="55">
        <v>14</v>
      </c>
      <c r="E10" s="78">
        <f>IF(D20=0, "-", D10/D20)</f>
        <v>0.125</v>
      </c>
      <c r="F10" s="128">
        <v>59</v>
      </c>
      <c r="G10" s="138">
        <f>IF(F20=0, "-", F10/F20)</f>
        <v>0.13409090909090909</v>
      </c>
      <c r="H10" s="55">
        <v>48</v>
      </c>
      <c r="I10" s="78">
        <f>IF(H20=0, "-", H10/H20)</f>
        <v>0.10526315789473684</v>
      </c>
      <c r="J10" s="77">
        <f t="shared" si="0"/>
        <v>1.2142857142857142</v>
      </c>
      <c r="K10" s="78">
        <f t="shared" si="1"/>
        <v>0.22916666666666666</v>
      </c>
    </row>
    <row r="11" spans="1:11" x14ac:dyDescent="0.2">
      <c r="A11" s="20" t="s">
        <v>566</v>
      </c>
      <c r="B11" s="55">
        <v>3</v>
      </c>
      <c r="C11" s="138">
        <f>IF(B20=0, "-", B11/B20)</f>
        <v>1.9607843137254902E-2</v>
      </c>
      <c r="D11" s="55">
        <v>1</v>
      </c>
      <c r="E11" s="78">
        <f>IF(D20=0, "-", D11/D20)</f>
        <v>8.9285714285714281E-3</v>
      </c>
      <c r="F11" s="128">
        <v>4</v>
      </c>
      <c r="G11" s="138">
        <f>IF(F20=0, "-", F11/F20)</f>
        <v>9.0909090909090905E-3</v>
      </c>
      <c r="H11" s="55">
        <v>4</v>
      </c>
      <c r="I11" s="78">
        <f>IF(H20=0, "-", H11/H20)</f>
        <v>8.771929824561403E-3</v>
      </c>
      <c r="J11" s="77">
        <f t="shared" si="0"/>
        <v>2</v>
      </c>
      <c r="K11" s="78">
        <f t="shared" si="1"/>
        <v>0</v>
      </c>
    </row>
    <row r="12" spans="1:11" x14ac:dyDescent="0.2">
      <c r="A12" s="20" t="s">
        <v>567</v>
      </c>
      <c r="B12" s="55">
        <v>0</v>
      </c>
      <c r="C12" s="138">
        <f>IF(B20=0, "-", B12/B20)</f>
        <v>0</v>
      </c>
      <c r="D12" s="55">
        <v>0</v>
      </c>
      <c r="E12" s="78">
        <f>IF(D20=0, "-", D12/D20)</f>
        <v>0</v>
      </c>
      <c r="F12" s="128">
        <v>1</v>
      </c>
      <c r="G12" s="138">
        <f>IF(F20=0, "-", F12/F20)</f>
        <v>2.2727272727272726E-3</v>
      </c>
      <c r="H12" s="55">
        <v>3</v>
      </c>
      <c r="I12" s="78">
        <f>IF(H20=0, "-", H12/H20)</f>
        <v>6.5789473684210523E-3</v>
      </c>
      <c r="J12" s="77" t="str">
        <f t="shared" si="0"/>
        <v>-</v>
      </c>
      <c r="K12" s="78">
        <f t="shared" si="1"/>
        <v>-0.66666666666666663</v>
      </c>
    </row>
    <row r="13" spans="1:11" x14ac:dyDescent="0.2">
      <c r="A13" s="20" t="s">
        <v>568</v>
      </c>
      <c r="B13" s="55">
        <v>27</v>
      </c>
      <c r="C13" s="138">
        <f>IF(B20=0, "-", B13/B20)</f>
        <v>0.17647058823529413</v>
      </c>
      <c r="D13" s="55">
        <v>31</v>
      </c>
      <c r="E13" s="78">
        <f>IF(D20=0, "-", D13/D20)</f>
        <v>0.2767857142857143</v>
      </c>
      <c r="F13" s="128">
        <v>142</v>
      </c>
      <c r="G13" s="138">
        <f>IF(F20=0, "-", F13/F20)</f>
        <v>0.32272727272727275</v>
      </c>
      <c r="H13" s="55">
        <v>134</v>
      </c>
      <c r="I13" s="78">
        <f>IF(H20=0, "-", H13/H20)</f>
        <v>0.29385964912280704</v>
      </c>
      <c r="J13" s="77">
        <f t="shared" si="0"/>
        <v>-0.12903225806451613</v>
      </c>
      <c r="K13" s="78">
        <f t="shared" si="1"/>
        <v>5.9701492537313432E-2</v>
      </c>
    </row>
    <row r="14" spans="1:11" x14ac:dyDescent="0.2">
      <c r="A14" s="20" t="s">
        <v>569</v>
      </c>
      <c r="B14" s="55">
        <v>9</v>
      </c>
      <c r="C14" s="138">
        <f>IF(B20=0, "-", B14/B20)</f>
        <v>5.8823529411764705E-2</v>
      </c>
      <c r="D14" s="55">
        <v>3</v>
      </c>
      <c r="E14" s="78">
        <f>IF(D20=0, "-", D14/D20)</f>
        <v>2.6785714285714284E-2</v>
      </c>
      <c r="F14" s="128">
        <v>20</v>
      </c>
      <c r="G14" s="138">
        <f>IF(F20=0, "-", F14/F20)</f>
        <v>4.5454545454545456E-2</v>
      </c>
      <c r="H14" s="55">
        <v>17</v>
      </c>
      <c r="I14" s="78">
        <f>IF(H20=0, "-", H14/H20)</f>
        <v>3.7280701754385963E-2</v>
      </c>
      <c r="J14" s="77">
        <f t="shared" si="0"/>
        <v>2</v>
      </c>
      <c r="K14" s="78">
        <f t="shared" si="1"/>
        <v>0.17647058823529413</v>
      </c>
    </row>
    <row r="15" spans="1:11" x14ac:dyDescent="0.2">
      <c r="A15" s="20" t="s">
        <v>570</v>
      </c>
      <c r="B15" s="55">
        <v>2</v>
      </c>
      <c r="C15" s="138">
        <f>IF(B20=0, "-", B15/B20)</f>
        <v>1.3071895424836602E-2</v>
      </c>
      <c r="D15" s="55">
        <v>3</v>
      </c>
      <c r="E15" s="78">
        <f>IF(D20=0, "-", D15/D20)</f>
        <v>2.6785714285714284E-2</v>
      </c>
      <c r="F15" s="128">
        <v>5</v>
      </c>
      <c r="G15" s="138">
        <f>IF(F20=0, "-", F15/F20)</f>
        <v>1.1363636363636364E-2</v>
      </c>
      <c r="H15" s="55">
        <v>6</v>
      </c>
      <c r="I15" s="78">
        <f>IF(H20=0, "-", H15/H20)</f>
        <v>1.3157894736842105E-2</v>
      </c>
      <c r="J15" s="77">
        <f t="shared" si="0"/>
        <v>-0.33333333333333331</v>
      </c>
      <c r="K15" s="78">
        <f t="shared" si="1"/>
        <v>-0.16666666666666666</v>
      </c>
    </row>
    <row r="16" spans="1:11" x14ac:dyDescent="0.2">
      <c r="A16" s="20" t="s">
        <v>571</v>
      </c>
      <c r="B16" s="55">
        <v>31</v>
      </c>
      <c r="C16" s="138">
        <f>IF(B20=0, "-", B16/B20)</f>
        <v>0.20261437908496732</v>
      </c>
      <c r="D16" s="55">
        <v>24</v>
      </c>
      <c r="E16" s="78">
        <f>IF(D20=0, "-", D16/D20)</f>
        <v>0.21428571428571427</v>
      </c>
      <c r="F16" s="128">
        <v>75</v>
      </c>
      <c r="G16" s="138">
        <f>IF(F20=0, "-", F16/F20)</f>
        <v>0.17045454545454544</v>
      </c>
      <c r="H16" s="55">
        <v>79</v>
      </c>
      <c r="I16" s="78">
        <f>IF(H20=0, "-", H16/H20)</f>
        <v>0.17324561403508773</v>
      </c>
      <c r="J16" s="77">
        <f t="shared" si="0"/>
        <v>0.29166666666666669</v>
      </c>
      <c r="K16" s="78">
        <f t="shared" si="1"/>
        <v>-5.0632911392405063E-2</v>
      </c>
    </row>
    <row r="17" spans="1:11" x14ac:dyDescent="0.2">
      <c r="A17" s="20" t="s">
        <v>572</v>
      </c>
      <c r="B17" s="55">
        <v>9</v>
      </c>
      <c r="C17" s="138">
        <f>IF(B20=0, "-", B17/B20)</f>
        <v>5.8823529411764705E-2</v>
      </c>
      <c r="D17" s="55">
        <v>8</v>
      </c>
      <c r="E17" s="78">
        <f>IF(D20=0, "-", D17/D20)</f>
        <v>7.1428571428571425E-2</v>
      </c>
      <c r="F17" s="128">
        <v>19</v>
      </c>
      <c r="G17" s="138">
        <f>IF(F20=0, "-", F17/F20)</f>
        <v>4.3181818181818182E-2</v>
      </c>
      <c r="H17" s="55">
        <v>39</v>
      </c>
      <c r="I17" s="78">
        <f>IF(H20=0, "-", H17/H20)</f>
        <v>8.5526315789473686E-2</v>
      </c>
      <c r="J17" s="77">
        <f t="shared" si="0"/>
        <v>0.125</v>
      </c>
      <c r="K17" s="78">
        <f t="shared" si="1"/>
        <v>-0.51282051282051277</v>
      </c>
    </row>
    <row r="18" spans="1:11" x14ac:dyDescent="0.2">
      <c r="A18" s="20" t="s">
        <v>573</v>
      </c>
      <c r="B18" s="55">
        <v>6</v>
      </c>
      <c r="C18" s="138">
        <f>IF(B20=0, "-", B18/B20)</f>
        <v>3.9215686274509803E-2</v>
      </c>
      <c r="D18" s="55">
        <v>5</v>
      </c>
      <c r="E18" s="78">
        <f>IF(D20=0, "-", D18/D20)</f>
        <v>4.4642857142857144E-2</v>
      </c>
      <c r="F18" s="128">
        <v>14</v>
      </c>
      <c r="G18" s="138">
        <f>IF(F20=0, "-", F18/F20)</f>
        <v>3.1818181818181815E-2</v>
      </c>
      <c r="H18" s="55">
        <v>13</v>
      </c>
      <c r="I18" s="78">
        <f>IF(H20=0, "-", H18/H20)</f>
        <v>2.850877192982456E-2</v>
      </c>
      <c r="J18" s="77">
        <f t="shared" si="0"/>
        <v>0.2</v>
      </c>
      <c r="K18" s="78">
        <f t="shared" si="1"/>
        <v>7.6923076923076927E-2</v>
      </c>
    </row>
    <row r="19" spans="1:11" x14ac:dyDescent="0.2">
      <c r="A19" s="129"/>
      <c r="B19" s="82"/>
      <c r="D19" s="82"/>
      <c r="E19" s="86"/>
      <c r="F19" s="130"/>
      <c r="H19" s="82"/>
      <c r="I19" s="86"/>
      <c r="J19" s="85"/>
      <c r="K19" s="86"/>
    </row>
    <row r="20" spans="1:11" s="38" customFormat="1" x14ac:dyDescent="0.2">
      <c r="A20" s="131" t="s">
        <v>574</v>
      </c>
      <c r="B20" s="32">
        <f>SUM(B7:B19)</f>
        <v>153</v>
      </c>
      <c r="C20" s="132">
        <f>B20/7200</f>
        <v>2.1250000000000002E-2</v>
      </c>
      <c r="D20" s="32">
        <f>SUM(D7:D19)</f>
        <v>112</v>
      </c>
      <c r="E20" s="133">
        <f>D20/6953</f>
        <v>1.610815475334388E-2</v>
      </c>
      <c r="F20" s="121">
        <f>SUM(F7:F19)</f>
        <v>440</v>
      </c>
      <c r="G20" s="134">
        <f>F20/28087</f>
        <v>1.5665610424751664E-2</v>
      </c>
      <c r="H20" s="32">
        <f>SUM(H7:H19)</f>
        <v>456</v>
      </c>
      <c r="I20" s="133">
        <f>H20/34933</f>
        <v>1.305355967137091E-2</v>
      </c>
      <c r="J20" s="35">
        <f>IF(D20=0, "-", IF((B20-D20)/D20&lt;10, (B20-D20)/D20, "&gt;999%"))</f>
        <v>0.36607142857142855</v>
      </c>
      <c r="K20" s="36">
        <f>IF(H20=0, "-", IF((F20-H20)/H20&lt;10, (F20-H20)/H20, "&gt;999%"))</f>
        <v>-3.5087719298245612E-2</v>
      </c>
    </row>
    <row r="21" spans="1:11" x14ac:dyDescent="0.2">
      <c r="B21" s="130"/>
      <c r="D21" s="130"/>
      <c r="F21" s="130"/>
      <c r="H21" s="130"/>
    </row>
    <row r="22" spans="1:11" x14ac:dyDescent="0.2">
      <c r="A22" s="123" t="s">
        <v>575</v>
      </c>
      <c r="B22" s="124" t="s">
        <v>166</v>
      </c>
      <c r="C22" s="125" t="s">
        <v>167</v>
      </c>
      <c r="D22" s="124" t="s">
        <v>166</v>
      </c>
      <c r="E22" s="126" t="s">
        <v>167</v>
      </c>
      <c r="F22" s="125" t="s">
        <v>166</v>
      </c>
      <c r="G22" s="125" t="s">
        <v>167</v>
      </c>
      <c r="H22" s="124" t="s">
        <v>166</v>
      </c>
      <c r="I22" s="126" t="s">
        <v>167</v>
      </c>
      <c r="J22" s="124"/>
      <c r="K22" s="126"/>
    </row>
    <row r="23" spans="1:11" x14ac:dyDescent="0.2">
      <c r="A23" s="20" t="s">
        <v>576</v>
      </c>
      <c r="B23" s="55">
        <v>9</v>
      </c>
      <c r="C23" s="138">
        <f>IF(B33=0, "-", B23/B33)</f>
        <v>7.4999999999999997E-2</v>
      </c>
      <c r="D23" s="55">
        <v>4</v>
      </c>
      <c r="E23" s="78">
        <f>IF(D33=0, "-", D23/D33)</f>
        <v>6.3492063492063489E-2</v>
      </c>
      <c r="F23" s="128">
        <v>30</v>
      </c>
      <c r="G23" s="138">
        <f>IF(F33=0, "-", F23/F33)</f>
        <v>0.1079136690647482</v>
      </c>
      <c r="H23" s="55">
        <v>25</v>
      </c>
      <c r="I23" s="78">
        <f>IF(H33=0, "-", H23/H33)</f>
        <v>0.10080645161290322</v>
      </c>
      <c r="J23" s="77">
        <f t="shared" ref="J23:J31" si="2">IF(D23=0, "-", IF((B23-D23)/D23&lt;10, (B23-D23)/D23, "&gt;999%"))</f>
        <v>1.25</v>
      </c>
      <c r="K23" s="78">
        <f t="shared" ref="K23:K31" si="3">IF(H23=0, "-", IF((F23-H23)/H23&lt;10, (F23-H23)/H23, "&gt;999%"))</f>
        <v>0.2</v>
      </c>
    </row>
    <row r="24" spans="1:11" x14ac:dyDescent="0.2">
      <c r="A24" s="20" t="s">
        <v>577</v>
      </c>
      <c r="B24" s="55">
        <v>63</v>
      </c>
      <c r="C24" s="138">
        <f>IF(B33=0, "-", B24/B33)</f>
        <v>0.52500000000000002</v>
      </c>
      <c r="D24" s="55">
        <v>23</v>
      </c>
      <c r="E24" s="78">
        <f>IF(D33=0, "-", D24/D33)</f>
        <v>0.36507936507936506</v>
      </c>
      <c r="F24" s="128">
        <v>122</v>
      </c>
      <c r="G24" s="138">
        <f>IF(F33=0, "-", F24/F33)</f>
        <v>0.43884892086330934</v>
      </c>
      <c r="H24" s="55">
        <v>84</v>
      </c>
      <c r="I24" s="78">
        <f>IF(H33=0, "-", H24/H33)</f>
        <v>0.33870967741935482</v>
      </c>
      <c r="J24" s="77">
        <f t="shared" si="2"/>
        <v>1.7391304347826086</v>
      </c>
      <c r="K24" s="78">
        <f t="shared" si="3"/>
        <v>0.45238095238095238</v>
      </c>
    </row>
    <row r="25" spans="1:11" x14ac:dyDescent="0.2">
      <c r="A25" s="20" t="s">
        <v>578</v>
      </c>
      <c r="B25" s="55">
        <v>1</v>
      </c>
      <c r="C25" s="138">
        <f>IF(B33=0, "-", B25/B33)</f>
        <v>8.3333333333333332E-3</v>
      </c>
      <c r="D25" s="55">
        <v>0</v>
      </c>
      <c r="E25" s="78">
        <f>IF(D33=0, "-", D25/D33)</f>
        <v>0</v>
      </c>
      <c r="F25" s="128">
        <v>1</v>
      </c>
      <c r="G25" s="138">
        <f>IF(F33=0, "-", F25/F33)</f>
        <v>3.5971223021582736E-3</v>
      </c>
      <c r="H25" s="55">
        <v>0</v>
      </c>
      <c r="I25" s="78">
        <f>IF(H33=0, "-", H25/H33)</f>
        <v>0</v>
      </c>
      <c r="J25" s="77" t="str">
        <f t="shared" si="2"/>
        <v>-</v>
      </c>
      <c r="K25" s="78" t="str">
        <f t="shared" si="3"/>
        <v>-</v>
      </c>
    </row>
    <row r="26" spans="1:11" x14ac:dyDescent="0.2">
      <c r="A26" s="20" t="s">
        <v>579</v>
      </c>
      <c r="B26" s="55">
        <v>45</v>
      </c>
      <c r="C26" s="138">
        <f>IF(B33=0, "-", B26/B33)</f>
        <v>0.375</v>
      </c>
      <c r="D26" s="55">
        <v>33</v>
      </c>
      <c r="E26" s="78">
        <f>IF(D33=0, "-", D26/D33)</f>
        <v>0.52380952380952384</v>
      </c>
      <c r="F26" s="128">
        <v>121</v>
      </c>
      <c r="G26" s="138">
        <f>IF(F33=0, "-", F26/F33)</f>
        <v>0.43525179856115109</v>
      </c>
      <c r="H26" s="55">
        <v>123</v>
      </c>
      <c r="I26" s="78">
        <f>IF(H33=0, "-", H26/H33)</f>
        <v>0.49596774193548387</v>
      </c>
      <c r="J26" s="77">
        <f t="shared" si="2"/>
        <v>0.36363636363636365</v>
      </c>
      <c r="K26" s="78">
        <f t="shared" si="3"/>
        <v>-1.6260162601626018E-2</v>
      </c>
    </row>
    <row r="27" spans="1:11" x14ac:dyDescent="0.2">
      <c r="A27" s="20" t="s">
        <v>580</v>
      </c>
      <c r="B27" s="55">
        <v>1</v>
      </c>
      <c r="C27" s="138">
        <f>IF(B33=0, "-", B27/B33)</f>
        <v>8.3333333333333332E-3</v>
      </c>
      <c r="D27" s="55">
        <v>0</v>
      </c>
      <c r="E27" s="78">
        <f>IF(D33=0, "-", D27/D33)</f>
        <v>0</v>
      </c>
      <c r="F27" s="128">
        <v>1</v>
      </c>
      <c r="G27" s="138">
        <f>IF(F33=0, "-", F27/F33)</f>
        <v>3.5971223021582736E-3</v>
      </c>
      <c r="H27" s="55">
        <v>4</v>
      </c>
      <c r="I27" s="78">
        <f>IF(H33=0, "-", H27/H33)</f>
        <v>1.6129032258064516E-2</v>
      </c>
      <c r="J27" s="77" t="str">
        <f t="shared" si="2"/>
        <v>-</v>
      </c>
      <c r="K27" s="78">
        <f t="shared" si="3"/>
        <v>-0.75</v>
      </c>
    </row>
    <row r="28" spans="1:11" x14ac:dyDescent="0.2">
      <c r="A28" s="20" t="s">
        <v>581</v>
      </c>
      <c r="B28" s="55">
        <v>0</v>
      </c>
      <c r="C28" s="138">
        <f>IF(B33=0, "-", B28/B33)</f>
        <v>0</v>
      </c>
      <c r="D28" s="55">
        <v>2</v>
      </c>
      <c r="E28" s="78">
        <f>IF(D33=0, "-", D28/D33)</f>
        <v>3.1746031746031744E-2</v>
      </c>
      <c r="F28" s="128">
        <v>1</v>
      </c>
      <c r="G28" s="138">
        <f>IF(F33=0, "-", F28/F33)</f>
        <v>3.5971223021582736E-3</v>
      </c>
      <c r="H28" s="55">
        <v>6</v>
      </c>
      <c r="I28" s="78">
        <f>IF(H33=0, "-", H28/H33)</f>
        <v>2.4193548387096774E-2</v>
      </c>
      <c r="J28" s="77">
        <f t="shared" si="2"/>
        <v>-1</v>
      </c>
      <c r="K28" s="78">
        <f t="shared" si="3"/>
        <v>-0.83333333333333337</v>
      </c>
    </row>
    <row r="29" spans="1:11" x14ac:dyDescent="0.2">
      <c r="A29" s="20" t="s">
        <v>582</v>
      </c>
      <c r="B29" s="55">
        <v>0</v>
      </c>
      <c r="C29" s="138">
        <f>IF(B33=0, "-", B29/B33)</f>
        <v>0</v>
      </c>
      <c r="D29" s="55">
        <v>0</v>
      </c>
      <c r="E29" s="78">
        <f>IF(D33=0, "-", D29/D33)</f>
        <v>0</v>
      </c>
      <c r="F29" s="128">
        <v>0</v>
      </c>
      <c r="G29" s="138">
        <f>IF(F33=0, "-", F29/F33)</f>
        <v>0</v>
      </c>
      <c r="H29" s="55">
        <v>1</v>
      </c>
      <c r="I29" s="78">
        <f>IF(H33=0, "-", H29/H33)</f>
        <v>4.0322580645161289E-3</v>
      </c>
      <c r="J29" s="77" t="str">
        <f t="shared" si="2"/>
        <v>-</v>
      </c>
      <c r="K29" s="78">
        <f t="shared" si="3"/>
        <v>-1</v>
      </c>
    </row>
    <row r="30" spans="1:11" x14ac:dyDescent="0.2">
      <c r="A30" s="20" t="s">
        <v>583</v>
      </c>
      <c r="B30" s="55">
        <v>1</v>
      </c>
      <c r="C30" s="138">
        <f>IF(B33=0, "-", B30/B33)</f>
        <v>8.3333333333333332E-3</v>
      </c>
      <c r="D30" s="55">
        <v>1</v>
      </c>
      <c r="E30" s="78">
        <f>IF(D33=0, "-", D30/D33)</f>
        <v>1.5873015873015872E-2</v>
      </c>
      <c r="F30" s="128">
        <v>1</v>
      </c>
      <c r="G30" s="138">
        <f>IF(F33=0, "-", F30/F33)</f>
        <v>3.5971223021582736E-3</v>
      </c>
      <c r="H30" s="55">
        <v>4</v>
      </c>
      <c r="I30" s="78">
        <f>IF(H33=0, "-", H30/H33)</f>
        <v>1.6129032258064516E-2</v>
      </c>
      <c r="J30" s="77">
        <f t="shared" si="2"/>
        <v>0</v>
      </c>
      <c r="K30" s="78">
        <f t="shared" si="3"/>
        <v>-0.75</v>
      </c>
    </row>
    <row r="31" spans="1:11" x14ac:dyDescent="0.2">
      <c r="A31" s="20" t="s">
        <v>584</v>
      </c>
      <c r="B31" s="55">
        <v>0</v>
      </c>
      <c r="C31" s="138">
        <f>IF(B33=0, "-", B31/B33)</f>
        <v>0</v>
      </c>
      <c r="D31" s="55">
        <v>0</v>
      </c>
      <c r="E31" s="78">
        <f>IF(D33=0, "-", D31/D33)</f>
        <v>0</v>
      </c>
      <c r="F31" s="128">
        <v>1</v>
      </c>
      <c r="G31" s="138">
        <f>IF(F33=0, "-", F31/F33)</f>
        <v>3.5971223021582736E-3</v>
      </c>
      <c r="H31" s="55">
        <v>1</v>
      </c>
      <c r="I31" s="78">
        <f>IF(H33=0, "-", H31/H33)</f>
        <v>4.0322580645161289E-3</v>
      </c>
      <c r="J31" s="77" t="str">
        <f t="shared" si="2"/>
        <v>-</v>
      </c>
      <c r="K31" s="78">
        <f t="shared" si="3"/>
        <v>0</v>
      </c>
    </row>
    <row r="32" spans="1:11" x14ac:dyDescent="0.2">
      <c r="A32" s="129"/>
      <c r="B32" s="82"/>
      <c r="D32" s="82"/>
      <c r="E32" s="86"/>
      <c r="F32" s="130"/>
      <c r="H32" s="82"/>
      <c r="I32" s="86"/>
      <c r="J32" s="85"/>
      <c r="K32" s="86"/>
    </row>
    <row r="33" spans="1:11" s="38" customFormat="1" x14ac:dyDescent="0.2">
      <c r="A33" s="131" t="s">
        <v>585</v>
      </c>
      <c r="B33" s="32">
        <f>SUM(B23:B32)</f>
        <v>120</v>
      </c>
      <c r="C33" s="132">
        <f>B33/7200</f>
        <v>1.6666666666666666E-2</v>
      </c>
      <c r="D33" s="32">
        <f>SUM(D23:D32)</f>
        <v>63</v>
      </c>
      <c r="E33" s="133">
        <f>D33/6953</f>
        <v>9.060837048755932E-3</v>
      </c>
      <c r="F33" s="121">
        <f>SUM(F23:F32)</f>
        <v>278</v>
      </c>
      <c r="G33" s="134">
        <f>F33/28087</f>
        <v>9.8978174956385525E-3</v>
      </c>
      <c r="H33" s="32">
        <f>SUM(H23:H32)</f>
        <v>248</v>
      </c>
      <c r="I33" s="133">
        <f>H33/34933</f>
        <v>7.0993043826754068E-3</v>
      </c>
      <c r="J33" s="35">
        <f>IF(D33=0, "-", IF((B33-D33)/D33&lt;10, (B33-D33)/D33, "&gt;999%"))</f>
        <v>0.90476190476190477</v>
      </c>
      <c r="K33" s="36">
        <f>IF(H33=0, "-", IF((F33-H33)/H33&lt;10, (F33-H33)/H33, "&gt;999%"))</f>
        <v>0.12096774193548387</v>
      </c>
    </row>
    <row r="34" spans="1:11" x14ac:dyDescent="0.2">
      <c r="B34" s="130"/>
      <c r="D34" s="130"/>
      <c r="F34" s="130"/>
      <c r="H34" s="130"/>
    </row>
    <row r="35" spans="1:11" x14ac:dyDescent="0.2">
      <c r="A35" s="123" t="s">
        <v>586</v>
      </c>
      <c r="B35" s="124" t="s">
        <v>166</v>
      </c>
      <c r="C35" s="125" t="s">
        <v>167</v>
      </c>
      <c r="D35" s="124" t="s">
        <v>166</v>
      </c>
      <c r="E35" s="126" t="s">
        <v>167</v>
      </c>
      <c r="F35" s="125" t="s">
        <v>166</v>
      </c>
      <c r="G35" s="125" t="s">
        <v>167</v>
      </c>
      <c r="H35" s="124" t="s">
        <v>166</v>
      </c>
      <c r="I35" s="126" t="s">
        <v>167</v>
      </c>
      <c r="J35" s="124"/>
      <c r="K35" s="126"/>
    </row>
    <row r="36" spans="1:11" x14ac:dyDescent="0.2">
      <c r="A36" s="20" t="s">
        <v>587</v>
      </c>
      <c r="B36" s="55">
        <v>4</v>
      </c>
      <c r="C36" s="138">
        <f>IF(B52=0, "-", B36/B52)</f>
        <v>5.128205128205128E-2</v>
      </c>
      <c r="D36" s="55">
        <v>2</v>
      </c>
      <c r="E36" s="78">
        <f>IF(D52=0, "-", D36/D52)</f>
        <v>2.5974025974025976E-2</v>
      </c>
      <c r="F36" s="128">
        <v>9</v>
      </c>
      <c r="G36" s="138">
        <f>IF(F52=0, "-", F36/F52)</f>
        <v>2.4324324324324326E-2</v>
      </c>
      <c r="H36" s="55">
        <v>10</v>
      </c>
      <c r="I36" s="78">
        <f>IF(H52=0, "-", H36/H52)</f>
        <v>2.5316455696202531E-2</v>
      </c>
      <c r="J36" s="77">
        <f t="shared" ref="J36:J50" si="4">IF(D36=0, "-", IF((B36-D36)/D36&lt;10, (B36-D36)/D36, "&gt;999%"))</f>
        <v>1</v>
      </c>
      <c r="K36" s="78">
        <f t="shared" ref="K36:K50" si="5">IF(H36=0, "-", IF((F36-H36)/H36&lt;10, (F36-H36)/H36, "&gt;999%"))</f>
        <v>-0.1</v>
      </c>
    </row>
    <row r="37" spans="1:11" x14ac:dyDescent="0.2">
      <c r="A37" s="20" t="s">
        <v>588</v>
      </c>
      <c r="B37" s="55">
        <v>4</v>
      </c>
      <c r="C37" s="138">
        <f>IF(B52=0, "-", B37/B52)</f>
        <v>5.128205128205128E-2</v>
      </c>
      <c r="D37" s="55">
        <v>4</v>
      </c>
      <c r="E37" s="78">
        <f>IF(D52=0, "-", D37/D52)</f>
        <v>5.1948051948051951E-2</v>
      </c>
      <c r="F37" s="128">
        <v>15</v>
      </c>
      <c r="G37" s="138">
        <f>IF(F52=0, "-", F37/F52)</f>
        <v>4.0540540540540543E-2</v>
      </c>
      <c r="H37" s="55">
        <v>7</v>
      </c>
      <c r="I37" s="78">
        <f>IF(H52=0, "-", H37/H52)</f>
        <v>1.7721518987341773E-2</v>
      </c>
      <c r="J37" s="77">
        <f t="shared" si="4"/>
        <v>0</v>
      </c>
      <c r="K37" s="78">
        <f t="shared" si="5"/>
        <v>1.1428571428571428</v>
      </c>
    </row>
    <row r="38" spans="1:11" x14ac:dyDescent="0.2">
      <c r="A38" s="20" t="s">
        <v>589</v>
      </c>
      <c r="B38" s="55">
        <v>0</v>
      </c>
      <c r="C38" s="138">
        <f>IF(B52=0, "-", B38/B52)</f>
        <v>0</v>
      </c>
      <c r="D38" s="55">
        <v>0</v>
      </c>
      <c r="E38" s="78">
        <f>IF(D52=0, "-", D38/D52)</f>
        <v>0</v>
      </c>
      <c r="F38" s="128">
        <v>9</v>
      </c>
      <c r="G38" s="138">
        <f>IF(F52=0, "-", F38/F52)</f>
        <v>2.4324324324324326E-2</v>
      </c>
      <c r="H38" s="55">
        <v>9</v>
      </c>
      <c r="I38" s="78">
        <f>IF(H52=0, "-", H38/H52)</f>
        <v>2.2784810126582278E-2</v>
      </c>
      <c r="J38" s="77" t="str">
        <f t="shared" si="4"/>
        <v>-</v>
      </c>
      <c r="K38" s="78">
        <f t="shared" si="5"/>
        <v>0</v>
      </c>
    </row>
    <row r="39" spans="1:11" x14ac:dyDescent="0.2">
      <c r="A39" s="20" t="s">
        <v>590</v>
      </c>
      <c r="B39" s="55">
        <v>7</v>
      </c>
      <c r="C39" s="138">
        <f>IF(B52=0, "-", B39/B52)</f>
        <v>8.9743589743589744E-2</v>
      </c>
      <c r="D39" s="55">
        <v>7</v>
      </c>
      <c r="E39" s="78">
        <f>IF(D52=0, "-", D39/D52)</f>
        <v>9.0909090909090912E-2</v>
      </c>
      <c r="F39" s="128">
        <v>18</v>
      </c>
      <c r="G39" s="138">
        <f>IF(F52=0, "-", F39/F52)</f>
        <v>4.8648648648648651E-2</v>
      </c>
      <c r="H39" s="55">
        <v>19</v>
      </c>
      <c r="I39" s="78">
        <f>IF(H52=0, "-", H39/H52)</f>
        <v>4.810126582278481E-2</v>
      </c>
      <c r="J39" s="77">
        <f t="shared" si="4"/>
        <v>0</v>
      </c>
      <c r="K39" s="78">
        <f t="shared" si="5"/>
        <v>-5.2631578947368418E-2</v>
      </c>
    </row>
    <row r="40" spans="1:11" x14ac:dyDescent="0.2">
      <c r="A40" s="20" t="s">
        <v>103</v>
      </c>
      <c r="B40" s="55">
        <v>0</v>
      </c>
      <c r="C40" s="138">
        <f>IF(B52=0, "-", B40/B52)</f>
        <v>0</v>
      </c>
      <c r="D40" s="55">
        <v>0</v>
      </c>
      <c r="E40" s="78">
        <f>IF(D52=0, "-", D40/D52)</f>
        <v>0</v>
      </c>
      <c r="F40" s="128">
        <v>1</v>
      </c>
      <c r="G40" s="138">
        <f>IF(F52=0, "-", F40/F52)</f>
        <v>2.7027027027027029E-3</v>
      </c>
      <c r="H40" s="55">
        <v>0</v>
      </c>
      <c r="I40" s="78">
        <f>IF(H52=0, "-", H40/H52)</f>
        <v>0</v>
      </c>
      <c r="J40" s="77" t="str">
        <f t="shared" si="4"/>
        <v>-</v>
      </c>
      <c r="K40" s="78" t="str">
        <f t="shared" si="5"/>
        <v>-</v>
      </c>
    </row>
    <row r="41" spans="1:11" x14ac:dyDescent="0.2">
      <c r="A41" s="20" t="s">
        <v>591</v>
      </c>
      <c r="B41" s="55">
        <v>12</v>
      </c>
      <c r="C41" s="138">
        <f>IF(B52=0, "-", B41/B52)</f>
        <v>0.15384615384615385</v>
      </c>
      <c r="D41" s="55">
        <v>8</v>
      </c>
      <c r="E41" s="78">
        <f>IF(D52=0, "-", D41/D52)</f>
        <v>0.1038961038961039</v>
      </c>
      <c r="F41" s="128">
        <v>69</v>
      </c>
      <c r="G41" s="138">
        <f>IF(F52=0, "-", F41/F52)</f>
        <v>0.1864864864864865</v>
      </c>
      <c r="H41" s="55">
        <v>48</v>
      </c>
      <c r="I41" s="78">
        <f>IF(H52=0, "-", H41/H52)</f>
        <v>0.12151898734177215</v>
      </c>
      <c r="J41" s="77">
        <f t="shared" si="4"/>
        <v>0.5</v>
      </c>
      <c r="K41" s="78">
        <f t="shared" si="5"/>
        <v>0.4375</v>
      </c>
    </row>
    <row r="42" spans="1:11" x14ac:dyDescent="0.2">
      <c r="A42" s="20" t="s">
        <v>592</v>
      </c>
      <c r="B42" s="55">
        <v>0</v>
      </c>
      <c r="C42" s="138">
        <f>IF(B52=0, "-", B42/B52)</f>
        <v>0</v>
      </c>
      <c r="D42" s="55">
        <v>0</v>
      </c>
      <c r="E42" s="78">
        <f>IF(D52=0, "-", D42/D52)</f>
        <v>0</v>
      </c>
      <c r="F42" s="128">
        <v>9</v>
      </c>
      <c r="G42" s="138">
        <f>IF(F52=0, "-", F42/F52)</f>
        <v>2.4324324324324326E-2</v>
      </c>
      <c r="H42" s="55">
        <v>10</v>
      </c>
      <c r="I42" s="78">
        <f>IF(H52=0, "-", H42/H52)</f>
        <v>2.5316455696202531E-2</v>
      </c>
      <c r="J42" s="77" t="str">
        <f t="shared" si="4"/>
        <v>-</v>
      </c>
      <c r="K42" s="78">
        <f t="shared" si="5"/>
        <v>-0.1</v>
      </c>
    </row>
    <row r="43" spans="1:11" x14ac:dyDescent="0.2">
      <c r="A43" s="20" t="s">
        <v>106</v>
      </c>
      <c r="B43" s="55">
        <v>16</v>
      </c>
      <c r="C43" s="138">
        <f>IF(B52=0, "-", B43/B52)</f>
        <v>0.20512820512820512</v>
      </c>
      <c r="D43" s="55">
        <v>12</v>
      </c>
      <c r="E43" s="78">
        <f>IF(D52=0, "-", D43/D52)</f>
        <v>0.15584415584415584</v>
      </c>
      <c r="F43" s="128">
        <v>68</v>
      </c>
      <c r="G43" s="138">
        <f>IF(F52=0, "-", F43/F52)</f>
        <v>0.18378378378378379</v>
      </c>
      <c r="H43" s="55">
        <v>79</v>
      </c>
      <c r="I43" s="78">
        <f>IF(H52=0, "-", H43/H52)</f>
        <v>0.2</v>
      </c>
      <c r="J43" s="77">
        <f t="shared" si="4"/>
        <v>0.33333333333333331</v>
      </c>
      <c r="K43" s="78">
        <f t="shared" si="5"/>
        <v>-0.13924050632911392</v>
      </c>
    </row>
    <row r="44" spans="1:11" x14ac:dyDescent="0.2">
      <c r="A44" s="20" t="s">
        <v>593</v>
      </c>
      <c r="B44" s="55">
        <v>5</v>
      </c>
      <c r="C44" s="138">
        <f>IF(B52=0, "-", B44/B52)</f>
        <v>6.4102564102564097E-2</v>
      </c>
      <c r="D44" s="55">
        <v>7</v>
      </c>
      <c r="E44" s="78">
        <f>IF(D52=0, "-", D44/D52)</f>
        <v>9.0909090909090912E-2</v>
      </c>
      <c r="F44" s="128">
        <v>15</v>
      </c>
      <c r="G44" s="138">
        <f>IF(F52=0, "-", F44/F52)</f>
        <v>4.0540540540540543E-2</v>
      </c>
      <c r="H44" s="55">
        <v>35</v>
      </c>
      <c r="I44" s="78">
        <f>IF(H52=0, "-", H44/H52)</f>
        <v>8.8607594936708861E-2</v>
      </c>
      <c r="J44" s="77">
        <f t="shared" si="4"/>
        <v>-0.2857142857142857</v>
      </c>
      <c r="K44" s="78">
        <f t="shared" si="5"/>
        <v>-0.5714285714285714</v>
      </c>
    </row>
    <row r="45" spans="1:11" x14ac:dyDescent="0.2">
      <c r="A45" s="20" t="s">
        <v>594</v>
      </c>
      <c r="B45" s="55">
        <v>0</v>
      </c>
      <c r="C45" s="138">
        <f>IF(B52=0, "-", B45/B52)</f>
        <v>0</v>
      </c>
      <c r="D45" s="55">
        <v>1</v>
      </c>
      <c r="E45" s="78">
        <f>IF(D52=0, "-", D45/D52)</f>
        <v>1.2987012987012988E-2</v>
      </c>
      <c r="F45" s="128">
        <v>2</v>
      </c>
      <c r="G45" s="138">
        <f>IF(F52=0, "-", F45/F52)</f>
        <v>5.4054054054054057E-3</v>
      </c>
      <c r="H45" s="55">
        <v>9</v>
      </c>
      <c r="I45" s="78">
        <f>IF(H52=0, "-", H45/H52)</f>
        <v>2.2784810126582278E-2</v>
      </c>
      <c r="J45" s="77">
        <f t="shared" si="4"/>
        <v>-1</v>
      </c>
      <c r="K45" s="78">
        <f t="shared" si="5"/>
        <v>-0.77777777777777779</v>
      </c>
    </row>
    <row r="46" spans="1:11" x14ac:dyDescent="0.2">
      <c r="A46" s="20" t="s">
        <v>595</v>
      </c>
      <c r="B46" s="55">
        <v>8</v>
      </c>
      <c r="C46" s="138">
        <f>IF(B52=0, "-", B46/B52)</f>
        <v>0.10256410256410256</v>
      </c>
      <c r="D46" s="55">
        <v>9</v>
      </c>
      <c r="E46" s="78">
        <f>IF(D52=0, "-", D46/D52)</f>
        <v>0.11688311688311688</v>
      </c>
      <c r="F46" s="128">
        <v>34</v>
      </c>
      <c r="G46" s="138">
        <f>IF(F52=0, "-", F46/F52)</f>
        <v>9.1891891891891897E-2</v>
      </c>
      <c r="H46" s="55">
        <v>26</v>
      </c>
      <c r="I46" s="78">
        <f>IF(H52=0, "-", H46/H52)</f>
        <v>6.5822784810126586E-2</v>
      </c>
      <c r="J46" s="77">
        <f t="shared" si="4"/>
        <v>-0.1111111111111111</v>
      </c>
      <c r="K46" s="78">
        <f t="shared" si="5"/>
        <v>0.30769230769230771</v>
      </c>
    </row>
    <row r="47" spans="1:11" x14ac:dyDescent="0.2">
      <c r="A47" s="20" t="s">
        <v>596</v>
      </c>
      <c r="B47" s="55">
        <v>7</v>
      </c>
      <c r="C47" s="138">
        <f>IF(B52=0, "-", B47/B52)</f>
        <v>8.9743589743589744E-2</v>
      </c>
      <c r="D47" s="55">
        <v>18</v>
      </c>
      <c r="E47" s="78">
        <f>IF(D52=0, "-", D47/D52)</f>
        <v>0.23376623376623376</v>
      </c>
      <c r="F47" s="128">
        <v>42</v>
      </c>
      <c r="G47" s="138">
        <f>IF(F52=0, "-", F47/F52)</f>
        <v>0.11351351351351352</v>
      </c>
      <c r="H47" s="55">
        <v>60</v>
      </c>
      <c r="I47" s="78">
        <f>IF(H52=0, "-", H47/H52)</f>
        <v>0.15189873417721519</v>
      </c>
      <c r="J47" s="77">
        <f t="shared" si="4"/>
        <v>-0.61111111111111116</v>
      </c>
      <c r="K47" s="78">
        <f t="shared" si="5"/>
        <v>-0.3</v>
      </c>
    </row>
    <row r="48" spans="1:11" x14ac:dyDescent="0.2">
      <c r="A48" s="20" t="s">
        <v>597</v>
      </c>
      <c r="B48" s="55">
        <v>3</v>
      </c>
      <c r="C48" s="138">
        <f>IF(B52=0, "-", B48/B52)</f>
        <v>3.8461538461538464E-2</v>
      </c>
      <c r="D48" s="55">
        <v>0</v>
      </c>
      <c r="E48" s="78">
        <f>IF(D52=0, "-", D48/D52)</f>
        <v>0</v>
      </c>
      <c r="F48" s="128">
        <v>11</v>
      </c>
      <c r="G48" s="138">
        <f>IF(F52=0, "-", F48/F52)</f>
        <v>2.9729729729729731E-2</v>
      </c>
      <c r="H48" s="55">
        <v>4</v>
      </c>
      <c r="I48" s="78">
        <f>IF(H52=0, "-", H48/H52)</f>
        <v>1.0126582278481013E-2</v>
      </c>
      <c r="J48" s="77" t="str">
        <f t="shared" si="4"/>
        <v>-</v>
      </c>
      <c r="K48" s="78">
        <f t="shared" si="5"/>
        <v>1.75</v>
      </c>
    </row>
    <row r="49" spans="1:11" x14ac:dyDescent="0.2">
      <c r="A49" s="20" t="s">
        <v>598</v>
      </c>
      <c r="B49" s="55">
        <v>11</v>
      </c>
      <c r="C49" s="138">
        <f>IF(B52=0, "-", B49/B52)</f>
        <v>0.14102564102564102</v>
      </c>
      <c r="D49" s="55">
        <v>6</v>
      </c>
      <c r="E49" s="78">
        <f>IF(D52=0, "-", D49/D52)</f>
        <v>7.792207792207792E-2</v>
      </c>
      <c r="F49" s="128">
        <v>52</v>
      </c>
      <c r="G49" s="138">
        <f>IF(F52=0, "-", F49/F52)</f>
        <v>0.14054054054054055</v>
      </c>
      <c r="H49" s="55">
        <v>51</v>
      </c>
      <c r="I49" s="78">
        <f>IF(H52=0, "-", H49/H52)</f>
        <v>0.12911392405063291</v>
      </c>
      <c r="J49" s="77">
        <f t="shared" si="4"/>
        <v>0.83333333333333337</v>
      </c>
      <c r="K49" s="78">
        <f t="shared" si="5"/>
        <v>1.9607843137254902E-2</v>
      </c>
    </row>
    <row r="50" spans="1:11" x14ac:dyDescent="0.2">
      <c r="A50" s="20" t="s">
        <v>599</v>
      </c>
      <c r="B50" s="55">
        <v>1</v>
      </c>
      <c r="C50" s="138">
        <f>IF(B52=0, "-", B50/B52)</f>
        <v>1.282051282051282E-2</v>
      </c>
      <c r="D50" s="55">
        <v>3</v>
      </c>
      <c r="E50" s="78">
        <f>IF(D52=0, "-", D50/D52)</f>
        <v>3.896103896103896E-2</v>
      </c>
      <c r="F50" s="128">
        <v>16</v>
      </c>
      <c r="G50" s="138">
        <f>IF(F52=0, "-", F50/F52)</f>
        <v>4.3243243243243246E-2</v>
      </c>
      <c r="H50" s="55">
        <v>28</v>
      </c>
      <c r="I50" s="78">
        <f>IF(H52=0, "-", H50/H52)</f>
        <v>7.0886075949367092E-2</v>
      </c>
      <c r="J50" s="77">
        <f t="shared" si="4"/>
        <v>-0.66666666666666663</v>
      </c>
      <c r="K50" s="78">
        <f t="shared" si="5"/>
        <v>-0.42857142857142855</v>
      </c>
    </row>
    <row r="51" spans="1:11" x14ac:dyDescent="0.2">
      <c r="A51" s="129"/>
      <c r="B51" s="82"/>
      <c r="D51" s="82"/>
      <c r="E51" s="86"/>
      <c r="F51" s="130"/>
      <c r="H51" s="82"/>
      <c r="I51" s="86"/>
      <c r="J51" s="85"/>
      <c r="K51" s="86"/>
    </row>
    <row r="52" spans="1:11" s="38" customFormat="1" x14ac:dyDescent="0.2">
      <c r="A52" s="131" t="s">
        <v>600</v>
      </c>
      <c r="B52" s="32">
        <f>SUM(B36:B51)</f>
        <v>78</v>
      </c>
      <c r="C52" s="132">
        <f>B52/7200</f>
        <v>1.0833333333333334E-2</v>
      </c>
      <c r="D52" s="32">
        <f>SUM(D36:D51)</f>
        <v>77</v>
      </c>
      <c r="E52" s="133">
        <f>D52/6953</f>
        <v>1.1074356392923918E-2</v>
      </c>
      <c r="F52" s="121">
        <f>SUM(F36:F51)</f>
        <v>370</v>
      </c>
      <c r="G52" s="134">
        <f>F52/28087</f>
        <v>1.31733542208139E-2</v>
      </c>
      <c r="H52" s="32">
        <f>SUM(H36:H51)</f>
        <v>395</v>
      </c>
      <c r="I52" s="133">
        <f>H52/34933</f>
        <v>1.1307359803051555E-2</v>
      </c>
      <c r="J52" s="35">
        <f>IF(D52=0, "-", IF((B52-D52)/D52&lt;10, (B52-D52)/D52, "&gt;999%"))</f>
        <v>1.2987012987012988E-2</v>
      </c>
      <c r="K52" s="36">
        <f>IF(H52=0, "-", IF((F52-H52)/H52&lt;10, (F52-H52)/H52, "&gt;999%"))</f>
        <v>-6.3291139240506333E-2</v>
      </c>
    </row>
    <row r="53" spans="1:11" x14ac:dyDescent="0.2">
      <c r="B53" s="130"/>
      <c r="D53" s="130"/>
      <c r="F53" s="130"/>
      <c r="H53" s="130"/>
    </row>
    <row r="54" spans="1:11" x14ac:dyDescent="0.2">
      <c r="A54" s="12" t="s">
        <v>601</v>
      </c>
      <c r="B54" s="32">
        <v>351</v>
      </c>
      <c r="C54" s="132">
        <f>B54/7200</f>
        <v>4.8750000000000002E-2</v>
      </c>
      <c r="D54" s="32">
        <v>252</v>
      </c>
      <c r="E54" s="133">
        <f>D54/6953</f>
        <v>3.6243348195023728E-2</v>
      </c>
      <c r="F54" s="121">
        <v>1088</v>
      </c>
      <c r="G54" s="134">
        <f>F54/28087</f>
        <v>3.8736782141204115E-2</v>
      </c>
      <c r="H54" s="32">
        <v>1099</v>
      </c>
      <c r="I54" s="133">
        <f>H54/34933</f>
        <v>3.1460223857097874E-2</v>
      </c>
      <c r="J54" s="35">
        <f>IF(D54=0, "-", IF((B54-D54)/D54&lt;10, (B54-D54)/D54, "&gt;999%"))</f>
        <v>0.39285714285714285</v>
      </c>
      <c r="K54" s="36">
        <f>IF(H54=0, "-", IF((F54-H54)/H54&lt;10, (F54-H54)/H54, "&gt;999%"))</f>
        <v>-1.0009099181073703E-2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7BEBC-2750-4075-988F-64EF35EE71F7}">
  <sheetPr>
    <pageSetUpPr fitToPage="1"/>
  </sheetPr>
  <dimension ref="A1:K29"/>
  <sheetViews>
    <sheetView tabSelected="1" workbookViewId="0">
      <selection activeCell="M1" sqref="M1"/>
    </sheetView>
  </sheetViews>
  <sheetFormatPr defaultRowHeight="12.75" x14ac:dyDescent="0.2"/>
  <cols>
    <col min="1" max="1" width="24.57031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602</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164</v>
      </c>
      <c r="G4" s="172"/>
      <c r="H4" s="172"/>
      <c r="I4" s="171"/>
      <c r="J4" s="170" t="s">
        <v>165</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166</v>
      </c>
      <c r="C6" s="125" t="s">
        <v>167</v>
      </c>
      <c r="D6" s="124" t="s">
        <v>166</v>
      </c>
      <c r="E6" s="126" t="s">
        <v>167</v>
      </c>
      <c r="F6" s="136" t="s">
        <v>166</v>
      </c>
      <c r="G6" s="125" t="s">
        <v>167</v>
      </c>
      <c r="H6" s="137" t="s">
        <v>166</v>
      </c>
      <c r="I6" s="126" t="s">
        <v>167</v>
      </c>
      <c r="J6" s="124"/>
      <c r="K6" s="126"/>
    </row>
    <row r="7" spans="1:11" x14ac:dyDescent="0.2">
      <c r="A7" s="20" t="s">
        <v>98</v>
      </c>
      <c r="B7" s="55">
        <v>4</v>
      </c>
      <c r="C7" s="138">
        <f>IF(B29=0, "-", B7/B29)</f>
        <v>1.1396011396011397E-2</v>
      </c>
      <c r="D7" s="55">
        <v>2</v>
      </c>
      <c r="E7" s="78">
        <f>IF(D29=0, "-", D7/D29)</f>
        <v>7.9365079365079361E-3</v>
      </c>
      <c r="F7" s="128">
        <v>9</v>
      </c>
      <c r="G7" s="138">
        <f>IF(F29=0, "-", F7/F29)</f>
        <v>8.2720588235294119E-3</v>
      </c>
      <c r="H7" s="55">
        <v>10</v>
      </c>
      <c r="I7" s="78">
        <f>IF(H29=0, "-", H7/H29)</f>
        <v>9.0991810737033659E-3</v>
      </c>
      <c r="J7" s="77">
        <f t="shared" ref="J7:J27" si="0">IF(D7=0, "-", IF((B7-D7)/D7&lt;10, (B7-D7)/D7, "&gt;999%"))</f>
        <v>1</v>
      </c>
      <c r="K7" s="78">
        <f t="shared" ref="K7:K27" si="1">IF(H7=0, "-", IF((F7-H7)/H7&lt;10, (F7-H7)/H7, "&gt;999%"))</f>
        <v>-0.1</v>
      </c>
    </row>
    <row r="8" spans="1:11" x14ac:dyDescent="0.2">
      <c r="A8" s="20" t="s">
        <v>59</v>
      </c>
      <c r="B8" s="55">
        <v>4</v>
      </c>
      <c r="C8" s="138">
        <f>IF(B29=0, "-", B8/B29)</f>
        <v>1.1396011396011397E-2</v>
      </c>
      <c r="D8" s="55">
        <v>4</v>
      </c>
      <c r="E8" s="78">
        <f>IF(D29=0, "-", D8/D29)</f>
        <v>1.5873015873015872E-2</v>
      </c>
      <c r="F8" s="128">
        <v>15</v>
      </c>
      <c r="G8" s="138">
        <f>IF(F29=0, "-", F8/F29)</f>
        <v>1.3786764705882353E-2</v>
      </c>
      <c r="H8" s="55">
        <v>21</v>
      </c>
      <c r="I8" s="78">
        <f>IF(H29=0, "-", H8/H29)</f>
        <v>1.9108280254777069E-2</v>
      </c>
      <c r="J8" s="77">
        <f t="shared" si="0"/>
        <v>0</v>
      </c>
      <c r="K8" s="78">
        <f t="shared" si="1"/>
        <v>-0.2857142857142857</v>
      </c>
    </row>
    <row r="9" spans="1:11" x14ac:dyDescent="0.2">
      <c r="A9" s="20" t="s">
        <v>60</v>
      </c>
      <c r="B9" s="55">
        <v>14</v>
      </c>
      <c r="C9" s="138">
        <f>IF(B29=0, "-", B9/B29)</f>
        <v>3.9886039886039885E-2</v>
      </c>
      <c r="D9" s="55">
        <v>10</v>
      </c>
      <c r="E9" s="78">
        <f>IF(D29=0, "-", D9/D29)</f>
        <v>3.968253968253968E-2</v>
      </c>
      <c r="F9" s="128">
        <v>43</v>
      </c>
      <c r="G9" s="138">
        <f>IF(F29=0, "-", F9/F29)</f>
        <v>3.952205882352941E-2</v>
      </c>
      <c r="H9" s="55">
        <v>53</v>
      </c>
      <c r="I9" s="78">
        <f>IF(H29=0, "-", H9/H29)</f>
        <v>4.8225659690627844E-2</v>
      </c>
      <c r="J9" s="77">
        <f t="shared" si="0"/>
        <v>0.4</v>
      </c>
      <c r="K9" s="78">
        <f t="shared" si="1"/>
        <v>-0.18867924528301888</v>
      </c>
    </row>
    <row r="10" spans="1:11" x14ac:dyDescent="0.2">
      <c r="A10" s="20" t="s">
        <v>99</v>
      </c>
      <c r="B10" s="55">
        <v>4</v>
      </c>
      <c r="C10" s="138">
        <f>IF(B29=0, "-", B10/B29)</f>
        <v>1.1396011396011397E-2</v>
      </c>
      <c r="D10" s="55">
        <v>4</v>
      </c>
      <c r="E10" s="78">
        <f>IF(D29=0, "-", D10/D29)</f>
        <v>1.5873015873015872E-2</v>
      </c>
      <c r="F10" s="128">
        <v>15</v>
      </c>
      <c r="G10" s="138">
        <f>IF(F29=0, "-", F10/F29)</f>
        <v>1.3786764705882353E-2</v>
      </c>
      <c r="H10" s="55">
        <v>7</v>
      </c>
      <c r="I10" s="78">
        <f>IF(H29=0, "-", H10/H29)</f>
        <v>6.369426751592357E-3</v>
      </c>
      <c r="J10" s="77">
        <f t="shared" si="0"/>
        <v>0</v>
      </c>
      <c r="K10" s="78">
        <f t="shared" si="1"/>
        <v>1.1428571428571428</v>
      </c>
    </row>
    <row r="11" spans="1:11" x14ac:dyDescent="0.2">
      <c r="A11" s="20" t="s">
        <v>100</v>
      </c>
      <c r="B11" s="55">
        <v>26</v>
      </c>
      <c r="C11" s="138">
        <f>IF(B29=0, "-", B11/B29)</f>
        <v>7.407407407407407E-2</v>
      </c>
      <c r="D11" s="55">
        <v>13</v>
      </c>
      <c r="E11" s="78">
        <f>IF(D29=0, "-", D11/D29)</f>
        <v>5.1587301587301584E-2</v>
      </c>
      <c r="F11" s="128">
        <v>82</v>
      </c>
      <c r="G11" s="138">
        <f>IF(F29=0, "-", F11/F29)</f>
        <v>7.5367647058823525E-2</v>
      </c>
      <c r="H11" s="55">
        <v>73</v>
      </c>
      <c r="I11" s="78">
        <f>IF(H29=0, "-", H11/H29)</f>
        <v>6.6424021838034572E-2</v>
      </c>
      <c r="J11" s="77">
        <f t="shared" si="0"/>
        <v>1</v>
      </c>
      <c r="K11" s="78">
        <f t="shared" si="1"/>
        <v>0.12328767123287671</v>
      </c>
    </row>
    <row r="12" spans="1:11" x14ac:dyDescent="0.2">
      <c r="A12" s="20" t="s">
        <v>101</v>
      </c>
      <c r="B12" s="55">
        <v>101</v>
      </c>
      <c r="C12" s="138">
        <f>IF(B29=0, "-", B12/B29)</f>
        <v>0.28774928774928776</v>
      </c>
      <c r="D12" s="55">
        <v>44</v>
      </c>
      <c r="E12" s="78">
        <f>IF(D29=0, "-", D12/D29)</f>
        <v>0.17460317460317459</v>
      </c>
      <c r="F12" s="128">
        <v>199</v>
      </c>
      <c r="G12" s="138">
        <f>IF(F29=0, "-", F12/F29)</f>
        <v>0.18290441176470587</v>
      </c>
      <c r="H12" s="55">
        <v>151</v>
      </c>
      <c r="I12" s="78">
        <f>IF(H29=0, "-", H12/H29)</f>
        <v>0.13739763421292084</v>
      </c>
      <c r="J12" s="77">
        <f t="shared" si="0"/>
        <v>1.2954545454545454</v>
      </c>
      <c r="K12" s="78">
        <f t="shared" si="1"/>
        <v>0.31788079470198677</v>
      </c>
    </row>
    <row r="13" spans="1:11" x14ac:dyDescent="0.2">
      <c r="A13" s="20" t="s">
        <v>102</v>
      </c>
      <c r="B13" s="55">
        <v>4</v>
      </c>
      <c r="C13" s="138">
        <f>IF(B29=0, "-", B13/B29)</f>
        <v>1.1396011396011397E-2</v>
      </c>
      <c r="D13" s="55">
        <v>1</v>
      </c>
      <c r="E13" s="78">
        <f>IF(D29=0, "-", D13/D29)</f>
        <v>3.968253968253968E-3</v>
      </c>
      <c r="F13" s="128">
        <v>6</v>
      </c>
      <c r="G13" s="138">
        <f>IF(F29=0, "-", F13/F29)</f>
        <v>5.5147058823529415E-3</v>
      </c>
      <c r="H13" s="55">
        <v>7</v>
      </c>
      <c r="I13" s="78">
        <f>IF(H29=0, "-", H13/H29)</f>
        <v>6.369426751592357E-3</v>
      </c>
      <c r="J13" s="77">
        <f t="shared" si="0"/>
        <v>3</v>
      </c>
      <c r="K13" s="78">
        <f t="shared" si="1"/>
        <v>-0.14285714285714285</v>
      </c>
    </row>
    <row r="14" spans="1:11" x14ac:dyDescent="0.2">
      <c r="A14" s="20" t="s">
        <v>103</v>
      </c>
      <c r="B14" s="55">
        <v>0</v>
      </c>
      <c r="C14" s="138">
        <f>IF(B29=0, "-", B14/B29)</f>
        <v>0</v>
      </c>
      <c r="D14" s="55">
        <v>0</v>
      </c>
      <c r="E14" s="78">
        <f>IF(D29=0, "-", D14/D29)</f>
        <v>0</v>
      </c>
      <c r="F14" s="128">
        <v>1</v>
      </c>
      <c r="G14" s="138">
        <f>IF(F29=0, "-", F14/F29)</f>
        <v>9.1911764705882352E-4</v>
      </c>
      <c r="H14" s="55">
        <v>0</v>
      </c>
      <c r="I14" s="78">
        <f>IF(H29=0, "-", H14/H29)</f>
        <v>0</v>
      </c>
      <c r="J14" s="77" t="str">
        <f t="shared" si="0"/>
        <v>-</v>
      </c>
      <c r="K14" s="78" t="str">
        <f t="shared" si="1"/>
        <v>-</v>
      </c>
    </row>
    <row r="15" spans="1:11" x14ac:dyDescent="0.2">
      <c r="A15" s="20" t="s">
        <v>104</v>
      </c>
      <c r="B15" s="55">
        <v>84</v>
      </c>
      <c r="C15" s="138">
        <f>IF(B29=0, "-", B15/B29)</f>
        <v>0.23931623931623933</v>
      </c>
      <c r="D15" s="55">
        <v>72</v>
      </c>
      <c r="E15" s="78">
        <f>IF(D29=0, "-", D15/D29)</f>
        <v>0.2857142857142857</v>
      </c>
      <c r="F15" s="128">
        <v>332</v>
      </c>
      <c r="G15" s="138">
        <f>IF(F29=0, "-", F15/F29)</f>
        <v>0.30514705882352944</v>
      </c>
      <c r="H15" s="55">
        <v>305</v>
      </c>
      <c r="I15" s="78">
        <f>IF(H29=0, "-", H15/H29)</f>
        <v>0.27752502274795271</v>
      </c>
      <c r="J15" s="77">
        <f t="shared" si="0"/>
        <v>0.16666666666666666</v>
      </c>
      <c r="K15" s="78">
        <f t="shared" si="1"/>
        <v>8.8524590163934422E-2</v>
      </c>
    </row>
    <row r="16" spans="1:11" x14ac:dyDescent="0.2">
      <c r="A16" s="20" t="s">
        <v>105</v>
      </c>
      <c r="B16" s="55">
        <v>12</v>
      </c>
      <c r="C16" s="138">
        <f>IF(B29=0, "-", B16/B29)</f>
        <v>3.4188034188034191E-2</v>
      </c>
      <c r="D16" s="55">
        <v>6</v>
      </c>
      <c r="E16" s="78">
        <f>IF(D29=0, "-", D16/D29)</f>
        <v>2.3809523809523808E-2</v>
      </c>
      <c r="F16" s="128">
        <v>35</v>
      </c>
      <c r="G16" s="138">
        <f>IF(F29=0, "-", F16/F29)</f>
        <v>3.216911764705882E-2</v>
      </c>
      <c r="H16" s="55">
        <v>37</v>
      </c>
      <c r="I16" s="78">
        <f>IF(H29=0, "-", H16/H29)</f>
        <v>3.3666969972702458E-2</v>
      </c>
      <c r="J16" s="77">
        <f t="shared" si="0"/>
        <v>1</v>
      </c>
      <c r="K16" s="78">
        <f t="shared" si="1"/>
        <v>-5.4054054054054057E-2</v>
      </c>
    </row>
    <row r="17" spans="1:11" x14ac:dyDescent="0.2">
      <c r="A17" s="20" t="s">
        <v>106</v>
      </c>
      <c r="B17" s="55">
        <v>16</v>
      </c>
      <c r="C17" s="138">
        <f>IF(B29=0, "-", B17/B29)</f>
        <v>4.5584045584045586E-2</v>
      </c>
      <c r="D17" s="55">
        <v>12</v>
      </c>
      <c r="E17" s="78">
        <f>IF(D29=0, "-", D17/D29)</f>
        <v>4.7619047619047616E-2</v>
      </c>
      <c r="F17" s="128">
        <v>68</v>
      </c>
      <c r="G17" s="138">
        <f>IF(F29=0, "-", F17/F29)</f>
        <v>6.25E-2</v>
      </c>
      <c r="H17" s="55">
        <v>79</v>
      </c>
      <c r="I17" s="78">
        <f>IF(H29=0, "-", H17/H29)</f>
        <v>7.1883530482256597E-2</v>
      </c>
      <c r="J17" s="77">
        <f t="shared" si="0"/>
        <v>0.33333333333333331</v>
      </c>
      <c r="K17" s="78">
        <f t="shared" si="1"/>
        <v>-0.13924050632911392</v>
      </c>
    </row>
    <row r="18" spans="1:11" x14ac:dyDescent="0.2">
      <c r="A18" s="20" t="s">
        <v>107</v>
      </c>
      <c r="B18" s="55">
        <v>5</v>
      </c>
      <c r="C18" s="138">
        <f>IF(B29=0, "-", B18/B29)</f>
        <v>1.4245014245014245E-2</v>
      </c>
      <c r="D18" s="55">
        <v>7</v>
      </c>
      <c r="E18" s="78">
        <f>IF(D29=0, "-", D18/D29)</f>
        <v>2.7777777777777776E-2</v>
      </c>
      <c r="F18" s="128">
        <v>15</v>
      </c>
      <c r="G18" s="138">
        <f>IF(F29=0, "-", F18/F29)</f>
        <v>1.3786764705882353E-2</v>
      </c>
      <c r="H18" s="55">
        <v>35</v>
      </c>
      <c r="I18" s="78">
        <f>IF(H29=0, "-", H18/H29)</f>
        <v>3.1847133757961783E-2</v>
      </c>
      <c r="J18" s="77">
        <f t="shared" si="0"/>
        <v>-0.2857142857142857</v>
      </c>
      <c r="K18" s="78">
        <f t="shared" si="1"/>
        <v>-0.5714285714285714</v>
      </c>
    </row>
    <row r="19" spans="1:11" x14ac:dyDescent="0.2">
      <c r="A19" s="20" t="s">
        <v>108</v>
      </c>
      <c r="B19" s="55">
        <v>0</v>
      </c>
      <c r="C19" s="138">
        <f>IF(B29=0, "-", B19/B29)</f>
        <v>0</v>
      </c>
      <c r="D19" s="55">
        <v>3</v>
      </c>
      <c r="E19" s="78">
        <f>IF(D29=0, "-", D19/D29)</f>
        <v>1.1904761904761904E-2</v>
      </c>
      <c r="F19" s="128">
        <v>3</v>
      </c>
      <c r="G19" s="138">
        <f>IF(F29=0, "-", F19/F29)</f>
        <v>2.7573529411764708E-3</v>
      </c>
      <c r="H19" s="55">
        <v>15</v>
      </c>
      <c r="I19" s="78">
        <f>IF(H29=0, "-", H19/H29)</f>
        <v>1.364877161055505E-2</v>
      </c>
      <c r="J19" s="77">
        <f t="shared" si="0"/>
        <v>-1</v>
      </c>
      <c r="K19" s="78">
        <f t="shared" si="1"/>
        <v>-0.8</v>
      </c>
    </row>
    <row r="20" spans="1:11" x14ac:dyDescent="0.2">
      <c r="A20" s="20" t="s">
        <v>109</v>
      </c>
      <c r="B20" s="55">
        <v>8</v>
      </c>
      <c r="C20" s="138">
        <f>IF(B29=0, "-", B20/B29)</f>
        <v>2.2792022792022793E-2</v>
      </c>
      <c r="D20" s="55">
        <v>9</v>
      </c>
      <c r="E20" s="78">
        <f>IF(D29=0, "-", D20/D29)</f>
        <v>3.5714285714285712E-2</v>
      </c>
      <c r="F20" s="128">
        <v>34</v>
      </c>
      <c r="G20" s="138">
        <f>IF(F29=0, "-", F20/F29)</f>
        <v>3.125E-2</v>
      </c>
      <c r="H20" s="55">
        <v>27</v>
      </c>
      <c r="I20" s="78">
        <f>IF(H29=0, "-", H20/H29)</f>
        <v>2.4567788898999091E-2</v>
      </c>
      <c r="J20" s="77">
        <f t="shared" si="0"/>
        <v>-0.1111111111111111</v>
      </c>
      <c r="K20" s="78">
        <f t="shared" si="1"/>
        <v>0.25925925925925924</v>
      </c>
    </row>
    <row r="21" spans="1:11" x14ac:dyDescent="0.2">
      <c r="A21" s="20" t="s">
        <v>82</v>
      </c>
      <c r="B21" s="55">
        <v>31</v>
      </c>
      <c r="C21" s="138">
        <f>IF(B29=0, "-", B21/B29)</f>
        <v>8.8319088319088315E-2</v>
      </c>
      <c r="D21" s="55">
        <v>24</v>
      </c>
      <c r="E21" s="78">
        <f>IF(D29=0, "-", D21/D29)</f>
        <v>9.5238095238095233E-2</v>
      </c>
      <c r="F21" s="128">
        <v>75</v>
      </c>
      <c r="G21" s="138">
        <f>IF(F29=0, "-", F21/F29)</f>
        <v>6.893382352941177E-2</v>
      </c>
      <c r="H21" s="55">
        <v>79</v>
      </c>
      <c r="I21" s="78">
        <f>IF(H29=0, "-", H21/H29)</f>
        <v>7.1883530482256597E-2</v>
      </c>
      <c r="J21" s="77">
        <f t="shared" si="0"/>
        <v>0.29166666666666669</v>
      </c>
      <c r="K21" s="78">
        <f t="shared" si="1"/>
        <v>-5.0632911392405063E-2</v>
      </c>
    </row>
    <row r="22" spans="1:11" x14ac:dyDescent="0.2">
      <c r="A22" s="20" t="s">
        <v>90</v>
      </c>
      <c r="B22" s="55">
        <v>9</v>
      </c>
      <c r="C22" s="138">
        <f>IF(B29=0, "-", B22/B29)</f>
        <v>2.564102564102564E-2</v>
      </c>
      <c r="D22" s="55">
        <v>8</v>
      </c>
      <c r="E22" s="78">
        <f>IF(D29=0, "-", D22/D29)</f>
        <v>3.1746031746031744E-2</v>
      </c>
      <c r="F22" s="128">
        <v>19</v>
      </c>
      <c r="G22" s="138">
        <f>IF(F29=0, "-", F22/F29)</f>
        <v>1.7463235294117647E-2</v>
      </c>
      <c r="H22" s="55">
        <v>39</v>
      </c>
      <c r="I22" s="78">
        <f>IF(H29=0, "-", H22/H29)</f>
        <v>3.5486806187443133E-2</v>
      </c>
      <c r="J22" s="77">
        <f t="shared" si="0"/>
        <v>0.125</v>
      </c>
      <c r="K22" s="78">
        <f t="shared" si="1"/>
        <v>-0.51282051282051277</v>
      </c>
    </row>
    <row r="23" spans="1:11" x14ac:dyDescent="0.2">
      <c r="A23" s="20" t="s">
        <v>110</v>
      </c>
      <c r="B23" s="55">
        <v>7</v>
      </c>
      <c r="C23" s="138">
        <f>IF(B29=0, "-", B23/B29)</f>
        <v>1.9943019943019943E-2</v>
      </c>
      <c r="D23" s="55">
        <v>18</v>
      </c>
      <c r="E23" s="78">
        <f>IF(D29=0, "-", D23/D29)</f>
        <v>7.1428571428571425E-2</v>
      </c>
      <c r="F23" s="128">
        <v>42</v>
      </c>
      <c r="G23" s="138">
        <f>IF(F29=0, "-", F23/F29)</f>
        <v>3.860294117647059E-2</v>
      </c>
      <c r="H23" s="55">
        <v>60</v>
      </c>
      <c r="I23" s="78">
        <f>IF(H29=0, "-", H23/H29)</f>
        <v>5.4595086442220199E-2</v>
      </c>
      <c r="J23" s="77">
        <f t="shared" si="0"/>
        <v>-0.61111111111111116</v>
      </c>
      <c r="K23" s="78">
        <f t="shared" si="1"/>
        <v>-0.3</v>
      </c>
    </row>
    <row r="24" spans="1:11" x14ac:dyDescent="0.2">
      <c r="A24" s="20" t="s">
        <v>111</v>
      </c>
      <c r="B24" s="55">
        <v>4</v>
      </c>
      <c r="C24" s="138">
        <f>IF(B29=0, "-", B24/B29)</f>
        <v>1.1396011396011397E-2</v>
      </c>
      <c r="D24" s="55">
        <v>1</v>
      </c>
      <c r="E24" s="78">
        <f>IF(D29=0, "-", D24/D29)</f>
        <v>3.968253968253968E-3</v>
      </c>
      <c r="F24" s="128">
        <v>12</v>
      </c>
      <c r="G24" s="138">
        <f>IF(F29=0, "-", F24/F29)</f>
        <v>1.1029411764705883E-2</v>
      </c>
      <c r="H24" s="55">
        <v>8</v>
      </c>
      <c r="I24" s="78">
        <f>IF(H29=0, "-", H24/H29)</f>
        <v>7.2793448589626936E-3</v>
      </c>
      <c r="J24" s="77">
        <f t="shared" si="0"/>
        <v>3</v>
      </c>
      <c r="K24" s="78">
        <f t="shared" si="1"/>
        <v>0.5</v>
      </c>
    </row>
    <row r="25" spans="1:11" x14ac:dyDescent="0.2">
      <c r="A25" s="20" t="s">
        <v>96</v>
      </c>
      <c r="B25" s="55">
        <v>6</v>
      </c>
      <c r="C25" s="138">
        <f>IF(B29=0, "-", B25/B29)</f>
        <v>1.7094017094017096E-2</v>
      </c>
      <c r="D25" s="55">
        <v>5</v>
      </c>
      <c r="E25" s="78">
        <f>IF(D29=0, "-", D25/D29)</f>
        <v>1.984126984126984E-2</v>
      </c>
      <c r="F25" s="128">
        <v>14</v>
      </c>
      <c r="G25" s="138">
        <f>IF(F29=0, "-", F25/F29)</f>
        <v>1.2867647058823529E-2</v>
      </c>
      <c r="H25" s="55">
        <v>13</v>
      </c>
      <c r="I25" s="78">
        <f>IF(H29=0, "-", H25/H29)</f>
        <v>1.1828935395814377E-2</v>
      </c>
      <c r="J25" s="77">
        <f t="shared" si="0"/>
        <v>0.2</v>
      </c>
      <c r="K25" s="78">
        <f t="shared" si="1"/>
        <v>7.6923076923076927E-2</v>
      </c>
    </row>
    <row r="26" spans="1:11" x14ac:dyDescent="0.2">
      <c r="A26" s="20" t="s">
        <v>112</v>
      </c>
      <c r="B26" s="55">
        <v>11</v>
      </c>
      <c r="C26" s="138">
        <f>IF(B29=0, "-", B26/B29)</f>
        <v>3.1339031339031341E-2</v>
      </c>
      <c r="D26" s="55">
        <v>6</v>
      </c>
      <c r="E26" s="78">
        <f>IF(D29=0, "-", D26/D29)</f>
        <v>2.3809523809523808E-2</v>
      </c>
      <c r="F26" s="128">
        <v>53</v>
      </c>
      <c r="G26" s="138">
        <f>IF(F29=0, "-", F26/F29)</f>
        <v>4.8713235294117647E-2</v>
      </c>
      <c r="H26" s="55">
        <v>52</v>
      </c>
      <c r="I26" s="78">
        <f>IF(H29=0, "-", H26/H29)</f>
        <v>4.7315741583257506E-2</v>
      </c>
      <c r="J26" s="77">
        <f t="shared" si="0"/>
        <v>0.83333333333333337</v>
      </c>
      <c r="K26" s="78">
        <f t="shared" si="1"/>
        <v>1.9230769230769232E-2</v>
      </c>
    </row>
    <row r="27" spans="1:11" x14ac:dyDescent="0.2">
      <c r="A27" s="20" t="s">
        <v>113</v>
      </c>
      <c r="B27" s="55">
        <v>1</v>
      </c>
      <c r="C27" s="138">
        <f>IF(B29=0, "-", B27/B29)</f>
        <v>2.8490028490028491E-3</v>
      </c>
      <c r="D27" s="55">
        <v>3</v>
      </c>
      <c r="E27" s="78">
        <f>IF(D29=0, "-", D27/D29)</f>
        <v>1.1904761904761904E-2</v>
      </c>
      <c r="F27" s="128">
        <v>16</v>
      </c>
      <c r="G27" s="138">
        <f>IF(F29=0, "-", F27/F29)</f>
        <v>1.4705882352941176E-2</v>
      </c>
      <c r="H27" s="55">
        <v>28</v>
      </c>
      <c r="I27" s="78">
        <f>IF(H29=0, "-", H27/H29)</f>
        <v>2.5477707006369428E-2</v>
      </c>
      <c r="J27" s="77">
        <f t="shared" si="0"/>
        <v>-0.66666666666666663</v>
      </c>
      <c r="K27" s="78">
        <f t="shared" si="1"/>
        <v>-0.42857142857142855</v>
      </c>
    </row>
    <row r="28" spans="1:11" x14ac:dyDescent="0.2">
      <c r="A28" s="129"/>
      <c r="B28" s="82"/>
      <c r="D28" s="82"/>
      <c r="E28" s="86"/>
      <c r="F28" s="130"/>
      <c r="H28" s="82"/>
      <c r="I28" s="86"/>
      <c r="J28" s="85"/>
      <c r="K28" s="86"/>
    </row>
    <row r="29" spans="1:11" s="38" customFormat="1" x14ac:dyDescent="0.2">
      <c r="A29" s="131" t="s">
        <v>601</v>
      </c>
      <c r="B29" s="32">
        <f>SUM(B7:B28)</f>
        <v>351</v>
      </c>
      <c r="C29" s="132">
        <v>1</v>
      </c>
      <c r="D29" s="32">
        <f>SUM(D7:D28)</f>
        <v>252</v>
      </c>
      <c r="E29" s="133">
        <v>1</v>
      </c>
      <c r="F29" s="121">
        <f>SUM(F7:F28)</f>
        <v>1088</v>
      </c>
      <c r="G29" s="134">
        <v>1</v>
      </c>
      <c r="H29" s="32">
        <f>SUM(H7:H28)</f>
        <v>1099</v>
      </c>
      <c r="I29" s="133">
        <v>1</v>
      </c>
      <c r="J29" s="35">
        <f>IF(D29=0, "-", (B29-D29)/D29)</f>
        <v>0.39285714285714285</v>
      </c>
      <c r="K29" s="36">
        <f>IF(H29=0, "-", (F29-H29)/H29)</f>
        <v>-1.0009099181073703E-2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AFB8C-1708-4A17-9789-551118EDD9E4}">
  <sheetPr>
    <pageSetUpPr fitToPage="1"/>
  </sheetPr>
  <dimension ref="A1:J556"/>
  <sheetViews>
    <sheetView tabSelected="1" workbookViewId="0">
      <selection activeCell="M1" sqref="M1"/>
    </sheetView>
  </sheetViews>
  <sheetFormatPr defaultRowHeight="12.75" x14ac:dyDescent="0.2"/>
  <cols>
    <col min="1" max="1" width="32.140625" style="1" bestFit="1" customWidth="1"/>
    <col min="2" max="5" width="8.7109375" style="1"/>
    <col min="6" max="6" width="1.7109375" style="1" customWidth="1"/>
    <col min="7" max="256" width="8.7109375" style="1"/>
    <col min="257" max="257" width="30.7109375" style="1" customWidth="1"/>
    <col min="258" max="261" width="8.7109375" style="1"/>
    <col min="262" max="262" width="1.7109375" style="1" customWidth="1"/>
    <col min="263" max="512" width="8.7109375" style="1"/>
    <col min="513" max="513" width="30.7109375" style="1" customWidth="1"/>
    <col min="514" max="517" width="8.7109375" style="1"/>
    <col min="518" max="518" width="1.7109375" style="1" customWidth="1"/>
    <col min="519" max="768" width="8.7109375" style="1"/>
    <col min="769" max="769" width="30.7109375" style="1" customWidth="1"/>
    <col min="770" max="773" width="8.7109375" style="1"/>
    <col min="774" max="774" width="1.7109375" style="1" customWidth="1"/>
    <col min="775" max="1024" width="8.7109375" style="1"/>
    <col min="1025" max="1025" width="30.7109375" style="1" customWidth="1"/>
    <col min="1026" max="1029" width="8.7109375" style="1"/>
    <col min="1030" max="1030" width="1.7109375" style="1" customWidth="1"/>
    <col min="1031" max="1280" width="8.7109375" style="1"/>
    <col min="1281" max="1281" width="30.7109375" style="1" customWidth="1"/>
    <col min="1282" max="1285" width="8.7109375" style="1"/>
    <col min="1286" max="1286" width="1.7109375" style="1" customWidth="1"/>
    <col min="1287" max="1536" width="8.7109375" style="1"/>
    <col min="1537" max="1537" width="30.7109375" style="1" customWidth="1"/>
    <col min="1538" max="1541" width="8.7109375" style="1"/>
    <col min="1542" max="1542" width="1.7109375" style="1" customWidth="1"/>
    <col min="1543" max="1792" width="8.7109375" style="1"/>
    <col min="1793" max="1793" width="30.7109375" style="1" customWidth="1"/>
    <col min="1794" max="1797" width="8.7109375" style="1"/>
    <col min="1798" max="1798" width="1.7109375" style="1" customWidth="1"/>
    <col min="1799" max="2048" width="8.7109375" style="1"/>
    <col min="2049" max="2049" width="30.7109375" style="1" customWidth="1"/>
    <col min="2050" max="2053" width="8.7109375" style="1"/>
    <col min="2054" max="2054" width="1.7109375" style="1" customWidth="1"/>
    <col min="2055" max="2304" width="8.7109375" style="1"/>
    <col min="2305" max="2305" width="30.7109375" style="1" customWidth="1"/>
    <col min="2306" max="2309" width="8.7109375" style="1"/>
    <col min="2310" max="2310" width="1.7109375" style="1" customWidth="1"/>
    <col min="2311" max="2560" width="8.7109375" style="1"/>
    <col min="2561" max="2561" width="30.7109375" style="1" customWidth="1"/>
    <col min="2562" max="2565" width="8.7109375" style="1"/>
    <col min="2566" max="2566" width="1.7109375" style="1" customWidth="1"/>
    <col min="2567" max="2816" width="8.7109375" style="1"/>
    <col min="2817" max="2817" width="30.7109375" style="1" customWidth="1"/>
    <col min="2818" max="2821" width="8.7109375" style="1"/>
    <col min="2822" max="2822" width="1.7109375" style="1" customWidth="1"/>
    <col min="2823" max="3072" width="8.7109375" style="1"/>
    <col min="3073" max="3073" width="30.7109375" style="1" customWidth="1"/>
    <col min="3074" max="3077" width="8.7109375" style="1"/>
    <col min="3078" max="3078" width="1.7109375" style="1" customWidth="1"/>
    <col min="3079" max="3328" width="8.7109375" style="1"/>
    <col min="3329" max="3329" width="30.7109375" style="1" customWidth="1"/>
    <col min="3330" max="3333" width="8.7109375" style="1"/>
    <col min="3334" max="3334" width="1.7109375" style="1" customWidth="1"/>
    <col min="3335" max="3584" width="8.7109375" style="1"/>
    <col min="3585" max="3585" width="30.7109375" style="1" customWidth="1"/>
    <col min="3586" max="3589" width="8.7109375" style="1"/>
    <col min="3590" max="3590" width="1.7109375" style="1" customWidth="1"/>
    <col min="3591" max="3840" width="8.7109375" style="1"/>
    <col min="3841" max="3841" width="30.7109375" style="1" customWidth="1"/>
    <col min="3842" max="3845" width="8.7109375" style="1"/>
    <col min="3846" max="3846" width="1.7109375" style="1" customWidth="1"/>
    <col min="3847" max="4096" width="8.7109375" style="1"/>
    <col min="4097" max="4097" width="30.7109375" style="1" customWidth="1"/>
    <col min="4098" max="4101" width="8.7109375" style="1"/>
    <col min="4102" max="4102" width="1.7109375" style="1" customWidth="1"/>
    <col min="4103" max="4352" width="8.7109375" style="1"/>
    <col min="4353" max="4353" width="30.7109375" style="1" customWidth="1"/>
    <col min="4354" max="4357" width="8.7109375" style="1"/>
    <col min="4358" max="4358" width="1.7109375" style="1" customWidth="1"/>
    <col min="4359" max="4608" width="8.7109375" style="1"/>
    <col min="4609" max="4609" width="30.7109375" style="1" customWidth="1"/>
    <col min="4610" max="4613" width="8.7109375" style="1"/>
    <col min="4614" max="4614" width="1.7109375" style="1" customWidth="1"/>
    <col min="4615" max="4864" width="8.7109375" style="1"/>
    <col min="4865" max="4865" width="30.7109375" style="1" customWidth="1"/>
    <col min="4866" max="4869" width="8.7109375" style="1"/>
    <col min="4870" max="4870" width="1.7109375" style="1" customWidth="1"/>
    <col min="4871" max="5120" width="8.7109375" style="1"/>
    <col min="5121" max="5121" width="30.7109375" style="1" customWidth="1"/>
    <col min="5122" max="5125" width="8.7109375" style="1"/>
    <col min="5126" max="5126" width="1.7109375" style="1" customWidth="1"/>
    <col min="5127" max="5376" width="8.7109375" style="1"/>
    <col min="5377" max="5377" width="30.7109375" style="1" customWidth="1"/>
    <col min="5378" max="5381" width="8.7109375" style="1"/>
    <col min="5382" max="5382" width="1.7109375" style="1" customWidth="1"/>
    <col min="5383" max="5632" width="8.7109375" style="1"/>
    <col min="5633" max="5633" width="30.7109375" style="1" customWidth="1"/>
    <col min="5634" max="5637" width="8.7109375" style="1"/>
    <col min="5638" max="5638" width="1.7109375" style="1" customWidth="1"/>
    <col min="5639" max="5888" width="8.7109375" style="1"/>
    <col min="5889" max="5889" width="30.7109375" style="1" customWidth="1"/>
    <col min="5890" max="5893" width="8.7109375" style="1"/>
    <col min="5894" max="5894" width="1.7109375" style="1" customWidth="1"/>
    <col min="5895" max="6144" width="8.7109375" style="1"/>
    <col min="6145" max="6145" width="30.7109375" style="1" customWidth="1"/>
    <col min="6146" max="6149" width="8.7109375" style="1"/>
    <col min="6150" max="6150" width="1.7109375" style="1" customWidth="1"/>
    <col min="6151" max="6400" width="8.7109375" style="1"/>
    <col min="6401" max="6401" width="30.7109375" style="1" customWidth="1"/>
    <col min="6402" max="6405" width="8.7109375" style="1"/>
    <col min="6406" max="6406" width="1.7109375" style="1" customWidth="1"/>
    <col min="6407" max="6656" width="8.7109375" style="1"/>
    <col min="6657" max="6657" width="30.7109375" style="1" customWidth="1"/>
    <col min="6658" max="6661" width="8.7109375" style="1"/>
    <col min="6662" max="6662" width="1.7109375" style="1" customWidth="1"/>
    <col min="6663" max="6912" width="8.7109375" style="1"/>
    <col min="6913" max="6913" width="30.7109375" style="1" customWidth="1"/>
    <col min="6914" max="6917" width="8.7109375" style="1"/>
    <col min="6918" max="6918" width="1.7109375" style="1" customWidth="1"/>
    <col min="6919" max="7168" width="8.7109375" style="1"/>
    <col min="7169" max="7169" width="30.7109375" style="1" customWidth="1"/>
    <col min="7170" max="7173" width="8.7109375" style="1"/>
    <col min="7174" max="7174" width="1.7109375" style="1" customWidth="1"/>
    <col min="7175" max="7424" width="8.7109375" style="1"/>
    <col min="7425" max="7425" width="30.7109375" style="1" customWidth="1"/>
    <col min="7426" max="7429" width="8.7109375" style="1"/>
    <col min="7430" max="7430" width="1.7109375" style="1" customWidth="1"/>
    <col min="7431" max="7680" width="8.7109375" style="1"/>
    <col min="7681" max="7681" width="30.7109375" style="1" customWidth="1"/>
    <col min="7682" max="7685" width="8.7109375" style="1"/>
    <col min="7686" max="7686" width="1.7109375" style="1" customWidth="1"/>
    <col min="7687" max="7936" width="8.7109375" style="1"/>
    <col min="7937" max="7937" width="30.7109375" style="1" customWidth="1"/>
    <col min="7938" max="7941" width="8.7109375" style="1"/>
    <col min="7942" max="7942" width="1.7109375" style="1" customWidth="1"/>
    <col min="7943" max="8192" width="8.7109375" style="1"/>
    <col min="8193" max="8193" width="30.7109375" style="1" customWidth="1"/>
    <col min="8194" max="8197" width="8.7109375" style="1"/>
    <col min="8198" max="8198" width="1.7109375" style="1" customWidth="1"/>
    <col min="8199" max="8448" width="8.7109375" style="1"/>
    <col min="8449" max="8449" width="30.7109375" style="1" customWidth="1"/>
    <col min="8450" max="8453" width="8.7109375" style="1"/>
    <col min="8454" max="8454" width="1.7109375" style="1" customWidth="1"/>
    <col min="8455" max="8704" width="8.7109375" style="1"/>
    <col min="8705" max="8705" width="30.7109375" style="1" customWidth="1"/>
    <col min="8706" max="8709" width="8.7109375" style="1"/>
    <col min="8710" max="8710" width="1.7109375" style="1" customWidth="1"/>
    <col min="8711" max="8960" width="8.7109375" style="1"/>
    <col min="8961" max="8961" width="30.7109375" style="1" customWidth="1"/>
    <col min="8962" max="8965" width="8.7109375" style="1"/>
    <col min="8966" max="8966" width="1.7109375" style="1" customWidth="1"/>
    <col min="8967" max="9216" width="8.7109375" style="1"/>
    <col min="9217" max="9217" width="30.7109375" style="1" customWidth="1"/>
    <col min="9218" max="9221" width="8.7109375" style="1"/>
    <col min="9222" max="9222" width="1.7109375" style="1" customWidth="1"/>
    <col min="9223" max="9472" width="8.7109375" style="1"/>
    <col min="9473" max="9473" width="30.7109375" style="1" customWidth="1"/>
    <col min="9474" max="9477" width="8.7109375" style="1"/>
    <col min="9478" max="9478" width="1.7109375" style="1" customWidth="1"/>
    <col min="9479" max="9728" width="8.7109375" style="1"/>
    <col min="9729" max="9729" width="30.7109375" style="1" customWidth="1"/>
    <col min="9730" max="9733" width="8.7109375" style="1"/>
    <col min="9734" max="9734" width="1.7109375" style="1" customWidth="1"/>
    <col min="9735" max="9984" width="8.7109375" style="1"/>
    <col min="9985" max="9985" width="30.7109375" style="1" customWidth="1"/>
    <col min="9986" max="9989" width="8.7109375" style="1"/>
    <col min="9990" max="9990" width="1.7109375" style="1" customWidth="1"/>
    <col min="9991" max="10240" width="8.7109375" style="1"/>
    <col min="10241" max="10241" width="30.7109375" style="1" customWidth="1"/>
    <col min="10242" max="10245" width="8.7109375" style="1"/>
    <col min="10246" max="10246" width="1.7109375" style="1" customWidth="1"/>
    <col min="10247" max="10496" width="8.7109375" style="1"/>
    <col min="10497" max="10497" width="30.7109375" style="1" customWidth="1"/>
    <col min="10498" max="10501" width="8.7109375" style="1"/>
    <col min="10502" max="10502" width="1.7109375" style="1" customWidth="1"/>
    <col min="10503" max="10752" width="8.7109375" style="1"/>
    <col min="10753" max="10753" width="30.7109375" style="1" customWidth="1"/>
    <col min="10754" max="10757" width="8.7109375" style="1"/>
    <col min="10758" max="10758" width="1.7109375" style="1" customWidth="1"/>
    <col min="10759" max="11008" width="8.7109375" style="1"/>
    <col min="11009" max="11009" width="30.7109375" style="1" customWidth="1"/>
    <col min="11010" max="11013" width="8.7109375" style="1"/>
    <col min="11014" max="11014" width="1.7109375" style="1" customWidth="1"/>
    <col min="11015" max="11264" width="8.7109375" style="1"/>
    <col min="11265" max="11265" width="30.7109375" style="1" customWidth="1"/>
    <col min="11266" max="11269" width="8.7109375" style="1"/>
    <col min="11270" max="11270" width="1.7109375" style="1" customWidth="1"/>
    <col min="11271" max="11520" width="8.7109375" style="1"/>
    <col min="11521" max="11521" width="30.7109375" style="1" customWidth="1"/>
    <col min="11522" max="11525" width="8.7109375" style="1"/>
    <col min="11526" max="11526" width="1.7109375" style="1" customWidth="1"/>
    <col min="11527" max="11776" width="8.7109375" style="1"/>
    <col min="11777" max="11777" width="30.7109375" style="1" customWidth="1"/>
    <col min="11778" max="11781" width="8.7109375" style="1"/>
    <col min="11782" max="11782" width="1.7109375" style="1" customWidth="1"/>
    <col min="11783" max="12032" width="8.7109375" style="1"/>
    <col min="12033" max="12033" width="30.7109375" style="1" customWidth="1"/>
    <col min="12034" max="12037" width="8.7109375" style="1"/>
    <col min="12038" max="12038" width="1.7109375" style="1" customWidth="1"/>
    <col min="12039" max="12288" width="8.7109375" style="1"/>
    <col min="12289" max="12289" width="30.7109375" style="1" customWidth="1"/>
    <col min="12290" max="12293" width="8.7109375" style="1"/>
    <col min="12294" max="12294" width="1.7109375" style="1" customWidth="1"/>
    <col min="12295" max="12544" width="8.7109375" style="1"/>
    <col min="12545" max="12545" width="30.7109375" style="1" customWidth="1"/>
    <col min="12546" max="12549" width="8.7109375" style="1"/>
    <col min="12550" max="12550" width="1.7109375" style="1" customWidth="1"/>
    <col min="12551" max="12800" width="8.7109375" style="1"/>
    <col min="12801" max="12801" width="30.7109375" style="1" customWidth="1"/>
    <col min="12802" max="12805" width="8.7109375" style="1"/>
    <col min="12806" max="12806" width="1.7109375" style="1" customWidth="1"/>
    <col min="12807" max="13056" width="8.7109375" style="1"/>
    <col min="13057" max="13057" width="30.7109375" style="1" customWidth="1"/>
    <col min="13058" max="13061" width="8.7109375" style="1"/>
    <col min="13062" max="13062" width="1.7109375" style="1" customWidth="1"/>
    <col min="13063" max="13312" width="8.7109375" style="1"/>
    <col min="13313" max="13313" width="30.7109375" style="1" customWidth="1"/>
    <col min="13314" max="13317" width="8.7109375" style="1"/>
    <col min="13318" max="13318" width="1.7109375" style="1" customWidth="1"/>
    <col min="13319" max="13568" width="8.7109375" style="1"/>
    <col min="13569" max="13569" width="30.7109375" style="1" customWidth="1"/>
    <col min="13570" max="13573" width="8.7109375" style="1"/>
    <col min="13574" max="13574" width="1.7109375" style="1" customWidth="1"/>
    <col min="13575" max="13824" width="8.7109375" style="1"/>
    <col min="13825" max="13825" width="30.7109375" style="1" customWidth="1"/>
    <col min="13826" max="13829" width="8.7109375" style="1"/>
    <col min="13830" max="13830" width="1.7109375" style="1" customWidth="1"/>
    <col min="13831" max="14080" width="8.7109375" style="1"/>
    <col min="14081" max="14081" width="30.7109375" style="1" customWidth="1"/>
    <col min="14082" max="14085" width="8.7109375" style="1"/>
    <col min="14086" max="14086" width="1.7109375" style="1" customWidth="1"/>
    <col min="14087" max="14336" width="8.7109375" style="1"/>
    <col min="14337" max="14337" width="30.7109375" style="1" customWidth="1"/>
    <col min="14338" max="14341" width="8.7109375" style="1"/>
    <col min="14342" max="14342" width="1.7109375" style="1" customWidth="1"/>
    <col min="14343" max="14592" width="8.7109375" style="1"/>
    <col min="14593" max="14593" width="30.7109375" style="1" customWidth="1"/>
    <col min="14594" max="14597" width="8.7109375" style="1"/>
    <col min="14598" max="14598" width="1.7109375" style="1" customWidth="1"/>
    <col min="14599" max="14848" width="8.7109375" style="1"/>
    <col min="14849" max="14849" width="30.7109375" style="1" customWidth="1"/>
    <col min="14850" max="14853" width="8.7109375" style="1"/>
    <col min="14854" max="14854" width="1.7109375" style="1" customWidth="1"/>
    <col min="14855" max="15104" width="8.7109375" style="1"/>
    <col min="15105" max="15105" width="30.7109375" style="1" customWidth="1"/>
    <col min="15106" max="15109" width="8.7109375" style="1"/>
    <col min="15110" max="15110" width="1.7109375" style="1" customWidth="1"/>
    <col min="15111" max="15360" width="8.7109375" style="1"/>
    <col min="15361" max="15361" width="30.7109375" style="1" customWidth="1"/>
    <col min="15362" max="15365" width="8.7109375" style="1"/>
    <col min="15366" max="15366" width="1.7109375" style="1" customWidth="1"/>
    <col min="15367" max="15616" width="8.7109375" style="1"/>
    <col min="15617" max="15617" width="30.7109375" style="1" customWidth="1"/>
    <col min="15618" max="15621" width="8.7109375" style="1"/>
    <col min="15622" max="15622" width="1.7109375" style="1" customWidth="1"/>
    <col min="15623" max="15872" width="8.7109375" style="1"/>
    <col min="15873" max="15873" width="30.7109375" style="1" customWidth="1"/>
    <col min="15874" max="15877" width="8.7109375" style="1"/>
    <col min="15878" max="15878" width="1.7109375" style="1" customWidth="1"/>
    <col min="15879" max="16128" width="8.7109375" style="1"/>
    <col min="16129" max="16129" width="30.7109375" style="1" customWidth="1"/>
    <col min="16130" max="16133" width="8.7109375" style="1"/>
    <col min="16134" max="16134" width="1.7109375" style="1" customWidth="1"/>
    <col min="16135" max="16384" width="8.7109375" style="1"/>
  </cols>
  <sheetData>
    <row r="1" spans="1:10" s="44" customFormat="1" ht="20.25" x14ac:dyDescent="0.3">
      <c r="A1" s="52" t="s">
        <v>19</v>
      </c>
      <c r="B1" s="174" t="s">
        <v>603</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20"/>
      <c r="B6" s="139"/>
      <c r="C6" s="140"/>
      <c r="D6" s="139"/>
      <c r="E6" s="140"/>
      <c r="F6" s="141"/>
      <c r="G6" s="139"/>
      <c r="H6" s="140"/>
      <c r="I6" s="17"/>
      <c r="J6" s="18"/>
    </row>
    <row r="7" spans="1:10" x14ac:dyDescent="0.2">
      <c r="A7" s="111" t="s">
        <v>49</v>
      </c>
      <c r="B7" s="55"/>
      <c r="C7" s="56"/>
      <c r="D7" s="55"/>
      <c r="E7" s="56"/>
      <c r="F7" s="57"/>
      <c r="G7" s="55"/>
      <c r="H7" s="56"/>
      <c r="I7" s="77"/>
      <c r="J7" s="78"/>
    </row>
    <row r="8" spans="1:10" x14ac:dyDescent="0.2">
      <c r="A8" s="142" t="s">
        <v>322</v>
      </c>
      <c r="B8" s="63">
        <v>0</v>
      </c>
      <c r="C8" s="64">
        <v>0</v>
      </c>
      <c r="D8" s="63">
        <v>0</v>
      </c>
      <c r="E8" s="64">
        <v>1</v>
      </c>
      <c r="F8" s="65"/>
      <c r="G8" s="63">
        <f>B8-C8</f>
        <v>0</v>
      </c>
      <c r="H8" s="64">
        <f>D8-E8</f>
        <v>-1</v>
      </c>
      <c r="I8" s="79" t="str">
        <f>IF(C8=0, "-", IF(G8/C8&lt;10, G8/C8, "&gt;999%"))</f>
        <v>-</v>
      </c>
      <c r="J8" s="80">
        <f>IF(E8=0, "-", IF(H8/E8&lt;10, H8/E8, "&gt;999%"))</f>
        <v>-1</v>
      </c>
    </row>
    <row r="9" spans="1:10" x14ac:dyDescent="0.2">
      <c r="A9" s="117" t="s">
        <v>246</v>
      </c>
      <c r="B9" s="55">
        <v>0</v>
      </c>
      <c r="C9" s="56">
        <v>4</v>
      </c>
      <c r="D9" s="55">
        <v>6</v>
      </c>
      <c r="E9" s="56">
        <v>17</v>
      </c>
      <c r="F9" s="57"/>
      <c r="G9" s="55">
        <f>B9-C9</f>
        <v>-4</v>
      </c>
      <c r="H9" s="56">
        <f>D9-E9</f>
        <v>-11</v>
      </c>
      <c r="I9" s="77">
        <f>IF(C9=0, "-", IF(G9/C9&lt;10, G9/C9, "&gt;999%"))</f>
        <v>-1</v>
      </c>
      <c r="J9" s="78">
        <f>IF(E9=0, "-", IF(H9/E9&lt;10, H9/E9, "&gt;999%"))</f>
        <v>-0.6470588235294118</v>
      </c>
    </row>
    <row r="10" spans="1:10" x14ac:dyDescent="0.2">
      <c r="A10" s="117" t="s">
        <v>197</v>
      </c>
      <c r="B10" s="55">
        <v>1</v>
      </c>
      <c r="C10" s="56">
        <v>1</v>
      </c>
      <c r="D10" s="55">
        <v>6</v>
      </c>
      <c r="E10" s="56">
        <v>9</v>
      </c>
      <c r="F10" s="57"/>
      <c r="G10" s="55">
        <f>B10-C10</f>
        <v>0</v>
      </c>
      <c r="H10" s="56">
        <f>D10-E10</f>
        <v>-3</v>
      </c>
      <c r="I10" s="77">
        <f>IF(C10=0, "-", IF(G10/C10&lt;10, G10/C10, "&gt;999%"))</f>
        <v>0</v>
      </c>
      <c r="J10" s="78">
        <f>IF(E10=0, "-", IF(H10/E10&lt;10, H10/E10, "&gt;999%"))</f>
        <v>-0.33333333333333331</v>
      </c>
    </row>
    <row r="11" spans="1:10" x14ac:dyDescent="0.2">
      <c r="A11" s="117" t="s">
        <v>429</v>
      </c>
      <c r="B11" s="55">
        <v>7</v>
      </c>
      <c r="C11" s="56">
        <v>1</v>
      </c>
      <c r="D11" s="55">
        <v>15</v>
      </c>
      <c r="E11" s="56">
        <v>10</v>
      </c>
      <c r="F11" s="57"/>
      <c r="G11" s="55">
        <f>B11-C11</f>
        <v>6</v>
      </c>
      <c r="H11" s="56">
        <f>D11-E11</f>
        <v>5</v>
      </c>
      <c r="I11" s="77">
        <f>IF(C11=0, "-", IF(G11/C11&lt;10, G11/C11, "&gt;999%"))</f>
        <v>6</v>
      </c>
      <c r="J11" s="78">
        <f>IF(E11=0, "-", IF(H11/E11&lt;10, H11/E11, "&gt;999%"))</f>
        <v>0.5</v>
      </c>
    </row>
    <row r="12" spans="1:10" s="38" customFormat="1" x14ac:dyDescent="0.2">
      <c r="A12" s="143" t="s">
        <v>604</v>
      </c>
      <c r="B12" s="32">
        <v>8</v>
      </c>
      <c r="C12" s="33">
        <v>6</v>
      </c>
      <c r="D12" s="32">
        <v>27</v>
      </c>
      <c r="E12" s="33">
        <v>37</v>
      </c>
      <c r="F12" s="34"/>
      <c r="G12" s="32">
        <f>B12-C12</f>
        <v>2</v>
      </c>
      <c r="H12" s="33">
        <f>D12-E12</f>
        <v>-10</v>
      </c>
      <c r="I12" s="35">
        <f>IF(C12=0, "-", IF(G12/C12&lt;10, G12/C12, "&gt;999%"))</f>
        <v>0.33333333333333331</v>
      </c>
      <c r="J12" s="36">
        <f>IF(E12=0, "-", IF(H12/E12&lt;10, H12/E12, "&gt;999%"))</f>
        <v>-0.27027027027027029</v>
      </c>
    </row>
    <row r="13" spans="1:10" x14ac:dyDescent="0.2">
      <c r="A13" s="142"/>
      <c r="B13" s="63"/>
      <c r="C13" s="64"/>
      <c r="D13" s="63"/>
      <c r="E13" s="64"/>
      <c r="F13" s="65"/>
      <c r="G13" s="63"/>
      <c r="H13" s="64"/>
      <c r="I13" s="79"/>
      <c r="J13" s="80"/>
    </row>
    <row r="14" spans="1:10" x14ac:dyDescent="0.2">
      <c r="A14" s="111" t="s">
        <v>50</v>
      </c>
      <c r="B14" s="55"/>
      <c r="C14" s="56"/>
      <c r="D14" s="55"/>
      <c r="E14" s="56"/>
      <c r="F14" s="57"/>
      <c r="G14" s="55"/>
      <c r="H14" s="56"/>
      <c r="I14" s="77"/>
      <c r="J14" s="78"/>
    </row>
    <row r="15" spans="1:10" x14ac:dyDescent="0.2">
      <c r="A15" s="117" t="s">
        <v>323</v>
      </c>
      <c r="B15" s="55">
        <v>0</v>
      </c>
      <c r="C15" s="56">
        <v>0</v>
      </c>
      <c r="D15" s="55">
        <v>0</v>
      </c>
      <c r="E15" s="56">
        <v>1</v>
      </c>
      <c r="F15" s="57"/>
      <c r="G15" s="55">
        <f>B15-C15</f>
        <v>0</v>
      </c>
      <c r="H15" s="56">
        <f>D15-E15</f>
        <v>-1</v>
      </c>
      <c r="I15" s="77" t="str">
        <f>IF(C15=0, "-", IF(G15/C15&lt;10, G15/C15, "&gt;999%"))</f>
        <v>-</v>
      </c>
      <c r="J15" s="78">
        <f>IF(E15=0, "-", IF(H15/E15&lt;10, H15/E15, "&gt;999%"))</f>
        <v>-1</v>
      </c>
    </row>
    <row r="16" spans="1:10" s="38" customFormat="1" x14ac:dyDescent="0.2">
      <c r="A16" s="143" t="s">
        <v>605</v>
      </c>
      <c r="B16" s="32">
        <v>0</v>
      </c>
      <c r="C16" s="33">
        <v>0</v>
      </c>
      <c r="D16" s="32">
        <v>0</v>
      </c>
      <c r="E16" s="33">
        <v>1</v>
      </c>
      <c r="F16" s="34"/>
      <c r="G16" s="32">
        <f>B16-C16</f>
        <v>0</v>
      </c>
      <c r="H16" s="33">
        <f>D16-E16</f>
        <v>-1</v>
      </c>
      <c r="I16" s="35" t="str">
        <f>IF(C16=0, "-", IF(G16/C16&lt;10, G16/C16, "&gt;999%"))</f>
        <v>-</v>
      </c>
      <c r="J16" s="36">
        <f>IF(E16=0, "-", IF(H16/E16&lt;10, H16/E16, "&gt;999%"))</f>
        <v>-1</v>
      </c>
    </row>
    <row r="17" spans="1:10" x14ac:dyDescent="0.2">
      <c r="A17" s="142"/>
      <c r="B17" s="63"/>
      <c r="C17" s="64"/>
      <c r="D17" s="63"/>
      <c r="E17" s="64"/>
      <c r="F17" s="65"/>
      <c r="G17" s="63"/>
      <c r="H17" s="64"/>
      <c r="I17" s="79"/>
      <c r="J17" s="80"/>
    </row>
    <row r="18" spans="1:10" x14ac:dyDescent="0.2">
      <c r="A18" s="111" t="s">
        <v>51</v>
      </c>
      <c r="B18" s="55"/>
      <c r="C18" s="56"/>
      <c r="D18" s="55"/>
      <c r="E18" s="56"/>
      <c r="F18" s="57"/>
      <c r="G18" s="55"/>
      <c r="H18" s="56"/>
      <c r="I18" s="77"/>
      <c r="J18" s="78"/>
    </row>
    <row r="19" spans="1:10" x14ac:dyDescent="0.2">
      <c r="A19" s="117" t="s">
        <v>342</v>
      </c>
      <c r="B19" s="55">
        <v>0</v>
      </c>
      <c r="C19" s="56">
        <v>1</v>
      </c>
      <c r="D19" s="55">
        <v>2</v>
      </c>
      <c r="E19" s="56">
        <v>2</v>
      </c>
      <c r="F19" s="57"/>
      <c r="G19" s="55">
        <f>B19-C19</f>
        <v>-1</v>
      </c>
      <c r="H19" s="56">
        <f>D19-E19</f>
        <v>0</v>
      </c>
      <c r="I19" s="77">
        <f>IF(C19=0, "-", IF(G19/C19&lt;10, G19/C19, "&gt;999%"))</f>
        <v>-1</v>
      </c>
      <c r="J19" s="78">
        <f>IF(E19=0, "-", IF(H19/E19&lt;10, H19/E19, "&gt;999%"))</f>
        <v>0</v>
      </c>
    </row>
    <row r="20" spans="1:10" s="38" customFormat="1" x14ac:dyDescent="0.2">
      <c r="A20" s="143" t="s">
        <v>606</v>
      </c>
      <c r="B20" s="32">
        <v>0</v>
      </c>
      <c r="C20" s="33">
        <v>1</v>
      </c>
      <c r="D20" s="32">
        <v>2</v>
      </c>
      <c r="E20" s="33">
        <v>2</v>
      </c>
      <c r="F20" s="34"/>
      <c r="G20" s="32">
        <f>B20-C20</f>
        <v>-1</v>
      </c>
      <c r="H20" s="33">
        <f>D20-E20</f>
        <v>0</v>
      </c>
      <c r="I20" s="35">
        <f>IF(C20=0, "-", IF(G20/C20&lt;10, G20/C20, "&gt;999%"))</f>
        <v>-1</v>
      </c>
      <c r="J20" s="36">
        <f>IF(E20=0, "-", IF(H20/E20&lt;10, H20/E20, "&gt;999%"))</f>
        <v>0</v>
      </c>
    </row>
    <row r="21" spans="1:10" x14ac:dyDescent="0.2">
      <c r="A21" s="142"/>
      <c r="B21" s="63"/>
      <c r="C21" s="64"/>
      <c r="D21" s="63"/>
      <c r="E21" s="64"/>
      <c r="F21" s="65"/>
      <c r="G21" s="63"/>
      <c r="H21" s="64"/>
      <c r="I21" s="79"/>
      <c r="J21" s="80"/>
    </row>
    <row r="22" spans="1:10" x14ac:dyDescent="0.2">
      <c r="A22" s="111" t="s">
        <v>52</v>
      </c>
      <c r="B22" s="55"/>
      <c r="C22" s="56"/>
      <c r="D22" s="55"/>
      <c r="E22" s="56"/>
      <c r="F22" s="57"/>
      <c r="G22" s="55"/>
      <c r="H22" s="56"/>
      <c r="I22" s="77"/>
      <c r="J22" s="78"/>
    </row>
    <row r="23" spans="1:10" x14ac:dyDescent="0.2">
      <c r="A23" s="117" t="s">
        <v>190</v>
      </c>
      <c r="B23" s="55">
        <v>3</v>
      </c>
      <c r="C23" s="56">
        <v>0</v>
      </c>
      <c r="D23" s="55">
        <v>19</v>
      </c>
      <c r="E23" s="56">
        <v>12</v>
      </c>
      <c r="F23" s="57"/>
      <c r="G23" s="55">
        <f t="shared" ref="G23:G37" si="0">B23-C23</f>
        <v>3</v>
      </c>
      <c r="H23" s="56">
        <f t="shared" ref="H23:H37" si="1">D23-E23</f>
        <v>7</v>
      </c>
      <c r="I23" s="77" t="str">
        <f t="shared" ref="I23:I37" si="2">IF(C23=0, "-", IF(G23/C23&lt;10, G23/C23, "&gt;999%"))</f>
        <v>-</v>
      </c>
      <c r="J23" s="78">
        <f t="shared" ref="J23:J37" si="3">IF(E23=0, "-", IF(H23/E23&lt;10, H23/E23, "&gt;999%"))</f>
        <v>0.58333333333333337</v>
      </c>
    </row>
    <row r="24" spans="1:10" x14ac:dyDescent="0.2">
      <c r="A24" s="117" t="s">
        <v>220</v>
      </c>
      <c r="B24" s="55">
        <v>11</v>
      </c>
      <c r="C24" s="56">
        <v>7</v>
      </c>
      <c r="D24" s="55">
        <v>29</v>
      </c>
      <c r="E24" s="56">
        <v>36</v>
      </c>
      <c r="F24" s="57"/>
      <c r="G24" s="55">
        <f t="shared" si="0"/>
        <v>4</v>
      </c>
      <c r="H24" s="56">
        <f t="shared" si="1"/>
        <v>-7</v>
      </c>
      <c r="I24" s="77">
        <f t="shared" si="2"/>
        <v>0.5714285714285714</v>
      </c>
      <c r="J24" s="78">
        <f t="shared" si="3"/>
        <v>-0.19444444444444445</v>
      </c>
    </row>
    <row r="25" spans="1:10" x14ac:dyDescent="0.2">
      <c r="A25" s="117" t="s">
        <v>311</v>
      </c>
      <c r="B25" s="55">
        <v>2</v>
      </c>
      <c r="C25" s="56">
        <v>0</v>
      </c>
      <c r="D25" s="55">
        <v>8</v>
      </c>
      <c r="E25" s="56">
        <v>4</v>
      </c>
      <c r="F25" s="57"/>
      <c r="G25" s="55">
        <f t="shared" si="0"/>
        <v>2</v>
      </c>
      <c r="H25" s="56">
        <f t="shared" si="1"/>
        <v>4</v>
      </c>
      <c r="I25" s="77" t="str">
        <f t="shared" si="2"/>
        <v>-</v>
      </c>
      <c r="J25" s="78">
        <f t="shared" si="3"/>
        <v>1</v>
      </c>
    </row>
    <row r="26" spans="1:10" x14ac:dyDescent="0.2">
      <c r="A26" s="117" t="s">
        <v>247</v>
      </c>
      <c r="B26" s="55">
        <v>5</v>
      </c>
      <c r="C26" s="56">
        <v>2</v>
      </c>
      <c r="D26" s="55">
        <v>10</v>
      </c>
      <c r="E26" s="56">
        <v>28</v>
      </c>
      <c r="F26" s="57"/>
      <c r="G26" s="55">
        <f t="shared" si="0"/>
        <v>3</v>
      </c>
      <c r="H26" s="56">
        <f t="shared" si="1"/>
        <v>-18</v>
      </c>
      <c r="I26" s="77">
        <f t="shared" si="2"/>
        <v>1.5</v>
      </c>
      <c r="J26" s="78">
        <f t="shared" si="3"/>
        <v>-0.6428571428571429</v>
      </c>
    </row>
    <row r="27" spans="1:10" x14ac:dyDescent="0.2">
      <c r="A27" s="117" t="s">
        <v>324</v>
      </c>
      <c r="B27" s="55">
        <v>0</v>
      </c>
      <c r="C27" s="56">
        <v>0</v>
      </c>
      <c r="D27" s="55">
        <v>1</v>
      </c>
      <c r="E27" s="56">
        <v>7</v>
      </c>
      <c r="F27" s="57"/>
      <c r="G27" s="55">
        <f t="shared" si="0"/>
        <v>0</v>
      </c>
      <c r="H27" s="56">
        <f t="shared" si="1"/>
        <v>-6</v>
      </c>
      <c r="I27" s="77" t="str">
        <f t="shared" si="2"/>
        <v>-</v>
      </c>
      <c r="J27" s="78">
        <f t="shared" si="3"/>
        <v>-0.8571428571428571</v>
      </c>
    </row>
    <row r="28" spans="1:10" x14ac:dyDescent="0.2">
      <c r="A28" s="117" t="s">
        <v>248</v>
      </c>
      <c r="B28" s="55">
        <v>2</v>
      </c>
      <c r="C28" s="56">
        <v>2</v>
      </c>
      <c r="D28" s="55">
        <v>15</v>
      </c>
      <c r="E28" s="56">
        <v>16</v>
      </c>
      <c r="F28" s="57"/>
      <c r="G28" s="55">
        <f t="shared" si="0"/>
        <v>0</v>
      </c>
      <c r="H28" s="56">
        <f t="shared" si="1"/>
        <v>-1</v>
      </c>
      <c r="I28" s="77">
        <f t="shared" si="2"/>
        <v>0</v>
      </c>
      <c r="J28" s="78">
        <f t="shared" si="3"/>
        <v>-6.25E-2</v>
      </c>
    </row>
    <row r="29" spans="1:10" x14ac:dyDescent="0.2">
      <c r="A29" s="117" t="s">
        <v>270</v>
      </c>
      <c r="B29" s="55">
        <v>0</v>
      </c>
      <c r="C29" s="56">
        <v>0</v>
      </c>
      <c r="D29" s="55">
        <v>4</v>
      </c>
      <c r="E29" s="56">
        <v>2</v>
      </c>
      <c r="F29" s="57"/>
      <c r="G29" s="55">
        <f t="shared" si="0"/>
        <v>0</v>
      </c>
      <c r="H29" s="56">
        <f t="shared" si="1"/>
        <v>2</v>
      </c>
      <c r="I29" s="77" t="str">
        <f t="shared" si="2"/>
        <v>-</v>
      </c>
      <c r="J29" s="78">
        <f t="shared" si="3"/>
        <v>1</v>
      </c>
    </row>
    <row r="30" spans="1:10" x14ac:dyDescent="0.2">
      <c r="A30" s="117" t="s">
        <v>271</v>
      </c>
      <c r="B30" s="55">
        <v>0</v>
      </c>
      <c r="C30" s="56">
        <v>1</v>
      </c>
      <c r="D30" s="55">
        <v>1</v>
      </c>
      <c r="E30" s="56">
        <v>3</v>
      </c>
      <c r="F30" s="57"/>
      <c r="G30" s="55">
        <f t="shared" si="0"/>
        <v>-1</v>
      </c>
      <c r="H30" s="56">
        <f t="shared" si="1"/>
        <v>-2</v>
      </c>
      <c r="I30" s="77">
        <f t="shared" si="2"/>
        <v>-1</v>
      </c>
      <c r="J30" s="78">
        <f t="shared" si="3"/>
        <v>-0.66666666666666663</v>
      </c>
    </row>
    <row r="31" spans="1:10" x14ac:dyDescent="0.2">
      <c r="A31" s="117" t="s">
        <v>392</v>
      </c>
      <c r="B31" s="55">
        <v>6</v>
      </c>
      <c r="C31" s="56">
        <v>5</v>
      </c>
      <c r="D31" s="55">
        <v>23</v>
      </c>
      <c r="E31" s="56">
        <v>36</v>
      </c>
      <c r="F31" s="57"/>
      <c r="G31" s="55">
        <f t="shared" si="0"/>
        <v>1</v>
      </c>
      <c r="H31" s="56">
        <f t="shared" si="1"/>
        <v>-13</v>
      </c>
      <c r="I31" s="77">
        <f t="shared" si="2"/>
        <v>0.2</v>
      </c>
      <c r="J31" s="78">
        <f t="shared" si="3"/>
        <v>-0.3611111111111111</v>
      </c>
    </row>
    <row r="32" spans="1:10" x14ac:dyDescent="0.2">
      <c r="A32" s="117" t="s">
        <v>393</v>
      </c>
      <c r="B32" s="55">
        <v>26</v>
      </c>
      <c r="C32" s="56">
        <v>0</v>
      </c>
      <c r="D32" s="55">
        <v>71</v>
      </c>
      <c r="E32" s="56">
        <v>16</v>
      </c>
      <c r="F32" s="57"/>
      <c r="G32" s="55">
        <f t="shared" si="0"/>
        <v>26</v>
      </c>
      <c r="H32" s="56">
        <f t="shared" si="1"/>
        <v>55</v>
      </c>
      <c r="I32" s="77" t="str">
        <f t="shared" si="2"/>
        <v>-</v>
      </c>
      <c r="J32" s="78">
        <f t="shared" si="3"/>
        <v>3.4375</v>
      </c>
    </row>
    <row r="33" spans="1:10" x14ac:dyDescent="0.2">
      <c r="A33" s="117" t="s">
        <v>430</v>
      </c>
      <c r="B33" s="55">
        <v>16</v>
      </c>
      <c r="C33" s="56">
        <v>16</v>
      </c>
      <c r="D33" s="55">
        <v>46</v>
      </c>
      <c r="E33" s="56">
        <v>72</v>
      </c>
      <c r="F33" s="57"/>
      <c r="G33" s="55">
        <f t="shared" si="0"/>
        <v>0</v>
      </c>
      <c r="H33" s="56">
        <f t="shared" si="1"/>
        <v>-26</v>
      </c>
      <c r="I33" s="77">
        <f t="shared" si="2"/>
        <v>0</v>
      </c>
      <c r="J33" s="78">
        <f t="shared" si="3"/>
        <v>-0.3611111111111111</v>
      </c>
    </row>
    <row r="34" spans="1:10" x14ac:dyDescent="0.2">
      <c r="A34" s="117" t="s">
        <v>472</v>
      </c>
      <c r="B34" s="55">
        <v>8</v>
      </c>
      <c r="C34" s="56">
        <v>1</v>
      </c>
      <c r="D34" s="55">
        <v>28</v>
      </c>
      <c r="E34" s="56">
        <v>9</v>
      </c>
      <c r="F34" s="57"/>
      <c r="G34" s="55">
        <f t="shared" si="0"/>
        <v>7</v>
      </c>
      <c r="H34" s="56">
        <f t="shared" si="1"/>
        <v>19</v>
      </c>
      <c r="I34" s="77">
        <f t="shared" si="2"/>
        <v>7</v>
      </c>
      <c r="J34" s="78">
        <f t="shared" si="3"/>
        <v>2.1111111111111112</v>
      </c>
    </row>
    <row r="35" spans="1:10" x14ac:dyDescent="0.2">
      <c r="A35" s="117" t="s">
        <v>493</v>
      </c>
      <c r="B35" s="55">
        <v>1</v>
      </c>
      <c r="C35" s="56">
        <v>1</v>
      </c>
      <c r="D35" s="55">
        <v>2</v>
      </c>
      <c r="E35" s="56">
        <v>10</v>
      </c>
      <c r="F35" s="57"/>
      <c r="G35" s="55">
        <f t="shared" si="0"/>
        <v>0</v>
      </c>
      <c r="H35" s="56">
        <f t="shared" si="1"/>
        <v>-8</v>
      </c>
      <c r="I35" s="77">
        <f t="shared" si="2"/>
        <v>0</v>
      </c>
      <c r="J35" s="78">
        <f t="shared" si="3"/>
        <v>-0.8</v>
      </c>
    </row>
    <row r="36" spans="1:10" x14ac:dyDescent="0.2">
      <c r="A36" s="117" t="s">
        <v>325</v>
      </c>
      <c r="B36" s="55">
        <v>0</v>
      </c>
      <c r="C36" s="56">
        <v>0</v>
      </c>
      <c r="D36" s="55">
        <v>1</v>
      </c>
      <c r="E36" s="56">
        <v>0</v>
      </c>
      <c r="F36" s="57"/>
      <c r="G36" s="55">
        <f t="shared" si="0"/>
        <v>0</v>
      </c>
      <c r="H36" s="56">
        <f t="shared" si="1"/>
        <v>1</v>
      </c>
      <c r="I36" s="77" t="str">
        <f t="shared" si="2"/>
        <v>-</v>
      </c>
      <c r="J36" s="78" t="str">
        <f t="shared" si="3"/>
        <v>-</v>
      </c>
    </row>
    <row r="37" spans="1:10" s="38" customFormat="1" x14ac:dyDescent="0.2">
      <c r="A37" s="143" t="s">
        <v>607</v>
      </c>
      <c r="B37" s="32">
        <v>80</v>
      </c>
      <c r="C37" s="33">
        <v>35</v>
      </c>
      <c r="D37" s="32">
        <v>258</v>
      </c>
      <c r="E37" s="33">
        <v>251</v>
      </c>
      <c r="F37" s="34"/>
      <c r="G37" s="32">
        <f t="shared" si="0"/>
        <v>45</v>
      </c>
      <c r="H37" s="33">
        <f t="shared" si="1"/>
        <v>7</v>
      </c>
      <c r="I37" s="35">
        <f t="shared" si="2"/>
        <v>1.2857142857142858</v>
      </c>
      <c r="J37" s="36">
        <f t="shared" si="3"/>
        <v>2.7888446215139442E-2</v>
      </c>
    </row>
    <row r="38" spans="1:10" x14ac:dyDescent="0.2">
      <c r="A38" s="142"/>
      <c r="B38" s="63"/>
      <c r="C38" s="64"/>
      <c r="D38" s="63"/>
      <c r="E38" s="64"/>
      <c r="F38" s="65"/>
      <c r="G38" s="63"/>
      <c r="H38" s="64"/>
      <c r="I38" s="79"/>
      <c r="J38" s="80"/>
    </row>
    <row r="39" spans="1:10" x14ac:dyDescent="0.2">
      <c r="A39" s="111" t="s">
        <v>53</v>
      </c>
      <c r="B39" s="55"/>
      <c r="C39" s="56"/>
      <c r="D39" s="55"/>
      <c r="E39" s="56"/>
      <c r="F39" s="57"/>
      <c r="G39" s="55"/>
      <c r="H39" s="56"/>
      <c r="I39" s="77"/>
      <c r="J39" s="78"/>
    </row>
    <row r="40" spans="1:10" x14ac:dyDescent="0.2">
      <c r="A40" s="117" t="s">
        <v>494</v>
      </c>
      <c r="B40" s="55">
        <v>2</v>
      </c>
      <c r="C40" s="56">
        <v>1</v>
      </c>
      <c r="D40" s="55">
        <v>2</v>
      </c>
      <c r="E40" s="56">
        <v>3</v>
      </c>
      <c r="F40" s="57"/>
      <c r="G40" s="55">
        <f>B40-C40</f>
        <v>1</v>
      </c>
      <c r="H40" s="56">
        <f>D40-E40</f>
        <v>-1</v>
      </c>
      <c r="I40" s="77">
        <f>IF(C40=0, "-", IF(G40/C40&lt;10, G40/C40, "&gt;999%"))</f>
        <v>1</v>
      </c>
      <c r="J40" s="78">
        <f>IF(E40=0, "-", IF(H40/E40&lt;10, H40/E40, "&gt;999%"))</f>
        <v>-0.33333333333333331</v>
      </c>
    </row>
    <row r="41" spans="1:10" x14ac:dyDescent="0.2">
      <c r="A41" s="117" t="s">
        <v>343</v>
      </c>
      <c r="B41" s="55">
        <v>1</v>
      </c>
      <c r="C41" s="56">
        <v>0</v>
      </c>
      <c r="D41" s="55">
        <v>5</v>
      </c>
      <c r="E41" s="56">
        <v>4</v>
      </c>
      <c r="F41" s="57"/>
      <c r="G41" s="55">
        <f>B41-C41</f>
        <v>1</v>
      </c>
      <c r="H41" s="56">
        <f>D41-E41</f>
        <v>1</v>
      </c>
      <c r="I41" s="77" t="str">
        <f>IF(C41=0, "-", IF(G41/C41&lt;10, G41/C41, "&gt;999%"))</f>
        <v>-</v>
      </c>
      <c r="J41" s="78">
        <f>IF(E41=0, "-", IF(H41/E41&lt;10, H41/E41, "&gt;999%"))</f>
        <v>0.25</v>
      </c>
    </row>
    <row r="42" spans="1:10" x14ac:dyDescent="0.2">
      <c r="A42" s="117" t="s">
        <v>285</v>
      </c>
      <c r="B42" s="55">
        <v>1</v>
      </c>
      <c r="C42" s="56">
        <v>0</v>
      </c>
      <c r="D42" s="55">
        <v>3</v>
      </c>
      <c r="E42" s="56">
        <v>1</v>
      </c>
      <c r="F42" s="57"/>
      <c r="G42" s="55">
        <f>B42-C42</f>
        <v>1</v>
      </c>
      <c r="H42" s="56">
        <f>D42-E42</f>
        <v>2</v>
      </c>
      <c r="I42" s="77" t="str">
        <f>IF(C42=0, "-", IF(G42/C42&lt;10, G42/C42, "&gt;999%"))</f>
        <v>-</v>
      </c>
      <c r="J42" s="78">
        <f>IF(E42=0, "-", IF(H42/E42&lt;10, H42/E42, "&gt;999%"))</f>
        <v>2</v>
      </c>
    </row>
    <row r="43" spans="1:10" s="38" customFormat="1" x14ac:dyDescent="0.2">
      <c r="A43" s="143" t="s">
        <v>608</v>
      </c>
      <c r="B43" s="32">
        <v>4</v>
      </c>
      <c r="C43" s="33">
        <v>1</v>
      </c>
      <c r="D43" s="32">
        <v>10</v>
      </c>
      <c r="E43" s="33">
        <v>8</v>
      </c>
      <c r="F43" s="34"/>
      <c r="G43" s="32">
        <f>B43-C43</f>
        <v>3</v>
      </c>
      <c r="H43" s="33">
        <f>D43-E43</f>
        <v>2</v>
      </c>
      <c r="I43" s="35">
        <f>IF(C43=0, "-", IF(G43/C43&lt;10, G43/C43, "&gt;999%"))</f>
        <v>3</v>
      </c>
      <c r="J43" s="36">
        <f>IF(E43=0, "-", IF(H43/E43&lt;10, H43/E43, "&gt;999%"))</f>
        <v>0.25</v>
      </c>
    </row>
    <row r="44" spans="1:10" x14ac:dyDescent="0.2">
      <c r="A44" s="142"/>
      <c r="B44" s="63"/>
      <c r="C44" s="64"/>
      <c r="D44" s="63"/>
      <c r="E44" s="64"/>
      <c r="F44" s="65"/>
      <c r="G44" s="63"/>
      <c r="H44" s="64"/>
      <c r="I44" s="79"/>
      <c r="J44" s="80"/>
    </row>
    <row r="45" spans="1:10" x14ac:dyDescent="0.2">
      <c r="A45" s="111" t="s">
        <v>54</v>
      </c>
      <c r="B45" s="55"/>
      <c r="C45" s="56"/>
      <c r="D45" s="55"/>
      <c r="E45" s="56"/>
      <c r="F45" s="57"/>
      <c r="G45" s="55"/>
      <c r="H45" s="56"/>
      <c r="I45" s="77"/>
      <c r="J45" s="78"/>
    </row>
    <row r="46" spans="1:10" x14ac:dyDescent="0.2">
      <c r="A46" s="117" t="s">
        <v>221</v>
      </c>
      <c r="B46" s="55">
        <v>9</v>
      </c>
      <c r="C46" s="56">
        <v>6</v>
      </c>
      <c r="D46" s="55">
        <v>35</v>
      </c>
      <c r="E46" s="56">
        <v>31</v>
      </c>
      <c r="F46" s="57"/>
      <c r="G46" s="55">
        <f t="shared" ref="G46:G69" si="4">B46-C46</f>
        <v>3</v>
      </c>
      <c r="H46" s="56">
        <f t="shared" ref="H46:H69" si="5">D46-E46</f>
        <v>4</v>
      </c>
      <c r="I46" s="77">
        <f t="shared" ref="I46:I69" si="6">IF(C46=0, "-", IF(G46/C46&lt;10, G46/C46, "&gt;999%"))</f>
        <v>0.5</v>
      </c>
      <c r="J46" s="78">
        <f t="shared" ref="J46:J69" si="7">IF(E46=0, "-", IF(H46/E46&lt;10, H46/E46, "&gt;999%"))</f>
        <v>0.12903225806451613</v>
      </c>
    </row>
    <row r="47" spans="1:10" x14ac:dyDescent="0.2">
      <c r="A47" s="117" t="s">
        <v>222</v>
      </c>
      <c r="B47" s="55">
        <v>0</v>
      </c>
      <c r="C47" s="56">
        <v>0</v>
      </c>
      <c r="D47" s="55">
        <v>0</v>
      </c>
      <c r="E47" s="56">
        <v>2</v>
      </c>
      <c r="F47" s="57"/>
      <c r="G47" s="55">
        <f t="shared" si="4"/>
        <v>0</v>
      </c>
      <c r="H47" s="56">
        <f t="shared" si="5"/>
        <v>-2</v>
      </c>
      <c r="I47" s="77" t="str">
        <f t="shared" si="6"/>
        <v>-</v>
      </c>
      <c r="J47" s="78">
        <f t="shared" si="7"/>
        <v>-1</v>
      </c>
    </row>
    <row r="48" spans="1:10" x14ac:dyDescent="0.2">
      <c r="A48" s="117" t="s">
        <v>312</v>
      </c>
      <c r="B48" s="55">
        <v>2</v>
      </c>
      <c r="C48" s="56">
        <v>2</v>
      </c>
      <c r="D48" s="55">
        <v>13</v>
      </c>
      <c r="E48" s="56">
        <v>19</v>
      </c>
      <c r="F48" s="57"/>
      <c r="G48" s="55">
        <f t="shared" si="4"/>
        <v>0</v>
      </c>
      <c r="H48" s="56">
        <f t="shared" si="5"/>
        <v>-6</v>
      </c>
      <c r="I48" s="77">
        <f t="shared" si="6"/>
        <v>0</v>
      </c>
      <c r="J48" s="78">
        <f t="shared" si="7"/>
        <v>-0.31578947368421051</v>
      </c>
    </row>
    <row r="49" spans="1:10" x14ac:dyDescent="0.2">
      <c r="A49" s="117" t="s">
        <v>223</v>
      </c>
      <c r="B49" s="55">
        <v>9</v>
      </c>
      <c r="C49" s="56">
        <v>0</v>
      </c>
      <c r="D49" s="55">
        <v>22</v>
      </c>
      <c r="E49" s="56">
        <v>0</v>
      </c>
      <c r="F49" s="57"/>
      <c r="G49" s="55">
        <f t="shared" si="4"/>
        <v>9</v>
      </c>
      <c r="H49" s="56">
        <f t="shared" si="5"/>
        <v>22</v>
      </c>
      <c r="I49" s="77" t="str">
        <f t="shared" si="6"/>
        <v>-</v>
      </c>
      <c r="J49" s="78" t="str">
        <f t="shared" si="7"/>
        <v>-</v>
      </c>
    </row>
    <row r="50" spans="1:10" x14ac:dyDescent="0.2">
      <c r="A50" s="117" t="s">
        <v>249</v>
      </c>
      <c r="B50" s="55">
        <v>13</v>
      </c>
      <c r="C50" s="56">
        <v>13</v>
      </c>
      <c r="D50" s="55">
        <v>57</v>
      </c>
      <c r="E50" s="56">
        <v>54</v>
      </c>
      <c r="F50" s="57"/>
      <c r="G50" s="55">
        <f t="shared" si="4"/>
        <v>0</v>
      </c>
      <c r="H50" s="56">
        <f t="shared" si="5"/>
        <v>3</v>
      </c>
      <c r="I50" s="77">
        <f t="shared" si="6"/>
        <v>0</v>
      </c>
      <c r="J50" s="78">
        <f t="shared" si="7"/>
        <v>5.5555555555555552E-2</v>
      </c>
    </row>
    <row r="51" spans="1:10" x14ac:dyDescent="0.2">
      <c r="A51" s="117" t="s">
        <v>250</v>
      </c>
      <c r="B51" s="55">
        <v>0</v>
      </c>
      <c r="C51" s="56">
        <v>0</v>
      </c>
      <c r="D51" s="55">
        <v>0</v>
      </c>
      <c r="E51" s="56">
        <v>1</v>
      </c>
      <c r="F51" s="57"/>
      <c r="G51" s="55">
        <f t="shared" si="4"/>
        <v>0</v>
      </c>
      <c r="H51" s="56">
        <f t="shared" si="5"/>
        <v>-1</v>
      </c>
      <c r="I51" s="77" t="str">
        <f t="shared" si="6"/>
        <v>-</v>
      </c>
      <c r="J51" s="78">
        <f t="shared" si="7"/>
        <v>-1</v>
      </c>
    </row>
    <row r="52" spans="1:10" x14ac:dyDescent="0.2">
      <c r="A52" s="117" t="s">
        <v>326</v>
      </c>
      <c r="B52" s="55">
        <v>5</v>
      </c>
      <c r="C52" s="56">
        <v>1</v>
      </c>
      <c r="D52" s="55">
        <v>9</v>
      </c>
      <c r="E52" s="56">
        <v>10</v>
      </c>
      <c r="F52" s="57"/>
      <c r="G52" s="55">
        <f t="shared" si="4"/>
        <v>4</v>
      </c>
      <c r="H52" s="56">
        <f t="shared" si="5"/>
        <v>-1</v>
      </c>
      <c r="I52" s="77">
        <f t="shared" si="6"/>
        <v>4</v>
      </c>
      <c r="J52" s="78">
        <f t="shared" si="7"/>
        <v>-0.1</v>
      </c>
    </row>
    <row r="53" spans="1:10" x14ac:dyDescent="0.2">
      <c r="A53" s="117" t="s">
        <v>251</v>
      </c>
      <c r="B53" s="55">
        <v>0</v>
      </c>
      <c r="C53" s="56">
        <v>0</v>
      </c>
      <c r="D53" s="55">
        <v>1</v>
      </c>
      <c r="E53" s="56">
        <v>5</v>
      </c>
      <c r="F53" s="57"/>
      <c r="G53" s="55">
        <f t="shared" si="4"/>
        <v>0</v>
      </c>
      <c r="H53" s="56">
        <f t="shared" si="5"/>
        <v>-4</v>
      </c>
      <c r="I53" s="77" t="str">
        <f t="shared" si="6"/>
        <v>-</v>
      </c>
      <c r="J53" s="78">
        <f t="shared" si="7"/>
        <v>-0.8</v>
      </c>
    </row>
    <row r="54" spans="1:10" x14ac:dyDescent="0.2">
      <c r="A54" s="117" t="s">
        <v>272</v>
      </c>
      <c r="B54" s="55">
        <v>1</v>
      </c>
      <c r="C54" s="56">
        <v>6</v>
      </c>
      <c r="D54" s="55">
        <v>10</v>
      </c>
      <c r="E54" s="56">
        <v>22</v>
      </c>
      <c r="F54" s="57"/>
      <c r="G54" s="55">
        <f t="shared" si="4"/>
        <v>-5</v>
      </c>
      <c r="H54" s="56">
        <f t="shared" si="5"/>
        <v>-12</v>
      </c>
      <c r="I54" s="77">
        <f t="shared" si="6"/>
        <v>-0.83333333333333337</v>
      </c>
      <c r="J54" s="78">
        <f t="shared" si="7"/>
        <v>-0.54545454545454541</v>
      </c>
    </row>
    <row r="55" spans="1:10" x14ac:dyDescent="0.2">
      <c r="A55" s="117" t="s">
        <v>286</v>
      </c>
      <c r="B55" s="55">
        <v>0</v>
      </c>
      <c r="C55" s="56">
        <v>0</v>
      </c>
      <c r="D55" s="55">
        <v>0</v>
      </c>
      <c r="E55" s="56">
        <v>1</v>
      </c>
      <c r="F55" s="57"/>
      <c r="G55" s="55">
        <f t="shared" si="4"/>
        <v>0</v>
      </c>
      <c r="H55" s="56">
        <f t="shared" si="5"/>
        <v>-1</v>
      </c>
      <c r="I55" s="77" t="str">
        <f t="shared" si="6"/>
        <v>-</v>
      </c>
      <c r="J55" s="78">
        <f t="shared" si="7"/>
        <v>-1</v>
      </c>
    </row>
    <row r="56" spans="1:10" x14ac:dyDescent="0.2">
      <c r="A56" s="117" t="s">
        <v>287</v>
      </c>
      <c r="B56" s="55">
        <v>0</v>
      </c>
      <c r="C56" s="56">
        <v>2</v>
      </c>
      <c r="D56" s="55">
        <v>1</v>
      </c>
      <c r="E56" s="56">
        <v>3</v>
      </c>
      <c r="F56" s="57"/>
      <c r="G56" s="55">
        <f t="shared" si="4"/>
        <v>-2</v>
      </c>
      <c r="H56" s="56">
        <f t="shared" si="5"/>
        <v>-2</v>
      </c>
      <c r="I56" s="77">
        <f t="shared" si="6"/>
        <v>-1</v>
      </c>
      <c r="J56" s="78">
        <f t="shared" si="7"/>
        <v>-0.66666666666666663</v>
      </c>
    </row>
    <row r="57" spans="1:10" x14ac:dyDescent="0.2">
      <c r="A57" s="117" t="s">
        <v>344</v>
      </c>
      <c r="B57" s="55">
        <v>0</v>
      </c>
      <c r="C57" s="56">
        <v>0</v>
      </c>
      <c r="D57" s="55">
        <v>2</v>
      </c>
      <c r="E57" s="56">
        <v>1</v>
      </c>
      <c r="F57" s="57"/>
      <c r="G57" s="55">
        <f t="shared" si="4"/>
        <v>0</v>
      </c>
      <c r="H57" s="56">
        <f t="shared" si="5"/>
        <v>1</v>
      </c>
      <c r="I57" s="77" t="str">
        <f t="shared" si="6"/>
        <v>-</v>
      </c>
      <c r="J57" s="78">
        <f t="shared" si="7"/>
        <v>1</v>
      </c>
    </row>
    <row r="58" spans="1:10" x14ac:dyDescent="0.2">
      <c r="A58" s="117" t="s">
        <v>288</v>
      </c>
      <c r="B58" s="55">
        <v>1</v>
      </c>
      <c r="C58" s="56">
        <v>0</v>
      </c>
      <c r="D58" s="55">
        <v>4</v>
      </c>
      <c r="E58" s="56">
        <v>0</v>
      </c>
      <c r="F58" s="57"/>
      <c r="G58" s="55">
        <f t="shared" si="4"/>
        <v>1</v>
      </c>
      <c r="H58" s="56">
        <f t="shared" si="5"/>
        <v>4</v>
      </c>
      <c r="I58" s="77" t="str">
        <f t="shared" si="6"/>
        <v>-</v>
      </c>
      <c r="J58" s="78" t="str">
        <f t="shared" si="7"/>
        <v>-</v>
      </c>
    </row>
    <row r="59" spans="1:10" x14ac:dyDescent="0.2">
      <c r="A59" s="117" t="s">
        <v>224</v>
      </c>
      <c r="B59" s="55">
        <v>0</v>
      </c>
      <c r="C59" s="56">
        <v>0</v>
      </c>
      <c r="D59" s="55">
        <v>3</v>
      </c>
      <c r="E59" s="56">
        <v>3</v>
      </c>
      <c r="F59" s="57"/>
      <c r="G59" s="55">
        <f t="shared" si="4"/>
        <v>0</v>
      </c>
      <c r="H59" s="56">
        <f t="shared" si="5"/>
        <v>0</v>
      </c>
      <c r="I59" s="77" t="str">
        <f t="shared" si="6"/>
        <v>-</v>
      </c>
      <c r="J59" s="78">
        <f t="shared" si="7"/>
        <v>0</v>
      </c>
    </row>
    <row r="60" spans="1:10" x14ac:dyDescent="0.2">
      <c r="A60" s="117" t="s">
        <v>345</v>
      </c>
      <c r="B60" s="55">
        <v>0</v>
      </c>
      <c r="C60" s="56">
        <v>0</v>
      </c>
      <c r="D60" s="55">
        <v>0</v>
      </c>
      <c r="E60" s="56">
        <v>1</v>
      </c>
      <c r="F60" s="57"/>
      <c r="G60" s="55">
        <f t="shared" si="4"/>
        <v>0</v>
      </c>
      <c r="H60" s="56">
        <f t="shared" si="5"/>
        <v>-1</v>
      </c>
      <c r="I60" s="77" t="str">
        <f t="shared" si="6"/>
        <v>-</v>
      </c>
      <c r="J60" s="78">
        <f t="shared" si="7"/>
        <v>-1</v>
      </c>
    </row>
    <row r="61" spans="1:10" x14ac:dyDescent="0.2">
      <c r="A61" s="117" t="s">
        <v>394</v>
      </c>
      <c r="B61" s="55">
        <v>11</v>
      </c>
      <c r="C61" s="56">
        <v>9</v>
      </c>
      <c r="D61" s="55">
        <v>49</v>
      </c>
      <c r="E61" s="56">
        <v>34</v>
      </c>
      <c r="F61" s="57"/>
      <c r="G61" s="55">
        <f t="shared" si="4"/>
        <v>2</v>
      </c>
      <c r="H61" s="56">
        <f t="shared" si="5"/>
        <v>15</v>
      </c>
      <c r="I61" s="77">
        <f t="shared" si="6"/>
        <v>0.22222222222222221</v>
      </c>
      <c r="J61" s="78">
        <f t="shared" si="7"/>
        <v>0.44117647058823528</v>
      </c>
    </row>
    <row r="62" spans="1:10" x14ac:dyDescent="0.2">
      <c r="A62" s="117" t="s">
        <v>395</v>
      </c>
      <c r="B62" s="55">
        <v>3</v>
      </c>
      <c r="C62" s="56">
        <v>9</v>
      </c>
      <c r="D62" s="55">
        <v>17</v>
      </c>
      <c r="E62" s="56">
        <v>24</v>
      </c>
      <c r="F62" s="57"/>
      <c r="G62" s="55">
        <f t="shared" si="4"/>
        <v>-6</v>
      </c>
      <c r="H62" s="56">
        <f t="shared" si="5"/>
        <v>-7</v>
      </c>
      <c r="I62" s="77">
        <f t="shared" si="6"/>
        <v>-0.66666666666666663</v>
      </c>
      <c r="J62" s="78">
        <f t="shared" si="7"/>
        <v>-0.29166666666666669</v>
      </c>
    </row>
    <row r="63" spans="1:10" x14ac:dyDescent="0.2">
      <c r="A63" s="117" t="s">
        <v>431</v>
      </c>
      <c r="B63" s="55">
        <v>7</v>
      </c>
      <c r="C63" s="56">
        <v>16</v>
      </c>
      <c r="D63" s="55">
        <v>53</v>
      </c>
      <c r="E63" s="56">
        <v>64</v>
      </c>
      <c r="F63" s="57"/>
      <c r="G63" s="55">
        <f t="shared" si="4"/>
        <v>-9</v>
      </c>
      <c r="H63" s="56">
        <f t="shared" si="5"/>
        <v>-11</v>
      </c>
      <c r="I63" s="77">
        <f t="shared" si="6"/>
        <v>-0.5625</v>
      </c>
      <c r="J63" s="78">
        <f t="shared" si="7"/>
        <v>-0.171875</v>
      </c>
    </row>
    <row r="64" spans="1:10" x14ac:dyDescent="0.2">
      <c r="A64" s="117" t="s">
        <v>432</v>
      </c>
      <c r="B64" s="55">
        <v>5</v>
      </c>
      <c r="C64" s="56">
        <v>12</v>
      </c>
      <c r="D64" s="55">
        <v>22</v>
      </c>
      <c r="E64" s="56">
        <v>39</v>
      </c>
      <c r="F64" s="57"/>
      <c r="G64" s="55">
        <f t="shared" si="4"/>
        <v>-7</v>
      </c>
      <c r="H64" s="56">
        <f t="shared" si="5"/>
        <v>-17</v>
      </c>
      <c r="I64" s="77">
        <f t="shared" si="6"/>
        <v>-0.58333333333333337</v>
      </c>
      <c r="J64" s="78">
        <f t="shared" si="7"/>
        <v>-0.4358974358974359</v>
      </c>
    </row>
    <row r="65" spans="1:10" x14ac:dyDescent="0.2">
      <c r="A65" s="117" t="s">
        <v>473</v>
      </c>
      <c r="B65" s="55">
        <v>13</v>
      </c>
      <c r="C65" s="56">
        <v>19</v>
      </c>
      <c r="D65" s="55">
        <v>49</v>
      </c>
      <c r="E65" s="56">
        <v>77</v>
      </c>
      <c r="F65" s="57"/>
      <c r="G65" s="55">
        <f t="shared" si="4"/>
        <v>-6</v>
      </c>
      <c r="H65" s="56">
        <f t="shared" si="5"/>
        <v>-28</v>
      </c>
      <c r="I65" s="77">
        <f t="shared" si="6"/>
        <v>-0.31578947368421051</v>
      </c>
      <c r="J65" s="78">
        <f t="shared" si="7"/>
        <v>-0.36363636363636365</v>
      </c>
    </row>
    <row r="66" spans="1:10" x14ac:dyDescent="0.2">
      <c r="A66" s="117" t="s">
        <v>474</v>
      </c>
      <c r="B66" s="55">
        <v>0</v>
      </c>
      <c r="C66" s="56">
        <v>0</v>
      </c>
      <c r="D66" s="55">
        <v>6</v>
      </c>
      <c r="E66" s="56">
        <v>0</v>
      </c>
      <c r="F66" s="57"/>
      <c r="G66" s="55">
        <f t="shared" si="4"/>
        <v>0</v>
      </c>
      <c r="H66" s="56">
        <f t="shared" si="5"/>
        <v>6</v>
      </c>
      <c r="I66" s="77" t="str">
        <f t="shared" si="6"/>
        <v>-</v>
      </c>
      <c r="J66" s="78" t="str">
        <f t="shared" si="7"/>
        <v>-</v>
      </c>
    </row>
    <row r="67" spans="1:10" x14ac:dyDescent="0.2">
      <c r="A67" s="117" t="s">
        <v>495</v>
      </c>
      <c r="B67" s="55">
        <v>3</v>
      </c>
      <c r="C67" s="56">
        <v>4</v>
      </c>
      <c r="D67" s="55">
        <v>20</v>
      </c>
      <c r="E67" s="56">
        <v>8</v>
      </c>
      <c r="F67" s="57"/>
      <c r="G67" s="55">
        <f t="shared" si="4"/>
        <v>-1</v>
      </c>
      <c r="H67" s="56">
        <f t="shared" si="5"/>
        <v>12</v>
      </c>
      <c r="I67" s="77">
        <f t="shared" si="6"/>
        <v>-0.25</v>
      </c>
      <c r="J67" s="78">
        <f t="shared" si="7"/>
        <v>1.5</v>
      </c>
    </row>
    <row r="68" spans="1:10" x14ac:dyDescent="0.2">
      <c r="A68" s="117" t="s">
        <v>327</v>
      </c>
      <c r="B68" s="55">
        <v>1</v>
      </c>
      <c r="C68" s="56">
        <v>1</v>
      </c>
      <c r="D68" s="55">
        <v>6</v>
      </c>
      <c r="E68" s="56">
        <v>3</v>
      </c>
      <c r="F68" s="57"/>
      <c r="G68" s="55">
        <f t="shared" si="4"/>
        <v>0</v>
      </c>
      <c r="H68" s="56">
        <f t="shared" si="5"/>
        <v>3</v>
      </c>
      <c r="I68" s="77">
        <f t="shared" si="6"/>
        <v>0</v>
      </c>
      <c r="J68" s="78">
        <f t="shared" si="7"/>
        <v>1</v>
      </c>
    </row>
    <row r="69" spans="1:10" s="38" customFormat="1" x14ac:dyDescent="0.2">
      <c r="A69" s="143" t="s">
        <v>609</v>
      </c>
      <c r="B69" s="32">
        <v>83</v>
      </c>
      <c r="C69" s="33">
        <v>100</v>
      </c>
      <c r="D69" s="32">
        <v>379</v>
      </c>
      <c r="E69" s="33">
        <v>402</v>
      </c>
      <c r="F69" s="34"/>
      <c r="G69" s="32">
        <f t="shared" si="4"/>
        <v>-17</v>
      </c>
      <c r="H69" s="33">
        <f t="shared" si="5"/>
        <v>-23</v>
      </c>
      <c r="I69" s="35">
        <f t="shared" si="6"/>
        <v>-0.17</v>
      </c>
      <c r="J69" s="36">
        <f t="shared" si="7"/>
        <v>-5.721393034825871E-2</v>
      </c>
    </row>
    <row r="70" spans="1:10" x14ac:dyDescent="0.2">
      <c r="A70" s="142"/>
      <c r="B70" s="63"/>
      <c r="C70" s="64"/>
      <c r="D70" s="63"/>
      <c r="E70" s="64"/>
      <c r="F70" s="65"/>
      <c r="G70" s="63"/>
      <c r="H70" s="64"/>
      <c r="I70" s="79"/>
      <c r="J70" s="80"/>
    </row>
    <row r="71" spans="1:10" x14ac:dyDescent="0.2">
      <c r="A71" s="111" t="s">
        <v>55</v>
      </c>
      <c r="B71" s="55"/>
      <c r="C71" s="56"/>
      <c r="D71" s="55"/>
      <c r="E71" s="56"/>
      <c r="F71" s="57"/>
      <c r="G71" s="55"/>
      <c r="H71" s="56"/>
      <c r="I71" s="77"/>
      <c r="J71" s="78"/>
    </row>
    <row r="72" spans="1:10" x14ac:dyDescent="0.2">
      <c r="A72" s="117" t="s">
        <v>282</v>
      </c>
      <c r="B72" s="55">
        <v>2</v>
      </c>
      <c r="C72" s="56">
        <v>2</v>
      </c>
      <c r="D72" s="55">
        <v>9</v>
      </c>
      <c r="E72" s="56">
        <v>7</v>
      </c>
      <c r="F72" s="57"/>
      <c r="G72" s="55">
        <f>B72-C72</f>
        <v>0</v>
      </c>
      <c r="H72" s="56">
        <f>D72-E72</f>
        <v>2</v>
      </c>
      <c r="I72" s="77">
        <f>IF(C72=0, "-", IF(G72/C72&lt;10, G72/C72, "&gt;999%"))</f>
        <v>0</v>
      </c>
      <c r="J72" s="78">
        <f>IF(E72=0, "-", IF(H72/E72&lt;10, H72/E72, "&gt;999%"))</f>
        <v>0.2857142857142857</v>
      </c>
    </row>
    <row r="73" spans="1:10" s="38" customFormat="1" x14ac:dyDescent="0.2">
      <c r="A73" s="143" t="s">
        <v>610</v>
      </c>
      <c r="B73" s="32">
        <v>2</v>
      </c>
      <c r="C73" s="33">
        <v>2</v>
      </c>
      <c r="D73" s="32">
        <v>9</v>
      </c>
      <c r="E73" s="33">
        <v>7</v>
      </c>
      <c r="F73" s="34"/>
      <c r="G73" s="32">
        <f>B73-C73</f>
        <v>0</v>
      </c>
      <c r="H73" s="33">
        <f>D73-E73</f>
        <v>2</v>
      </c>
      <c r="I73" s="35">
        <f>IF(C73=0, "-", IF(G73/C73&lt;10, G73/C73, "&gt;999%"))</f>
        <v>0</v>
      </c>
      <c r="J73" s="36">
        <f>IF(E73=0, "-", IF(H73/E73&lt;10, H73/E73, "&gt;999%"))</f>
        <v>0.2857142857142857</v>
      </c>
    </row>
    <row r="74" spans="1:10" x14ac:dyDescent="0.2">
      <c r="A74" s="142"/>
      <c r="B74" s="63"/>
      <c r="C74" s="64"/>
      <c r="D74" s="63"/>
      <c r="E74" s="64"/>
      <c r="F74" s="65"/>
      <c r="G74" s="63"/>
      <c r="H74" s="64"/>
      <c r="I74" s="79"/>
      <c r="J74" s="80"/>
    </row>
    <row r="75" spans="1:10" x14ac:dyDescent="0.2">
      <c r="A75" s="111" t="s">
        <v>56</v>
      </c>
      <c r="B75" s="55"/>
      <c r="C75" s="56"/>
      <c r="D75" s="55"/>
      <c r="E75" s="56"/>
      <c r="F75" s="57"/>
      <c r="G75" s="55"/>
      <c r="H75" s="56"/>
      <c r="I75" s="77"/>
      <c r="J75" s="78"/>
    </row>
    <row r="76" spans="1:10" x14ac:dyDescent="0.2">
      <c r="A76" s="117" t="s">
        <v>191</v>
      </c>
      <c r="B76" s="55">
        <v>0</v>
      </c>
      <c r="C76" s="56">
        <v>0</v>
      </c>
      <c r="D76" s="55">
        <v>0</v>
      </c>
      <c r="E76" s="56">
        <v>1</v>
      </c>
      <c r="F76" s="57"/>
      <c r="G76" s="55">
        <f>B76-C76</f>
        <v>0</v>
      </c>
      <c r="H76" s="56">
        <f>D76-E76</f>
        <v>-1</v>
      </c>
      <c r="I76" s="77" t="str">
        <f>IF(C76=0, "-", IF(G76/C76&lt;10, G76/C76, "&gt;999%"))</f>
        <v>-</v>
      </c>
      <c r="J76" s="78">
        <f>IF(E76=0, "-", IF(H76/E76&lt;10, H76/E76, "&gt;999%"))</f>
        <v>-1</v>
      </c>
    </row>
    <row r="77" spans="1:10" x14ac:dyDescent="0.2">
      <c r="A77" s="117" t="s">
        <v>359</v>
      </c>
      <c r="B77" s="55">
        <v>0</v>
      </c>
      <c r="C77" s="56">
        <v>0</v>
      </c>
      <c r="D77" s="55">
        <v>1</v>
      </c>
      <c r="E77" s="56">
        <v>1</v>
      </c>
      <c r="F77" s="57"/>
      <c r="G77" s="55">
        <f>B77-C77</f>
        <v>0</v>
      </c>
      <c r="H77" s="56">
        <f>D77-E77</f>
        <v>0</v>
      </c>
      <c r="I77" s="77" t="str">
        <f>IF(C77=0, "-", IF(G77/C77&lt;10, G77/C77, "&gt;999%"))</f>
        <v>-</v>
      </c>
      <c r="J77" s="78">
        <f>IF(E77=0, "-", IF(H77/E77&lt;10, H77/E77, "&gt;999%"))</f>
        <v>0</v>
      </c>
    </row>
    <row r="78" spans="1:10" x14ac:dyDescent="0.2">
      <c r="A78" s="117" t="s">
        <v>360</v>
      </c>
      <c r="B78" s="55">
        <v>0</v>
      </c>
      <c r="C78" s="56">
        <v>0</v>
      </c>
      <c r="D78" s="55">
        <v>0</v>
      </c>
      <c r="E78" s="56">
        <v>1</v>
      </c>
      <c r="F78" s="57"/>
      <c r="G78" s="55">
        <f>B78-C78</f>
        <v>0</v>
      </c>
      <c r="H78" s="56">
        <f>D78-E78</f>
        <v>-1</v>
      </c>
      <c r="I78" s="77" t="str">
        <f>IF(C78=0, "-", IF(G78/C78&lt;10, G78/C78, "&gt;999%"))</f>
        <v>-</v>
      </c>
      <c r="J78" s="78">
        <f>IF(E78=0, "-", IF(H78/E78&lt;10, H78/E78, "&gt;999%"))</f>
        <v>-1</v>
      </c>
    </row>
    <row r="79" spans="1:10" s="38" customFormat="1" x14ac:dyDescent="0.2">
      <c r="A79" s="143" t="s">
        <v>611</v>
      </c>
      <c r="B79" s="32">
        <v>0</v>
      </c>
      <c r="C79" s="33">
        <v>0</v>
      </c>
      <c r="D79" s="32">
        <v>1</v>
      </c>
      <c r="E79" s="33">
        <v>3</v>
      </c>
      <c r="F79" s="34"/>
      <c r="G79" s="32">
        <f>B79-C79</f>
        <v>0</v>
      </c>
      <c r="H79" s="33">
        <f>D79-E79</f>
        <v>-2</v>
      </c>
      <c r="I79" s="35" t="str">
        <f>IF(C79=0, "-", IF(G79/C79&lt;10, G79/C79, "&gt;999%"))</f>
        <v>-</v>
      </c>
      <c r="J79" s="36">
        <f>IF(E79=0, "-", IF(H79/E79&lt;10, H79/E79, "&gt;999%"))</f>
        <v>-0.66666666666666663</v>
      </c>
    </row>
    <row r="80" spans="1:10" x14ac:dyDescent="0.2">
      <c r="A80" s="142"/>
      <c r="B80" s="63"/>
      <c r="C80" s="64"/>
      <c r="D80" s="63"/>
      <c r="E80" s="64"/>
      <c r="F80" s="65"/>
      <c r="G80" s="63"/>
      <c r="H80" s="64"/>
      <c r="I80" s="79"/>
      <c r="J80" s="80"/>
    </row>
    <row r="81" spans="1:10" x14ac:dyDescent="0.2">
      <c r="A81" s="111" t="s">
        <v>98</v>
      </c>
      <c r="B81" s="55"/>
      <c r="C81" s="56"/>
      <c r="D81" s="55"/>
      <c r="E81" s="56"/>
      <c r="F81" s="57"/>
      <c r="G81" s="55"/>
      <c r="H81" s="56"/>
      <c r="I81" s="77"/>
      <c r="J81" s="78"/>
    </row>
    <row r="82" spans="1:10" x14ac:dyDescent="0.2">
      <c r="A82" s="117" t="s">
        <v>587</v>
      </c>
      <c r="B82" s="55">
        <v>4</v>
      </c>
      <c r="C82" s="56">
        <v>2</v>
      </c>
      <c r="D82" s="55">
        <v>9</v>
      </c>
      <c r="E82" s="56">
        <v>10</v>
      </c>
      <c r="F82" s="57"/>
      <c r="G82" s="55">
        <f>B82-C82</f>
        <v>2</v>
      </c>
      <c r="H82" s="56">
        <f>D82-E82</f>
        <v>-1</v>
      </c>
      <c r="I82" s="77">
        <f>IF(C82=0, "-", IF(G82/C82&lt;10, G82/C82, "&gt;999%"))</f>
        <v>1</v>
      </c>
      <c r="J82" s="78">
        <f>IF(E82=0, "-", IF(H82/E82&lt;10, H82/E82, "&gt;999%"))</f>
        <v>-0.1</v>
      </c>
    </row>
    <row r="83" spans="1:10" s="38" customFormat="1" x14ac:dyDescent="0.2">
      <c r="A83" s="143" t="s">
        <v>612</v>
      </c>
      <c r="B83" s="32">
        <v>4</v>
      </c>
      <c r="C83" s="33">
        <v>2</v>
      </c>
      <c r="D83" s="32">
        <v>9</v>
      </c>
      <c r="E83" s="33">
        <v>10</v>
      </c>
      <c r="F83" s="34"/>
      <c r="G83" s="32">
        <f>B83-C83</f>
        <v>2</v>
      </c>
      <c r="H83" s="33">
        <f>D83-E83</f>
        <v>-1</v>
      </c>
      <c r="I83" s="35">
        <f>IF(C83=0, "-", IF(G83/C83&lt;10, G83/C83, "&gt;999%"))</f>
        <v>1</v>
      </c>
      <c r="J83" s="36">
        <f>IF(E83=0, "-", IF(H83/E83&lt;10, H83/E83, "&gt;999%"))</f>
        <v>-0.1</v>
      </c>
    </row>
    <row r="84" spans="1:10" x14ac:dyDescent="0.2">
      <c r="A84" s="142"/>
      <c r="B84" s="63"/>
      <c r="C84" s="64"/>
      <c r="D84" s="63"/>
      <c r="E84" s="64"/>
      <c r="F84" s="65"/>
      <c r="G84" s="63"/>
      <c r="H84" s="64"/>
      <c r="I84" s="79"/>
      <c r="J84" s="80"/>
    </row>
    <row r="85" spans="1:10" x14ac:dyDescent="0.2">
      <c r="A85" s="111" t="s">
        <v>57</v>
      </c>
      <c r="B85" s="55"/>
      <c r="C85" s="56"/>
      <c r="D85" s="55"/>
      <c r="E85" s="56"/>
      <c r="F85" s="57"/>
      <c r="G85" s="55"/>
      <c r="H85" s="56"/>
      <c r="I85" s="77"/>
      <c r="J85" s="78"/>
    </row>
    <row r="86" spans="1:10" x14ac:dyDescent="0.2">
      <c r="A86" s="117" t="s">
        <v>346</v>
      </c>
      <c r="B86" s="55">
        <v>0</v>
      </c>
      <c r="C86" s="56">
        <v>2</v>
      </c>
      <c r="D86" s="55">
        <v>5</v>
      </c>
      <c r="E86" s="56">
        <v>5</v>
      </c>
      <c r="F86" s="57"/>
      <c r="G86" s="55">
        <f>B86-C86</f>
        <v>-2</v>
      </c>
      <c r="H86" s="56">
        <f>D86-E86</f>
        <v>0</v>
      </c>
      <c r="I86" s="77">
        <f>IF(C86=0, "-", IF(G86/C86&lt;10, G86/C86, "&gt;999%"))</f>
        <v>-1</v>
      </c>
      <c r="J86" s="78">
        <f>IF(E86=0, "-", IF(H86/E86&lt;10, H86/E86, "&gt;999%"))</f>
        <v>0</v>
      </c>
    </row>
    <row r="87" spans="1:10" s="38" customFormat="1" x14ac:dyDescent="0.2">
      <c r="A87" s="143" t="s">
        <v>613</v>
      </c>
      <c r="B87" s="32">
        <v>0</v>
      </c>
      <c r="C87" s="33">
        <v>2</v>
      </c>
      <c r="D87" s="32">
        <v>5</v>
      </c>
      <c r="E87" s="33">
        <v>5</v>
      </c>
      <c r="F87" s="34"/>
      <c r="G87" s="32">
        <f>B87-C87</f>
        <v>-2</v>
      </c>
      <c r="H87" s="33">
        <f>D87-E87</f>
        <v>0</v>
      </c>
      <c r="I87" s="35">
        <f>IF(C87=0, "-", IF(G87/C87&lt;10, G87/C87, "&gt;999%"))</f>
        <v>-1</v>
      </c>
      <c r="J87" s="36">
        <f>IF(E87=0, "-", IF(H87/E87&lt;10, H87/E87, "&gt;999%"))</f>
        <v>0</v>
      </c>
    </row>
    <row r="88" spans="1:10" x14ac:dyDescent="0.2">
      <c r="A88" s="142"/>
      <c r="B88" s="63"/>
      <c r="C88" s="64"/>
      <c r="D88" s="63"/>
      <c r="E88" s="64"/>
      <c r="F88" s="65"/>
      <c r="G88" s="63"/>
      <c r="H88" s="64"/>
      <c r="I88" s="79"/>
      <c r="J88" s="80"/>
    </row>
    <row r="89" spans="1:10" x14ac:dyDescent="0.2">
      <c r="A89" s="111" t="s">
        <v>58</v>
      </c>
      <c r="B89" s="55"/>
      <c r="C89" s="56"/>
      <c r="D89" s="55"/>
      <c r="E89" s="56"/>
      <c r="F89" s="57"/>
      <c r="G89" s="55"/>
      <c r="H89" s="56"/>
      <c r="I89" s="77"/>
      <c r="J89" s="78"/>
    </row>
    <row r="90" spans="1:10" x14ac:dyDescent="0.2">
      <c r="A90" s="117" t="s">
        <v>310</v>
      </c>
      <c r="B90" s="55">
        <v>0</v>
      </c>
      <c r="C90" s="56">
        <v>0</v>
      </c>
      <c r="D90" s="55">
        <v>3</v>
      </c>
      <c r="E90" s="56">
        <v>3</v>
      </c>
      <c r="F90" s="57"/>
      <c r="G90" s="55">
        <f>B90-C90</f>
        <v>0</v>
      </c>
      <c r="H90" s="56">
        <f>D90-E90</f>
        <v>0</v>
      </c>
      <c r="I90" s="77" t="str">
        <f>IF(C90=0, "-", IF(G90/C90&lt;10, G90/C90, "&gt;999%"))</f>
        <v>-</v>
      </c>
      <c r="J90" s="78">
        <f>IF(E90=0, "-", IF(H90/E90&lt;10, H90/E90, "&gt;999%"))</f>
        <v>0</v>
      </c>
    </row>
    <row r="91" spans="1:10" x14ac:dyDescent="0.2">
      <c r="A91" s="117" t="s">
        <v>168</v>
      </c>
      <c r="B91" s="55">
        <v>2</v>
      </c>
      <c r="C91" s="56">
        <v>2</v>
      </c>
      <c r="D91" s="55">
        <v>12</v>
      </c>
      <c r="E91" s="56">
        <v>23</v>
      </c>
      <c r="F91" s="57"/>
      <c r="G91" s="55">
        <f>B91-C91</f>
        <v>0</v>
      </c>
      <c r="H91" s="56">
        <f>D91-E91</f>
        <v>-11</v>
      </c>
      <c r="I91" s="77">
        <f>IF(C91=0, "-", IF(G91/C91&lt;10, G91/C91, "&gt;999%"))</f>
        <v>0</v>
      </c>
      <c r="J91" s="78">
        <f>IF(E91=0, "-", IF(H91/E91&lt;10, H91/E91, "&gt;999%"))</f>
        <v>-0.47826086956521741</v>
      </c>
    </row>
    <row r="92" spans="1:10" x14ac:dyDescent="0.2">
      <c r="A92" s="117" t="s">
        <v>373</v>
      </c>
      <c r="B92" s="55">
        <v>2</v>
      </c>
      <c r="C92" s="56">
        <v>2</v>
      </c>
      <c r="D92" s="55">
        <v>6</v>
      </c>
      <c r="E92" s="56">
        <v>10</v>
      </c>
      <c r="F92" s="57"/>
      <c r="G92" s="55">
        <f>B92-C92</f>
        <v>0</v>
      </c>
      <c r="H92" s="56">
        <f>D92-E92</f>
        <v>-4</v>
      </c>
      <c r="I92" s="77">
        <f>IF(C92=0, "-", IF(G92/C92&lt;10, G92/C92, "&gt;999%"))</f>
        <v>0</v>
      </c>
      <c r="J92" s="78">
        <f>IF(E92=0, "-", IF(H92/E92&lt;10, H92/E92, "&gt;999%"))</f>
        <v>-0.4</v>
      </c>
    </row>
    <row r="93" spans="1:10" s="38" customFormat="1" x14ac:dyDescent="0.2">
      <c r="A93" s="143" t="s">
        <v>614</v>
      </c>
      <c r="B93" s="32">
        <v>4</v>
      </c>
      <c r="C93" s="33">
        <v>4</v>
      </c>
      <c r="D93" s="32">
        <v>21</v>
      </c>
      <c r="E93" s="33">
        <v>36</v>
      </c>
      <c r="F93" s="34"/>
      <c r="G93" s="32">
        <f>B93-C93</f>
        <v>0</v>
      </c>
      <c r="H93" s="33">
        <f>D93-E93</f>
        <v>-15</v>
      </c>
      <c r="I93" s="35">
        <f>IF(C93=0, "-", IF(G93/C93&lt;10, G93/C93, "&gt;999%"))</f>
        <v>0</v>
      </c>
      <c r="J93" s="36">
        <f>IF(E93=0, "-", IF(H93/E93&lt;10, H93/E93, "&gt;999%"))</f>
        <v>-0.41666666666666669</v>
      </c>
    </row>
    <row r="94" spans="1:10" x14ac:dyDescent="0.2">
      <c r="A94" s="142"/>
      <c r="B94" s="63"/>
      <c r="C94" s="64"/>
      <c r="D94" s="63"/>
      <c r="E94" s="64"/>
      <c r="F94" s="65"/>
      <c r="G94" s="63"/>
      <c r="H94" s="64"/>
      <c r="I94" s="79"/>
      <c r="J94" s="80"/>
    </row>
    <row r="95" spans="1:10" x14ac:dyDescent="0.2">
      <c r="A95" s="111" t="s">
        <v>59</v>
      </c>
      <c r="B95" s="55"/>
      <c r="C95" s="56"/>
      <c r="D95" s="55"/>
      <c r="E95" s="56"/>
      <c r="F95" s="57"/>
      <c r="G95" s="55"/>
      <c r="H95" s="56"/>
      <c r="I95" s="77"/>
      <c r="J95" s="78"/>
    </row>
    <row r="96" spans="1:10" x14ac:dyDescent="0.2">
      <c r="A96" s="117" t="s">
        <v>515</v>
      </c>
      <c r="B96" s="55">
        <v>1</v>
      </c>
      <c r="C96" s="56">
        <v>0</v>
      </c>
      <c r="D96" s="55">
        <v>1</v>
      </c>
      <c r="E96" s="56">
        <v>1</v>
      </c>
      <c r="F96" s="57"/>
      <c r="G96" s="55">
        <f>B96-C96</f>
        <v>1</v>
      </c>
      <c r="H96" s="56">
        <f>D96-E96</f>
        <v>0</v>
      </c>
      <c r="I96" s="77" t="str">
        <f>IF(C96=0, "-", IF(G96/C96&lt;10, G96/C96, "&gt;999%"))</f>
        <v>-</v>
      </c>
      <c r="J96" s="78">
        <f>IF(E96=0, "-", IF(H96/E96&lt;10, H96/E96, "&gt;999%"))</f>
        <v>0</v>
      </c>
    </row>
    <row r="97" spans="1:10" x14ac:dyDescent="0.2">
      <c r="A97" s="117" t="s">
        <v>562</v>
      </c>
      <c r="B97" s="55">
        <v>4</v>
      </c>
      <c r="C97" s="56">
        <v>4</v>
      </c>
      <c r="D97" s="55">
        <v>15</v>
      </c>
      <c r="E97" s="56">
        <v>21</v>
      </c>
      <c r="F97" s="57"/>
      <c r="G97" s="55">
        <f>B97-C97</f>
        <v>0</v>
      </c>
      <c r="H97" s="56">
        <f>D97-E97</f>
        <v>-6</v>
      </c>
      <c r="I97" s="77">
        <f>IF(C97=0, "-", IF(G97/C97&lt;10, G97/C97, "&gt;999%"))</f>
        <v>0</v>
      </c>
      <c r="J97" s="78">
        <f>IF(E97=0, "-", IF(H97/E97&lt;10, H97/E97, "&gt;999%"))</f>
        <v>-0.2857142857142857</v>
      </c>
    </row>
    <row r="98" spans="1:10" s="38" customFormat="1" x14ac:dyDescent="0.2">
      <c r="A98" s="143" t="s">
        <v>615</v>
      </c>
      <c r="B98" s="32">
        <v>5</v>
      </c>
      <c r="C98" s="33">
        <v>4</v>
      </c>
      <c r="D98" s="32">
        <v>16</v>
      </c>
      <c r="E98" s="33">
        <v>22</v>
      </c>
      <c r="F98" s="34"/>
      <c r="G98" s="32">
        <f>B98-C98</f>
        <v>1</v>
      </c>
      <c r="H98" s="33">
        <f>D98-E98</f>
        <v>-6</v>
      </c>
      <c r="I98" s="35">
        <f>IF(C98=0, "-", IF(G98/C98&lt;10, G98/C98, "&gt;999%"))</f>
        <v>0.25</v>
      </c>
      <c r="J98" s="36">
        <f>IF(E98=0, "-", IF(H98/E98&lt;10, H98/E98, "&gt;999%"))</f>
        <v>-0.27272727272727271</v>
      </c>
    </row>
    <row r="99" spans="1:10" x14ac:dyDescent="0.2">
      <c r="A99" s="142"/>
      <c r="B99" s="63"/>
      <c r="C99" s="64"/>
      <c r="D99" s="63"/>
      <c r="E99" s="64"/>
      <c r="F99" s="65"/>
      <c r="G99" s="63"/>
      <c r="H99" s="64"/>
      <c r="I99" s="79"/>
      <c r="J99" s="80"/>
    </row>
    <row r="100" spans="1:10" x14ac:dyDescent="0.2">
      <c r="A100" s="111" t="s">
        <v>60</v>
      </c>
      <c r="B100" s="55"/>
      <c r="C100" s="56"/>
      <c r="D100" s="55"/>
      <c r="E100" s="56"/>
      <c r="F100" s="57"/>
      <c r="G100" s="55"/>
      <c r="H100" s="56"/>
      <c r="I100" s="77"/>
      <c r="J100" s="78"/>
    </row>
    <row r="101" spans="1:10" x14ac:dyDescent="0.2">
      <c r="A101" s="117" t="s">
        <v>361</v>
      </c>
      <c r="B101" s="55">
        <v>2</v>
      </c>
      <c r="C101" s="56">
        <v>4</v>
      </c>
      <c r="D101" s="55">
        <v>3</v>
      </c>
      <c r="E101" s="56">
        <v>24</v>
      </c>
      <c r="F101" s="57"/>
      <c r="G101" s="55">
        <f t="shared" ref="G101:G113" si="8">B101-C101</f>
        <v>-2</v>
      </c>
      <c r="H101" s="56">
        <f t="shared" ref="H101:H113" si="9">D101-E101</f>
        <v>-21</v>
      </c>
      <c r="I101" s="77">
        <f t="shared" ref="I101:I113" si="10">IF(C101=0, "-", IF(G101/C101&lt;10, G101/C101, "&gt;999%"))</f>
        <v>-0.5</v>
      </c>
      <c r="J101" s="78">
        <f t="shared" ref="J101:J113" si="11">IF(E101=0, "-", IF(H101/E101&lt;10, H101/E101, "&gt;999%"))</f>
        <v>-0.875</v>
      </c>
    </row>
    <row r="102" spans="1:10" x14ac:dyDescent="0.2">
      <c r="A102" s="117" t="s">
        <v>445</v>
      </c>
      <c r="B102" s="55">
        <v>14</v>
      </c>
      <c r="C102" s="56">
        <v>27</v>
      </c>
      <c r="D102" s="55">
        <v>41</v>
      </c>
      <c r="E102" s="56">
        <v>88</v>
      </c>
      <c r="F102" s="57"/>
      <c r="G102" s="55">
        <f t="shared" si="8"/>
        <v>-13</v>
      </c>
      <c r="H102" s="56">
        <f t="shared" si="9"/>
        <v>-47</v>
      </c>
      <c r="I102" s="77">
        <f t="shared" si="10"/>
        <v>-0.48148148148148145</v>
      </c>
      <c r="J102" s="78">
        <f t="shared" si="11"/>
        <v>-0.53409090909090906</v>
      </c>
    </row>
    <row r="103" spans="1:10" x14ac:dyDescent="0.2">
      <c r="A103" s="117" t="s">
        <v>405</v>
      </c>
      <c r="B103" s="55">
        <v>6</v>
      </c>
      <c r="C103" s="56">
        <v>34</v>
      </c>
      <c r="D103" s="55">
        <v>67</v>
      </c>
      <c r="E103" s="56">
        <v>153</v>
      </c>
      <c r="F103" s="57"/>
      <c r="G103" s="55">
        <f t="shared" si="8"/>
        <v>-28</v>
      </c>
      <c r="H103" s="56">
        <f t="shared" si="9"/>
        <v>-86</v>
      </c>
      <c r="I103" s="77">
        <f t="shared" si="10"/>
        <v>-0.82352941176470584</v>
      </c>
      <c r="J103" s="78">
        <f t="shared" si="11"/>
        <v>-0.56209150326797386</v>
      </c>
    </row>
    <row r="104" spans="1:10" x14ac:dyDescent="0.2">
      <c r="A104" s="117" t="s">
        <v>446</v>
      </c>
      <c r="B104" s="55">
        <v>40</v>
      </c>
      <c r="C104" s="56">
        <v>44</v>
      </c>
      <c r="D104" s="55">
        <v>170</v>
      </c>
      <c r="E104" s="56">
        <v>175</v>
      </c>
      <c r="F104" s="57"/>
      <c r="G104" s="55">
        <f t="shared" si="8"/>
        <v>-4</v>
      </c>
      <c r="H104" s="56">
        <f t="shared" si="9"/>
        <v>-5</v>
      </c>
      <c r="I104" s="77">
        <f t="shared" si="10"/>
        <v>-9.0909090909090912E-2</v>
      </c>
      <c r="J104" s="78">
        <f t="shared" si="11"/>
        <v>-2.8571428571428571E-2</v>
      </c>
    </row>
    <row r="105" spans="1:10" x14ac:dyDescent="0.2">
      <c r="A105" s="117" t="s">
        <v>173</v>
      </c>
      <c r="B105" s="55">
        <v>5</v>
      </c>
      <c r="C105" s="56">
        <v>0</v>
      </c>
      <c r="D105" s="55">
        <v>9</v>
      </c>
      <c r="E105" s="56">
        <v>0</v>
      </c>
      <c r="F105" s="57"/>
      <c r="G105" s="55">
        <f t="shared" si="8"/>
        <v>5</v>
      </c>
      <c r="H105" s="56">
        <f t="shared" si="9"/>
        <v>9</v>
      </c>
      <c r="I105" s="77" t="str">
        <f t="shared" si="10"/>
        <v>-</v>
      </c>
      <c r="J105" s="78" t="str">
        <f t="shared" si="11"/>
        <v>-</v>
      </c>
    </row>
    <row r="106" spans="1:10" x14ac:dyDescent="0.2">
      <c r="A106" s="117" t="s">
        <v>198</v>
      </c>
      <c r="B106" s="55">
        <v>23</v>
      </c>
      <c r="C106" s="56">
        <v>49</v>
      </c>
      <c r="D106" s="55">
        <v>80</v>
      </c>
      <c r="E106" s="56">
        <v>199</v>
      </c>
      <c r="F106" s="57"/>
      <c r="G106" s="55">
        <f t="shared" si="8"/>
        <v>-26</v>
      </c>
      <c r="H106" s="56">
        <f t="shared" si="9"/>
        <v>-119</v>
      </c>
      <c r="I106" s="77">
        <f t="shared" si="10"/>
        <v>-0.53061224489795922</v>
      </c>
      <c r="J106" s="78">
        <f t="shared" si="11"/>
        <v>-0.59798994974874375</v>
      </c>
    </row>
    <row r="107" spans="1:10" x14ac:dyDescent="0.2">
      <c r="A107" s="117" t="s">
        <v>233</v>
      </c>
      <c r="B107" s="55">
        <v>0</v>
      </c>
      <c r="C107" s="56">
        <v>0</v>
      </c>
      <c r="D107" s="55">
        <v>3</v>
      </c>
      <c r="E107" s="56">
        <v>7</v>
      </c>
      <c r="F107" s="57"/>
      <c r="G107" s="55">
        <f t="shared" si="8"/>
        <v>0</v>
      </c>
      <c r="H107" s="56">
        <f t="shared" si="9"/>
        <v>-4</v>
      </c>
      <c r="I107" s="77" t="str">
        <f t="shared" si="10"/>
        <v>-</v>
      </c>
      <c r="J107" s="78">
        <f t="shared" si="11"/>
        <v>-0.5714285714285714</v>
      </c>
    </row>
    <row r="108" spans="1:10" x14ac:dyDescent="0.2">
      <c r="A108" s="117" t="s">
        <v>313</v>
      </c>
      <c r="B108" s="55">
        <v>22</v>
      </c>
      <c r="C108" s="56">
        <v>18</v>
      </c>
      <c r="D108" s="55">
        <v>107</v>
      </c>
      <c r="E108" s="56">
        <v>132</v>
      </c>
      <c r="F108" s="57"/>
      <c r="G108" s="55">
        <f t="shared" si="8"/>
        <v>4</v>
      </c>
      <c r="H108" s="56">
        <f t="shared" si="9"/>
        <v>-25</v>
      </c>
      <c r="I108" s="77">
        <f t="shared" si="10"/>
        <v>0.22222222222222221</v>
      </c>
      <c r="J108" s="78">
        <f t="shared" si="11"/>
        <v>-0.18939393939393939</v>
      </c>
    </row>
    <row r="109" spans="1:10" x14ac:dyDescent="0.2">
      <c r="A109" s="117" t="s">
        <v>531</v>
      </c>
      <c r="B109" s="55">
        <v>4</v>
      </c>
      <c r="C109" s="56">
        <v>27</v>
      </c>
      <c r="D109" s="55">
        <v>53</v>
      </c>
      <c r="E109" s="56">
        <v>115</v>
      </c>
      <c r="F109" s="57"/>
      <c r="G109" s="55">
        <f t="shared" si="8"/>
        <v>-23</v>
      </c>
      <c r="H109" s="56">
        <f t="shared" si="9"/>
        <v>-62</v>
      </c>
      <c r="I109" s="77">
        <f t="shared" si="10"/>
        <v>-0.85185185185185186</v>
      </c>
      <c r="J109" s="78">
        <f t="shared" si="11"/>
        <v>-0.53913043478260869</v>
      </c>
    </row>
    <row r="110" spans="1:10" x14ac:dyDescent="0.2">
      <c r="A110" s="117" t="s">
        <v>541</v>
      </c>
      <c r="B110" s="55">
        <v>300</v>
      </c>
      <c r="C110" s="56">
        <v>271</v>
      </c>
      <c r="D110" s="55">
        <v>1060</v>
      </c>
      <c r="E110" s="56">
        <v>1212</v>
      </c>
      <c r="F110" s="57"/>
      <c r="G110" s="55">
        <f t="shared" si="8"/>
        <v>29</v>
      </c>
      <c r="H110" s="56">
        <f t="shared" si="9"/>
        <v>-152</v>
      </c>
      <c r="I110" s="77">
        <f t="shared" si="10"/>
        <v>0.1070110701107011</v>
      </c>
      <c r="J110" s="78">
        <f t="shared" si="11"/>
        <v>-0.1254125412541254</v>
      </c>
    </row>
    <row r="111" spans="1:10" x14ac:dyDescent="0.2">
      <c r="A111" s="117" t="s">
        <v>520</v>
      </c>
      <c r="B111" s="55">
        <v>26</v>
      </c>
      <c r="C111" s="56">
        <v>28</v>
      </c>
      <c r="D111" s="55">
        <v>94</v>
      </c>
      <c r="E111" s="56">
        <v>105</v>
      </c>
      <c r="F111" s="57"/>
      <c r="G111" s="55">
        <f t="shared" si="8"/>
        <v>-2</v>
      </c>
      <c r="H111" s="56">
        <f t="shared" si="9"/>
        <v>-11</v>
      </c>
      <c r="I111" s="77">
        <f t="shared" si="10"/>
        <v>-7.1428571428571425E-2</v>
      </c>
      <c r="J111" s="78">
        <f t="shared" si="11"/>
        <v>-0.10476190476190476</v>
      </c>
    </row>
    <row r="112" spans="1:10" x14ac:dyDescent="0.2">
      <c r="A112" s="117" t="s">
        <v>563</v>
      </c>
      <c r="B112" s="55">
        <v>14</v>
      </c>
      <c r="C112" s="56">
        <v>10</v>
      </c>
      <c r="D112" s="55">
        <v>43</v>
      </c>
      <c r="E112" s="56">
        <v>53</v>
      </c>
      <c r="F112" s="57"/>
      <c r="G112" s="55">
        <f t="shared" si="8"/>
        <v>4</v>
      </c>
      <c r="H112" s="56">
        <f t="shared" si="9"/>
        <v>-10</v>
      </c>
      <c r="I112" s="77">
        <f t="shared" si="10"/>
        <v>0.4</v>
      </c>
      <c r="J112" s="78">
        <f t="shared" si="11"/>
        <v>-0.18867924528301888</v>
      </c>
    </row>
    <row r="113" spans="1:10" s="38" customFormat="1" x14ac:dyDescent="0.2">
      <c r="A113" s="143" t="s">
        <v>616</v>
      </c>
      <c r="B113" s="32">
        <v>456</v>
      </c>
      <c r="C113" s="33">
        <v>512</v>
      </c>
      <c r="D113" s="32">
        <v>1730</v>
      </c>
      <c r="E113" s="33">
        <v>2263</v>
      </c>
      <c r="F113" s="34"/>
      <c r="G113" s="32">
        <f t="shared" si="8"/>
        <v>-56</v>
      </c>
      <c r="H113" s="33">
        <f t="shared" si="9"/>
        <v>-533</v>
      </c>
      <c r="I113" s="35">
        <f t="shared" si="10"/>
        <v>-0.109375</v>
      </c>
      <c r="J113" s="36">
        <f t="shared" si="11"/>
        <v>-0.23552806009721608</v>
      </c>
    </row>
    <row r="114" spans="1:10" x14ac:dyDescent="0.2">
      <c r="A114" s="142"/>
      <c r="B114" s="63"/>
      <c r="C114" s="64"/>
      <c r="D114" s="63"/>
      <c r="E114" s="64"/>
      <c r="F114" s="65"/>
      <c r="G114" s="63"/>
      <c r="H114" s="64"/>
      <c r="I114" s="79"/>
      <c r="J114" s="80"/>
    </row>
    <row r="115" spans="1:10" x14ac:dyDescent="0.2">
      <c r="A115" s="111" t="s">
        <v>99</v>
      </c>
      <c r="B115" s="55"/>
      <c r="C115" s="56"/>
      <c r="D115" s="55"/>
      <c r="E115" s="56"/>
      <c r="F115" s="57"/>
      <c r="G115" s="55"/>
      <c r="H115" s="56"/>
      <c r="I115" s="77"/>
      <c r="J115" s="78"/>
    </row>
    <row r="116" spans="1:10" x14ac:dyDescent="0.2">
      <c r="A116" s="117" t="s">
        <v>588</v>
      </c>
      <c r="B116" s="55">
        <v>4</v>
      </c>
      <c r="C116" s="56">
        <v>4</v>
      </c>
      <c r="D116" s="55">
        <v>15</v>
      </c>
      <c r="E116" s="56">
        <v>7</v>
      </c>
      <c r="F116" s="57"/>
      <c r="G116" s="55">
        <f>B116-C116</f>
        <v>0</v>
      </c>
      <c r="H116" s="56">
        <f>D116-E116</f>
        <v>8</v>
      </c>
      <c r="I116" s="77">
        <f>IF(C116=0, "-", IF(G116/C116&lt;10, G116/C116, "&gt;999%"))</f>
        <v>0</v>
      </c>
      <c r="J116" s="78">
        <f>IF(E116=0, "-", IF(H116/E116&lt;10, H116/E116, "&gt;999%"))</f>
        <v>1.1428571428571428</v>
      </c>
    </row>
    <row r="117" spans="1:10" s="38" customFormat="1" x14ac:dyDescent="0.2">
      <c r="A117" s="143" t="s">
        <v>617</v>
      </c>
      <c r="B117" s="32">
        <v>4</v>
      </c>
      <c r="C117" s="33">
        <v>4</v>
      </c>
      <c r="D117" s="32">
        <v>15</v>
      </c>
      <c r="E117" s="33">
        <v>7</v>
      </c>
      <c r="F117" s="34"/>
      <c r="G117" s="32">
        <f>B117-C117</f>
        <v>0</v>
      </c>
      <c r="H117" s="33">
        <f>D117-E117</f>
        <v>8</v>
      </c>
      <c r="I117" s="35">
        <f>IF(C117=0, "-", IF(G117/C117&lt;10, G117/C117, "&gt;999%"))</f>
        <v>0</v>
      </c>
      <c r="J117" s="36">
        <f>IF(E117=0, "-", IF(H117/E117&lt;10, H117/E117, "&gt;999%"))</f>
        <v>1.1428571428571428</v>
      </c>
    </row>
    <row r="118" spans="1:10" x14ac:dyDescent="0.2">
      <c r="A118" s="142"/>
      <c r="B118" s="63"/>
      <c r="C118" s="64"/>
      <c r="D118" s="63"/>
      <c r="E118" s="64"/>
      <c r="F118" s="65"/>
      <c r="G118" s="63"/>
      <c r="H118" s="64"/>
      <c r="I118" s="79"/>
      <c r="J118" s="80"/>
    </row>
    <row r="119" spans="1:10" x14ac:dyDescent="0.2">
      <c r="A119" s="111" t="s">
        <v>100</v>
      </c>
      <c r="B119" s="55"/>
      <c r="C119" s="56"/>
      <c r="D119" s="55"/>
      <c r="E119" s="56"/>
      <c r="F119" s="57"/>
      <c r="G119" s="55"/>
      <c r="H119" s="56"/>
      <c r="I119" s="77"/>
      <c r="J119" s="78"/>
    </row>
    <row r="120" spans="1:10" x14ac:dyDescent="0.2">
      <c r="A120" s="117" t="s">
        <v>564</v>
      </c>
      <c r="B120" s="55">
        <v>17</v>
      </c>
      <c r="C120" s="56">
        <v>9</v>
      </c>
      <c r="D120" s="55">
        <v>43</v>
      </c>
      <c r="E120" s="56">
        <v>39</v>
      </c>
      <c r="F120" s="57"/>
      <c r="G120" s="55">
        <f>B120-C120</f>
        <v>8</v>
      </c>
      <c r="H120" s="56">
        <f>D120-E120</f>
        <v>4</v>
      </c>
      <c r="I120" s="77">
        <f>IF(C120=0, "-", IF(G120/C120&lt;10, G120/C120, "&gt;999%"))</f>
        <v>0.88888888888888884</v>
      </c>
      <c r="J120" s="78">
        <f>IF(E120=0, "-", IF(H120/E120&lt;10, H120/E120, "&gt;999%"))</f>
        <v>0.10256410256410256</v>
      </c>
    </row>
    <row r="121" spans="1:10" x14ac:dyDescent="0.2">
      <c r="A121" s="117" t="s">
        <v>576</v>
      </c>
      <c r="B121" s="55">
        <v>9</v>
      </c>
      <c r="C121" s="56">
        <v>4</v>
      </c>
      <c r="D121" s="55">
        <v>30</v>
      </c>
      <c r="E121" s="56">
        <v>25</v>
      </c>
      <c r="F121" s="57"/>
      <c r="G121" s="55">
        <f>B121-C121</f>
        <v>5</v>
      </c>
      <c r="H121" s="56">
        <f>D121-E121</f>
        <v>5</v>
      </c>
      <c r="I121" s="77">
        <f>IF(C121=0, "-", IF(G121/C121&lt;10, G121/C121, "&gt;999%"))</f>
        <v>1.25</v>
      </c>
      <c r="J121" s="78">
        <f>IF(E121=0, "-", IF(H121/E121&lt;10, H121/E121, "&gt;999%"))</f>
        <v>0.2</v>
      </c>
    </row>
    <row r="122" spans="1:10" x14ac:dyDescent="0.2">
      <c r="A122" s="117" t="s">
        <v>589</v>
      </c>
      <c r="B122" s="55">
        <v>0</v>
      </c>
      <c r="C122" s="56">
        <v>0</v>
      </c>
      <c r="D122" s="55">
        <v>9</v>
      </c>
      <c r="E122" s="56">
        <v>9</v>
      </c>
      <c r="F122" s="57"/>
      <c r="G122" s="55">
        <f>B122-C122</f>
        <v>0</v>
      </c>
      <c r="H122" s="56">
        <f>D122-E122</f>
        <v>0</v>
      </c>
      <c r="I122" s="77" t="str">
        <f>IF(C122=0, "-", IF(G122/C122&lt;10, G122/C122, "&gt;999%"))</f>
        <v>-</v>
      </c>
      <c r="J122" s="78">
        <f>IF(E122=0, "-", IF(H122/E122&lt;10, H122/E122, "&gt;999%"))</f>
        <v>0</v>
      </c>
    </row>
    <row r="123" spans="1:10" s="38" customFormat="1" x14ac:dyDescent="0.2">
      <c r="A123" s="143" t="s">
        <v>618</v>
      </c>
      <c r="B123" s="32">
        <v>26</v>
      </c>
      <c r="C123" s="33">
        <v>13</v>
      </c>
      <c r="D123" s="32">
        <v>82</v>
      </c>
      <c r="E123" s="33">
        <v>73</v>
      </c>
      <c r="F123" s="34"/>
      <c r="G123" s="32">
        <f>B123-C123</f>
        <v>13</v>
      </c>
      <c r="H123" s="33">
        <f>D123-E123</f>
        <v>9</v>
      </c>
      <c r="I123" s="35">
        <f>IF(C123=0, "-", IF(G123/C123&lt;10, G123/C123, "&gt;999%"))</f>
        <v>1</v>
      </c>
      <c r="J123" s="36">
        <f>IF(E123=0, "-", IF(H123/E123&lt;10, H123/E123, "&gt;999%"))</f>
        <v>0.12328767123287671</v>
      </c>
    </row>
    <row r="124" spans="1:10" x14ac:dyDescent="0.2">
      <c r="A124" s="142"/>
      <c r="B124" s="63"/>
      <c r="C124" s="64"/>
      <c r="D124" s="63"/>
      <c r="E124" s="64"/>
      <c r="F124" s="65"/>
      <c r="G124" s="63"/>
      <c r="H124" s="64"/>
      <c r="I124" s="79"/>
      <c r="J124" s="80"/>
    </row>
    <row r="125" spans="1:10" x14ac:dyDescent="0.2">
      <c r="A125" s="111" t="s">
        <v>61</v>
      </c>
      <c r="B125" s="55"/>
      <c r="C125" s="56"/>
      <c r="D125" s="55"/>
      <c r="E125" s="56"/>
      <c r="F125" s="57"/>
      <c r="G125" s="55"/>
      <c r="H125" s="56"/>
      <c r="I125" s="77"/>
      <c r="J125" s="78"/>
    </row>
    <row r="126" spans="1:10" x14ac:dyDescent="0.2">
      <c r="A126" s="117" t="s">
        <v>252</v>
      </c>
      <c r="B126" s="55">
        <v>0</v>
      </c>
      <c r="C126" s="56">
        <v>0</v>
      </c>
      <c r="D126" s="55">
        <v>0</v>
      </c>
      <c r="E126" s="56">
        <v>1</v>
      </c>
      <c r="F126" s="57"/>
      <c r="G126" s="55">
        <f>B126-C126</f>
        <v>0</v>
      </c>
      <c r="H126" s="56">
        <f>D126-E126</f>
        <v>-1</v>
      </c>
      <c r="I126" s="77" t="str">
        <f>IF(C126=0, "-", IF(G126/C126&lt;10, G126/C126, "&gt;999%"))</f>
        <v>-</v>
      </c>
      <c r="J126" s="78">
        <f>IF(E126=0, "-", IF(H126/E126&lt;10, H126/E126, "&gt;999%"))</f>
        <v>-1</v>
      </c>
    </row>
    <row r="127" spans="1:10" x14ac:dyDescent="0.2">
      <c r="A127" s="117" t="s">
        <v>273</v>
      </c>
      <c r="B127" s="55">
        <v>6</v>
      </c>
      <c r="C127" s="56">
        <v>0</v>
      </c>
      <c r="D127" s="55">
        <v>10</v>
      </c>
      <c r="E127" s="56">
        <v>0</v>
      </c>
      <c r="F127" s="57"/>
      <c r="G127" s="55">
        <f>B127-C127</f>
        <v>6</v>
      </c>
      <c r="H127" s="56">
        <f>D127-E127</f>
        <v>10</v>
      </c>
      <c r="I127" s="77" t="str">
        <f>IF(C127=0, "-", IF(G127/C127&lt;10, G127/C127, "&gt;999%"))</f>
        <v>-</v>
      </c>
      <c r="J127" s="78" t="str">
        <f>IF(E127=0, "-", IF(H127/E127&lt;10, H127/E127, "&gt;999%"))</f>
        <v>-</v>
      </c>
    </row>
    <row r="128" spans="1:10" s="38" customFormat="1" x14ac:dyDescent="0.2">
      <c r="A128" s="143" t="s">
        <v>619</v>
      </c>
      <c r="B128" s="32">
        <v>6</v>
      </c>
      <c r="C128" s="33">
        <v>0</v>
      </c>
      <c r="D128" s="32">
        <v>10</v>
      </c>
      <c r="E128" s="33">
        <v>1</v>
      </c>
      <c r="F128" s="34"/>
      <c r="G128" s="32">
        <f>B128-C128</f>
        <v>6</v>
      </c>
      <c r="H128" s="33">
        <f>D128-E128</f>
        <v>9</v>
      </c>
      <c r="I128" s="35" t="str">
        <f>IF(C128=0, "-", IF(G128/C128&lt;10, G128/C128, "&gt;999%"))</f>
        <v>-</v>
      </c>
      <c r="J128" s="36">
        <f>IF(E128=0, "-", IF(H128/E128&lt;10, H128/E128, "&gt;999%"))</f>
        <v>9</v>
      </c>
    </row>
    <row r="129" spans="1:10" x14ac:dyDescent="0.2">
      <c r="A129" s="142"/>
      <c r="B129" s="63"/>
      <c r="C129" s="64"/>
      <c r="D129" s="63"/>
      <c r="E129" s="64"/>
      <c r="F129" s="65"/>
      <c r="G129" s="63"/>
      <c r="H129" s="64"/>
      <c r="I129" s="79"/>
      <c r="J129" s="80"/>
    </row>
    <row r="130" spans="1:10" x14ac:dyDescent="0.2">
      <c r="A130" s="111" t="s">
        <v>62</v>
      </c>
      <c r="B130" s="55"/>
      <c r="C130" s="56"/>
      <c r="D130" s="55"/>
      <c r="E130" s="56"/>
      <c r="F130" s="57"/>
      <c r="G130" s="55"/>
      <c r="H130" s="56"/>
      <c r="I130" s="77"/>
      <c r="J130" s="78"/>
    </row>
    <row r="131" spans="1:10" x14ac:dyDescent="0.2">
      <c r="A131" s="117" t="s">
        <v>532</v>
      </c>
      <c r="B131" s="55">
        <v>13</v>
      </c>
      <c r="C131" s="56">
        <v>8</v>
      </c>
      <c r="D131" s="55">
        <v>35</v>
      </c>
      <c r="E131" s="56">
        <v>22</v>
      </c>
      <c r="F131" s="57"/>
      <c r="G131" s="55">
        <f>B131-C131</f>
        <v>5</v>
      </c>
      <c r="H131" s="56">
        <f>D131-E131</f>
        <v>13</v>
      </c>
      <c r="I131" s="77">
        <f>IF(C131=0, "-", IF(G131/C131&lt;10, G131/C131, "&gt;999%"))</f>
        <v>0.625</v>
      </c>
      <c r="J131" s="78">
        <f>IF(E131=0, "-", IF(H131/E131&lt;10, H131/E131, "&gt;999%"))</f>
        <v>0.59090909090909094</v>
      </c>
    </row>
    <row r="132" spans="1:10" x14ac:dyDescent="0.2">
      <c r="A132" s="117" t="s">
        <v>542</v>
      </c>
      <c r="B132" s="55">
        <v>1</v>
      </c>
      <c r="C132" s="56">
        <v>1</v>
      </c>
      <c r="D132" s="55">
        <v>9</v>
      </c>
      <c r="E132" s="56">
        <v>9</v>
      </c>
      <c r="F132" s="57"/>
      <c r="G132" s="55">
        <f>B132-C132</f>
        <v>0</v>
      </c>
      <c r="H132" s="56">
        <f>D132-E132</f>
        <v>0</v>
      </c>
      <c r="I132" s="77">
        <f>IF(C132=0, "-", IF(G132/C132&lt;10, G132/C132, "&gt;999%"))</f>
        <v>0</v>
      </c>
      <c r="J132" s="78">
        <f>IF(E132=0, "-", IF(H132/E132&lt;10, H132/E132, "&gt;999%"))</f>
        <v>0</v>
      </c>
    </row>
    <row r="133" spans="1:10" s="38" customFormat="1" x14ac:dyDescent="0.2">
      <c r="A133" s="143" t="s">
        <v>620</v>
      </c>
      <c r="B133" s="32">
        <v>14</v>
      </c>
      <c r="C133" s="33">
        <v>9</v>
      </c>
      <c r="D133" s="32">
        <v>44</v>
      </c>
      <c r="E133" s="33">
        <v>31</v>
      </c>
      <c r="F133" s="34"/>
      <c r="G133" s="32">
        <f>B133-C133</f>
        <v>5</v>
      </c>
      <c r="H133" s="33">
        <f>D133-E133</f>
        <v>13</v>
      </c>
      <c r="I133" s="35">
        <f>IF(C133=0, "-", IF(G133/C133&lt;10, G133/C133, "&gt;999%"))</f>
        <v>0.55555555555555558</v>
      </c>
      <c r="J133" s="36">
        <f>IF(E133=0, "-", IF(H133/E133&lt;10, H133/E133, "&gt;999%"))</f>
        <v>0.41935483870967744</v>
      </c>
    </row>
    <row r="134" spans="1:10" x14ac:dyDescent="0.2">
      <c r="A134" s="142"/>
      <c r="B134" s="63"/>
      <c r="C134" s="64"/>
      <c r="D134" s="63"/>
      <c r="E134" s="64"/>
      <c r="F134" s="65"/>
      <c r="G134" s="63"/>
      <c r="H134" s="64"/>
      <c r="I134" s="79"/>
      <c r="J134" s="80"/>
    </row>
    <row r="135" spans="1:10" x14ac:dyDescent="0.2">
      <c r="A135" s="111" t="s">
        <v>63</v>
      </c>
      <c r="B135" s="55"/>
      <c r="C135" s="56"/>
      <c r="D135" s="55"/>
      <c r="E135" s="56"/>
      <c r="F135" s="57"/>
      <c r="G135" s="55"/>
      <c r="H135" s="56"/>
      <c r="I135" s="77"/>
      <c r="J135" s="78"/>
    </row>
    <row r="136" spans="1:10" x14ac:dyDescent="0.2">
      <c r="A136" s="117" t="s">
        <v>374</v>
      </c>
      <c r="B136" s="55">
        <v>22</v>
      </c>
      <c r="C136" s="56">
        <v>5</v>
      </c>
      <c r="D136" s="55">
        <v>53</v>
      </c>
      <c r="E136" s="56">
        <v>10</v>
      </c>
      <c r="F136" s="57"/>
      <c r="G136" s="55">
        <f>B136-C136</f>
        <v>17</v>
      </c>
      <c r="H136" s="56">
        <f>D136-E136</f>
        <v>43</v>
      </c>
      <c r="I136" s="77">
        <f>IF(C136=0, "-", IF(G136/C136&lt;10, G136/C136, "&gt;999%"))</f>
        <v>3.4</v>
      </c>
      <c r="J136" s="78">
        <f>IF(E136=0, "-", IF(H136/E136&lt;10, H136/E136, "&gt;999%"))</f>
        <v>4.3</v>
      </c>
    </row>
    <row r="137" spans="1:10" x14ac:dyDescent="0.2">
      <c r="A137" s="117" t="s">
        <v>406</v>
      </c>
      <c r="B137" s="55">
        <v>10</v>
      </c>
      <c r="C137" s="56">
        <v>4</v>
      </c>
      <c r="D137" s="55">
        <v>29</v>
      </c>
      <c r="E137" s="56">
        <v>12</v>
      </c>
      <c r="F137" s="57"/>
      <c r="G137" s="55">
        <f>B137-C137</f>
        <v>6</v>
      </c>
      <c r="H137" s="56">
        <f>D137-E137</f>
        <v>17</v>
      </c>
      <c r="I137" s="77">
        <f>IF(C137=0, "-", IF(G137/C137&lt;10, G137/C137, "&gt;999%"))</f>
        <v>1.5</v>
      </c>
      <c r="J137" s="78">
        <f>IF(E137=0, "-", IF(H137/E137&lt;10, H137/E137, "&gt;999%"))</f>
        <v>1.4166666666666667</v>
      </c>
    </row>
    <row r="138" spans="1:10" x14ac:dyDescent="0.2">
      <c r="A138" s="117" t="s">
        <v>447</v>
      </c>
      <c r="B138" s="55">
        <v>1</v>
      </c>
      <c r="C138" s="56">
        <v>0</v>
      </c>
      <c r="D138" s="55">
        <v>5</v>
      </c>
      <c r="E138" s="56">
        <v>4</v>
      </c>
      <c r="F138" s="57"/>
      <c r="G138" s="55">
        <f>B138-C138</f>
        <v>1</v>
      </c>
      <c r="H138" s="56">
        <f>D138-E138</f>
        <v>1</v>
      </c>
      <c r="I138" s="77" t="str">
        <f>IF(C138=0, "-", IF(G138/C138&lt;10, G138/C138, "&gt;999%"))</f>
        <v>-</v>
      </c>
      <c r="J138" s="78">
        <f>IF(E138=0, "-", IF(H138/E138&lt;10, H138/E138, "&gt;999%"))</f>
        <v>0.25</v>
      </c>
    </row>
    <row r="139" spans="1:10" s="38" customFormat="1" x14ac:dyDescent="0.2">
      <c r="A139" s="143" t="s">
        <v>621</v>
      </c>
      <c r="B139" s="32">
        <v>33</v>
      </c>
      <c r="C139" s="33">
        <v>9</v>
      </c>
      <c r="D139" s="32">
        <v>87</v>
      </c>
      <c r="E139" s="33">
        <v>26</v>
      </c>
      <c r="F139" s="34"/>
      <c r="G139" s="32">
        <f>B139-C139</f>
        <v>24</v>
      </c>
      <c r="H139" s="33">
        <f>D139-E139</f>
        <v>61</v>
      </c>
      <c r="I139" s="35">
        <f>IF(C139=0, "-", IF(G139/C139&lt;10, G139/C139, "&gt;999%"))</f>
        <v>2.6666666666666665</v>
      </c>
      <c r="J139" s="36">
        <f>IF(E139=0, "-", IF(H139/E139&lt;10, H139/E139, "&gt;999%"))</f>
        <v>2.3461538461538463</v>
      </c>
    </row>
    <row r="140" spans="1:10" x14ac:dyDescent="0.2">
      <c r="A140" s="142"/>
      <c r="B140" s="63"/>
      <c r="C140" s="64"/>
      <c r="D140" s="63"/>
      <c r="E140" s="64"/>
      <c r="F140" s="65"/>
      <c r="G140" s="63"/>
      <c r="H140" s="64"/>
      <c r="I140" s="79"/>
      <c r="J140" s="80"/>
    </row>
    <row r="141" spans="1:10" x14ac:dyDescent="0.2">
      <c r="A141" s="111" t="s">
        <v>101</v>
      </c>
      <c r="B141" s="55"/>
      <c r="C141" s="56"/>
      <c r="D141" s="55"/>
      <c r="E141" s="56"/>
      <c r="F141" s="57"/>
      <c r="G141" s="55"/>
      <c r="H141" s="56"/>
      <c r="I141" s="77"/>
      <c r="J141" s="78"/>
    </row>
    <row r="142" spans="1:10" x14ac:dyDescent="0.2">
      <c r="A142" s="117" t="s">
        <v>590</v>
      </c>
      <c r="B142" s="55">
        <v>7</v>
      </c>
      <c r="C142" s="56">
        <v>7</v>
      </c>
      <c r="D142" s="55">
        <v>18</v>
      </c>
      <c r="E142" s="56">
        <v>19</v>
      </c>
      <c r="F142" s="57"/>
      <c r="G142" s="55">
        <f>B142-C142</f>
        <v>0</v>
      </c>
      <c r="H142" s="56">
        <f>D142-E142</f>
        <v>-1</v>
      </c>
      <c r="I142" s="77">
        <f>IF(C142=0, "-", IF(G142/C142&lt;10, G142/C142, "&gt;999%"))</f>
        <v>0</v>
      </c>
      <c r="J142" s="78">
        <f>IF(E142=0, "-", IF(H142/E142&lt;10, H142/E142, "&gt;999%"))</f>
        <v>-5.2631578947368418E-2</v>
      </c>
    </row>
    <row r="143" spans="1:10" x14ac:dyDescent="0.2">
      <c r="A143" s="117" t="s">
        <v>565</v>
      </c>
      <c r="B143" s="55">
        <v>31</v>
      </c>
      <c r="C143" s="56">
        <v>14</v>
      </c>
      <c r="D143" s="55">
        <v>59</v>
      </c>
      <c r="E143" s="56">
        <v>48</v>
      </c>
      <c r="F143" s="57"/>
      <c r="G143" s="55">
        <f>B143-C143</f>
        <v>17</v>
      </c>
      <c r="H143" s="56">
        <f>D143-E143</f>
        <v>11</v>
      </c>
      <c r="I143" s="77">
        <f>IF(C143=0, "-", IF(G143/C143&lt;10, G143/C143, "&gt;999%"))</f>
        <v>1.2142857142857142</v>
      </c>
      <c r="J143" s="78">
        <f>IF(E143=0, "-", IF(H143/E143&lt;10, H143/E143, "&gt;999%"))</f>
        <v>0.22916666666666666</v>
      </c>
    </row>
    <row r="144" spans="1:10" x14ac:dyDescent="0.2">
      <c r="A144" s="117" t="s">
        <v>577</v>
      </c>
      <c r="B144" s="55">
        <v>63</v>
      </c>
      <c r="C144" s="56">
        <v>23</v>
      </c>
      <c r="D144" s="55">
        <v>122</v>
      </c>
      <c r="E144" s="56">
        <v>84</v>
      </c>
      <c r="F144" s="57"/>
      <c r="G144" s="55">
        <f>B144-C144</f>
        <v>40</v>
      </c>
      <c r="H144" s="56">
        <f>D144-E144</f>
        <v>38</v>
      </c>
      <c r="I144" s="77">
        <f>IF(C144=0, "-", IF(G144/C144&lt;10, G144/C144, "&gt;999%"))</f>
        <v>1.7391304347826086</v>
      </c>
      <c r="J144" s="78">
        <f>IF(E144=0, "-", IF(H144/E144&lt;10, H144/E144, "&gt;999%"))</f>
        <v>0.45238095238095238</v>
      </c>
    </row>
    <row r="145" spans="1:10" s="38" customFormat="1" x14ac:dyDescent="0.2">
      <c r="A145" s="143" t="s">
        <v>622</v>
      </c>
      <c r="B145" s="32">
        <v>101</v>
      </c>
      <c r="C145" s="33">
        <v>44</v>
      </c>
      <c r="D145" s="32">
        <v>199</v>
      </c>
      <c r="E145" s="33">
        <v>151</v>
      </c>
      <c r="F145" s="34"/>
      <c r="G145" s="32">
        <f>B145-C145</f>
        <v>57</v>
      </c>
      <c r="H145" s="33">
        <f>D145-E145</f>
        <v>48</v>
      </c>
      <c r="I145" s="35">
        <f>IF(C145=0, "-", IF(G145/C145&lt;10, G145/C145, "&gt;999%"))</f>
        <v>1.2954545454545454</v>
      </c>
      <c r="J145" s="36">
        <f>IF(E145=0, "-", IF(H145/E145&lt;10, H145/E145, "&gt;999%"))</f>
        <v>0.31788079470198677</v>
      </c>
    </row>
    <row r="146" spans="1:10" x14ac:dyDescent="0.2">
      <c r="A146" s="142"/>
      <c r="B146" s="63"/>
      <c r="C146" s="64"/>
      <c r="D146" s="63"/>
      <c r="E146" s="64"/>
      <c r="F146" s="65"/>
      <c r="G146" s="63"/>
      <c r="H146" s="64"/>
      <c r="I146" s="79"/>
      <c r="J146" s="80"/>
    </row>
    <row r="147" spans="1:10" x14ac:dyDescent="0.2">
      <c r="A147" s="111" t="s">
        <v>64</v>
      </c>
      <c r="B147" s="55"/>
      <c r="C147" s="56"/>
      <c r="D147" s="55"/>
      <c r="E147" s="56"/>
      <c r="F147" s="57"/>
      <c r="G147" s="55"/>
      <c r="H147" s="56"/>
      <c r="I147" s="77"/>
      <c r="J147" s="78"/>
    </row>
    <row r="148" spans="1:10" x14ac:dyDescent="0.2">
      <c r="A148" s="117" t="s">
        <v>448</v>
      </c>
      <c r="B148" s="55">
        <v>18</v>
      </c>
      <c r="C148" s="56">
        <v>28</v>
      </c>
      <c r="D148" s="55">
        <v>88</v>
      </c>
      <c r="E148" s="56">
        <v>115</v>
      </c>
      <c r="F148" s="57"/>
      <c r="G148" s="55">
        <f t="shared" ref="G148:G158" si="12">B148-C148</f>
        <v>-10</v>
      </c>
      <c r="H148" s="56">
        <f t="shared" ref="H148:H158" si="13">D148-E148</f>
        <v>-27</v>
      </c>
      <c r="I148" s="77">
        <f t="shared" ref="I148:I158" si="14">IF(C148=0, "-", IF(G148/C148&lt;10, G148/C148, "&gt;999%"))</f>
        <v>-0.35714285714285715</v>
      </c>
      <c r="J148" s="78">
        <f t="shared" ref="J148:J158" si="15">IF(E148=0, "-", IF(H148/E148&lt;10, H148/E148, "&gt;999%"))</f>
        <v>-0.23478260869565218</v>
      </c>
    </row>
    <row r="149" spans="1:10" x14ac:dyDescent="0.2">
      <c r="A149" s="117" t="s">
        <v>199</v>
      </c>
      <c r="B149" s="55">
        <v>7</v>
      </c>
      <c r="C149" s="56">
        <v>25</v>
      </c>
      <c r="D149" s="55">
        <v>112</v>
      </c>
      <c r="E149" s="56">
        <v>206</v>
      </c>
      <c r="F149" s="57"/>
      <c r="G149" s="55">
        <f t="shared" si="12"/>
        <v>-18</v>
      </c>
      <c r="H149" s="56">
        <f t="shared" si="13"/>
        <v>-94</v>
      </c>
      <c r="I149" s="77">
        <f t="shared" si="14"/>
        <v>-0.72</v>
      </c>
      <c r="J149" s="78">
        <f t="shared" si="15"/>
        <v>-0.4563106796116505</v>
      </c>
    </row>
    <row r="150" spans="1:10" x14ac:dyDescent="0.2">
      <c r="A150" s="117" t="s">
        <v>174</v>
      </c>
      <c r="B150" s="55">
        <v>0</v>
      </c>
      <c r="C150" s="56">
        <v>0</v>
      </c>
      <c r="D150" s="55">
        <v>0</v>
      </c>
      <c r="E150" s="56">
        <v>2</v>
      </c>
      <c r="F150" s="57"/>
      <c r="G150" s="55">
        <f t="shared" si="12"/>
        <v>0</v>
      </c>
      <c r="H150" s="56">
        <f t="shared" si="13"/>
        <v>-2</v>
      </c>
      <c r="I150" s="77" t="str">
        <f t="shared" si="14"/>
        <v>-</v>
      </c>
      <c r="J150" s="78">
        <f t="shared" si="15"/>
        <v>-1</v>
      </c>
    </row>
    <row r="151" spans="1:10" x14ac:dyDescent="0.2">
      <c r="A151" s="117" t="s">
        <v>449</v>
      </c>
      <c r="B151" s="55">
        <v>0</v>
      </c>
      <c r="C151" s="56">
        <v>0</v>
      </c>
      <c r="D151" s="55">
        <v>0</v>
      </c>
      <c r="E151" s="56">
        <v>6</v>
      </c>
      <c r="F151" s="57"/>
      <c r="G151" s="55">
        <f t="shared" si="12"/>
        <v>0</v>
      </c>
      <c r="H151" s="56">
        <f t="shared" si="13"/>
        <v>-6</v>
      </c>
      <c r="I151" s="77" t="str">
        <f t="shared" si="14"/>
        <v>-</v>
      </c>
      <c r="J151" s="78">
        <f t="shared" si="15"/>
        <v>-1</v>
      </c>
    </row>
    <row r="152" spans="1:10" x14ac:dyDescent="0.2">
      <c r="A152" s="117" t="s">
        <v>533</v>
      </c>
      <c r="B152" s="55">
        <v>4</v>
      </c>
      <c r="C152" s="56">
        <v>12</v>
      </c>
      <c r="D152" s="55">
        <v>40</v>
      </c>
      <c r="E152" s="56">
        <v>51</v>
      </c>
      <c r="F152" s="57"/>
      <c r="G152" s="55">
        <f t="shared" si="12"/>
        <v>-8</v>
      </c>
      <c r="H152" s="56">
        <f t="shared" si="13"/>
        <v>-11</v>
      </c>
      <c r="I152" s="77">
        <f t="shared" si="14"/>
        <v>-0.66666666666666663</v>
      </c>
      <c r="J152" s="78">
        <f t="shared" si="15"/>
        <v>-0.21568627450980393</v>
      </c>
    </row>
    <row r="153" spans="1:10" x14ac:dyDescent="0.2">
      <c r="A153" s="117" t="s">
        <v>543</v>
      </c>
      <c r="B153" s="55">
        <v>54</v>
      </c>
      <c r="C153" s="56">
        <v>130</v>
      </c>
      <c r="D153" s="55">
        <v>426</v>
      </c>
      <c r="E153" s="56">
        <v>583</v>
      </c>
      <c r="F153" s="57"/>
      <c r="G153" s="55">
        <f t="shared" si="12"/>
        <v>-76</v>
      </c>
      <c r="H153" s="56">
        <f t="shared" si="13"/>
        <v>-157</v>
      </c>
      <c r="I153" s="77">
        <f t="shared" si="14"/>
        <v>-0.58461538461538465</v>
      </c>
      <c r="J153" s="78">
        <f t="shared" si="15"/>
        <v>-0.26929674099485418</v>
      </c>
    </row>
    <row r="154" spans="1:10" x14ac:dyDescent="0.2">
      <c r="A154" s="117" t="s">
        <v>265</v>
      </c>
      <c r="B154" s="55">
        <v>19</v>
      </c>
      <c r="C154" s="56">
        <v>42</v>
      </c>
      <c r="D154" s="55">
        <v>122</v>
      </c>
      <c r="E154" s="56">
        <v>281</v>
      </c>
      <c r="F154" s="57"/>
      <c r="G154" s="55">
        <f t="shared" si="12"/>
        <v>-23</v>
      </c>
      <c r="H154" s="56">
        <f t="shared" si="13"/>
        <v>-159</v>
      </c>
      <c r="I154" s="77">
        <f t="shared" si="14"/>
        <v>-0.54761904761904767</v>
      </c>
      <c r="J154" s="78">
        <f t="shared" si="15"/>
        <v>-0.5658362989323843</v>
      </c>
    </row>
    <row r="155" spans="1:10" x14ac:dyDescent="0.2">
      <c r="A155" s="117" t="s">
        <v>407</v>
      </c>
      <c r="B155" s="55">
        <v>16</v>
      </c>
      <c r="C155" s="56">
        <v>16</v>
      </c>
      <c r="D155" s="55">
        <v>102</v>
      </c>
      <c r="E155" s="56">
        <v>115</v>
      </c>
      <c r="F155" s="57"/>
      <c r="G155" s="55">
        <f t="shared" si="12"/>
        <v>0</v>
      </c>
      <c r="H155" s="56">
        <f t="shared" si="13"/>
        <v>-13</v>
      </c>
      <c r="I155" s="77">
        <f t="shared" si="14"/>
        <v>0</v>
      </c>
      <c r="J155" s="78">
        <f t="shared" si="15"/>
        <v>-0.11304347826086956</v>
      </c>
    </row>
    <row r="156" spans="1:10" x14ac:dyDescent="0.2">
      <c r="A156" s="117" t="s">
        <v>450</v>
      </c>
      <c r="B156" s="55">
        <v>26</v>
      </c>
      <c r="C156" s="56">
        <v>21</v>
      </c>
      <c r="D156" s="55">
        <v>140</v>
      </c>
      <c r="E156" s="56">
        <v>126</v>
      </c>
      <c r="F156" s="57"/>
      <c r="G156" s="55">
        <f t="shared" si="12"/>
        <v>5</v>
      </c>
      <c r="H156" s="56">
        <f t="shared" si="13"/>
        <v>14</v>
      </c>
      <c r="I156" s="77">
        <f t="shared" si="14"/>
        <v>0.23809523809523808</v>
      </c>
      <c r="J156" s="78">
        <f t="shared" si="15"/>
        <v>0.1111111111111111</v>
      </c>
    </row>
    <row r="157" spans="1:10" x14ac:dyDescent="0.2">
      <c r="A157" s="117" t="s">
        <v>362</v>
      </c>
      <c r="B157" s="55">
        <v>17</v>
      </c>
      <c r="C157" s="56">
        <v>48</v>
      </c>
      <c r="D157" s="55">
        <v>158</v>
      </c>
      <c r="E157" s="56">
        <v>163</v>
      </c>
      <c r="F157" s="57"/>
      <c r="G157" s="55">
        <f t="shared" si="12"/>
        <v>-31</v>
      </c>
      <c r="H157" s="56">
        <f t="shared" si="13"/>
        <v>-5</v>
      </c>
      <c r="I157" s="77">
        <f t="shared" si="14"/>
        <v>-0.64583333333333337</v>
      </c>
      <c r="J157" s="78">
        <f t="shared" si="15"/>
        <v>-3.0674846625766871E-2</v>
      </c>
    </row>
    <row r="158" spans="1:10" s="38" customFormat="1" x14ac:dyDescent="0.2">
      <c r="A158" s="143" t="s">
        <v>623</v>
      </c>
      <c r="B158" s="32">
        <v>161</v>
      </c>
      <c r="C158" s="33">
        <v>322</v>
      </c>
      <c r="D158" s="32">
        <v>1188</v>
      </c>
      <c r="E158" s="33">
        <v>1648</v>
      </c>
      <c r="F158" s="34"/>
      <c r="G158" s="32">
        <f t="shared" si="12"/>
        <v>-161</v>
      </c>
      <c r="H158" s="33">
        <f t="shared" si="13"/>
        <v>-460</v>
      </c>
      <c r="I158" s="35">
        <f t="shared" si="14"/>
        <v>-0.5</v>
      </c>
      <c r="J158" s="36">
        <f t="shared" si="15"/>
        <v>-0.279126213592233</v>
      </c>
    </row>
    <row r="159" spans="1:10" x14ac:dyDescent="0.2">
      <c r="A159" s="142"/>
      <c r="B159" s="63"/>
      <c r="C159" s="64"/>
      <c r="D159" s="63"/>
      <c r="E159" s="64"/>
      <c r="F159" s="65"/>
      <c r="G159" s="63"/>
      <c r="H159" s="64"/>
      <c r="I159" s="79"/>
      <c r="J159" s="80"/>
    </row>
    <row r="160" spans="1:10" x14ac:dyDescent="0.2">
      <c r="A160" s="111" t="s">
        <v>65</v>
      </c>
      <c r="B160" s="55"/>
      <c r="C160" s="56"/>
      <c r="D160" s="55"/>
      <c r="E160" s="56"/>
      <c r="F160" s="57"/>
      <c r="G160" s="55"/>
      <c r="H160" s="56"/>
      <c r="I160" s="77"/>
      <c r="J160" s="78"/>
    </row>
    <row r="161" spans="1:10" x14ac:dyDescent="0.2">
      <c r="A161" s="117" t="s">
        <v>234</v>
      </c>
      <c r="B161" s="55">
        <v>0</v>
      </c>
      <c r="C161" s="56">
        <v>1</v>
      </c>
      <c r="D161" s="55">
        <v>4</v>
      </c>
      <c r="E161" s="56">
        <v>3</v>
      </c>
      <c r="F161" s="57"/>
      <c r="G161" s="55">
        <f t="shared" ref="G161:G168" si="16">B161-C161</f>
        <v>-1</v>
      </c>
      <c r="H161" s="56">
        <f t="shared" ref="H161:H168" si="17">D161-E161</f>
        <v>1</v>
      </c>
      <c r="I161" s="77">
        <f t="shared" ref="I161:I168" si="18">IF(C161=0, "-", IF(G161/C161&lt;10, G161/C161, "&gt;999%"))</f>
        <v>-1</v>
      </c>
      <c r="J161" s="78">
        <f t="shared" ref="J161:J168" si="19">IF(E161=0, "-", IF(H161/E161&lt;10, H161/E161, "&gt;999%"))</f>
        <v>0.33333333333333331</v>
      </c>
    </row>
    <row r="162" spans="1:10" x14ac:dyDescent="0.2">
      <c r="A162" s="117" t="s">
        <v>175</v>
      </c>
      <c r="B162" s="55">
        <v>0</v>
      </c>
      <c r="C162" s="56">
        <v>0</v>
      </c>
      <c r="D162" s="55">
        <v>4</v>
      </c>
      <c r="E162" s="56">
        <v>16</v>
      </c>
      <c r="F162" s="57"/>
      <c r="G162" s="55">
        <f t="shared" si="16"/>
        <v>0</v>
      </c>
      <c r="H162" s="56">
        <f t="shared" si="17"/>
        <v>-12</v>
      </c>
      <c r="I162" s="77" t="str">
        <f t="shared" si="18"/>
        <v>-</v>
      </c>
      <c r="J162" s="78">
        <f t="shared" si="19"/>
        <v>-0.75</v>
      </c>
    </row>
    <row r="163" spans="1:10" x14ac:dyDescent="0.2">
      <c r="A163" s="117" t="s">
        <v>200</v>
      </c>
      <c r="B163" s="55">
        <v>45</v>
      </c>
      <c r="C163" s="56">
        <v>67</v>
      </c>
      <c r="D163" s="55">
        <v>217</v>
      </c>
      <c r="E163" s="56">
        <v>290</v>
      </c>
      <c r="F163" s="57"/>
      <c r="G163" s="55">
        <f t="shared" si="16"/>
        <v>-22</v>
      </c>
      <c r="H163" s="56">
        <f t="shared" si="17"/>
        <v>-73</v>
      </c>
      <c r="I163" s="77">
        <f t="shared" si="18"/>
        <v>-0.32835820895522388</v>
      </c>
      <c r="J163" s="78">
        <f t="shared" si="19"/>
        <v>-0.25172413793103449</v>
      </c>
    </row>
    <row r="164" spans="1:10" x14ac:dyDescent="0.2">
      <c r="A164" s="117" t="s">
        <v>408</v>
      </c>
      <c r="B164" s="55">
        <v>76</v>
      </c>
      <c r="C164" s="56">
        <v>117</v>
      </c>
      <c r="D164" s="55">
        <v>278</v>
      </c>
      <c r="E164" s="56">
        <v>425</v>
      </c>
      <c r="F164" s="57"/>
      <c r="G164" s="55">
        <f t="shared" si="16"/>
        <v>-41</v>
      </c>
      <c r="H164" s="56">
        <f t="shared" si="17"/>
        <v>-147</v>
      </c>
      <c r="I164" s="77">
        <f t="shared" si="18"/>
        <v>-0.3504273504273504</v>
      </c>
      <c r="J164" s="78">
        <f t="shared" si="19"/>
        <v>-0.34588235294117647</v>
      </c>
    </row>
    <row r="165" spans="1:10" x14ac:dyDescent="0.2">
      <c r="A165" s="117" t="s">
        <v>375</v>
      </c>
      <c r="B165" s="55">
        <v>70</v>
      </c>
      <c r="C165" s="56">
        <v>121</v>
      </c>
      <c r="D165" s="55">
        <v>288</v>
      </c>
      <c r="E165" s="56">
        <v>406</v>
      </c>
      <c r="F165" s="57"/>
      <c r="G165" s="55">
        <f t="shared" si="16"/>
        <v>-51</v>
      </c>
      <c r="H165" s="56">
        <f t="shared" si="17"/>
        <v>-118</v>
      </c>
      <c r="I165" s="77">
        <f t="shared" si="18"/>
        <v>-0.42148760330578511</v>
      </c>
      <c r="J165" s="78">
        <f t="shared" si="19"/>
        <v>-0.29064039408866993</v>
      </c>
    </row>
    <row r="166" spans="1:10" x14ac:dyDescent="0.2">
      <c r="A166" s="117" t="s">
        <v>176</v>
      </c>
      <c r="B166" s="55">
        <v>10</v>
      </c>
      <c r="C166" s="56">
        <v>47</v>
      </c>
      <c r="D166" s="55">
        <v>108</v>
      </c>
      <c r="E166" s="56">
        <v>215</v>
      </c>
      <c r="F166" s="57"/>
      <c r="G166" s="55">
        <f t="shared" si="16"/>
        <v>-37</v>
      </c>
      <c r="H166" s="56">
        <f t="shared" si="17"/>
        <v>-107</v>
      </c>
      <c r="I166" s="77">
        <f t="shared" si="18"/>
        <v>-0.78723404255319152</v>
      </c>
      <c r="J166" s="78">
        <f t="shared" si="19"/>
        <v>-0.49767441860465117</v>
      </c>
    </row>
    <row r="167" spans="1:10" x14ac:dyDescent="0.2">
      <c r="A167" s="117" t="s">
        <v>294</v>
      </c>
      <c r="B167" s="55">
        <v>5</v>
      </c>
      <c r="C167" s="56">
        <v>7</v>
      </c>
      <c r="D167" s="55">
        <v>22</v>
      </c>
      <c r="E167" s="56">
        <v>27</v>
      </c>
      <c r="F167" s="57"/>
      <c r="G167" s="55">
        <f t="shared" si="16"/>
        <v>-2</v>
      </c>
      <c r="H167" s="56">
        <f t="shared" si="17"/>
        <v>-5</v>
      </c>
      <c r="I167" s="77">
        <f t="shared" si="18"/>
        <v>-0.2857142857142857</v>
      </c>
      <c r="J167" s="78">
        <f t="shared" si="19"/>
        <v>-0.18518518518518517</v>
      </c>
    </row>
    <row r="168" spans="1:10" s="38" customFormat="1" x14ac:dyDescent="0.2">
      <c r="A168" s="143" t="s">
        <v>624</v>
      </c>
      <c r="B168" s="32">
        <v>206</v>
      </c>
      <c r="C168" s="33">
        <v>360</v>
      </c>
      <c r="D168" s="32">
        <v>921</v>
      </c>
      <c r="E168" s="33">
        <v>1382</v>
      </c>
      <c r="F168" s="34"/>
      <c r="G168" s="32">
        <f t="shared" si="16"/>
        <v>-154</v>
      </c>
      <c r="H168" s="33">
        <f t="shared" si="17"/>
        <v>-461</v>
      </c>
      <c r="I168" s="35">
        <f t="shared" si="18"/>
        <v>-0.42777777777777776</v>
      </c>
      <c r="J168" s="36">
        <f t="shared" si="19"/>
        <v>-0.33357452966714907</v>
      </c>
    </row>
    <row r="169" spans="1:10" x14ac:dyDescent="0.2">
      <c r="A169" s="142"/>
      <c r="B169" s="63"/>
      <c r="C169" s="64"/>
      <c r="D169" s="63"/>
      <c r="E169" s="64"/>
      <c r="F169" s="65"/>
      <c r="G169" s="63"/>
      <c r="H169" s="64"/>
      <c r="I169" s="79"/>
      <c r="J169" s="80"/>
    </row>
    <row r="170" spans="1:10" x14ac:dyDescent="0.2">
      <c r="A170" s="111" t="s">
        <v>66</v>
      </c>
      <c r="B170" s="55"/>
      <c r="C170" s="56"/>
      <c r="D170" s="55"/>
      <c r="E170" s="56"/>
      <c r="F170" s="57"/>
      <c r="G170" s="55"/>
      <c r="H170" s="56"/>
      <c r="I170" s="77"/>
      <c r="J170" s="78"/>
    </row>
    <row r="171" spans="1:10" x14ac:dyDescent="0.2">
      <c r="A171" s="117" t="s">
        <v>177</v>
      </c>
      <c r="B171" s="55">
        <v>0</v>
      </c>
      <c r="C171" s="56">
        <v>92</v>
      </c>
      <c r="D171" s="55">
        <v>0</v>
      </c>
      <c r="E171" s="56">
        <v>347</v>
      </c>
      <c r="F171" s="57"/>
      <c r="G171" s="55">
        <f t="shared" ref="G171:G183" si="20">B171-C171</f>
        <v>-92</v>
      </c>
      <c r="H171" s="56">
        <f t="shared" ref="H171:H183" si="21">D171-E171</f>
        <v>-347</v>
      </c>
      <c r="I171" s="77">
        <f t="shared" ref="I171:I183" si="22">IF(C171=0, "-", IF(G171/C171&lt;10, G171/C171, "&gt;999%"))</f>
        <v>-1</v>
      </c>
      <c r="J171" s="78">
        <f t="shared" ref="J171:J183" si="23">IF(E171=0, "-", IF(H171/E171&lt;10, H171/E171, "&gt;999%"))</f>
        <v>-1</v>
      </c>
    </row>
    <row r="172" spans="1:10" x14ac:dyDescent="0.2">
      <c r="A172" s="117" t="s">
        <v>201</v>
      </c>
      <c r="B172" s="55">
        <v>22</v>
      </c>
      <c r="C172" s="56">
        <v>14</v>
      </c>
      <c r="D172" s="55">
        <v>74</v>
      </c>
      <c r="E172" s="56">
        <v>89</v>
      </c>
      <c r="F172" s="57"/>
      <c r="G172" s="55">
        <f t="shared" si="20"/>
        <v>8</v>
      </c>
      <c r="H172" s="56">
        <f t="shared" si="21"/>
        <v>-15</v>
      </c>
      <c r="I172" s="77">
        <f t="shared" si="22"/>
        <v>0.5714285714285714</v>
      </c>
      <c r="J172" s="78">
        <f t="shared" si="23"/>
        <v>-0.16853932584269662</v>
      </c>
    </row>
    <row r="173" spans="1:10" x14ac:dyDescent="0.2">
      <c r="A173" s="117" t="s">
        <v>202</v>
      </c>
      <c r="B173" s="55">
        <v>119</v>
      </c>
      <c r="C173" s="56">
        <v>122</v>
      </c>
      <c r="D173" s="55">
        <v>445</v>
      </c>
      <c r="E173" s="56">
        <v>558</v>
      </c>
      <c r="F173" s="57"/>
      <c r="G173" s="55">
        <f t="shared" si="20"/>
        <v>-3</v>
      </c>
      <c r="H173" s="56">
        <f t="shared" si="21"/>
        <v>-113</v>
      </c>
      <c r="I173" s="77">
        <f t="shared" si="22"/>
        <v>-2.4590163934426229E-2</v>
      </c>
      <c r="J173" s="78">
        <f t="shared" si="23"/>
        <v>-0.2025089605734767</v>
      </c>
    </row>
    <row r="174" spans="1:10" x14ac:dyDescent="0.2">
      <c r="A174" s="117" t="s">
        <v>521</v>
      </c>
      <c r="B174" s="55">
        <v>35</v>
      </c>
      <c r="C174" s="56">
        <v>32</v>
      </c>
      <c r="D174" s="55">
        <v>72</v>
      </c>
      <c r="E174" s="56">
        <v>116</v>
      </c>
      <c r="F174" s="57"/>
      <c r="G174" s="55">
        <f t="shared" si="20"/>
        <v>3</v>
      </c>
      <c r="H174" s="56">
        <f t="shared" si="21"/>
        <v>-44</v>
      </c>
      <c r="I174" s="77">
        <f t="shared" si="22"/>
        <v>9.375E-2</v>
      </c>
      <c r="J174" s="78">
        <f t="shared" si="23"/>
        <v>-0.37931034482758619</v>
      </c>
    </row>
    <row r="175" spans="1:10" x14ac:dyDescent="0.2">
      <c r="A175" s="117" t="s">
        <v>295</v>
      </c>
      <c r="B175" s="55">
        <v>0</v>
      </c>
      <c r="C175" s="56">
        <v>4</v>
      </c>
      <c r="D175" s="55">
        <v>11</v>
      </c>
      <c r="E175" s="56">
        <v>21</v>
      </c>
      <c r="F175" s="57"/>
      <c r="G175" s="55">
        <f t="shared" si="20"/>
        <v>-4</v>
      </c>
      <c r="H175" s="56">
        <f t="shared" si="21"/>
        <v>-10</v>
      </c>
      <c r="I175" s="77">
        <f t="shared" si="22"/>
        <v>-1</v>
      </c>
      <c r="J175" s="78">
        <f t="shared" si="23"/>
        <v>-0.47619047619047616</v>
      </c>
    </row>
    <row r="176" spans="1:10" x14ac:dyDescent="0.2">
      <c r="A176" s="117" t="s">
        <v>203</v>
      </c>
      <c r="B176" s="55">
        <v>1</v>
      </c>
      <c r="C176" s="56">
        <v>1</v>
      </c>
      <c r="D176" s="55">
        <v>19</v>
      </c>
      <c r="E176" s="56">
        <v>12</v>
      </c>
      <c r="F176" s="57"/>
      <c r="G176" s="55">
        <f t="shared" si="20"/>
        <v>0</v>
      </c>
      <c r="H176" s="56">
        <f t="shared" si="21"/>
        <v>7</v>
      </c>
      <c r="I176" s="77">
        <f t="shared" si="22"/>
        <v>0</v>
      </c>
      <c r="J176" s="78">
        <f t="shared" si="23"/>
        <v>0.58333333333333337</v>
      </c>
    </row>
    <row r="177" spans="1:10" x14ac:dyDescent="0.2">
      <c r="A177" s="117" t="s">
        <v>376</v>
      </c>
      <c r="B177" s="55">
        <v>76</v>
      </c>
      <c r="C177" s="56">
        <v>64</v>
      </c>
      <c r="D177" s="55">
        <v>281</v>
      </c>
      <c r="E177" s="56">
        <v>284</v>
      </c>
      <c r="F177" s="57"/>
      <c r="G177" s="55">
        <f t="shared" si="20"/>
        <v>12</v>
      </c>
      <c r="H177" s="56">
        <f t="shared" si="21"/>
        <v>-3</v>
      </c>
      <c r="I177" s="77">
        <f t="shared" si="22"/>
        <v>0.1875</v>
      </c>
      <c r="J177" s="78">
        <f t="shared" si="23"/>
        <v>-1.0563380281690141E-2</v>
      </c>
    </row>
    <row r="178" spans="1:10" x14ac:dyDescent="0.2">
      <c r="A178" s="117" t="s">
        <v>451</v>
      </c>
      <c r="B178" s="55">
        <v>22</v>
      </c>
      <c r="C178" s="56">
        <v>21</v>
      </c>
      <c r="D178" s="55">
        <v>95</v>
      </c>
      <c r="E178" s="56">
        <v>109</v>
      </c>
      <c r="F178" s="57"/>
      <c r="G178" s="55">
        <f t="shared" si="20"/>
        <v>1</v>
      </c>
      <c r="H178" s="56">
        <f t="shared" si="21"/>
        <v>-14</v>
      </c>
      <c r="I178" s="77">
        <f t="shared" si="22"/>
        <v>4.7619047619047616E-2</v>
      </c>
      <c r="J178" s="78">
        <f t="shared" si="23"/>
        <v>-0.12844036697247707</v>
      </c>
    </row>
    <row r="179" spans="1:10" x14ac:dyDescent="0.2">
      <c r="A179" s="117" t="s">
        <v>235</v>
      </c>
      <c r="B179" s="55">
        <v>0</v>
      </c>
      <c r="C179" s="56">
        <v>1</v>
      </c>
      <c r="D179" s="55">
        <v>0</v>
      </c>
      <c r="E179" s="56">
        <v>4</v>
      </c>
      <c r="F179" s="57"/>
      <c r="G179" s="55">
        <f t="shared" si="20"/>
        <v>-1</v>
      </c>
      <c r="H179" s="56">
        <f t="shared" si="21"/>
        <v>-4</v>
      </c>
      <c r="I179" s="77">
        <f t="shared" si="22"/>
        <v>-1</v>
      </c>
      <c r="J179" s="78">
        <f t="shared" si="23"/>
        <v>-1</v>
      </c>
    </row>
    <row r="180" spans="1:10" x14ac:dyDescent="0.2">
      <c r="A180" s="117" t="s">
        <v>409</v>
      </c>
      <c r="B180" s="55">
        <v>113</v>
      </c>
      <c r="C180" s="56">
        <v>137</v>
      </c>
      <c r="D180" s="55">
        <v>373</v>
      </c>
      <c r="E180" s="56">
        <v>526</v>
      </c>
      <c r="F180" s="57"/>
      <c r="G180" s="55">
        <f t="shared" si="20"/>
        <v>-24</v>
      </c>
      <c r="H180" s="56">
        <f t="shared" si="21"/>
        <v>-153</v>
      </c>
      <c r="I180" s="77">
        <f t="shared" si="22"/>
        <v>-0.17518248175182483</v>
      </c>
      <c r="J180" s="78">
        <f t="shared" si="23"/>
        <v>-0.29087452471482889</v>
      </c>
    </row>
    <row r="181" spans="1:10" x14ac:dyDescent="0.2">
      <c r="A181" s="117" t="s">
        <v>314</v>
      </c>
      <c r="B181" s="55">
        <v>4</v>
      </c>
      <c r="C181" s="56">
        <v>0</v>
      </c>
      <c r="D181" s="55">
        <v>12</v>
      </c>
      <c r="E181" s="56">
        <v>0</v>
      </c>
      <c r="F181" s="57"/>
      <c r="G181" s="55">
        <f t="shared" si="20"/>
        <v>4</v>
      </c>
      <c r="H181" s="56">
        <f t="shared" si="21"/>
        <v>12</v>
      </c>
      <c r="I181" s="77" t="str">
        <f t="shared" si="22"/>
        <v>-</v>
      </c>
      <c r="J181" s="78" t="str">
        <f t="shared" si="23"/>
        <v>-</v>
      </c>
    </row>
    <row r="182" spans="1:10" x14ac:dyDescent="0.2">
      <c r="A182" s="117" t="s">
        <v>363</v>
      </c>
      <c r="B182" s="55">
        <v>28</v>
      </c>
      <c r="C182" s="56">
        <v>0</v>
      </c>
      <c r="D182" s="55">
        <v>109</v>
      </c>
      <c r="E182" s="56">
        <v>0</v>
      </c>
      <c r="F182" s="57"/>
      <c r="G182" s="55">
        <f t="shared" si="20"/>
        <v>28</v>
      </c>
      <c r="H182" s="56">
        <f t="shared" si="21"/>
        <v>109</v>
      </c>
      <c r="I182" s="77" t="str">
        <f t="shared" si="22"/>
        <v>-</v>
      </c>
      <c r="J182" s="78" t="str">
        <f t="shared" si="23"/>
        <v>-</v>
      </c>
    </row>
    <row r="183" spans="1:10" s="38" customFormat="1" x14ac:dyDescent="0.2">
      <c r="A183" s="143" t="s">
        <v>625</v>
      </c>
      <c r="B183" s="32">
        <v>420</v>
      </c>
      <c r="C183" s="33">
        <v>488</v>
      </c>
      <c r="D183" s="32">
        <v>1491</v>
      </c>
      <c r="E183" s="33">
        <v>2066</v>
      </c>
      <c r="F183" s="34"/>
      <c r="G183" s="32">
        <f t="shared" si="20"/>
        <v>-68</v>
      </c>
      <c r="H183" s="33">
        <f t="shared" si="21"/>
        <v>-575</v>
      </c>
      <c r="I183" s="35">
        <f t="shared" si="22"/>
        <v>-0.13934426229508196</v>
      </c>
      <c r="J183" s="36">
        <f t="shared" si="23"/>
        <v>-0.27831558567279768</v>
      </c>
    </row>
    <row r="184" spans="1:10" x14ac:dyDescent="0.2">
      <c r="A184" s="142"/>
      <c r="B184" s="63"/>
      <c r="C184" s="64"/>
      <c r="D184" s="63"/>
      <c r="E184" s="64"/>
      <c r="F184" s="65"/>
      <c r="G184" s="63"/>
      <c r="H184" s="64"/>
      <c r="I184" s="79"/>
      <c r="J184" s="80"/>
    </row>
    <row r="185" spans="1:10" x14ac:dyDescent="0.2">
      <c r="A185" s="111" t="s">
        <v>102</v>
      </c>
      <c r="B185" s="55"/>
      <c r="C185" s="56"/>
      <c r="D185" s="55"/>
      <c r="E185" s="56"/>
      <c r="F185" s="57"/>
      <c r="G185" s="55"/>
      <c r="H185" s="56"/>
      <c r="I185" s="77"/>
      <c r="J185" s="78"/>
    </row>
    <row r="186" spans="1:10" x14ac:dyDescent="0.2">
      <c r="A186" s="117" t="s">
        <v>566</v>
      </c>
      <c r="B186" s="55">
        <v>3</v>
      </c>
      <c r="C186" s="56">
        <v>1</v>
      </c>
      <c r="D186" s="55">
        <v>4</v>
      </c>
      <c r="E186" s="56">
        <v>4</v>
      </c>
      <c r="F186" s="57"/>
      <c r="G186" s="55">
        <f>B186-C186</f>
        <v>2</v>
      </c>
      <c r="H186" s="56">
        <f>D186-E186</f>
        <v>0</v>
      </c>
      <c r="I186" s="77">
        <f>IF(C186=0, "-", IF(G186/C186&lt;10, G186/C186, "&gt;999%"))</f>
        <v>2</v>
      </c>
      <c r="J186" s="78">
        <f>IF(E186=0, "-", IF(H186/E186&lt;10, H186/E186, "&gt;999%"))</f>
        <v>0</v>
      </c>
    </row>
    <row r="187" spans="1:10" x14ac:dyDescent="0.2">
      <c r="A187" s="117" t="s">
        <v>567</v>
      </c>
      <c r="B187" s="55">
        <v>0</v>
      </c>
      <c r="C187" s="56">
        <v>0</v>
      </c>
      <c r="D187" s="55">
        <v>1</v>
      </c>
      <c r="E187" s="56">
        <v>3</v>
      </c>
      <c r="F187" s="57"/>
      <c r="G187" s="55">
        <f>B187-C187</f>
        <v>0</v>
      </c>
      <c r="H187" s="56">
        <f>D187-E187</f>
        <v>-2</v>
      </c>
      <c r="I187" s="77" t="str">
        <f>IF(C187=0, "-", IF(G187/C187&lt;10, G187/C187, "&gt;999%"))</f>
        <v>-</v>
      </c>
      <c r="J187" s="78">
        <f>IF(E187=0, "-", IF(H187/E187&lt;10, H187/E187, "&gt;999%"))</f>
        <v>-0.66666666666666663</v>
      </c>
    </row>
    <row r="188" spans="1:10" x14ac:dyDescent="0.2">
      <c r="A188" s="117" t="s">
        <v>578</v>
      </c>
      <c r="B188" s="55">
        <v>1</v>
      </c>
      <c r="C188" s="56">
        <v>0</v>
      </c>
      <c r="D188" s="55">
        <v>1</v>
      </c>
      <c r="E188" s="56">
        <v>0</v>
      </c>
      <c r="F188" s="57"/>
      <c r="G188" s="55">
        <f>B188-C188</f>
        <v>1</v>
      </c>
      <c r="H188" s="56">
        <f>D188-E188</f>
        <v>1</v>
      </c>
      <c r="I188" s="77" t="str">
        <f>IF(C188=0, "-", IF(G188/C188&lt;10, G188/C188, "&gt;999%"))</f>
        <v>-</v>
      </c>
      <c r="J188" s="78" t="str">
        <f>IF(E188=0, "-", IF(H188/E188&lt;10, H188/E188, "&gt;999%"))</f>
        <v>-</v>
      </c>
    </row>
    <row r="189" spans="1:10" s="38" customFormat="1" x14ac:dyDescent="0.2">
      <c r="A189" s="143" t="s">
        <v>626</v>
      </c>
      <c r="B189" s="32">
        <v>4</v>
      </c>
      <c r="C189" s="33">
        <v>1</v>
      </c>
      <c r="D189" s="32">
        <v>6</v>
      </c>
      <c r="E189" s="33">
        <v>7</v>
      </c>
      <c r="F189" s="34"/>
      <c r="G189" s="32">
        <f>B189-C189</f>
        <v>3</v>
      </c>
      <c r="H189" s="33">
        <f>D189-E189</f>
        <v>-1</v>
      </c>
      <c r="I189" s="35">
        <f>IF(C189=0, "-", IF(G189/C189&lt;10, G189/C189, "&gt;999%"))</f>
        <v>3</v>
      </c>
      <c r="J189" s="36">
        <f>IF(E189=0, "-", IF(H189/E189&lt;10, H189/E189, "&gt;999%"))</f>
        <v>-0.14285714285714285</v>
      </c>
    </row>
    <row r="190" spans="1:10" x14ac:dyDescent="0.2">
      <c r="A190" s="142"/>
      <c r="B190" s="63"/>
      <c r="C190" s="64"/>
      <c r="D190" s="63"/>
      <c r="E190" s="64"/>
      <c r="F190" s="65"/>
      <c r="G190" s="63"/>
      <c r="H190" s="64"/>
      <c r="I190" s="79"/>
      <c r="J190" s="80"/>
    </row>
    <row r="191" spans="1:10" x14ac:dyDescent="0.2">
      <c r="A191" s="111" t="s">
        <v>67</v>
      </c>
      <c r="B191" s="55"/>
      <c r="C191" s="56"/>
      <c r="D191" s="55"/>
      <c r="E191" s="56"/>
      <c r="F191" s="57"/>
      <c r="G191" s="55"/>
      <c r="H191" s="56"/>
      <c r="I191" s="77"/>
      <c r="J191" s="78"/>
    </row>
    <row r="192" spans="1:10" x14ac:dyDescent="0.2">
      <c r="A192" s="117" t="s">
        <v>396</v>
      </c>
      <c r="B192" s="55">
        <v>0</v>
      </c>
      <c r="C192" s="56">
        <v>0</v>
      </c>
      <c r="D192" s="55">
        <v>0</v>
      </c>
      <c r="E192" s="56">
        <v>1</v>
      </c>
      <c r="F192" s="57"/>
      <c r="G192" s="55">
        <f>B192-C192</f>
        <v>0</v>
      </c>
      <c r="H192" s="56">
        <f>D192-E192</f>
        <v>-1</v>
      </c>
      <c r="I192" s="77" t="str">
        <f>IF(C192=0, "-", IF(G192/C192&lt;10, G192/C192, "&gt;999%"))</f>
        <v>-</v>
      </c>
      <c r="J192" s="78">
        <f>IF(E192=0, "-", IF(H192/E192&lt;10, H192/E192, "&gt;999%"))</f>
        <v>-1</v>
      </c>
    </row>
    <row r="193" spans="1:10" x14ac:dyDescent="0.2">
      <c r="A193" s="117" t="s">
        <v>253</v>
      </c>
      <c r="B193" s="55">
        <v>0</v>
      </c>
      <c r="C193" s="56">
        <v>1</v>
      </c>
      <c r="D193" s="55">
        <v>0</v>
      </c>
      <c r="E193" s="56">
        <v>2</v>
      </c>
      <c r="F193" s="57"/>
      <c r="G193" s="55">
        <f>B193-C193</f>
        <v>-1</v>
      </c>
      <c r="H193" s="56">
        <f>D193-E193</f>
        <v>-2</v>
      </c>
      <c r="I193" s="77">
        <f>IF(C193=0, "-", IF(G193/C193&lt;10, G193/C193, "&gt;999%"))</f>
        <v>-1</v>
      </c>
      <c r="J193" s="78">
        <f>IF(E193=0, "-", IF(H193/E193&lt;10, H193/E193, "&gt;999%"))</f>
        <v>-1</v>
      </c>
    </row>
    <row r="194" spans="1:10" x14ac:dyDescent="0.2">
      <c r="A194" s="117" t="s">
        <v>328</v>
      </c>
      <c r="B194" s="55">
        <v>0</v>
      </c>
      <c r="C194" s="56">
        <v>0</v>
      </c>
      <c r="D194" s="55">
        <v>0</v>
      </c>
      <c r="E194" s="56">
        <v>2</v>
      </c>
      <c r="F194" s="57"/>
      <c r="G194" s="55">
        <f>B194-C194</f>
        <v>0</v>
      </c>
      <c r="H194" s="56">
        <f>D194-E194</f>
        <v>-2</v>
      </c>
      <c r="I194" s="77" t="str">
        <f>IF(C194=0, "-", IF(G194/C194&lt;10, G194/C194, "&gt;999%"))</f>
        <v>-</v>
      </c>
      <c r="J194" s="78">
        <f>IF(E194=0, "-", IF(H194/E194&lt;10, H194/E194, "&gt;999%"))</f>
        <v>-1</v>
      </c>
    </row>
    <row r="195" spans="1:10" s="38" customFormat="1" x14ac:dyDescent="0.2">
      <c r="A195" s="143" t="s">
        <v>627</v>
      </c>
      <c r="B195" s="32">
        <v>0</v>
      </c>
      <c r="C195" s="33">
        <v>1</v>
      </c>
      <c r="D195" s="32">
        <v>0</v>
      </c>
      <c r="E195" s="33">
        <v>5</v>
      </c>
      <c r="F195" s="34"/>
      <c r="G195" s="32">
        <f>B195-C195</f>
        <v>-1</v>
      </c>
      <c r="H195" s="33">
        <f>D195-E195</f>
        <v>-5</v>
      </c>
      <c r="I195" s="35">
        <f>IF(C195=0, "-", IF(G195/C195&lt;10, G195/C195, "&gt;999%"))</f>
        <v>-1</v>
      </c>
      <c r="J195" s="36">
        <f>IF(E195=0, "-", IF(H195/E195&lt;10, H195/E195, "&gt;999%"))</f>
        <v>-1</v>
      </c>
    </row>
    <row r="196" spans="1:10" x14ac:dyDescent="0.2">
      <c r="A196" s="142"/>
      <c r="B196" s="63"/>
      <c r="C196" s="64"/>
      <c r="D196" s="63"/>
      <c r="E196" s="64"/>
      <c r="F196" s="65"/>
      <c r="G196" s="63"/>
      <c r="H196" s="64"/>
      <c r="I196" s="79"/>
      <c r="J196" s="80"/>
    </row>
    <row r="197" spans="1:10" x14ac:dyDescent="0.2">
      <c r="A197" s="111" t="s">
        <v>103</v>
      </c>
      <c r="B197" s="55"/>
      <c r="C197" s="56"/>
      <c r="D197" s="55"/>
      <c r="E197" s="56"/>
      <c r="F197" s="57"/>
      <c r="G197" s="55"/>
      <c r="H197" s="56"/>
      <c r="I197" s="77"/>
      <c r="J197" s="78"/>
    </row>
    <row r="198" spans="1:10" x14ac:dyDescent="0.2">
      <c r="A198" s="117" t="s">
        <v>103</v>
      </c>
      <c r="B198" s="55">
        <v>0</v>
      </c>
      <c r="C198" s="56">
        <v>0</v>
      </c>
      <c r="D198" s="55">
        <v>1</v>
      </c>
      <c r="E198" s="56">
        <v>0</v>
      </c>
      <c r="F198" s="57"/>
      <c r="G198" s="55">
        <f>B198-C198</f>
        <v>0</v>
      </c>
      <c r="H198" s="56">
        <f>D198-E198</f>
        <v>1</v>
      </c>
      <c r="I198" s="77" t="str">
        <f>IF(C198=0, "-", IF(G198/C198&lt;10, G198/C198, "&gt;999%"))</f>
        <v>-</v>
      </c>
      <c r="J198" s="78" t="str">
        <f>IF(E198=0, "-", IF(H198/E198&lt;10, H198/E198, "&gt;999%"))</f>
        <v>-</v>
      </c>
    </row>
    <row r="199" spans="1:10" s="38" customFormat="1" x14ac:dyDescent="0.2">
      <c r="A199" s="143" t="s">
        <v>628</v>
      </c>
      <c r="B199" s="32">
        <v>0</v>
      </c>
      <c r="C199" s="33">
        <v>0</v>
      </c>
      <c r="D199" s="32">
        <v>1</v>
      </c>
      <c r="E199" s="33">
        <v>0</v>
      </c>
      <c r="F199" s="34"/>
      <c r="G199" s="32">
        <f>B199-C199</f>
        <v>0</v>
      </c>
      <c r="H199" s="33">
        <f>D199-E199</f>
        <v>1</v>
      </c>
      <c r="I199" s="35" t="str">
        <f>IF(C199=0, "-", IF(G199/C199&lt;10, G199/C199, "&gt;999%"))</f>
        <v>-</v>
      </c>
      <c r="J199" s="36" t="str">
        <f>IF(E199=0, "-", IF(H199/E199&lt;10, H199/E199, "&gt;999%"))</f>
        <v>-</v>
      </c>
    </row>
    <row r="200" spans="1:10" x14ac:dyDescent="0.2">
      <c r="A200" s="142"/>
      <c r="B200" s="63"/>
      <c r="C200" s="64"/>
      <c r="D200" s="63"/>
      <c r="E200" s="64"/>
      <c r="F200" s="65"/>
      <c r="G200" s="63"/>
      <c r="H200" s="64"/>
      <c r="I200" s="79"/>
      <c r="J200" s="80"/>
    </row>
    <row r="201" spans="1:10" x14ac:dyDescent="0.2">
      <c r="A201" s="111" t="s">
        <v>104</v>
      </c>
      <c r="B201" s="55"/>
      <c r="C201" s="56"/>
      <c r="D201" s="55"/>
      <c r="E201" s="56"/>
      <c r="F201" s="57"/>
      <c r="G201" s="55"/>
      <c r="H201" s="56"/>
      <c r="I201" s="77"/>
      <c r="J201" s="78"/>
    </row>
    <row r="202" spans="1:10" x14ac:dyDescent="0.2">
      <c r="A202" s="117" t="s">
        <v>591</v>
      </c>
      <c r="B202" s="55">
        <v>12</v>
      </c>
      <c r="C202" s="56">
        <v>8</v>
      </c>
      <c r="D202" s="55">
        <v>69</v>
      </c>
      <c r="E202" s="56">
        <v>48</v>
      </c>
      <c r="F202" s="57"/>
      <c r="G202" s="55">
        <f>B202-C202</f>
        <v>4</v>
      </c>
      <c r="H202" s="56">
        <f>D202-E202</f>
        <v>21</v>
      </c>
      <c r="I202" s="77">
        <f>IF(C202=0, "-", IF(G202/C202&lt;10, G202/C202, "&gt;999%"))</f>
        <v>0.5</v>
      </c>
      <c r="J202" s="78">
        <f>IF(E202=0, "-", IF(H202/E202&lt;10, H202/E202, "&gt;999%"))</f>
        <v>0.4375</v>
      </c>
    </row>
    <row r="203" spans="1:10" x14ac:dyDescent="0.2">
      <c r="A203" s="117" t="s">
        <v>568</v>
      </c>
      <c r="B203" s="55">
        <v>27</v>
      </c>
      <c r="C203" s="56">
        <v>31</v>
      </c>
      <c r="D203" s="55">
        <v>142</v>
      </c>
      <c r="E203" s="56">
        <v>134</v>
      </c>
      <c r="F203" s="57"/>
      <c r="G203" s="55">
        <f>B203-C203</f>
        <v>-4</v>
      </c>
      <c r="H203" s="56">
        <f>D203-E203</f>
        <v>8</v>
      </c>
      <c r="I203" s="77">
        <f>IF(C203=0, "-", IF(G203/C203&lt;10, G203/C203, "&gt;999%"))</f>
        <v>-0.12903225806451613</v>
      </c>
      <c r="J203" s="78">
        <f>IF(E203=0, "-", IF(H203/E203&lt;10, H203/E203, "&gt;999%"))</f>
        <v>5.9701492537313432E-2</v>
      </c>
    </row>
    <row r="204" spans="1:10" x14ac:dyDescent="0.2">
      <c r="A204" s="117" t="s">
        <v>579</v>
      </c>
      <c r="B204" s="55">
        <v>45</v>
      </c>
      <c r="C204" s="56">
        <v>33</v>
      </c>
      <c r="D204" s="55">
        <v>121</v>
      </c>
      <c r="E204" s="56">
        <v>123</v>
      </c>
      <c r="F204" s="57"/>
      <c r="G204" s="55">
        <f>B204-C204</f>
        <v>12</v>
      </c>
      <c r="H204" s="56">
        <f>D204-E204</f>
        <v>-2</v>
      </c>
      <c r="I204" s="77">
        <f>IF(C204=0, "-", IF(G204/C204&lt;10, G204/C204, "&gt;999%"))</f>
        <v>0.36363636363636365</v>
      </c>
      <c r="J204" s="78">
        <f>IF(E204=0, "-", IF(H204/E204&lt;10, H204/E204, "&gt;999%"))</f>
        <v>-1.6260162601626018E-2</v>
      </c>
    </row>
    <row r="205" spans="1:10" s="38" customFormat="1" x14ac:dyDescent="0.2">
      <c r="A205" s="143" t="s">
        <v>629</v>
      </c>
      <c r="B205" s="32">
        <v>84</v>
      </c>
      <c r="C205" s="33">
        <v>72</v>
      </c>
      <c r="D205" s="32">
        <v>332</v>
      </c>
      <c r="E205" s="33">
        <v>305</v>
      </c>
      <c r="F205" s="34"/>
      <c r="G205" s="32">
        <f>B205-C205</f>
        <v>12</v>
      </c>
      <c r="H205" s="33">
        <f>D205-E205</f>
        <v>27</v>
      </c>
      <c r="I205" s="35">
        <f>IF(C205=0, "-", IF(G205/C205&lt;10, G205/C205, "&gt;999%"))</f>
        <v>0.16666666666666666</v>
      </c>
      <c r="J205" s="36">
        <f>IF(E205=0, "-", IF(H205/E205&lt;10, H205/E205, "&gt;999%"))</f>
        <v>8.8524590163934422E-2</v>
      </c>
    </row>
    <row r="206" spans="1:10" x14ac:dyDescent="0.2">
      <c r="A206" s="142"/>
      <c r="B206" s="63"/>
      <c r="C206" s="64"/>
      <c r="D206" s="63"/>
      <c r="E206" s="64"/>
      <c r="F206" s="65"/>
      <c r="G206" s="63"/>
      <c r="H206" s="64"/>
      <c r="I206" s="79"/>
      <c r="J206" s="80"/>
    </row>
    <row r="207" spans="1:10" x14ac:dyDescent="0.2">
      <c r="A207" s="111" t="s">
        <v>68</v>
      </c>
      <c r="B207" s="55"/>
      <c r="C207" s="56"/>
      <c r="D207" s="55"/>
      <c r="E207" s="56"/>
      <c r="F207" s="57"/>
      <c r="G207" s="55"/>
      <c r="H207" s="56"/>
      <c r="I207" s="77"/>
      <c r="J207" s="78"/>
    </row>
    <row r="208" spans="1:10" x14ac:dyDescent="0.2">
      <c r="A208" s="117" t="s">
        <v>534</v>
      </c>
      <c r="B208" s="55">
        <v>20</v>
      </c>
      <c r="C208" s="56">
        <v>34</v>
      </c>
      <c r="D208" s="55">
        <v>72</v>
      </c>
      <c r="E208" s="56">
        <v>141</v>
      </c>
      <c r="F208" s="57"/>
      <c r="G208" s="55">
        <f>B208-C208</f>
        <v>-14</v>
      </c>
      <c r="H208" s="56">
        <f>D208-E208</f>
        <v>-69</v>
      </c>
      <c r="I208" s="77">
        <f>IF(C208=0, "-", IF(G208/C208&lt;10, G208/C208, "&gt;999%"))</f>
        <v>-0.41176470588235292</v>
      </c>
      <c r="J208" s="78">
        <f>IF(E208=0, "-", IF(H208/E208&lt;10, H208/E208, "&gt;999%"))</f>
        <v>-0.48936170212765956</v>
      </c>
    </row>
    <row r="209" spans="1:10" x14ac:dyDescent="0.2">
      <c r="A209" s="117" t="s">
        <v>544</v>
      </c>
      <c r="B209" s="55">
        <v>69</v>
      </c>
      <c r="C209" s="56">
        <v>77</v>
      </c>
      <c r="D209" s="55">
        <v>284</v>
      </c>
      <c r="E209" s="56">
        <v>400</v>
      </c>
      <c r="F209" s="57"/>
      <c r="G209" s="55">
        <f>B209-C209</f>
        <v>-8</v>
      </c>
      <c r="H209" s="56">
        <f>D209-E209</f>
        <v>-116</v>
      </c>
      <c r="I209" s="77">
        <f>IF(C209=0, "-", IF(G209/C209&lt;10, G209/C209, "&gt;999%"))</f>
        <v>-0.1038961038961039</v>
      </c>
      <c r="J209" s="78">
        <f>IF(E209=0, "-", IF(H209/E209&lt;10, H209/E209, "&gt;999%"))</f>
        <v>-0.28999999999999998</v>
      </c>
    </row>
    <row r="210" spans="1:10" x14ac:dyDescent="0.2">
      <c r="A210" s="117" t="s">
        <v>452</v>
      </c>
      <c r="B210" s="55">
        <v>92</v>
      </c>
      <c r="C210" s="56">
        <v>88</v>
      </c>
      <c r="D210" s="55">
        <v>286</v>
      </c>
      <c r="E210" s="56">
        <v>360</v>
      </c>
      <c r="F210" s="57"/>
      <c r="G210" s="55">
        <f>B210-C210</f>
        <v>4</v>
      </c>
      <c r="H210" s="56">
        <f>D210-E210</f>
        <v>-74</v>
      </c>
      <c r="I210" s="77">
        <f>IF(C210=0, "-", IF(G210/C210&lt;10, G210/C210, "&gt;999%"))</f>
        <v>4.5454545454545456E-2</v>
      </c>
      <c r="J210" s="78">
        <f>IF(E210=0, "-", IF(H210/E210&lt;10, H210/E210, "&gt;999%"))</f>
        <v>-0.20555555555555555</v>
      </c>
    </row>
    <row r="211" spans="1:10" s="38" customFormat="1" x14ac:dyDescent="0.2">
      <c r="A211" s="143" t="s">
        <v>630</v>
      </c>
      <c r="B211" s="32">
        <v>181</v>
      </c>
      <c r="C211" s="33">
        <v>199</v>
      </c>
      <c r="D211" s="32">
        <v>642</v>
      </c>
      <c r="E211" s="33">
        <v>901</v>
      </c>
      <c r="F211" s="34"/>
      <c r="G211" s="32">
        <f>B211-C211</f>
        <v>-18</v>
      </c>
      <c r="H211" s="33">
        <f>D211-E211</f>
        <v>-259</v>
      </c>
      <c r="I211" s="35">
        <f>IF(C211=0, "-", IF(G211/C211&lt;10, G211/C211, "&gt;999%"))</f>
        <v>-9.0452261306532666E-2</v>
      </c>
      <c r="J211" s="36">
        <f>IF(E211=0, "-", IF(H211/E211&lt;10, H211/E211, "&gt;999%"))</f>
        <v>-0.28745837957824638</v>
      </c>
    </row>
    <row r="212" spans="1:10" x14ac:dyDescent="0.2">
      <c r="A212" s="142"/>
      <c r="B212" s="63"/>
      <c r="C212" s="64"/>
      <c r="D212" s="63"/>
      <c r="E212" s="64"/>
      <c r="F212" s="65"/>
      <c r="G212" s="63"/>
      <c r="H212" s="64"/>
      <c r="I212" s="79"/>
      <c r="J212" s="80"/>
    </row>
    <row r="213" spans="1:10" x14ac:dyDescent="0.2">
      <c r="A213" s="111" t="s">
        <v>69</v>
      </c>
      <c r="B213" s="55"/>
      <c r="C213" s="56"/>
      <c r="D213" s="55"/>
      <c r="E213" s="56"/>
      <c r="F213" s="57"/>
      <c r="G213" s="55"/>
      <c r="H213" s="56"/>
      <c r="I213" s="77"/>
      <c r="J213" s="78"/>
    </row>
    <row r="214" spans="1:10" x14ac:dyDescent="0.2">
      <c r="A214" s="117" t="s">
        <v>508</v>
      </c>
      <c r="B214" s="55">
        <v>3</v>
      </c>
      <c r="C214" s="56">
        <v>0</v>
      </c>
      <c r="D214" s="55">
        <v>3</v>
      </c>
      <c r="E214" s="56">
        <v>0</v>
      </c>
      <c r="F214" s="57"/>
      <c r="G214" s="55">
        <f>B214-C214</f>
        <v>3</v>
      </c>
      <c r="H214" s="56">
        <f>D214-E214</f>
        <v>3</v>
      </c>
      <c r="I214" s="77" t="str">
        <f>IF(C214=0, "-", IF(G214/C214&lt;10, G214/C214, "&gt;999%"))</f>
        <v>-</v>
      </c>
      <c r="J214" s="78" t="str">
        <f>IF(E214=0, "-", IF(H214/E214&lt;10, H214/E214, "&gt;999%"))</f>
        <v>-</v>
      </c>
    </row>
    <row r="215" spans="1:10" s="38" customFormat="1" x14ac:dyDescent="0.2">
      <c r="A215" s="143" t="s">
        <v>631</v>
      </c>
      <c r="B215" s="32">
        <v>3</v>
      </c>
      <c r="C215" s="33">
        <v>0</v>
      </c>
      <c r="D215" s="32">
        <v>3</v>
      </c>
      <c r="E215" s="33">
        <v>0</v>
      </c>
      <c r="F215" s="34"/>
      <c r="G215" s="32">
        <f>B215-C215</f>
        <v>3</v>
      </c>
      <c r="H215" s="33">
        <f>D215-E215</f>
        <v>3</v>
      </c>
      <c r="I215" s="35" t="str">
        <f>IF(C215=0, "-", IF(G215/C215&lt;10, G215/C215, "&gt;999%"))</f>
        <v>-</v>
      </c>
      <c r="J215" s="36" t="str">
        <f>IF(E215=0, "-", IF(H215/E215&lt;10, H215/E215, "&gt;999%"))</f>
        <v>-</v>
      </c>
    </row>
    <row r="216" spans="1:10" x14ac:dyDescent="0.2">
      <c r="A216" s="142"/>
      <c r="B216" s="63"/>
      <c r="C216" s="64"/>
      <c r="D216" s="63"/>
      <c r="E216" s="64"/>
      <c r="F216" s="65"/>
      <c r="G216" s="63"/>
      <c r="H216" s="64"/>
      <c r="I216" s="79"/>
      <c r="J216" s="80"/>
    </row>
    <row r="217" spans="1:10" x14ac:dyDescent="0.2">
      <c r="A217" s="111" t="s">
        <v>105</v>
      </c>
      <c r="B217" s="55"/>
      <c r="C217" s="56"/>
      <c r="D217" s="55"/>
      <c r="E217" s="56"/>
      <c r="F217" s="57"/>
      <c r="G217" s="55"/>
      <c r="H217" s="56"/>
      <c r="I217" s="77"/>
      <c r="J217" s="78"/>
    </row>
    <row r="218" spans="1:10" x14ac:dyDescent="0.2">
      <c r="A218" s="117" t="s">
        <v>592</v>
      </c>
      <c r="B218" s="55">
        <v>0</v>
      </c>
      <c r="C218" s="56">
        <v>0</v>
      </c>
      <c r="D218" s="55">
        <v>9</v>
      </c>
      <c r="E218" s="56">
        <v>10</v>
      </c>
      <c r="F218" s="57"/>
      <c r="G218" s="55">
        <f>B218-C218</f>
        <v>0</v>
      </c>
      <c r="H218" s="56">
        <f>D218-E218</f>
        <v>-1</v>
      </c>
      <c r="I218" s="77" t="str">
        <f>IF(C218=0, "-", IF(G218/C218&lt;10, G218/C218, "&gt;999%"))</f>
        <v>-</v>
      </c>
      <c r="J218" s="78">
        <f>IF(E218=0, "-", IF(H218/E218&lt;10, H218/E218, "&gt;999%"))</f>
        <v>-0.1</v>
      </c>
    </row>
    <row r="219" spans="1:10" x14ac:dyDescent="0.2">
      <c r="A219" s="117" t="s">
        <v>580</v>
      </c>
      <c r="B219" s="55">
        <v>1</v>
      </c>
      <c r="C219" s="56">
        <v>0</v>
      </c>
      <c r="D219" s="55">
        <v>1</v>
      </c>
      <c r="E219" s="56">
        <v>4</v>
      </c>
      <c r="F219" s="57"/>
      <c r="G219" s="55">
        <f>B219-C219</f>
        <v>1</v>
      </c>
      <c r="H219" s="56">
        <f>D219-E219</f>
        <v>-3</v>
      </c>
      <c r="I219" s="77" t="str">
        <f>IF(C219=0, "-", IF(G219/C219&lt;10, G219/C219, "&gt;999%"))</f>
        <v>-</v>
      </c>
      <c r="J219" s="78">
        <f>IF(E219=0, "-", IF(H219/E219&lt;10, H219/E219, "&gt;999%"))</f>
        <v>-0.75</v>
      </c>
    </row>
    <row r="220" spans="1:10" x14ac:dyDescent="0.2">
      <c r="A220" s="117" t="s">
        <v>569</v>
      </c>
      <c r="B220" s="55">
        <v>9</v>
      </c>
      <c r="C220" s="56">
        <v>3</v>
      </c>
      <c r="D220" s="55">
        <v>20</v>
      </c>
      <c r="E220" s="56">
        <v>17</v>
      </c>
      <c r="F220" s="57"/>
      <c r="G220" s="55">
        <f>B220-C220</f>
        <v>6</v>
      </c>
      <c r="H220" s="56">
        <f>D220-E220</f>
        <v>3</v>
      </c>
      <c r="I220" s="77">
        <f>IF(C220=0, "-", IF(G220/C220&lt;10, G220/C220, "&gt;999%"))</f>
        <v>2</v>
      </c>
      <c r="J220" s="78">
        <f>IF(E220=0, "-", IF(H220/E220&lt;10, H220/E220, "&gt;999%"))</f>
        <v>0.17647058823529413</v>
      </c>
    </row>
    <row r="221" spans="1:10" x14ac:dyDescent="0.2">
      <c r="A221" s="117" t="s">
        <v>570</v>
      </c>
      <c r="B221" s="55">
        <v>2</v>
      </c>
      <c r="C221" s="56">
        <v>3</v>
      </c>
      <c r="D221" s="55">
        <v>5</v>
      </c>
      <c r="E221" s="56">
        <v>6</v>
      </c>
      <c r="F221" s="57"/>
      <c r="G221" s="55">
        <f>B221-C221</f>
        <v>-1</v>
      </c>
      <c r="H221" s="56">
        <f>D221-E221</f>
        <v>-1</v>
      </c>
      <c r="I221" s="77">
        <f>IF(C221=0, "-", IF(G221/C221&lt;10, G221/C221, "&gt;999%"))</f>
        <v>-0.33333333333333331</v>
      </c>
      <c r="J221" s="78">
        <f>IF(E221=0, "-", IF(H221/E221&lt;10, H221/E221, "&gt;999%"))</f>
        <v>-0.16666666666666666</v>
      </c>
    </row>
    <row r="222" spans="1:10" s="38" customFormat="1" x14ac:dyDescent="0.2">
      <c r="A222" s="143" t="s">
        <v>632</v>
      </c>
      <c r="B222" s="32">
        <v>12</v>
      </c>
      <c r="C222" s="33">
        <v>6</v>
      </c>
      <c r="D222" s="32">
        <v>35</v>
      </c>
      <c r="E222" s="33">
        <v>37</v>
      </c>
      <c r="F222" s="34"/>
      <c r="G222" s="32">
        <f>B222-C222</f>
        <v>6</v>
      </c>
      <c r="H222" s="33">
        <f>D222-E222</f>
        <v>-2</v>
      </c>
      <c r="I222" s="35">
        <f>IF(C222=0, "-", IF(G222/C222&lt;10, G222/C222, "&gt;999%"))</f>
        <v>1</v>
      </c>
      <c r="J222" s="36">
        <f>IF(E222=0, "-", IF(H222/E222&lt;10, H222/E222, "&gt;999%"))</f>
        <v>-5.4054054054054057E-2</v>
      </c>
    </row>
    <row r="223" spans="1:10" x14ac:dyDescent="0.2">
      <c r="A223" s="142"/>
      <c r="B223" s="63"/>
      <c r="C223" s="64"/>
      <c r="D223" s="63"/>
      <c r="E223" s="64"/>
      <c r="F223" s="65"/>
      <c r="G223" s="63"/>
      <c r="H223" s="64"/>
      <c r="I223" s="79"/>
      <c r="J223" s="80"/>
    </row>
    <row r="224" spans="1:10" x14ac:dyDescent="0.2">
      <c r="A224" s="111" t="s">
        <v>70</v>
      </c>
      <c r="B224" s="55"/>
      <c r="C224" s="56"/>
      <c r="D224" s="55"/>
      <c r="E224" s="56"/>
      <c r="F224" s="57"/>
      <c r="G224" s="55"/>
      <c r="H224" s="56"/>
      <c r="I224" s="77"/>
      <c r="J224" s="78"/>
    </row>
    <row r="225" spans="1:10" x14ac:dyDescent="0.2">
      <c r="A225" s="117" t="s">
        <v>397</v>
      </c>
      <c r="B225" s="55">
        <v>5</v>
      </c>
      <c r="C225" s="56">
        <v>11</v>
      </c>
      <c r="D225" s="55">
        <v>15</v>
      </c>
      <c r="E225" s="56">
        <v>38</v>
      </c>
      <c r="F225" s="57"/>
      <c r="G225" s="55">
        <f t="shared" ref="G225:G231" si="24">B225-C225</f>
        <v>-6</v>
      </c>
      <c r="H225" s="56">
        <f t="shared" ref="H225:H231" si="25">D225-E225</f>
        <v>-23</v>
      </c>
      <c r="I225" s="77">
        <f t="shared" ref="I225:I231" si="26">IF(C225=0, "-", IF(G225/C225&lt;10, G225/C225, "&gt;999%"))</f>
        <v>-0.54545454545454541</v>
      </c>
      <c r="J225" s="78">
        <f t="shared" ref="J225:J231" si="27">IF(E225=0, "-", IF(H225/E225&lt;10, H225/E225, "&gt;999%"))</f>
        <v>-0.60526315789473684</v>
      </c>
    </row>
    <row r="226" spans="1:10" x14ac:dyDescent="0.2">
      <c r="A226" s="117" t="s">
        <v>475</v>
      </c>
      <c r="B226" s="55">
        <v>7</v>
      </c>
      <c r="C226" s="56">
        <v>3</v>
      </c>
      <c r="D226" s="55">
        <v>9</v>
      </c>
      <c r="E226" s="56">
        <v>17</v>
      </c>
      <c r="F226" s="57"/>
      <c r="G226" s="55">
        <f t="shared" si="24"/>
        <v>4</v>
      </c>
      <c r="H226" s="56">
        <f t="shared" si="25"/>
        <v>-8</v>
      </c>
      <c r="I226" s="77">
        <f t="shared" si="26"/>
        <v>1.3333333333333333</v>
      </c>
      <c r="J226" s="78">
        <f t="shared" si="27"/>
        <v>-0.47058823529411764</v>
      </c>
    </row>
    <row r="227" spans="1:10" x14ac:dyDescent="0.2">
      <c r="A227" s="117" t="s">
        <v>329</v>
      </c>
      <c r="B227" s="55">
        <v>0</v>
      </c>
      <c r="C227" s="56">
        <v>1</v>
      </c>
      <c r="D227" s="55">
        <v>2</v>
      </c>
      <c r="E227" s="56">
        <v>3</v>
      </c>
      <c r="F227" s="57"/>
      <c r="G227" s="55">
        <f t="shared" si="24"/>
        <v>-1</v>
      </c>
      <c r="H227" s="56">
        <f t="shared" si="25"/>
        <v>-1</v>
      </c>
      <c r="I227" s="77">
        <f t="shared" si="26"/>
        <v>-1</v>
      </c>
      <c r="J227" s="78">
        <f t="shared" si="27"/>
        <v>-0.33333333333333331</v>
      </c>
    </row>
    <row r="228" spans="1:10" x14ac:dyDescent="0.2">
      <c r="A228" s="117" t="s">
        <v>476</v>
      </c>
      <c r="B228" s="55">
        <v>0</v>
      </c>
      <c r="C228" s="56">
        <v>0</v>
      </c>
      <c r="D228" s="55">
        <v>1</v>
      </c>
      <c r="E228" s="56">
        <v>1</v>
      </c>
      <c r="F228" s="57"/>
      <c r="G228" s="55">
        <f t="shared" si="24"/>
        <v>0</v>
      </c>
      <c r="H228" s="56">
        <f t="shared" si="25"/>
        <v>0</v>
      </c>
      <c r="I228" s="77" t="str">
        <f t="shared" si="26"/>
        <v>-</v>
      </c>
      <c r="J228" s="78">
        <f t="shared" si="27"/>
        <v>0</v>
      </c>
    </row>
    <row r="229" spans="1:10" x14ac:dyDescent="0.2">
      <c r="A229" s="117" t="s">
        <v>254</v>
      </c>
      <c r="B229" s="55">
        <v>3</v>
      </c>
      <c r="C229" s="56">
        <v>0</v>
      </c>
      <c r="D229" s="55">
        <v>11</v>
      </c>
      <c r="E229" s="56">
        <v>10</v>
      </c>
      <c r="F229" s="57"/>
      <c r="G229" s="55">
        <f t="shared" si="24"/>
        <v>3</v>
      </c>
      <c r="H229" s="56">
        <f t="shared" si="25"/>
        <v>1</v>
      </c>
      <c r="I229" s="77" t="str">
        <f t="shared" si="26"/>
        <v>-</v>
      </c>
      <c r="J229" s="78">
        <f t="shared" si="27"/>
        <v>0.1</v>
      </c>
    </row>
    <row r="230" spans="1:10" x14ac:dyDescent="0.2">
      <c r="A230" s="117" t="s">
        <v>274</v>
      </c>
      <c r="B230" s="55">
        <v>0</v>
      </c>
      <c r="C230" s="56">
        <v>0</v>
      </c>
      <c r="D230" s="55">
        <v>1</v>
      </c>
      <c r="E230" s="56">
        <v>2</v>
      </c>
      <c r="F230" s="57"/>
      <c r="G230" s="55">
        <f t="shared" si="24"/>
        <v>0</v>
      </c>
      <c r="H230" s="56">
        <f t="shared" si="25"/>
        <v>-1</v>
      </c>
      <c r="I230" s="77" t="str">
        <f t="shared" si="26"/>
        <v>-</v>
      </c>
      <c r="J230" s="78">
        <f t="shared" si="27"/>
        <v>-0.5</v>
      </c>
    </row>
    <row r="231" spans="1:10" s="38" customFormat="1" x14ac:dyDescent="0.2">
      <c r="A231" s="143" t="s">
        <v>633</v>
      </c>
      <c r="B231" s="32">
        <v>15</v>
      </c>
      <c r="C231" s="33">
        <v>15</v>
      </c>
      <c r="D231" s="32">
        <v>39</v>
      </c>
      <c r="E231" s="33">
        <v>71</v>
      </c>
      <c r="F231" s="34"/>
      <c r="G231" s="32">
        <f t="shared" si="24"/>
        <v>0</v>
      </c>
      <c r="H231" s="33">
        <f t="shared" si="25"/>
        <v>-32</v>
      </c>
      <c r="I231" s="35">
        <f t="shared" si="26"/>
        <v>0</v>
      </c>
      <c r="J231" s="36">
        <f t="shared" si="27"/>
        <v>-0.45070422535211269</v>
      </c>
    </row>
    <row r="232" spans="1:10" x14ac:dyDescent="0.2">
      <c r="A232" s="142"/>
      <c r="B232" s="63"/>
      <c r="C232" s="64"/>
      <c r="D232" s="63"/>
      <c r="E232" s="64"/>
      <c r="F232" s="65"/>
      <c r="G232" s="63"/>
      <c r="H232" s="64"/>
      <c r="I232" s="79"/>
      <c r="J232" s="80"/>
    </row>
    <row r="233" spans="1:10" x14ac:dyDescent="0.2">
      <c r="A233" s="111" t="s">
        <v>71</v>
      </c>
      <c r="B233" s="55"/>
      <c r="C233" s="56"/>
      <c r="D233" s="55"/>
      <c r="E233" s="56"/>
      <c r="F233" s="57"/>
      <c r="G233" s="55"/>
      <c r="H233" s="56"/>
      <c r="I233" s="77"/>
      <c r="J233" s="78"/>
    </row>
    <row r="234" spans="1:10" x14ac:dyDescent="0.2">
      <c r="A234" s="117" t="s">
        <v>410</v>
      </c>
      <c r="B234" s="55">
        <v>4</v>
      </c>
      <c r="C234" s="56">
        <v>2</v>
      </c>
      <c r="D234" s="55">
        <v>18</v>
      </c>
      <c r="E234" s="56">
        <v>13</v>
      </c>
      <c r="F234" s="57"/>
      <c r="G234" s="55">
        <f t="shared" ref="G234:G240" si="28">B234-C234</f>
        <v>2</v>
      </c>
      <c r="H234" s="56">
        <f t="shared" ref="H234:H240" si="29">D234-E234</f>
        <v>5</v>
      </c>
      <c r="I234" s="77">
        <f t="shared" ref="I234:I240" si="30">IF(C234=0, "-", IF(G234/C234&lt;10, G234/C234, "&gt;999%"))</f>
        <v>1</v>
      </c>
      <c r="J234" s="78">
        <f t="shared" ref="J234:J240" si="31">IF(E234=0, "-", IF(H234/E234&lt;10, H234/E234, "&gt;999%"))</f>
        <v>0.38461538461538464</v>
      </c>
    </row>
    <row r="235" spans="1:10" x14ac:dyDescent="0.2">
      <c r="A235" s="117" t="s">
        <v>377</v>
      </c>
      <c r="B235" s="55">
        <v>3</v>
      </c>
      <c r="C235" s="56">
        <v>2</v>
      </c>
      <c r="D235" s="55">
        <v>11</v>
      </c>
      <c r="E235" s="56">
        <v>13</v>
      </c>
      <c r="F235" s="57"/>
      <c r="G235" s="55">
        <f t="shared" si="28"/>
        <v>1</v>
      </c>
      <c r="H235" s="56">
        <f t="shared" si="29"/>
        <v>-2</v>
      </c>
      <c r="I235" s="77">
        <f t="shared" si="30"/>
        <v>0.5</v>
      </c>
      <c r="J235" s="78">
        <f t="shared" si="31"/>
        <v>-0.15384615384615385</v>
      </c>
    </row>
    <row r="236" spans="1:10" x14ac:dyDescent="0.2">
      <c r="A236" s="117" t="s">
        <v>545</v>
      </c>
      <c r="B236" s="55">
        <v>4</v>
      </c>
      <c r="C236" s="56">
        <v>0</v>
      </c>
      <c r="D236" s="55">
        <v>7</v>
      </c>
      <c r="E236" s="56">
        <v>0</v>
      </c>
      <c r="F236" s="57"/>
      <c r="G236" s="55">
        <f t="shared" si="28"/>
        <v>4</v>
      </c>
      <c r="H236" s="56">
        <f t="shared" si="29"/>
        <v>7</v>
      </c>
      <c r="I236" s="77" t="str">
        <f t="shared" si="30"/>
        <v>-</v>
      </c>
      <c r="J236" s="78" t="str">
        <f t="shared" si="31"/>
        <v>-</v>
      </c>
    </row>
    <row r="237" spans="1:10" x14ac:dyDescent="0.2">
      <c r="A237" s="117" t="s">
        <v>453</v>
      </c>
      <c r="B237" s="55">
        <v>14</v>
      </c>
      <c r="C237" s="56">
        <v>16</v>
      </c>
      <c r="D237" s="55">
        <v>56</v>
      </c>
      <c r="E237" s="56">
        <v>68</v>
      </c>
      <c r="F237" s="57"/>
      <c r="G237" s="55">
        <f t="shared" si="28"/>
        <v>-2</v>
      </c>
      <c r="H237" s="56">
        <f t="shared" si="29"/>
        <v>-12</v>
      </c>
      <c r="I237" s="77">
        <f t="shared" si="30"/>
        <v>-0.125</v>
      </c>
      <c r="J237" s="78">
        <f t="shared" si="31"/>
        <v>-0.17647058823529413</v>
      </c>
    </row>
    <row r="238" spans="1:10" x14ac:dyDescent="0.2">
      <c r="A238" s="117" t="s">
        <v>378</v>
      </c>
      <c r="B238" s="55">
        <v>0</v>
      </c>
      <c r="C238" s="56">
        <v>0</v>
      </c>
      <c r="D238" s="55">
        <v>0</v>
      </c>
      <c r="E238" s="56">
        <v>2</v>
      </c>
      <c r="F238" s="57"/>
      <c r="G238" s="55">
        <f t="shared" si="28"/>
        <v>0</v>
      </c>
      <c r="H238" s="56">
        <f t="shared" si="29"/>
        <v>-2</v>
      </c>
      <c r="I238" s="77" t="str">
        <f t="shared" si="30"/>
        <v>-</v>
      </c>
      <c r="J238" s="78">
        <f t="shared" si="31"/>
        <v>-1</v>
      </c>
    </row>
    <row r="239" spans="1:10" x14ac:dyDescent="0.2">
      <c r="A239" s="117" t="s">
        <v>454</v>
      </c>
      <c r="B239" s="55">
        <v>4</v>
      </c>
      <c r="C239" s="56">
        <v>7</v>
      </c>
      <c r="D239" s="55">
        <v>26</v>
      </c>
      <c r="E239" s="56">
        <v>26</v>
      </c>
      <c r="F239" s="57"/>
      <c r="G239" s="55">
        <f t="shared" si="28"/>
        <v>-3</v>
      </c>
      <c r="H239" s="56">
        <f t="shared" si="29"/>
        <v>0</v>
      </c>
      <c r="I239" s="77">
        <f t="shared" si="30"/>
        <v>-0.42857142857142855</v>
      </c>
      <c r="J239" s="78">
        <f t="shared" si="31"/>
        <v>0</v>
      </c>
    </row>
    <row r="240" spans="1:10" s="38" customFormat="1" x14ac:dyDescent="0.2">
      <c r="A240" s="143" t="s">
        <v>634</v>
      </c>
      <c r="B240" s="32">
        <v>29</v>
      </c>
      <c r="C240" s="33">
        <v>27</v>
      </c>
      <c r="D240" s="32">
        <v>118</v>
      </c>
      <c r="E240" s="33">
        <v>122</v>
      </c>
      <c r="F240" s="34"/>
      <c r="G240" s="32">
        <f t="shared" si="28"/>
        <v>2</v>
      </c>
      <c r="H240" s="33">
        <f t="shared" si="29"/>
        <v>-4</v>
      </c>
      <c r="I240" s="35">
        <f t="shared" si="30"/>
        <v>7.407407407407407E-2</v>
      </c>
      <c r="J240" s="36">
        <f t="shared" si="31"/>
        <v>-3.2786885245901641E-2</v>
      </c>
    </row>
    <row r="241" spans="1:10" x14ac:dyDescent="0.2">
      <c r="A241" s="142"/>
      <c r="B241" s="63"/>
      <c r="C241" s="64"/>
      <c r="D241" s="63"/>
      <c r="E241" s="64"/>
      <c r="F241" s="65"/>
      <c r="G241" s="63"/>
      <c r="H241" s="64"/>
      <c r="I241" s="79"/>
      <c r="J241" s="80"/>
    </row>
    <row r="242" spans="1:10" x14ac:dyDescent="0.2">
      <c r="A242" s="111" t="s">
        <v>106</v>
      </c>
      <c r="B242" s="55"/>
      <c r="C242" s="56"/>
      <c r="D242" s="55"/>
      <c r="E242" s="56"/>
      <c r="F242" s="57"/>
      <c r="G242" s="55"/>
      <c r="H242" s="56"/>
      <c r="I242" s="77"/>
      <c r="J242" s="78"/>
    </row>
    <row r="243" spans="1:10" x14ac:dyDescent="0.2">
      <c r="A243" s="117" t="s">
        <v>106</v>
      </c>
      <c r="B243" s="55">
        <v>16</v>
      </c>
      <c r="C243" s="56">
        <v>12</v>
      </c>
      <c r="D243" s="55">
        <v>68</v>
      </c>
      <c r="E243" s="56">
        <v>79</v>
      </c>
      <c r="F243" s="57"/>
      <c r="G243" s="55">
        <f>B243-C243</f>
        <v>4</v>
      </c>
      <c r="H243" s="56">
        <f>D243-E243</f>
        <v>-11</v>
      </c>
      <c r="I243" s="77">
        <f>IF(C243=0, "-", IF(G243/C243&lt;10, G243/C243, "&gt;999%"))</f>
        <v>0.33333333333333331</v>
      </c>
      <c r="J243" s="78">
        <f>IF(E243=0, "-", IF(H243/E243&lt;10, H243/E243, "&gt;999%"))</f>
        <v>-0.13924050632911392</v>
      </c>
    </row>
    <row r="244" spans="1:10" s="38" customFormat="1" x14ac:dyDescent="0.2">
      <c r="A244" s="143" t="s">
        <v>635</v>
      </c>
      <c r="B244" s="32">
        <v>16</v>
      </c>
      <c r="C244" s="33">
        <v>12</v>
      </c>
      <c r="D244" s="32">
        <v>68</v>
      </c>
      <c r="E244" s="33">
        <v>79</v>
      </c>
      <c r="F244" s="34"/>
      <c r="G244" s="32">
        <f>B244-C244</f>
        <v>4</v>
      </c>
      <c r="H244" s="33">
        <f>D244-E244</f>
        <v>-11</v>
      </c>
      <c r="I244" s="35">
        <f>IF(C244=0, "-", IF(G244/C244&lt;10, G244/C244, "&gt;999%"))</f>
        <v>0.33333333333333331</v>
      </c>
      <c r="J244" s="36">
        <f>IF(E244=0, "-", IF(H244/E244&lt;10, H244/E244, "&gt;999%"))</f>
        <v>-0.13924050632911392</v>
      </c>
    </row>
    <row r="245" spans="1:10" x14ac:dyDescent="0.2">
      <c r="A245" s="142"/>
      <c r="B245" s="63"/>
      <c r="C245" s="64"/>
      <c r="D245" s="63"/>
      <c r="E245" s="64"/>
      <c r="F245" s="65"/>
      <c r="G245" s="63"/>
      <c r="H245" s="64"/>
      <c r="I245" s="79"/>
      <c r="J245" s="80"/>
    </row>
    <row r="246" spans="1:10" x14ac:dyDescent="0.2">
      <c r="A246" s="111" t="s">
        <v>72</v>
      </c>
      <c r="B246" s="55"/>
      <c r="C246" s="56"/>
      <c r="D246" s="55"/>
      <c r="E246" s="56"/>
      <c r="F246" s="57"/>
      <c r="G246" s="55"/>
      <c r="H246" s="56"/>
      <c r="I246" s="77"/>
      <c r="J246" s="78"/>
    </row>
    <row r="247" spans="1:10" x14ac:dyDescent="0.2">
      <c r="A247" s="117" t="s">
        <v>296</v>
      </c>
      <c r="B247" s="55">
        <v>23</v>
      </c>
      <c r="C247" s="56">
        <v>22</v>
      </c>
      <c r="D247" s="55">
        <v>106</v>
      </c>
      <c r="E247" s="56">
        <v>107</v>
      </c>
      <c r="F247" s="57"/>
      <c r="G247" s="55">
        <f t="shared" ref="G247:G257" si="32">B247-C247</f>
        <v>1</v>
      </c>
      <c r="H247" s="56">
        <f t="shared" ref="H247:H257" si="33">D247-E247</f>
        <v>-1</v>
      </c>
      <c r="I247" s="77">
        <f t="shared" ref="I247:I257" si="34">IF(C247=0, "-", IF(G247/C247&lt;10, G247/C247, "&gt;999%"))</f>
        <v>4.5454545454545456E-2</v>
      </c>
      <c r="J247" s="78">
        <f t="shared" ref="J247:J257" si="35">IF(E247=0, "-", IF(H247/E247&lt;10, H247/E247, "&gt;999%"))</f>
        <v>-9.3457943925233638E-3</v>
      </c>
    </row>
    <row r="248" spans="1:10" x14ac:dyDescent="0.2">
      <c r="A248" s="117" t="s">
        <v>204</v>
      </c>
      <c r="B248" s="55">
        <v>96</v>
      </c>
      <c r="C248" s="56">
        <v>155</v>
      </c>
      <c r="D248" s="55">
        <v>419</v>
      </c>
      <c r="E248" s="56">
        <v>599</v>
      </c>
      <c r="F248" s="57"/>
      <c r="G248" s="55">
        <f t="shared" si="32"/>
        <v>-59</v>
      </c>
      <c r="H248" s="56">
        <f t="shared" si="33"/>
        <v>-180</v>
      </c>
      <c r="I248" s="77">
        <f t="shared" si="34"/>
        <v>-0.38064516129032255</v>
      </c>
      <c r="J248" s="78">
        <f t="shared" si="35"/>
        <v>-0.30050083472454092</v>
      </c>
    </row>
    <row r="249" spans="1:10" x14ac:dyDescent="0.2">
      <c r="A249" s="117" t="s">
        <v>236</v>
      </c>
      <c r="B249" s="55">
        <v>1</v>
      </c>
      <c r="C249" s="56">
        <v>1</v>
      </c>
      <c r="D249" s="55">
        <v>2</v>
      </c>
      <c r="E249" s="56">
        <v>9</v>
      </c>
      <c r="F249" s="57"/>
      <c r="G249" s="55">
        <f t="shared" si="32"/>
        <v>0</v>
      </c>
      <c r="H249" s="56">
        <f t="shared" si="33"/>
        <v>-7</v>
      </c>
      <c r="I249" s="77">
        <f t="shared" si="34"/>
        <v>0</v>
      </c>
      <c r="J249" s="78">
        <f t="shared" si="35"/>
        <v>-0.77777777777777779</v>
      </c>
    </row>
    <row r="250" spans="1:10" x14ac:dyDescent="0.2">
      <c r="A250" s="117" t="s">
        <v>169</v>
      </c>
      <c r="B250" s="55">
        <v>22</v>
      </c>
      <c r="C250" s="56">
        <v>46</v>
      </c>
      <c r="D250" s="55">
        <v>119</v>
      </c>
      <c r="E250" s="56">
        <v>196</v>
      </c>
      <c r="F250" s="57"/>
      <c r="G250" s="55">
        <f t="shared" si="32"/>
        <v>-24</v>
      </c>
      <c r="H250" s="56">
        <f t="shared" si="33"/>
        <v>-77</v>
      </c>
      <c r="I250" s="77">
        <f t="shared" si="34"/>
        <v>-0.52173913043478259</v>
      </c>
      <c r="J250" s="78">
        <f t="shared" si="35"/>
        <v>-0.39285714285714285</v>
      </c>
    </row>
    <row r="251" spans="1:10" x14ac:dyDescent="0.2">
      <c r="A251" s="117" t="s">
        <v>178</v>
      </c>
      <c r="B251" s="55">
        <v>21</v>
      </c>
      <c r="C251" s="56">
        <v>41</v>
      </c>
      <c r="D251" s="55">
        <v>118</v>
      </c>
      <c r="E251" s="56">
        <v>158</v>
      </c>
      <c r="F251" s="57"/>
      <c r="G251" s="55">
        <f t="shared" si="32"/>
        <v>-20</v>
      </c>
      <c r="H251" s="56">
        <f t="shared" si="33"/>
        <v>-40</v>
      </c>
      <c r="I251" s="77">
        <f t="shared" si="34"/>
        <v>-0.48780487804878048</v>
      </c>
      <c r="J251" s="78">
        <f t="shared" si="35"/>
        <v>-0.25316455696202533</v>
      </c>
    </row>
    <row r="252" spans="1:10" x14ac:dyDescent="0.2">
      <c r="A252" s="117" t="s">
        <v>379</v>
      </c>
      <c r="B252" s="55">
        <v>51</v>
      </c>
      <c r="C252" s="56">
        <v>0</v>
      </c>
      <c r="D252" s="55">
        <v>239</v>
      </c>
      <c r="E252" s="56">
        <v>0</v>
      </c>
      <c r="F252" s="57"/>
      <c r="G252" s="55">
        <f t="shared" si="32"/>
        <v>51</v>
      </c>
      <c r="H252" s="56">
        <f t="shared" si="33"/>
        <v>239</v>
      </c>
      <c r="I252" s="77" t="str">
        <f t="shared" si="34"/>
        <v>-</v>
      </c>
      <c r="J252" s="78" t="str">
        <f t="shared" si="35"/>
        <v>-</v>
      </c>
    </row>
    <row r="253" spans="1:10" x14ac:dyDescent="0.2">
      <c r="A253" s="117" t="s">
        <v>455</v>
      </c>
      <c r="B253" s="55">
        <v>27</v>
      </c>
      <c r="C253" s="56">
        <v>12</v>
      </c>
      <c r="D253" s="55">
        <v>109</v>
      </c>
      <c r="E253" s="56">
        <v>111</v>
      </c>
      <c r="F253" s="57"/>
      <c r="G253" s="55">
        <f t="shared" si="32"/>
        <v>15</v>
      </c>
      <c r="H253" s="56">
        <f t="shared" si="33"/>
        <v>-2</v>
      </c>
      <c r="I253" s="77">
        <f t="shared" si="34"/>
        <v>1.25</v>
      </c>
      <c r="J253" s="78">
        <f t="shared" si="35"/>
        <v>-1.8018018018018018E-2</v>
      </c>
    </row>
    <row r="254" spans="1:10" x14ac:dyDescent="0.2">
      <c r="A254" s="117" t="s">
        <v>205</v>
      </c>
      <c r="B254" s="55">
        <v>0</v>
      </c>
      <c r="C254" s="56">
        <v>0</v>
      </c>
      <c r="D254" s="55">
        <v>0</v>
      </c>
      <c r="E254" s="56">
        <v>4</v>
      </c>
      <c r="F254" s="57"/>
      <c r="G254" s="55">
        <f t="shared" si="32"/>
        <v>0</v>
      </c>
      <c r="H254" s="56">
        <f t="shared" si="33"/>
        <v>-4</v>
      </c>
      <c r="I254" s="77" t="str">
        <f t="shared" si="34"/>
        <v>-</v>
      </c>
      <c r="J254" s="78">
        <f t="shared" si="35"/>
        <v>-1</v>
      </c>
    </row>
    <row r="255" spans="1:10" x14ac:dyDescent="0.2">
      <c r="A255" s="117" t="s">
        <v>411</v>
      </c>
      <c r="B255" s="55">
        <v>68</v>
      </c>
      <c r="C255" s="56">
        <v>86</v>
      </c>
      <c r="D255" s="55">
        <v>276</v>
      </c>
      <c r="E255" s="56">
        <v>343</v>
      </c>
      <c r="F255" s="57"/>
      <c r="G255" s="55">
        <f t="shared" si="32"/>
        <v>-18</v>
      </c>
      <c r="H255" s="56">
        <f t="shared" si="33"/>
        <v>-67</v>
      </c>
      <c r="I255" s="77">
        <f t="shared" si="34"/>
        <v>-0.20930232558139536</v>
      </c>
      <c r="J255" s="78">
        <f t="shared" si="35"/>
        <v>-0.19533527696793002</v>
      </c>
    </row>
    <row r="256" spans="1:10" x14ac:dyDescent="0.2">
      <c r="A256" s="117" t="s">
        <v>266</v>
      </c>
      <c r="B256" s="55">
        <v>15</v>
      </c>
      <c r="C256" s="56">
        <v>8</v>
      </c>
      <c r="D256" s="55">
        <v>37</v>
      </c>
      <c r="E256" s="56">
        <v>50</v>
      </c>
      <c r="F256" s="57"/>
      <c r="G256" s="55">
        <f t="shared" si="32"/>
        <v>7</v>
      </c>
      <c r="H256" s="56">
        <f t="shared" si="33"/>
        <v>-13</v>
      </c>
      <c r="I256" s="77">
        <f t="shared" si="34"/>
        <v>0.875</v>
      </c>
      <c r="J256" s="78">
        <f t="shared" si="35"/>
        <v>-0.26</v>
      </c>
    </row>
    <row r="257" spans="1:10" s="38" customFormat="1" x14ac:dyDescent="0.2">
      <c r="A257" s="143" t="s">
        <v>636</v>
      </c>
      <c r="B257" s="32">
        <v>324</v>
      </c>
      <c r="C257" s="33">
        <v>371</v>
      </c>
      <c r="D257" s="32">
        <v>1425</v>
      </c>
      <c r="E257" s="33">
        <v>1577</v>
      </c>
      <c r="F257" s="34"/>
      <c r="G257" s="32">
        <f t="shared" si="32"/>
        <v>-47</v>
      </c>
      <c r="H257" s="33">
        <f t="shared" si="33"/>
        <v>-152</v>
      </c>
      <c r="I257" s="35">
        <f t="shared" si="34"/>
        <v>-0.12668463611859837</v>
      </c>
      <c r="J257" s="36">
        <f t="shared" si="35"/>
        <v>-9.6385542168674704E-2</v>
      </c>
    </row>
    <row r="258" spans="1:10" x14ac:dyDescent="0.2">
      <c r="A258" s="142"/>
      <c r="B258" s="63"/>
      <c r="C258" s="64"/>
      <c r="D258" s="63"/>
      <c r="E258" s="64"/>
      <c r="F258" s="65"/>
      <c r="G258" s="63"/>
      <c r="H258" s="64"/>
      <c r="I258" s="79"/>
      <c r="J258" s="80"/>
    </row>
    <row r="259" spans="1:10" x14ac:dyDescent="0.2">
      <c r="A259" s="111" t="s">
        <v>73</v>
      </c>
      <c r="B259" s="55"/>
      <c r="C259" s="56"/>
      <c r="D259" s="55"/>
      <c r="E259" s="56"/>
      <c r="F259" s="57"/>
      <c r="G259" s="55"/>
      <c r="H259" s="56"/>
      <c r="I259" s="77"/>
      <c r="J259" s="78"/>
    </row>
    <row r="260" spans="1:10" x14ac:dyDescent="0.2">
      <c r="A260" s="117" t="s">
        <v>347</v>
      </c>
      <c r="B260" s="55">
        <v>1</v>
      </c>
      <c r="C260" s="56">
        <v>2</v>
      </c>
      <c r="D260" s="55">
        <v>3</v>
      </c>
      <c r="E260" s="56">
        <v>3</v>
      </c>
      <c r="F260" s="57"/>
      <c r="G260" s="55">
        <f>B260-C260</f>
        <v>-1</v>
      </c>
      <c r="H260" s="56">
        <f>D260-E260</f>
        <v>0</v>
      </c>
      <c r="I260" s="77">
        <f>IF(C260=0, "-", IF(G260/C260&lt;10, G260/C260, "&gt;999%"))</f>
        <v>-0.5</v>
      </c>
      <c r="J260" s="78">
        <f>IF(E260=0, "-", IF(H260/E260&lt;10, H260/E260, "&gt;999%"))</f>
        <v>0</v>
      </c>
    </row>
    <row r="261" spans="1:10" x14ac:dyDescent="0.2">
      <c r="A261" s="117" t="s">
        <v>496</v>
      </c>
      <c r="B261" s="55">
        <v>0</v>
      </c>
      <c r="C261" s="56">
        <v>1</v>
      </c>
      <c r="D261" s="55">
        <v>2</v>
      </c>
      <c r="E261" s="56">
        <v>1</v>
      </c>
      <c r="F261" s="57"/>
      <c r="G261" s="55">
        <f>B261-C261</f>
        <v>-1</v>
      </c>
      <c r="H261" s="56">
        <f>D261-E261</f>
        <v>1</v>
      </c>
      <c r="I261" s="77">
        <f>IF(C261=0, "-", IF(G261/C261&lt;10, G261/C261, "&gt;999%"))</f>
        <v>-1</v>
      </c>
      <c r="J261" s="78">
        <f>IF(E261=0, "-", IF(H261/E261&lt;10, H261/E261, "&gt;999%"))</f>
        <v>1</v>
      </c>
    </row>
    <row r="262" spans="1:10" s="38" customFormat="1" x14ac:dyDescent="0.2">
      <c r="A262" s="143" t="s">
        <v>637</v>
      </c>
      <c r="B262" s="32">
        <v>1</v>
      </c>
      <c r="C262" s="33">
        <v>3</v>
      </c>
      <c r="D262" s="32">
        <v>5</v>
      </c>
      <c r="E262" s="33">
        <v>4</v>
      </c>
      <c r="F262" s="34"/>
      <c r="G262" s="32">
        <f>B262-C262</f>
        <v>-2</v>
      </c>
      <c r="H262" s="33">
        <f>D262-E262</f>
        <v>1</v>
      </c>
      <c r="I262" s="35">
        <f>IF(C262=0, "-", IF(G262/C262&lt;10, G262/C262, "&gt;999%"))</f>
        <v>-0.66666666666666663</v>
      </c>
      <c r="J262" s="36">
        <f>IF(E262=0, "-", IF(H262/E262&lt;10, H262/E262, "&gt;999%"))</f>
        <v>0.25</v>
      </c>
    </row>
    <row r="263" spans="1:10" x14ac:dyDescent="0.2">
      <c r="A263" s="142"/>
      <c r="B263" s="63"/>
      <c r="C263" s="64"/>
      <c r="D263" s="63"/>
      <c r="E263" s="64"/>
      <c r="F263" s="65"/>
      <c r="G263" s="63"/>
      <c r="H263" s="64"/>
      <c r="I263" s="79"/>
      <c r="J263" s="80"/>
    </row>
    <row r="264" spans="1:10" x14ac:dyDescent="0.2">
      <c r="A264" s="111" t="s">
        <v>74</v>
      </c>
      <c r="B264" s="55"/>
      <c r="C264" s="56"/>
      <c r="D264" s="55"/>
      <c r="E264" s="56"/>
      <c r="F264" s="57"/>
      <c r="G264" s="55"/>
      <c r="H264" s="56"/>
      <c r="I264" s="77"/>
      <c r="J264" s="78"/>
    </row>
    <row r="265" spans="1:10" x14ac:dyDescent="0.2">
      <c r="A265" s="117" t="s">
        <v>497</v>
      </c>
      <c r="B265" s="55">
        <v>7</v>
      </c>
      <c r="C265" s="56">
        <v>13</v>
      </c>
      <c r="D265" s="55">
        <v>20</v>
      </c>
      <c r="E265" s="56">
        <v>42</v>
      </c>
      <c r="F265" s="57"/>
      <c r="G265" s="55">
        <f t="shared" ref="G265:G271" si="36">B265-C265</f>
        <v>-6</v>
      </c>
      <c r="H265" s="56">
        <f t="shared" ref="H265:H271" si="37">D265-E265</f>
        <v>-22</v>
      </c>
      <c r="I265" s="77">
        <f t="shared" ref="I265:I271" si="38">IF(C265=0, "-", IF(G265/C265&lt;10, G265/C265, "&gt;999%"))</f>
        <v>-0.46153846153846156</v>
      </c>
      <c r="J265" s="78">
        <f t="shared" ref="J265:J271" si="39">IF(E265=0, "-", IF(H265/E265&lt;10, H265/E265, "&gt;999%"))</f>
        <v>-0.52380952380952384</v>
      </c>
    </row>
    <row r="266" spans="1:10" x14ac:dyDescent="0.2">
      <c r="A266" s="117" t="s">
        <v>433</v>
      </c>
      <c r="B266" s="55">
        <v>13</v>
      </c>
      <c r="C266" s="56">
        <v>17</v>
      </c>
      <c r="D266" s="55">
        <v>30</v>
      </c>
      <c r="E266" s="56">
        <v>71</v>
      </c>
      <c r="F266" s="57"/>
      <c r="G266" s="55">
        <f t="shared" si="36"/>
        <v>-4</v>
      </c>
      <c r="H266" s="56">
        <f t="shared" si="37"/>
        <v>-41</v>
      </c>
      <c r="I266" s="77">
        <f t="shared" si="38"/>
        <v>-0.23529411764705882</v>
      </c>
      <c r="J266" s="78">
        <f t="shared" si="39"/>
        <v>-0.57746478873239437</v>
      </c>
    </row>
    <row r="267" spans="1:10" x14ac:dyDescent="0.2">
      <c r="A267" s="117" t="s">
        <v>498</v>
      </c>
      <c r="B267" s="55">
        <v>1</v>
      </c>
      <c r="C267" s="56">
        <v>1</v>
      </c>
      <c r="D267" s="55">
        <v>3</v>
      </c>
      <c r="E267" s="56">
        <v>6</v>
      </c>
      <c r="F267" s="57"/>
      <c r="G267" s="55">
        <f t="shared" si="36"/>
        <v>0</v>
      </c>
      <c r="H267" s="56">
        <f t="shared" si="37"/>
        <v>-3</v>
      </c>
      <c r="I267" s="77">
        <f t="shared" si="38"/>
        <v>0</v>
      </c>
      <c r="J267" s="78">
        <f t="shared" si="39"/>
        <v>-0.5</v>
      </c>
    </row>
    <row r="268" spans="1:10" x14ac:dyDescent="0.2">
      <c r="A268" s="117" t="s">
        <v>434</v>
      </c>
      <c r="B268" s="55">
        <v>20</v>
      </c>
      <c r="C268" s="56">
        <v>9</v>
      </c>
      <c r="D268" s="55">
        <v>47</v>
      </c>
      <c r="E268" s="56">
        <v>33</v>
      </c>
      <c r="F268" s="57"/>
      <c r="G268" s="55">
        <f t="shared" si="36"/>
        <v>11</v>
      </c>
      <c r="H268" s="56">
        <f t="shared" si="37"/>
        <v>14</v>
      </c>
      <c r="I268" s="77">
        <f t="shared" si="38"/>
        <v>1.2222222222222223</v>
      </c>
      <c r="J268" s="78">
        <f t="shared" si="39"/>
        <v>0.42424242424242425</v>
      </c>
    </row>
    <row r="269" spans="1:10" x14ac:dyDescent="0.2">
      <c r="A269" s="117" t="s">
        <v>477</v>
      </c>
      <c r="B269" s="55">
        <v>11</v>
      </c>
      <c r="C269" s="56">
        <v>9</v>
      </c>
      <c r="D269" s="55">
        <v>36</v>
      </c>
      <c r="E269" s="56">
        <v>61</v>
      </c>
      <c r="F269" s="57"/>
      <c r="G269" s="55">
        <f t="shared" si="36"/>
        <v>2</v>
      </c>
      <c r="H269" s="56">
        <f t="shared" si="37"/>
        <v>-25</v>
      </c>
      <c r="I269" s="77">
        <f t="shared" si="38"/>
        <v>0.22222222222222221</v>
      </c>
      <c r="J269" s="78">
        <f t="shared" si="39"/>
        <v>-0.4098360655737705</v>
      </c>
    </row>
    <row r="270" spans="1:10" x14ac:dyDescent="0.2">
      <c r="A270" s="117" t="s">
        <v>478</v>
      </c>
      <c r="B270" s="55">
        <v>10</v>
      </c>
      <c r="C270" s="56">
        <v>4</v>
      </c>
      <c r="D270" s="55">
        <v>19</v>
      </c>
      <c r="E270" s="56">
        <v>26</v>
      </c>
      <c r="F270" s="57"/>
      <c r="G270" s="55">
        <f t="shared" si="36"/>
        <v>6</v>
      </c>
      <c r="H270" s="56">
        <f t="shared" si="37"/>
        <v>-7</v>
      </c>
      <c r="I270" s="77">
        <f t="shared" si="38"/>
        <v>1.5</v>
      </c>
      <c r="J270" s="78">
        <f t="shared" si="39"/>
        <v>-0.26923076923076922</v>
      </c>
    </row>
    <row r="271" spans="1:10" s="38" customFormat="1" x14ac:dyDescent="0.2">
      <c r="A271" s="143" t="s">
        <v>638</v>
      </c>
      <c r="B271" s="32">
        <v>62</v>
      </c>
      <c r="C271" s="33">
        <v>53</v>
      </c>
      <c r="D271" s="32">
        <v>155</v>
      </c>
      <c r="E271" s="33">
        <v>239</v>
      </c>
      <c r="F271" s="34"/>
      <c r="G271" s="32">
        <f t="shared" si="36"/>
        <v>9</v>
      </c>
      <c r="H271" s="33">
        <f t="shared" si="37"/>
        <v>-84</v>
      </c>
      <c r="I271" s="35">
        <f t="shared" si="38"/>
        <v>0.16981132075471697</v>
      </c>
      <c r="J271" s="36">
        <f t="shared" si="39"/>
        <v>-0.35146443514644349</v>
      </c>
    </row>
    <row r="272" spans="1:10" x14ac:dyDescent="0.2">
      <c r="A272" s="142"/>
      <c r="B272" s="63"/>
      <c r="C272" s="64"/>
      <c r="D272" s="63"/>
      <c r="E272" s="64"/>
      <c r="F272" s="65"/>
      <c r="G272" s="63"/>
      <c r="H272" s="64"/>
      <c r="I272" s="79"/>
      <c r="J272" s="80"/>
    </row>
    <row r="273" spans="1:10" x14ac:dyDescent="0.2">
      <c r="A273" s="111" t="s">
        <v>75</v>
      </c>
      <c r="B273" s="55"/>
      <c r="C273" s="56"/>
      <c r="D273" s="55"/>
      <c r="E273" s="56"/>
      <c r="F273" s="57"/>
      <c r="G273" s="55"/>
      <c r="H273" s="56"/>
      <c r="I273" s="77"/>
      <c r="J273" s="78"/>
    </row>
    <row r="274" spans="1:10" x14ac:dyDescent="0.2">
      <c r="A274" s="117" t="s">
        <v>456</v>
      </c>
      <c r="B274" s="55">
        <v>1</v>
      </c>
      <c r="C274" s="56">
        <v>0</v>
      </c>
      <c r="D274" s="55">
        <v>9</v>
      </c>
      <c r="E274" s="56">
        <v>2</v>
      </c>
      <c r="F274" s="57"/>
      <c r="G274" s="55">
        <f t="shared" ref="G274:G279" si="40">B274-C274</f>
        <v>1</v>
      </c>
      <c r="H274" s="56">
        <f t="shared" ref="H274:H279" si="41">D274-E274</f>
        <v>7</v>
      </c>
      <c r="I274" s="77" t="str">
        <f t="shared" ref="I274:I279" si="42">IF(C274=0, "-", IF(G274/C274&lt;10, G274/C274, "&gt;999%"))</f>
        <v>-</v>
      </c>
      <c r="J274" s="78">
        <f t="shared" ref="J274:J279" si="43">IF(E274=0, "-", IF(H274/E274&lt;10, H274/E274, "&gt;999%"))</f>
        <v>3.5</v>
      </c>
    </row>
    <row r="275" spans="1:10" x14ac:dyDescent="0.2">
      <c r="A275" s="117" t="s">
        <v>522</v>
      </c>
      <c r="B275" s="55">
        <v>10</v>
      </c>
      <c r="C275" s="56">
        <v>17</v>
      </c>
      <c r="D275" s="55">
        <v>34</v>
      </c>
      <c r="E275" s="56">
        <v>48</v>
      </c>
      <c r="F275" s="57"/>
      <c r="G275" s="55">
        <f t="shared" si="40"/>
        <v>-7</v>
      </c>
      <c r="H275" s="56">
        <f t="shared" si="41"/>
        <v>-14</v>
      </c>
      <c r="I275" s="77">
        <f t="shared" si="42"/>
        <v>-0.41176470588235292</v>
      </c>
      <c r="J275" s="78">
        <f t="shared" si="43"/>
        <v>-0.29166666666666669</v>
      </c>
    </row>
    <row r="276" spans="1:10" x14ac:dyDescent="0.2">
      <c r="A276" s="117" t="s">
        <v>297</v>
      </c>
      <c r="B276" s="55">
        <v>3</v>
      </c>
      <c r="C276" s="56">
        <v>2</v>
      </c>
      <c r="D276" s="55">
        <v>10</v>
      </c>
      <c r="E276" s="56">
        <v>16</v>
      </c>
      <c r="F276" s="57"/>
      <c r="G276" s="55">
        <f t="shared" si="40"/>
        <v>1</v>
      </c>
      <c r="H276" s="56">
        <f t="shared" si="41"/>
        <v>-6</v>
      </c>
      <c r="I276" s="77">
        <f t="shared" si="42"/>
        <v>0.5</v>
      </c>
      <c r="J276" s="78">
        <f t="shared" si="43"/>
        <v>-0.375</v>
      </c>
    </row>
    <row r="277" spans="1:10" x14ac:dyDescent="0.2">
      <c r="A277" s="117" t="s">
        <v>546</v>
      </c>
      <c r="B277" s="55">
        <v>30</v>
      </c>
      <c r="C277" s="56">
        <v>15</v>
      </c>
      <c r="D277" s="55">
        <v>86</v>
      </c>
      <c r="E277" s="56">
        <v>64</v>
      </c>
      <c r="F277" s="57"/>
      <c r="G277" s="55">
        <f t="shared" si="40"/>
        <v>15</v>
      </c>
      <c r="H277" s="56">
        <f t="shared" si="41"/>
        <v>22</v>
      </c>
      <c r="I277" s="77">
        <f t="shared" si="42"/>
        <v>1</v>
      </c>
      <c r="J277" s="78">
        <f t="shared" si="43"/>
        <v>0.34375</v>
      </c>
    </row>
    <row r="278" spans="1:10" x14ac:dyDescent="0.2">
      <c r="A278" s="117" t="s">
        <v>523</v>
      </c>
      <c r="B278" s="55">
        <v>4</v>
      </c>
      <c r="C278" s="56">
        <v>7</v>
      </c>
      <c r="D278" s="55">
        <v>14</v>
      </c>
      <c r="E278" s="56">
        <v>15</v>
      </c>
      <c r="F278" s="57"/>
      <c r="G278" s="55">
        <f t="shared" si="40"/>
        <v>-3</v>
      </c>
      <c r="H278" s="56">
        <f t="shared" si="41"/>
        <v>-1</v>
      </c>
      <c r="I278" s="77">
        <f t="shared" si="42"/>
        <v>-0.42857142857142855</v>
      </c>
      <c r="J278" s="78">
        <f t="shared" si="43"/>
        <v>-6.6666666666666666E-2</v>
      </c>
    </row>
    <row r="279" spans="1:10" s="38" customFormat="1" x14ac:dyDescent="0.2">
      <c r="A279" s="143" t="s">
        <v>639</v>
      </c>
      <c r="B279" s="32">
        <v>48</v>
      </c>
      <c r="C279" s="33">
        <v>41</v>
      </c>
      <c r="D279" s="32">
        <v>153</v>
      </c>
      <c r="E279" s="33">
        <v>145</v>
      </c>
      <c r="F279" s="34"/>
      <c r="G279" s="32">
        <f t="shared" si="40"/>
        <v>7</v>
      </c>
      <c r="H279" s="33">
        <f t="shared" si="41"/>
        <v>8</v>
      </c>
      <c r="I279" s="35">
        <f t="shared" si="42"/>
        <v>0.17073170731707318</v>
      </c>
      <c r="J279" s="36">
        <f t="shared" si="43"/>
        <v>5.5172413793103448E-2</v>
      </c>
    </row>
    <row r="280" spans="1:10" x14ac:dyDescent="0.2">
      <c r="A280" s="142"/>
      <c r="B280" s="63"/>
      <c r="C280" s="64"/>
      <c r="D280" s="63"/>
      <c r="E280" s="64"/>
      <c r="F280" s="65"/>
      <c r="G280" s="63"/>
      <c r="H280" s="64"/>
      <c r="I280" s="79"/>
      <c r="J280" s="80"/>
    </row>
    <row r="281" spans="1:10" x14ac:dyDescent="0.2">
      <c r="A281" s="111" t="s">
        <v>76</v>
      </c>
      <c r="B281" s="55"/>
      <c r="C281" s="56"/>
      <c r="D281" s="55"/>
      <c r="E281" s="56"/>
      <c r="F281" s="57"/>
      <c r="G281" s="55"/>
      <c r="H281" s="56"/>
      <c r="I281" s="77"/>
      <c r="J281" s="78"/>
    </row>
    <row r="282" spans="1:10" x14ac:dyDescent="0.2">
      <c r="A282" s="117" t="s">
        <v>225</v>
      </c>
      <c r="B282" s="55">
        <v>1</v>
      </c>
      <c r="C282" s="56">
        <v>0</v>
      </c>
      <c r="D282" s="55">
        <v>2</v>
      </c>
      <c r="E282" s="56">
        <v>4</v>
      </c>
      <c r="F282" s="57"/>
      <c r="G282" s="55">
        <f t="shared" ref="G282:G292" si="44">B282-C282</f>
        <v>1</v>
      </c>
      <c r="H282" s="56">
        <f t="shared" ref="H282:H292" si="45">D282-E282</f>
        <v>-2</v>
      </c>
      <c r="I282" s="77" t="str">
        <f t="shared" ref="I282:I292" si="46">IF(C282=0, "-", IF(G282/C282&lt;10, G282/C282, "&gt;999%"))</f>
        <v>-</v>
      </c>
      <c r="J282" s="78">
        <f t="shared" ref="J282:J292" si="47">IF(E282=0, "-", IF(H282/E282&lt;10, H282/E282, "&gt;999%"))</f>
        <v>-0.5</v>
      </c>
    </row>
    <row r="283" spans="1:10" x14ac:dyDescent="0.2">
      <c r="A283" s="117" t="s">
        <v>255</v>
      </c>
      <c r="B283" s="55">
        <v>6</v>
      </c>
      <c r="C283" s="56">
        <v>1</v>
      </c>
      <c r="D283" s="55">
        <v>16</v>
      </c>
      <c r="E283" s="56">
        <v>15</v>
      </c>
      <c r="F283" s="57"/>
      <c r="G283" s="55">
        <f t="shared" si="44"/>
        <v>5</v>
      </c>
      <c r="H283" s="56">
        <f t="shared" si="45"/>
        <v>1</v>
      </c>
      <c r="I283" s="77">
        <f t="shared" si="46"/>
        <v>5</v>
      </c>
      <c r="J283" s="78">
        <f t="shared" si="47"/>
        <v>6.6666666666666666E-2</v>
      </c>
    </row>
    <row r="284" spans="1:10" x14ac:dyDescent="0.2">
      <c r="A284" s="117" t="s">
        <v>275</v>
      </c>
      <c r="B284" s="55">
        <v>0</v>
      </c>
      <c r="C284" s="56">
        <v>0</v>
      </c>
      <c r="D284" s="55">
        <v>0</v>
      </c>
      <c r="E284" s="56">
        <v>1</v>
      </c>
      <c r="F284" s="57"/>
      <c r="G284" s="55">
        <f t="shared" si="44"/>
        <v>0</v>
      </c>
      <c r="H284" s="56">
        <f t="shared" si="45"/>
        <v>-1</v>
      </c>
      <c r="I284" s="77" t="str">
        <f t="shared" si="46"/>
        <v>-</v>
      </c>
      <c r="J284" s="78">
        <f t="shared" si="47"/>
        <v>-1</v>
      </c>
    </row>
    <row r="285" spans="1:10" x14ac:dyDescent="0.2">
      <c r="A285" s="117" t="s">
        <v>256</v>
      </c>
      <c r="B285" s="55">
        <v>7</v>
      </c>
      <c r="C285" s="56">
        <v>2</v>
      </c>
      <c r="D285" s="55">
        <v>13</v>
      </c>
      <c r="E285" s="56">
        <v>18</v>
      </c>
      <c r="F285" s="57"/>
      <c r="G285" s="55">
        <f t="shared" si="44"/>
        <v>5</v>
      </c>
      <c r="H285" s="56">
        <f t="shared" si="45"/>
        <v>-5</v>
      </c>
      <c r="I285" s="77">
        <f t="shared" si="46"/>
        <v>2.5</v>
      </c>
      <c r="J285" s="78">
        <f t="shared" si="47"/>
        <v>-0.27777777777777779</v>
      </c>
    </row>
    <row r="286" spans="1:10" x14ac:dyDescent="0.2">
      <c r="A286" s="117" t="s">
        <v>330</v>
      </c>
      <c r="B286" s="55">
        <v>0</v>
      </c>
      <c r="C286" s="56">
        <v>0</v>
      </c>
      <c r="D286" s="55">
        <v>0</v>
      </c>
      <c r="E286" s="56">
        <v>1</v>
      </c>
      <c r="F286" s="57"/>
      <c r="G286" s="55">
        <f t="shared" si="44"/>
        <v>0</v>
      </c>
      <c r="H286" s="56">
        <f t="shared" si="45"/>
        <v>-1</v>
      </c>
      <c r="I286" s="77" t="str">
        <f t="shared" si="46"/>
        <v>-</v>
      </c>
      <c r="J286" s="78">
        <f t="shared" si="47"/>
        <v>-1</v>
      </c>
    </row>
    <row r="287" spans="1:10" x14ac:dyDescent="0.2">
      <c r="A287" s="117" t="s">
        <v>499</v>
      </c>
      <c r="B287" s="55">
        <v>2</v>
      </c>
      <c r="C287" s="56">
        <v>1</v>
      </c>
      <c r="D287" s="55">
        <v>7</v>
      </c>
      <c r="E287" s="56">
        <v>6</v>
      </c>
      <c r="F287" s="57"/>
      <c r="G287" s="55">
        <f t="shared" si="44"/>
        <v>1</v>
      </c>
      <c r="H287" s="56">
        <f t="shared" si="45"/>
        <v>1</v>
      </c>
      <c r="I287" s="77">
        <f t="shared" si="46"/>
        <v>1</v>
      </c>
      <c r="J287" s="78">
        <f t="shared" si="47"/>
        <v>0.16666666666666666</v>
      </c>
    </row>
    <row r="288" spans="1:10" x14ac:dyDescent="0.2">
      <c r="A288" s="117" t="s">
        <v>435</v>
      </c>
      <c r="B288" s="55">
        <v>30</v>
      </c>
      <c r="C288" s="56">
        <v>6</v>
      </c>
      <c r="D288" s="55">
        <v>71</v>
      </c>
      <c r="E288" s="56">
        <v>51</v>
      </c>
      <c r="F288" s="57"/>
      <c r="G288" s="55">
        <f t="shared" si="44"/>
        <v>24</v>
      </c>
      <c r="H288" s="56">
        <f t="shared" si="45"/>
        <v>20</v>
      </c>
      <c r="I288" s="77">
        <f t="shared" si="46"/>
        <v>4</v>
      </c>
      <c r="J288" s="78">
        <f t="shared" si="47"/>
        <v>0.39215686274509803</v>
      </c>
    </row>
    <row r="289" spans="1:10" x14ac:dyDescent="0.2">
      <c r="A289" s="117" t="s">
        <v>331</v>
      </c>
      <c r="B289" s="55">
        <v>2</v>
      </c>
      <c r="C289" s="56">
        <v>1</v>
      </c>
      <c r="D289" s="55">
        <v>5</v>
      </c>
      <c r="E289" s="56">
        <v>4</v>
      </c>
      <c r="F289" s="57"/>
      <c r="G289" s="55">
        <f t="shared" si="44"/>
        <v>1</v>
      </c>
      <c r="H289" s="56">
        <f t="shared" si="45"/>
        <v>1</v>
      </c>
      <c r="I289" s="77">
        <f t="shared" si="46"/>
        <v>1</v>
      </c>
      <c r="J289" s="78">
        <f t="shared" si="47"/>
        <v>0.25</v>
      </c>
    </row>
    <row r="290" spans="1:10" x14ac:dyDescent="0.2">
      <c r="A290" s="117" t="s">
        <v>479</v>
      </c>
      <c r="B290" s="55">
        <v>13</v>
      </c>
      <c r="C290" s="56">
        <v>11</v>
      </c>
      <c r="D290" s="55">
        <v>32</v>
      </c>
      <c r="E290" s="56">
        <v>33</v>
      </c>
      <c r="F290" s="57"/>
      <c r="G290" s="55">
        <f t="shared" si="44"/>
        <v>2</v>
      </c>
      <c r="H290" s="56">
        <f t="shared" si="45"/>
        <v>-1</v>
      </c>
      <c r="I290" s="77">
        <f t="shared" si="46"/>
        <v>0.18181818181818182</v>
      </c>
      <c r="J290" s="78">
        <f t="shared" si="47"/>
        <v>-3.0303030303030304E-2</v>
      </c>
    </row>
    <row r="291" spans="1:10" x14ac:dyDescent="0.2">
      <c r="A291" s="117" t="s">
        <v>398</v>
      </c>
      <c r="B291" s="55">
        <v>9</v>
      </c>
      <c r="C291" s="56">
        <v>4</v>
      </c>
      <c r="D291" s="55">
        <v>24</v>
      </c>
      <c r="E291" s="56">
        <v>32</v>
      </c>
      <c r="F291" s="57"/>
      <c r="G291" s="55">
        <f t="shared" si="44"/>
        <v>5</v>
      </c>
      <c r="H291" s="56">
        <f t="shared" si="45"/>
        <v>-8</v>
      </c>
      <c r="I291" s="77">
        <f t="shared" si="46"/>
        <v>1.25</v>
      </c>
      <c r="J291" s="78">
        <f t="shared" si="47"/>
        <v>-0.25</v>
      </c>
    </row>
    <row r="292" spans="1:10" s="38" customFormat="1" x14ac:dyDescent="0.2">
      <c r="A292" s="143" t="s">
        <v>640</v>
      </c>
      <c r="B292" s="32">
        <v>70</v>
      </c>
      <c r="C292" s="33">
        <v>26</v>
      </c>
      <c r="D292" s="32">
        <v>170</v>
      </c>
      <c r="E292" s="33">
        <v>165</v>
      </c>
      <c r="F292" s="34"/>
      <c r="G292" s="32">
        <f t="shared" si="44"/>
        <v>44</v>
      </c>
      <c r="H292" s="33">
        <f t="shared" si="45"/>
        <v>5</v>
      </c>
      <c r="I292" s="35">
        <f t="shared" si="46"/>
        <v>1.6923076923076923</v>
      </c>
      <c r="J292" s="36">
        <f t="shared" si="47"/>
        <v>3.0303030303030304E-2</v>
      </c>
    </row>
    <row r="293" spans="1:10" x14ac:dyDescent="0.2">
      <c r="A293" s="142"/>
      <c r="B293" s="63"/>
      <c r="C293" s="64"/>
      <c r="D293" s="63"/>
      <c r="E293" s="64"/>
      <c r="F293" s="65"/>
      <c r="G293" s="63"/>
      <c r="H293" s="64"/>
      <c r="I293" s="79"/>
      <c r="J293" s="80"/>
    </row>
    <row r="294" spans="1:10" x14ac:dyDescent="0.2">
      <c r="A294" s="111" t="s">
        <v>77</v>
      </c>
      <c r="B294" s="55"/>
      <c r="C294" s="56"/>
      <c r="D294" s="55"/>
      <c r="E294" s="56"/>
      <c r="F294" s="57"/>
      <c r="G294" s="55"/>
      <c r="H294" s="56"/>
      <c r="I294" s="77"/>
      <c r="J294" s="78"/>
    </row>
    <row r="295" spans="1:10" x14ac:dyDescent="0.2">
      <c r="A295" s="117" t="s">
        <v>332</v>
      </c>
      <c r="B295" s="55">
        <v>0</v>
      </c>
      <c r="C295" s="56">
        <v>0</v>
      </c>
      <c r="D295" s="55">
        <v>0</v>
      </c>
      <c r="E295" s="56">
        <v>1</v>
      </c>
      <c r="F295" s="57"/>
      <c r="G295" s="55">
        <f>B295-C295</f>
        <v>0</v>
      </c>
      <c r="H295" s="56">
        <f>D295-E295</f>
        <v>-1</v>
      </c>
      <c r="I295" s="77" t="str">
        <f>IF(C295=0, "-", IF(G295/C295&lt;10, G295/C295, "&gt;999%"))</f>
        <v>-</v>
      </c>
      <c r="J295" s="78">
        <f>IF(E295=0, "-", IF(H295/E295&lt;10, H295/E295, "&gt;999%"))</f>
        <v>-1</v>
      </c>
    </row>
    <row r="296" spans="1:10" x14ac:dyDescent="0.2">
      <c r="A296" s="117" t="s">
        <v>333</v>
      </c>
      <c r="B296" s="55">
        <v>0</v>
      </c>
      <c r="C296" s="56">
        <v>0</v>
      </c>
      <c r="D296" s="55">
        <v>1</v>
      </c>
      <c r="E296" s="56">
        <v>2</v>
      </c>
      <c r="F296" s="57"/>
      <c r="G296" s="55">
        <f>B296-C296</f>
        <v>0</v>
      </c>
      <c r="H296" s="56">
        <f>D296-E296</f>
        <v>-1</v>
      </c>
      <c r="I296" s="77" t="str">
        <f>IF(C296=0, "-", IF(G296/C296&lt;10, G296/C296, "&gt;999%"))</f>
        <v>-</v>
      </c>
      <c r="J296" s="78">
        <f>IF(E296=0, "-", IF(H296/E296&lt;10, H296/E296, "&gt;999%"))</f>
        <v>-0.5</v>
      </c>
    </row>
    <row r="297" spans="1:10" s="38" customFormat="1" x14ac:dyDescent="0.2">
      <c r="A297" s="143" t="s">
        <v>641</v>
      </c>
      <c r="B297" s="32">
        <v>0</v>
      </c>
      <c r="C297" s="33">
        <v>0</v>
      </c>
      <c r="D297" s="32">
        <v>1</v>
      </c>
      <c r="E297" s="33">
        <v>3</v>
      </c>
      <c r="F297" s="34"/>
      <c r="G297" s="32">
        <f>B297-C297</f>
        <v>0</v>
      </c>
      <c r="H297" s="33">
        <f>D297-E297</f>
        <v>-2</v>
      </c>
      <c r="I297" s="35" t="str">
        <f>IF(C297=0, "-", IF(G297/C297&lt;10, G297/C297, "&gt;999%"))</f>
        <v>-</v>
      </c>
      <c r="J297" s="36">
        <f>IF(E297=0, "-", IF(H297/E297&lt;10, H297/E297, "&gt;999%"))</f>
        <v>-0.66666666666666663</v>
      </c>
    </row>
    <row r="298" spans="1:10" x14ac:dyDescent="0.2">
      <c r="A298" s="142"/>
      <c r="B298" s="63"/>
      <c r="C298" s="64"/>
      <c r="D298" s="63"/>
      <c r="E298" s="64"/>
      <c r="F298" s="65"/>
      <c r="G298" s="63"/>
      <c r="H298" s="64"/>
      <c r="I298" s="79"/>
      <c r="J298" s="80"/>
    </row>
    <row r="299" spans="1:10" x14ac:dyDescent="0.2">
      <c r="A299" s="111" t="s">
        <v>107</v>
      </c>
      <c r="B299" s="55"/>
      <c r="C299" s="56"/>
      <c r="D299" s="55"/>
      <c r="E299" s="56"/>
      <c r="F299" s="57"/>
      <c r="G299" s="55"/>
      <c r="H299" s="56"/>
      <c r="I299" s="77"/>
      <c r="J299" s="78"/>
    </row>
    <row r="300" spans="1:10" x14ac:dyDescent="0.2">
      <c r="A300" s="117" t="s">
        <v>593</v>
      </c>
      <c r="B300" s="55">
        <v>5</v>
      </c>
      <c r="C300" s="56">
        <v>7</v>
      </c>
      <c r="D300" s="55">
        <v>15</v>
      </c>
      <c r="E300" s="56">
        <v>35</v>
      </c>
      <c r="F300" s="57"/>
      <c r="G300" s="55">
        <f>B300-C300</f>
        <v>-2</v>
      </c>
      <c r="H300" s="56">
        <f>D300-E300</f>
        <v>-20</v>
      </c>
      <c r="I300" s="77">
        <f>IF(C300=0, "-", IF(G300/C300&lt;10, G300/C300, "&gt;999%"))</f>
        <v>-0.2857142857142857</v>
      </c>
      <c r="J300" s="78">
        <f>IF(E300=0, "-", IF(H300/E300&lt;10, H300/E300, "&gt;999%"))</f>
        <v>-0.5714285714285714</v>
      </c>
    </row>
    <row r="301" spans="1:10" s="38" customFormat="1" x14ac:dyDescent="0.2">
      <c r="A301" s="143" t="s">
        <v>642</v>
      </c>
      <c r="B301" s="32">
        <v>5</v>
      </c>
      <c r="C301" s="33">
        <v>7</v>
      </c>
      <c r="D301" s="32">
        <v>15</v>
      </c>
      <c r="E301" s="33">
        <v>35</v>
      </c>
      <c r="F301" s="34"/>
      <c r="G301" s="32">
        <f>B301-C301</f>
        <v>-2</v>
      </c>
      <c r="H301" s="33">
        <f>D301-E301</f>
        <v>-20</v>
      </c>
      <c r="I301" s="35">
        <f>IF(C301=0, "-", IF(G301/C301&lt;10, G301/C301, "&gt;999%"))</f>
        <v>-0.2857142857142857</v>
      </c>
      <c r="J301" s="36">
        <f>IF(E301=0, "-", IF(H301/E301&lt;10, H301/E301, "&gt;999%"))</f>
        <v>-0.5714285714285714</v>
      </c>
    </row>
    <row r="302" spans="1:10" x14ac:dyDescent="0.2">
      <c r="A302" s="142"/>
      <c r="B302" s="63"/>
      <c r="C302" s="64"/>
      <c r="D302" s="63"/>
      <c r="E302" s="64"/>
      <c r="F302" s="65"/>
      <c r="G302" s="63"/>
      <c r="H302" s="64"/>
      <c r="I302" s="79"/>
      <c r="J302" s="80"/>
    </row>
    <row r="303" spans="1:10" x14ac:dyDescent="0.2">
      <c r="A303" s="111" t="s">
        <v>108</v>
      </c>
      <c r="B303" s="55"/>
      <c r="C303" s="56"/>
      <c r="D303" s="55"/>
      <c r="E303" s="56"/>
      <c r="F303" s="57"/>
      <c r="G303" s="55"/>
      <c r="H303" s="56"/>
      <c r="I303" s="77"/>
      <c r="J303" s="78"/>
    </row>
    <row r="304" spans="1:10" x14ac:dyDescent="0.2">
      <c r="A304" s="117" t="s">
        <v>594</v>
      </c>
      <c r="B304" s="55">
        <v>0</v>
      </c>
      <c r="C304" s="56">
        <v>1</v>
      </c>
      <c r="D304" s="55">
        <v>2</v>
      </c>
      <c r="E304" s="56">
        <v>9</v>
      </c>
      <c r="F304" s="57"/>
      <c r="G304" s="55">
        <f>B304-C304</f>
        <v>-1</v>
      </c>
      <c r="H304" s="56">
        <f>D304-E304</f>
        <v>-7</v>
      </c>
      <c r="I304" s="77">
        <f>IF(C304=0, "-", IF(G304/C304&lt;10, G304/C304, "&gt;999%"))</f>
        <v>-1</v>
      </c>
      <c r="J304" s="78">
        <f>IF(E304=0, "-", IF(H304/E304&lt;10, H304/E304, "&gt;999%"))</f>
        <v>-0.77777777777777779</v>
      </c>
    </row>
    <row r="305" spans="1:10" x14ac:dyDescent="0.2">
      <c r="A305" s="117" t="s">
        <v>581</v>
      </c>
      <c r="B305" s="55">
        <v>0</v>
      </c>
      <c r="C305" s="56">
        <v>2</v>
      </c>
      <c r="D305" s="55">
        <v>1</v>
      </c>
      <c r="E305" s="56">
        <v>6</v>
      </c>
      <c r="F305" s="57"/>
      <c r="G305" s="55">
        <f>B305-C305</f>
        <v>-2</v>
      </c>
      <c r="H305" s="56">
        <f>D305-E305</f>
        <v>-5</v>
      </c>
      <c r="I305" s="77">
        <f>IF(C305=0, "-", IF(G305/C305&lt;10, G305/C305, "&gt;999%"))</f>
        <v>-1</v>
      </c>
      <c r="J305" s="78">
        <f>IF(E305=0, "-", IF(H305/E305&lt;10, H305/E305, "&gt;999%"))</f>
        <v>-0.83333333333333337</v>
      </c>
    </row>
    <row r="306" spans="1:10" s="38" customFormat="1" x14ac:dyDescent="0.2">
      <c r="A306" s="143" t="s">
        <v>643</v>
      </c>
      <c r="B306" s="32">
        <v>0</v>
      </c>
      <c r="C306" s="33">
        <v>3</v>
      </c>
      <c r="D306" s="32">
        <v>3</v>
      </c>
      <c r="E306" s="33">
        <v>15</v>
      </c>
      <c r="F306" s="34"/>
      <c r="G306" s="32">
        <f>B306-C306</f>
        <v>-3</v>
      </c>
      <c r="H306" s="33">
        <f>D306-E306</f>
        <v>-12</v>
      </c>
      <c r="I306" s="35">
        <f>IF(C306=0, "-", IF(G306/C306&lt;10, G306/C306, "&gt;999%"))</f>
        <v>-1</v>
      </c>
      <c r="J306" s="36">
        <f>IF(E306=0, "-", IF(H306/E306&lt;10, H306/E306, "&gt;999%"))</f>
        <v>-0.8</v>
      </c>
    </row>
    <row r="307" spans="1:10" x14ac:dyDescent="0.2">
      <c r="A307" s="142"/>
      <c r="B307" s="63"/>
      <c r="C307" s="64"/>
      <c r="D307" s="63"/>
      <c r="E307" s="64"/>
      <c r="F307" s="65"/>
      <c r="G307" s="63"/>
      <c r="H307" s="64"/>
      <c r="I307" s="79"/>
      <c r="J307" s="80"/>
    </row>
    <row r="308" spans="1:10" x14ac:dyDescent="0.2">
      <c r="A308" s="111" t="s">
        <v>78</v>
      </c>
      <c r="B308" s="55"/>
      <c r="C308" s="56"/>
      <c r="D308" s="55"/>
      <c r="E308" s="56"/>
      <c r="F308" s="57"/>
      <c r="G308" s="55"/>
      <c r="H308" s="56"/>
      <c r="I308" s="77"/>
      <c r="J308" s="78"/>
    </row>
    <row r="309" spans="1:10" x14ac:dyDescent="0.2">
      <c r="A309" s="117" t="s">
        <v>348</v>
      </c>
      <c r="B309" s="55">
        <v>1</v>
      </c>
      <c r="C309" s="56">
        <v>0</v>
      </c>
      <c r="D309" s="55">
        <v>1</v>
      </c>
      <c r="E309" s="56">
        <v>0</v>
      </c>
      <c r="F309" s="57"/>
      <c r="G309" s="55">
        <f>B309-C309</f>
        <v>1</v>
      </c>
      <c r="H309" s="56">
        <f>D309-E309</f>
        <v>1</v>
      </c>
      <c r="I309" s="77" t="str">
        <f>IF(C309=0, "-", IF(G309/C309&lt;10, G309/C309, "&gt;999%"))</f>
        <v>-</v>
      </c>
      <c r="J309" s="78" t="str">
        <f>IF(E309=0, "-", IF(H309/E309&lt;10, H309/E309, "&gt;999%"))</f>
        <v>-</v>
      </c>
    </row>
    <row r="310" spans="1:10" x14ac:dyDescent="0.2">
      <c r="A310" s="117" t="s">
        <v>276</v>
      </c>
      <c r="B310" s="55">
        <v>0</v>
      </c>
      <c r="C310" s="56">
        <v>0</v>
      </c>
      <c r="D310" s="55">
        <v>1</v>
      </c>
      <c r="E310" s="56">
        <v>2</v>
      </c>
      <c r="F310" s="57"/>
      <c r="G310" s="55">
        <f>B310-C310</f>
        <v>0</v>
      </c>
      <c r="H310" s="56">
        <f>D310-E310</f>
        <v>-1</v>
      </c>
      <c r="I310" s="77" t="str">
        <f>IF(C310=0, "-", IF(G310/C310&lt;10, G310/C310, "&gt;999%"))</f>
        <v>-</v>
      </c>
      <c r="J310" s="78">
        <f>IF(E310=0, "-", IF(H310/E310&lt;10, H310/E310, "&gt;999%"))</f>
        <v>-0.5</v>
      </c>
    </row>
    <row r="311" spans="1:10" x14ac:dyDescent="0.2">
      <c r="A311" s="117" t="s">
        <v>480</v>
      </c>
      <c r="B311" s="55">
        <v>4</v>
      </c>
      <c r="C311" s="56">
        <v>2</v>
      </c>
      <c r="D311" s="55">
        <v>7</v>
      </c>
      <c r="E311" s="56">
        <v>4</v>
      </c>
      <c r="F311" s="57"/>
      <c r="G311" s="55">
        <f>B311-C311</f>
        <v>2</v>
      </c>
      <c r="H311" s="56">
        <f>D311-E311</f>
        <v>3</v>
      </c>
      <c r="I311" s="77">
        <f>IF(C311=0, "-", IF(G311/C311&lt;10, G311/C311, "&gt;999%"))</f>
        <v>1</v>
      </c>
      <c r="J311" s="78">
        <f>IF(E311=0, "-", IF(H311/E311&lt;10, H311/E311, "&gt;999%"))</f>
        <v>0.75</v>
      </c>
    </row>
    <row r="312" spans="1:10" s="38" customFormat="1" x14ac:dyDescent="0.2">
      <c r="A312" s="143" t="s">
        <v>644</v>
      </c>
      <c r="B312" s="32">
        <v>5</v>
      </c>
      <c r="C312" s="33">
        <v>2</v>
      </c>
      <c r="D312" s="32">
        <v>9</v>
      </c>
      <c r="E312" s="33">
        <v>6</v>
      </c>
      <c r="F312" s="34"/>
      <c r="G312" s="32">
        <f>B312-C312</f>
        <v>3</v>
      </c>
      <c r="H312" s="33">
        <f>D312-E312</f>
        <v>3</v>
      </c>
      <c r="I312" s="35">
        <f>IF(C312=0, "-", IF(G312/C312&lt;10, G312/C312, "&gt;999%"))</f>
        <v>1.5</v>
      </c>
      <c r="J312" s="36">
        <f>IF(E312=0, "-", IF(H312/E312&lt;10, H312/E312, "&gt;999%"))</f>
        <v>0.5</v>
      </c>
    </row>
    <row r="313" spans="1:10" x14ac:dyDescent="0.2">
      <c r="A313" s="142"/>
      <c r="B313" s="63"/>
      <c r="C313" s="64"/>
      <c r="D313" s="63"/>
      <c r="E313" s="64"/>
      <c r="F313" s="65"/>
      <c r="G313" s="63"/>
      <c r="H313" s="64"/>
      <c r="I313" s="79"/>
      <c r="J313" s="80"/>
    </row>
    <row r="314" spans="1:10" x14ac:dyDescent="0.2">
      <c r="A314" s="111" t="s">
        <v>79</v>
      </c>
      <c r="B314" s="55"/>
      <c r="C314" s="56"/>
      <c r="D314" s="55"/>
      <c r="E314" s="56"/>
      <c r="F314" s="57"/>
      <c r="G314" s="55"/>
      <c r="H314" s="56"/>
      <c r="I314" s="77"/>
      <c r="J314" s="78"/>
    </row>
    <row r="315" spans="1:10" x14ac:dyDescent="0.2">
      <c r="A315" s="117" t="s">
        <v>535</v>
      </c>
      <c r="B315" s="55">
        <v>18</v>
      </c>
      <c r="C315" s="56">
        <v>10</v>
      </c>
      <c r="D315" s="55">
        <v>58</v>
      </c>
      <c r="E315" s="56">
        <v>63</v>
      </c>
      <c r="F315" s="57"/>
      <c r="G315" s="55">
        <f t="shared" ref="G315:G326" si="48">B315-C315</f>
        <v>8</v>
      </c>
      <c r="H315" s="56">
        <f t="shared" ref="H315:H326" si="49">D315-E315</f>
        <v>-5</v>
      </c>
      <c r="I315" s="77">
        <f t="shared" ref="I315:I326" si="50">IF(C315=0, "-", IF(G315/C315&lt;10, G315/C315, "&gt;999%"))</f>
        <v>0.8</v>
      </c>
      <c r="J315" s="78">
        <f t="shared" ref="J315:J326" si="51">IF(E315=0, "-", IF(H315/E315&lt;10, H315/E315, "&gt;999%"))</f>
        <v>-7.9365079365079361E-2</v>
      </c>
    </row>
    <row r="316" spans="1:10" x14ac:dyDescent="0.2">
      <c r="A316" s="117" t="s">
        <v>547</v>
      </c>
      <c r="B316" s="55">
        <v>74</v>
      </c>
      <c r="C316" s="56">
        <v>65</v>
      </c>
      <c r="D316" s="55">
        <v>193</v>
      </c>
      <c r="E316" s="56">
        <v>259</v>
      </c>
      <c r="F316" s="57"/>
      <c r="G316" s="55">
        <f t="shared" si="48"/>
        <v>9</v>
      </c>
      <c r="H316" s="56">
        <f t="shared" si="49"/>
        <v>-66</v>
      </c>
      <c r="I316" s="77">
        <f t="shared" si="50"/>
        <v>0.13846153846153847</v>
      </c>
      <c r="J316" s="78">
        <f t="shared" si="51"/>
        <v>-0.25482625482625482</v>
      </c>
    </row>
    <row r="317" spans="1:10" x14ac:dyDescent="0.2">
      <c r="A317" s="117" t="s">
        <v>364</v>
      </c>
      <c r="B317" s="55">
        <v>89</v>
      </c>
      <c r="C317" s="56">
        <v>107</v>
      </c>
      <c r="D317" s="55">
        <v>492</v>
      </c>
      <c r="E317" s="56">
        <v>568</v>
      </c>
      <c r="F317" s="57"/>
      <c r="G317" s="55">
        <f t="shared" si="48"/>
        <v>-18</v>
      </c>
      <c r="H317" s="56">
        <f t="shared" si="49"/>
        <v>-76</v>
      </c>
      <c r="I317" s="77">
        <f t="shared" si="50"/>
        <v>-0.16822429906542055</v>
      </c>
      <c r="J317" s="78">
        <f t="shared" si="51"/>
        <v>-0.13380281690140844</v>
      </c>
    </row>
    <row r="318" spans="1:10" x14ac:dyDescent="0.2">
      <c r="A318" s="117" t="s">
        <v>380</v>
      </c>
      <c r="B318" s="55">
        <v>58</v>
      </c>
      <c r="C318" s="56">
        <v>0</v>
      </c>
      <c r="D318" s="55">
        <v>261</v>
      </c>
      <c r="E318" s="56">
        <v>0</v>
      </c>
      <c r="F318" s="57"/>
      <c r="G318" s="55">
        <f t="shared" si="48"/>
        <v>58</v>
      </c>
      <c r="H318" s="56">
        <f t="shared" si="49"/>
        <v>261</v>
      </c>
      <c r="I318" s="77" t="str">
        <f t="shared" si="50"/>
        <v>-</v>
      </c>
      <c r="J318" s="78" t="str">
        <f t="shared" si="51"/>
        <v>-</v>
      </c>
    </row>
    <row r="319" spans="1:10" x14ac:dyDescent="0.2">
      <c r="A319" s="117" t="s">
        <v>412</v>
      </c>
      <c r="B319" s="55">
        <v>229</v>
      </c>
      <c r="C319" s="56">
        <v>222</v>
      </c>
      <c r="D319" s="55">
        <v>865</v>
      </c>
      <c r="E319" s="56">
        <v>1014</v>
      </c>
      <c r="F319" s="57"/>
      <c r="G319" s="55">
        <f t="shared" si="48"/>
        <v>7</v>
      </c>
      <c r="H319" s="56">
        <f t="shared" si="49"/>
        <v>-149</v>
      </c>
      <c r="I319" s="77">
        <f t="shared" si="50"/>
        <v>3.1531531531531529E-2</v>
      </c>
      <c r="J319" s="78">
        <f t="shared" si="51"/>
        <v>-0.14694280078895464</v>
      </c>
    </row>
    <row r="320" spans="1:10" x14ac:dyDescent="0.2">
      <c r="A320" s="117" t="s">
        <v>457</v>
      </c>
      <c r="B320" s="55">
        <v>16</v>
      </c>
      <c r="C320" s="56">
        <v>11</v>
      </c>
      <c r="D320" s="55">
        <v>81</v>
      </c>
      <c r="E320" s="56">
        <v>99</v>
      </c>
      <c r="F320" s="57"/>
      <c r="G320" s="55">
        <f t="shared" si="48"/>
        <v>5</v>
      </c>
      <c r="H320" s="56">
        <f t="shared" si="49"/>
        <v>-18</v>
      </c>
      <c r="I320" s="77">
        <f t="shared" si="50"/>
        <v>0.45454545454545453</v>
      </c>
      <c r="J320" s="78">
        <f t="shared" si="51"/>
        <v>-0.18181818181818182</v>
      </c>
    </row>
    <row r="321" spans="1:10" x14ac:dyDescent="0.2">
      <c r="A321" s="117" t="s">
        <v>458</v>
      </c>
      <c r="B321" s="55">
        <v>60</v>
      </c>
      <c r="C321" s="56">
        <v>47</v>
      </c>
      <c r="D321" s="55">
        <v>208</v>
      </c>
      <c r="E321" s="56">
        <v>231</v>
      </c>
      <c r="F321" s="57"/>
      <c r="G321" s="55">
        <f t="shared" si="48"/>
        <v>13</v>
      </c>
      <c r="H321" s="56">
        <f t="shared" si="49"/>
        <v>-23</v>
      </c>
      <c r="I321" s="77">
        <f t="shared" si="50"/>
        <v>0.27659574468085107</v>
      </c>
      <c r="J321" s="78">
        <f t="shared" si="51"/>
        <v>-9.9567099567099568E-2</v>
      </c>
    </row>
    <row r="322" spans="1:10" x14ac:dyDescent="0.2">
      <c r="A322" s="117" t="s">
        <v>315</v>
      </c>
      <c r="B322" s="55">
        <v>2</v>
      </c>
      <c r="C322" s="56">
        <v>3</v>
      </c>
      <c r="D322" s="55">
        <v>18</v>
      </c>
      <c r="E322" s="56">
        <v>22</v>
      </c>
      <c r="F322" s="57"/>
      <c r="G322" s="55">
        <f t="shared" si="48"/>
        <v>-1</v>
      </c>
      <c r="H322" s="56">
        <f t="shared" si="49"/>
        <v>-4</v>
      </c>
      <c r="I322" s="77">
        <f t="shared" si="50"/>
        <v>-0.33333333333333331</v>
      </c>
      <c r="J322" s="78">
        <f t="shared" si="51"/>
        <v>-0.18181818181818182</v>
      </c>
    </row>
    <row r="323" spans="1:10" x14ac:dyDescent="0.2">
      <c r="A323" s="117" t="s">
        <v>179</v>
      </c>
      <c r="B323" s="55">
        <v>11</v>
      </c>
      <c r="C323" s="56">
        <v>64</v>
      </c>
      <c r="D323" s="55">
        <v>98</v>
      </c>
      <c r="E323" s="56">
        <v>392</v>
      </c>
      <c r="F323" s="57"/>
      <c r="G323" s="55">
        <f t="shared" si="48"/>
        <v>-53</v>
      </c>
      <c r="H323" s="56">
        <f t="shared" si="49"/>
        <v>-294</v>
      </c>
      <c r="I323" s="77">
        <f t="shared" si="50"/>
        <v>-0.828125</v>
      </c>
      <c r="J323" s="78">
        <f t="shared" si="51"/>
        <v>-0.75</v>
      </c>
    </row>
    <row r="324" spans="1:10" x14ac:dyDescent="0.2">
      <c r="A324" s="117" t="s">
        <v>206</v>
      </c>
      <c r="B324" s="55">
        <v>141</v>
      </c>
      <c r="C324" s="56">
        <v>219</v>
      </c>
      <c r="D324" s="55">
        <v>566</v>
      </c>
      <c r="E324" s="56">
        <v>1238</v>
      </c>
      <c r="F324" s="57"/>
      <c r="G324" s="55">
        <f t="shared" si="48"/>
        <v>-78</v>
      </c>
      <c r="H324" s="56">
        <f t="shared" si="49"/>
        <v>-672</v>
      </c>
      <c r="I324" s="77">
        <f t="shared" si="50"/>
        <v>-0.35616438356164382</v>
      </c>
      <c r="J324" s="78">
        <f t="shared" si="51"/>
        <v>-0.54281098546042006</v>
      </c>
    </row>
    <row r="325" spans="1:10" x14ac:dyDescent="0.2">
      <c r="A325" s="117" t="s">
        <v>237</v>
      </c>
      <c r="B325" s="55">
        <v>13</v>
      </c>
      <c r="C325" s="56">
        <v>20</v>
      </c>
      <c r="D325" s="55">
        <v>55</v>
      </c>
      <c r="E325" s="56">
        <v>102</v>
      </c>
      <c r="F325" s="57"/>
      <c r="G325" s="55">
        <f t="shared" si="48"/>
        <v>-7</v>
      </c>
      <c r="H325" s="56">
        <f t="shared" si="49"/>
        <v>-47</v>
      </c>
      <c r="I325" s="77">
        <f t="shared" si="50"/>
        <v>-0.35</v>
      </c>
      <c r="J325" s="78">
        <f t="shared" si="51"/>
        <v>-0.46078431372549017</v>
      </c>
    </row>
    <row r="326" spans="1:10" s="38" customFormat="1" x14ac:dyDescent="0.2">
      <c r="A326" s="143" t="s">
        <v>645</v>
      </c>
      <c r="B326" s="32">
        <v>711</v>
      </c>
      <c r="C326" s="33">
        <v>768</v>
      </c>
      <c r="D326" s="32">
        <v>2895</v>
      </c>
      <c r="E326" s="33">
        <v>3988</v>
      </c>
      <c r="F326" s="34"/>
      <c r="G326" s="32">
        <f t="shared" si="48"/>
        <v>-57</v>
      </c>
      <c r="H326" s="33">
        <f t="shared" si="49"/>
        <v>-1093</v>
      </c>
      <c r="I326" s="35">
        <f t="shared" si="50"/>
        <v>-7.421875E-2</v>
      </c>
      <c r="J326" s="36">
        <f t="shared" si="51"/>
        <v>-0.27407221664994985</v>
      </c>
    </row>
    <row r="327" spans="1:10" x14ac:dyDescent="0.2">
      <c r="A327" s="142"/>
      <c r="B327" s="63"/>
      <c r="C327" s="64"/>
      <c r="D327" s="63"/>
      <c r="E327" s="64"/>
      <c r="F327" s="65"/>
      <c r="G327" s="63"/>
      <c r="H327" s="64"/>
      <c r="I327" s="79"/>
      <c r="J327" s="80"/>
    </row>
    <row r="328" spans="1:10" x14ac:dyDescent="0.2">
      <c r="A328" s="111" t="s">
        <v>80</v>
      </c>
      <c r="B328" s="55"/>
      <c r="C328" s="56"/>
      <c r="D328" s="55"/>
      <c r="E328" s="56"/>
      <c r="F328" s="57"/>
      <c r="G328" s="55"/>
      <c r="H328" s="56"/>
      <c r="I328" s="77"/>
      <c r="J328" s="78"/>
    </row>
    <row r="329" spans="1:10" x14ac:dyDescent="0.2">
      <c r="A329" s="117" t="s">
        <v>349</v>
      </c>
      <c r="B329" s="55">
        <v>1</v>
      </c>
      <c r="C329" s="56">
        <v>0</v>
      </c>
      <c r="D329" s="55">
        <v>6</v>
      </c>
      <c r="E329" s="56">
        <v>4</v>
      </c>
      <c r="F329" s="57"/>
      <c r="G329" s="55">
        <f>B329-C329</f>
        <v>1</v>
      </c>
      <c r="H329" s="56">
        <f>D329-E329</f>
        <v>2</v>
      </c>
      <c r="I329" s="77" t="str">
        <f>IF(C329=0, "-", IF(G329/C329&lt;10, G329/C329, "&gt;999%"))</f>
        <v>-</v>
      </c>
      <c r="J329" s="78">
        <f>IF(E329=0, "-", IF(H329/E329&lt;10, H329/E329, "&gt;999%"))</f>
        <v>0.5</v>
      </c>
    </row>
    <row r="330" spans="1:10" s="38" customFormat="1" x14ac:dyDescent="0.2">
      <c r="A330" s="143" t="s">
        <v>646</v>
      </c>
      <c r="B330" s="32">
        <v>1</v>
      </c>
      <c r="C330" s="33">
        <v>0</v>
      </c>
      <c r="D330" s="32">
        <v>6</v>
      </c>
      <c r="E330" s="33">
        <v>4</v>
      </c>
      <c r="F330" s="34"/>
      <c r="G330" s="32">
        <f>B330-C330</f>
        <v>1</v>
      </c>
      <c r="H330" s="33">
        <f>D330-E330</f>
        <v>2</v>
      </c>
      <c r="I330" s="35" t="str">
        <f>IF(C330=0, "-", IF(G330/C330&lt;10, G330/C330, "&gt;999%"))</f>
        <v>-</v>
      </c>
      <c r="J330" s="36">
        <f>IF(E330=0, "-", IF(H330/E330&lt;10, H330/E330, "&gt;999%"))</f>
        <v>0.5</v>
      </c>
    </row>
    <row r="331" spans="1:10" x14ac:dyDescent="0.2">
      <c r="A331" s="142"/>
      <c r="B331" s="63"/>
      <c r="C331" s="64"/>
      <c r="D331" s="63"/>
      <c r="E331" s="64"/>
      <c r="F331" s="65"/>
      <c r="G331" s="63"/>
      <c r="H331" s="64"/>
      <c r="I331" s="79"/>
      <c r="J331" s="80"/>
    </row>
    <row r="332" spans="1:10" x14ac:dyDescent="0.2">
      <c r="A332" s="111" t="s">
        <v>81</v>
      </c>
      <c r="B332" s="55"/>
      <c r="C332" s="56"/>
      <c r="D332" s="55"/>
      <c r="E332" s="56"/>
      <c r="F332" s="57"/>
      <c r="G332" s="55"/>
      <c r="H332" s="56"/>
      <c r="I332" s="77"/>
      <c r="J332" s="78"/>
    </row>
    <row r="333" spans="1:10" x14ac:dyDescent="0.2">
      <c r="A333" s="117" t="s">
        <v>289</v>
      </c>
      <c r="B333" s="55">
        <v>1</v>
      </c>
      <c r="C333" s="56">
        <v>1</v>
      </c>
      <c r="D333" s="55">
        <v>2</v>
      </c>
      <c r="E333" s="56">
        <v>2</v>
      </c>
      <c r="F333" s="57"/>
      <c r="G333" s="55">
        <f t="shared" ref="G333:G354" si="52">B333-C333</f>
        <v>0</v>
      </c>
      <c r="H333" s="56">
        <f t="shared" ref="H333:H354" si="53">D333-E333</f>
        <v>0</v>
      </c>
      <c r="I333" s="77">
        <f t="shared" ref="I333:I354" si="54">IF(C333=0, "-", IF(G333/C333&lt;10, G333/C333, "&gt;999%"))</f>
        <v>0</v>
      </c>
      <c r="J333" s="78">
        <f t="shared" ref="J333:J354" si="55">IF(E333=0, "-", IF(H333/E333&lt;10, H333/E333, "&gt;999%"))</f>
        <v>0</v>
      </c>
    </row>
    <row r="334" spans="1:10" x14ac:dyDescent="0.2">
      <c r="A334" s="117" t="s">
        <v>226</v>
      </c>
      <c r="B334" s="55">
        <v>48</v>
      </c>
      <c r="C334" s="56">
        <v>18</v>
      </c>
      <c r="D334" s="55">
        <v>128</v>
      </c>
      <c r="E334" s="56">
        <v>84</v>
      </c>
      <c r="F334" s="57"/>
      <c r="G334" s="55">
        <f t="shared" si="52"/>
        <v>30</v>
      </c>
      <c r="H334" s="56">
        <f t="shared" si="53"/>
        <v>44</v>
      </c>
      <c r="I334" s="77">
        <f t="shared" si="54"/>
        <v>1.6666666666666667</v>
      </c>
      <c r="J334" s="78">
        <f t="shared" si="55"/>
        <v>0.52380952380952384</v>
      </c>
    </row>
    <row r="335" spans="1:10" x14ac:dyDescent="0.2">
      <c r="A335" s="117" t="s">
        <v>227</v>
      </c>
      <c r="B335" s="55">
        <v>6</v>
      </c>
      <c r="C335" s="56">
        <v>5</v>
      </c>
      <c r="D335" s="55">
        <v>10</v>
      </c>
      <c r="E335" s="56">
        <v>14</v>
      </c>
      <c r="F335" s="57"/>
      <c r="G335" s="55">
        <f t="shared" si="52"/>
        <v>1</v>
      </c>
      <c r="H335" s="56">
        <f t="shared" si="53"/>
        <v>-4</v>
      </c>
      <c r="I335" s="77">
        <f t="shared" si="54"/>
        <v>0.2</v>
      </c>
      <c r="J335" s="78">
        <f t="shared" si="55"/>
        <v>-0.2857142857142857</v>
      </c>
    </row>
    <row r="336" spans="1:10" x14ac:dyDescent="0.2">
      <c r="A336" s="117" t="s">
        <v>257</v>
      </c>
      <c r="B336" s="55">
        <v>35</v>
      </c>
      <c r="C336" s="56">
        <v>12</v>
      </c>
      <c r="D336" s="55">
        <v>69</v>
      </c>
      <c r="E336" s="56">
        <v>135</v>
      </c>
      <c r="F336" s="57"/>
      <c r="G336" s="55">
        <f t="shared" si="52"/>
        <v>23</v>
      </c>
      <c r="H336" s="56">
        <f t="shared" si="53"/>
        <v>-66</v>
      </c>
      <c r="I336" s="77">
        <f t="shared" si="54"/>
        <v>1.9166666666666667</v>
      </c>
      <c r="J336" s="78">
        <f t="shared" si="55"/>
        <v>-0.48888888888888887</v>
      </c>
    </row>
    <row r="337" spans="1:10" x14ac:dyDescent="0.2">
      <c r="A337" s="117" t="s">
        <v>334</v>
      </c>
      <c r="B337" s="55">
        <v>9</v>
      </c>
      <c r="C337" s="56">
        <v>6</v>
      </c>
      <c r="D337" s="55">
        <v>30</v>
      </c>
      <c r="E337" s="56">
        <v>38</v>
      </c>
      <c r="F337" s="57"/>
      <c r="G337" s="55">
        <f t="shared" si="52"/>
        <v>3</v>
      </c>
      <c r="H337" s="56">
        <f t="shared" si="53"/>
        <v>-8</v>
      </c>
      <c r="I337" s="77">
        <f t="shared" si="54"/>
        <v>0.5</v>
      </c>
      <c r="J337" s="78">
        <f t="shared" si="55"/>
        <v>-0.21052631578947367</v>
      </c>
    </row>
    <row r="338" spans="1:10" x14ac:dyDescent="0.2">
      <c r="A338" s="117" t="s">
        <v>258</v>
      </c>
      <c r="B338" s="55">
        <v>22</v>
      </c>
      <c r="C338" s="56">
        <v>1</v>
      </c>
      <c r="D338" s="55">
        <v>33</v>
      </c>
      <c r="E338" s="56">
        <v>13</v>
      </c>
      <c r="F338" s="57"/>
      <c r="G338" s="55">
        <f t="shared" si="52"/>
        <v>21</v>
      </c>
      <c r="H338" s="56">
        <f t="shared" si="53"/>
        <v>20</v>
      </c>
      <c r="I338" s="77" t="str">
        <f t="shared" si="54"/>
        <v>&gt;999%</v>
      </c>
      <c r="J338" s="78">
        <f t="shared" si="55"/>
        <v>1.5384615384615385</v>
      </c>
    </row>
    <row r="339" spans="1:10" x14ac:dyDescent="0.2">
      <c r="A339" s="117" t="s">
        <v>277</v>
      </c>
      <c r="B339" s="55">
        <v>0</v>
      </c>
      <c r="C339" s="56">
        <v>1</v>
      </c>
      <c r="D339" s="55">
        <v>1</v>
      </c>
      <c r="E339" s="56">
        <v>4</v>
      </c>
      <c r="F339" s="57"/>
      <c r="G339" s="55">
        <f t="shared" si="52"/>
        <v>-1</v>
      </c>
      <c r="H339" s="56">
        <f t="shared" si="53"/>
        <v>-3</v>
      </c>
      <c r="I339" s="77">
        <f t="shared" si="54"/>
        <v>-1</v>
      </c>
      <c r="J339" s="78">
        <f t="shared" si="55"/>
        <v>-0.75</v>
      </c>
    </row>
    <row r="340" spans="1:10" x14ac:dyDescent="0.2">
      <c r="A340" s="117" t="s">
        <v>278</v>
      </c>
      <c r="B340" s="55">
        <v>8</v>
      </c>
      <c r="C340" s="56">
        <v>2</v>
      </c>
      <c r="D340" s="55">
        <v>16</v>
      </c>
      <c r="E340" s="56">
        <v>22</v>
      </c>
      <c r="F340" s="57"/>
      <c r="G340" s="55">
        <f t="shared" si="52"/>
        <v>6</v>
      </c>
      <c r="H340" s="56">
        <f t="shared" si="53"/>
        <v>-6</v>
      </c>
      <c r="I340" s="77">
        <f t="shared" si="54"/>
        <v>3</v>
      </c>
      <c r="J340" s="78">
        <f t="shared" si="55"/>
        <v>-0.27272727272727271</v>
      </c>
    </row>
    <row r="341" spans="1:10" x14ac:dyDescent="0.2">
      <c r="A341" s="117" t="s">
        <v>335</v>
      </c>
      <c r="B341" s="55">
        <v>3</v>
      </c>
      <c r="C341" s="56">
        <v>1</v>
      </c>
      <c r="D341" s="55">
        <v>6</v>
      </c>
      <c r="E341" s="56">
        <v>11</v>
      </c>
      <c r="F341" s="57"/>
      <c r="G341" s="55">
        <f t="shared" si="52"/>
        <v>2</v>
      </c>
      <c r="H341" s="56">
        <f t="shared" si="53"/>
        <v>-5</v>
      </c>
      <c r="I341" s="77">
        <f t="shared" si="54"/>
        <v>2</v>
      </c>
      <c r="J341" s="78">
        <f t="shared" si="55"/>
        <v>-0.45454545454545453</v>
      </c>
    </row>
    <row r="342" spans="1:10" x14ac:dyDescent="0.2">
      <c r="A342" s="117" t="s">
        <v>436</v>
      </c>
      <c r="B342" s="55">
        <v>3</v>
      </c>
      <c r="C342" s="56">
        <v>0</v>
      </c>
      <c r="D342" s="55">
        <v>4</v>
      </c>
      <c r="E342" s="56">
        <v>0</v>
      </c>
      <c r="F342" s="57"/>
      <c r="G342" s="55">
        <f t="shared" si="52"/>
        <v>3</v>
      </c>
      <c r="H342" s="56">
        <f t="shared" si="53"/>
        <v>4</v>
      </c>
      <c r="I342" s="77" t="str">
        <f t="shared" si="54"/>
        <v>-</v>
      </c>
      <c r="J342" s="78" t="str">
        <f t="shared" si="55"/>
        <v>-</v>
      </c>
    </row>
    <row r="343" spans="1:10" x14ac:dyDescent="0.2">
      <c r="A343" s="117" t="s">
        <v>500</v>
      </c>
      <c r="B343" s="55">
        <v>0</v>
      </c>
      <c r="C343" s="56">
        <v>1</v>
      </c>
      <c r="D343" s="55">
        <v>1</v>
      </c>
      <c r="E343" s="56">
        <v>10</v>
      </c>
      <c r="F343" s="57"/>
      <c r="G343" s="55">
        <f t="shared" si="52"/>
        <v>-1</v>
      </c>
      <c r="H343" s="56">
        <f t="shared" si="53"/>
        <v>-9</v>
      </c>
      <c r="I343" s="77">
        <f t="shared" si="54"/>
        <v>-1</v>
      </c>
      <c r="J343" s="78">
        <f t="shared" si="55"/>
        <v>-0.9</v>
      </c>
    </row>
    <row r="344" spans="1:10" x14ac:dyDescent="0.2">
      <c r="A344" s="117" t="s">
        <v>399</v>
      </c>
      <c r="B344" s="55">
        <v>15</v>
      </c>
      <c r="C344" s="56">
        <v>12</v>
      </c>
      <c r="D344" s="55">
        <v>51</v>
      </c>
      <c r="E344" s="56">
        <v>47</v>
      </c>
      <c r="F344" s="57"/>
      <c r="G344" s="55">
        <f t="shared" si="52"/>
        <v>3</v>
      </c>
      <c r="H344" s="56">
        <f t="shared" si="53"/>
        <v>4</v>
      </c>
      <c r="I344" s="77">
        <f t="shared" si="54"/>
        <v>0.25</v>
      </c>
      <c r="J344" s="78">
        <f t="shared" si="55"/>
        <v>8.5106382978723402E-2</v>
      </c>
    </row>
    <row r="345" spans="1:10" x14ac:dyDescent="0.2">
      <c r="A345" s="117" t="s">
        <v>437</v>
      </c>
      <c r="B345" s="55">
        <v>10</v>
      </c>
      <c r="C345" s="56">
        <v>0</v>
      </c>
      <c r="D345" s="55">
        <v>10</v>
      </c>
      <c r="E345" s="56">
        <v>0</v>
      </c>
      <c r="F345" s="57"/>
      <c r="G345" s="55">
        <f t="shared" si="52"/>
        <v>10</v>
      </c>
      <c r="H345" s="56">
        <f t="shared" si="53"/>
        <v>10</v>
      </c>
      <c r="I345" s="77" t="str">
        <f t="shared" si="54"/>
        <v>-</v>
      </c>
      <c r="J345" s="78" t="str">
        <f t="shared" si="55"/>
        <v>-</v>
      </c>
    </row>
    <row r="346" spans="1:10" x14ac:dyDescent="0.2">
      <c r="A346" s="117" t="s">
        <v>438</v>
      </c>
      <c r="B346" s="55">
        <v>49</v>
      </c>
      <c r="C346" s="56">
        <v>22</v>
      </c>
      <c r="D346" s="55">
        <v>105</v>
      </c>
      <c r="E346" s="56">
        <v>108</v>
      </c>
      <c r="F346" s="57"/>
      <c r="G346" s="55">
        <f t="shared" si="52"/>
        <v>27</v>
      </c>
      <c r="H346" s="56">
        <f t="shared" si="53"/>
        <v>-3</v>
      </c>
      <c r="I346" s="77">
        <f t="shared" si="54"/>
        <v>1.2272727272727273</v>
      </c>
      <c r="J346" s="78">
        <f t="shared" si="55"/>
        <v>-2.7777777777777776E-2</v>
      </c>
    </row>
    <row r="347" spans="1:10" x14ac:dyDescent="0.2">
      <c r="A347" s="117" t="s">
        <v>439</v>
      </c>
      <c r="B347" s="55">
        <v>11</v>
      </c>
      <c r="C347" s="56">
        <v>1</v>
      </c>
      <c r="D347" s="55">
        <v>32</v>
      </c>
      <c r="E347" s="56">
        <v>14</v>
      </c>
      <c r="F347" s="57"/>
      <c r="G347" s="55">
        <f t="shared" si="52"/>
        <v>10</v>
      </c>
      <c r="H347" s="56">
        <f t="shared" si="53"/>
        <v>18</v>
      </c>
      <c r="I347" s="77" t="str">
        <f t="shared" si="54"/>
        <v>&gt;999%</v>
      </c>
      <c r="J347" s="78">
        <f t="shared" si="55"/>
        <v>1.2857142857142858</v>
      </c>
    </row>
    <row r="348" spans="1:10" x14ac:dyDescent="0.2">
      <c r="A348" s="117" t="s">
        <v>481</v>
      </c>
      <c r="B348" s="55">
        <v>25</v>
      </c>
      <c r="C348" s="56">
        <v>3</v>
      </c>
      <c r="D348" s="55">
        <v>64</v>
      </c>
      <c r="E348" s="56">
        <v>13</v>
      </c>
      <c r="F348" s="57"/>
      <c r="G348" s="55">
        <f t="shared" si="52"/>
        <v>22</v>
      </c>
      <c r="H348" s="56">
        <f t="shared" si="53"/>
        <v>51</v>
      </c>
      <c r="I348" s="77">
        <f t="shared" si="54"/>
        <v>7.333333333333333</v>
      </c>
      <c r="J348" s="78">
        <f t="shared" si="55"/>
        <v>3.9230769230769229</v>
      </c>
    </row>
    <row r="349" spans="1:10" x14ac:dyDescent="0.2">
      <c r="A349" s="117" t="s">
        <v>482</v>
      </c>
      <c r="B349" s="55">
        <v>0</v>
      </c>
      <c r="C349" s="56">
        <v>0</v>
      </c>
      <c r="D349" s="55">
        <v>0</v>
      </c>
      <c r="E349" s="56">
        <v>7</v>
      </c>
      <c r="F349" s="57"/>
      <c r="G349" s="55">
        <f t="shared" si="52"/>
        <v>0</v>
      </c>
      <c r="H349" s="56">
        <f t="shared" si="53"/>
        <v>-7</v>
      </c>
      <c r="I349" s="77" t="str">
        <f t="shared" si="54"/>
        <v>-</v>
      </c>
      <c r="J349" s="78">
        <f t="shared" si="55"/>
        <v>-1</v>
      </c>
    </row>
    <row r="350" spans="1:10" x14ac:dyDescent="0.2">
      <c r="A350" s="117" t="s">
        <v>501</v>
      </c>
      <c r="B350" s="55">
        <v>10</v>
      </c>
      <c r="C350" s="56">
        <v>0</v>
      </c>
      <c r="D350" s="55">
        <v>18</v>
      </c>
      <c r="E350" s="56">
        <v>3</v>
      </c>
      <c r="F350" s="57"/>
      <c r="G350" s="55">
        <f t="shared" si="52"/>
        <v>10</v>
      </c>
      <c r="H350" s="56">
        <f t="shared" si="53"/>
        <v>15</v>
      </c>
      <c r="I350" s="77" t="str">
        <f t="shared" si="54"/>
        <v>-</v>
      </c>
      <c r="J350" s="78">
        <f t="shared" si="55"/>
        <v>5</v>
      </c>
    </row>
    <row r="351" spans="1:10" x14ac:dyDescent="0.2">
      <c r="A351" s="117" t="s">
        <v>290</v>
      </c>
      <c r="B351" s="55">
        <v>1</v>
      </c>
      <c r="C351" s="56">
        <v>0</v>
      </c>
      <c r="D351" s="55">
        <v>2</v>
      </c>
      <c r="E351" s="56">
        <v>5</v>
      </c>
      <c r="F351" s="57"/>
      <c r="G351" s="55">
        <f t="shared" si="52"/>
        <v>1</v>
      </c>
      <c r="H351" s="56">
        <f t="shared" si="53"/>
        <v>-3</v>
      </c>
      <c r="I351" s="77" t="str">
        <f t="shared" si="54"/>
        <v>-</v>
      </c>
      <c r="J351" s="78">
        <f t="shared" si="55"/>
        <v>-0.6</v>
      </c>
    </row>
    <row r="352" spans="1:10" x14ac:dyDescent="0.2">
      <c r="A352" s="117" t="s">
        <v>350</v>
      </c>
      <c r="B352" s="55">
        <v>0</v>
      </c>
      <c r="C352" s="56">
        <v>0</v>
      </c>
      <c r="D352" s="55">
        <v>0</v>
      </c>
      <c r="E352" s="56">
        <v>1</v>
      </c>
      <c r="F352" s="57"/>
      <c r="G352" s="55">
        <f t="shared" si="52"/>
        <v>0</v>
      </c>
      <c r="H352" s="56">
        <f t="shared" si="53"/>
        <v>-1</v>
      </c>
      <c r="I352" s="77" t="str">
        <f t="shared" si="54"/>
        <v>-</v>
      </c>
      <c r="J352" s="78">
        <f t="shared" si="55"/>
        <v>-1</v>
      </c>
    </row>
    <row r="353" spans="1:10" x14ac:dyDescent="0.2">
      <c r="A353" s="117" t="s">
        <v>336</v>
      </c>
      <c r="B353" s="55">
        <v>0</v>
      </c>
      <c r="C353" s="56">
        <v>0</v>
      </c>
      <c r="D353" s="55">
        <v>1</v>
      </c>
      <c r="E353" s="56">
        <v>2</v>
      </c>
      <c r="F353" s="57"/>
      <c r="G353" s="55">
        <f t="shared" si="52"/>
        <v>0</v>
      </c>
      <c r="H353" s="56">
        <f t="shared" si="53"/>
        <v>-1</v>
      </c>
      <c r="I353" s="77" t="str">
        <f t="shared" si="54"/>
        <v>-</v>
      </c>
      <c r="J353" s="78">
        <f t="shared" si="55"/>
        <v>-0.5</v>
      </c>
    </row>
    <row r="354" spans="1:10" s="38" customFormat="1" x14ac:dyDescent="0.2">
      <c r="A354" s="143" t="s">
        <v>647</v>
      </c>
      <c r="B354" s="32">
        <v>256</v>
      </c>
      <c r="C354" s="33">
        <v>86</v>
      </c>
      <c r="D354" s="32">
        <v>583</v>
      </c>
      <c r="E354" s="33">
        <v>533</v>
      </c>
      <c r="F354" s="34"/>
      <c r="G354" s="32">
        <f t="shared" si="52"/>
        <v>170</v>
      </c>
      <c r="H354" s="33">
        <f t="shared" si="53"/>
        <v>50</v>
      </c>
      <c r="I354" s="35">
        <f t="shared" si="54"/>
        <v>1.9767441860465116</v>
      </c>
      <c r="J354" s="36">
        <f t="shared" si="55"/>
        <v>9.3808630393996242E-2</v>
      </c>
    </row>
    <row r="355" spans="1:10" x14ac:dyDescent="0.2">
      <c r="A355" s="142"/>
      <c r="B355" s="63"/>
      <c r="C355" s="64"/>
      <c r="D355" s="63"/>
      <c r="E355" s="64"/>
      <c r="F355" s="65"/>
      <c r="G355" s="63"/>
      <c r="H355" s="64"/>
      <c r="I355" s="79"/>
      <c r="J355" s="80"/>
    </row>
    <row r="356" spans="1:10" x14ac:dyDescent="0.2">
      <c r="A356" s="111" t="s">
        <v>109</v>
      </c>
      <c r="B356" s="55"/>
      <c r="C356" s="56"/>
      <c r="D356" s="55"/>
      <c r="E356" s="56"/>
      <c r="F356" s="57"/>
      <c r="G356" s="55"/>
      <c r="H356" s="56"/>
      <c r="I356" s="77"/>
      <c r="J356" s="78"/>
    </row>
    <row r="357" spans="1:10" x14ac:dyDescent="0.2">
      <c r="A357" s="117" t="s">
        <v>595</v>
      </c>
      <c r="B357" s="55">
        <v>8</v>
      </c>
      <c r="C357" s="56">
        <v>9</v>
      </c>
      <c r="D357" s="55">
        <v>34</v>
      </c>
      <c r="E357" s="56">
        <v>26</v>
      </c>
      <c r="F357" s="57"/>
      <c r="G357" s="55">
        <f>B357-C357</f>
        <v>-1</v>
      </c>
      <c r="H357" s="56">
        <f>D357-E357</f>
        <v>8</v>
      </c>
      <c r="I357" s="77">
        <f>IF(C357=0, "-", IF(G357/C357&lt;10, G357/C357, "&gt;999%"))</f>
        <v>-0.1111111111111111</v>
      </c>
      <c r="J357" s="78">
        <f>IF(E357=0, "-", IF(H357/E357&lt;10, H357/E357, "&gt;999%"))</f>
        <v>0.30769230769230771</v>
      </c>
    </row>
    <row r="358" spans="1:10" x14ac:dyDescent="0.2">
      <c r="A358" s="117" t="s">
        <v>582</v>
      </c>
      <c r="B358" s="55">
        <v>0</v>
      </c>
      <c r="C358" s="56">
        <v>0</v>
      </c>
      <c r="D358" s="55">
        <v>0</v>
      </c>
      <c r="E358" s="56">
        <v>1</v>
      </c>
      <c r="F358" s="57"/>
      <c r="G358" s="55">
        <f>B358-C358</f>
        <v>0</v>
      </c>
      <c r="H358" s="56">
        <f>D358-E358</f>
        <v>-1</v>
      </c>
      <c r="I358" s="77" t="str">
        <f>IF(C358=0, "-", IF(G358/C358&lt;10, G358/C358, "&gt;999%"))</f>
        <v>-</v>
      </c>
      <c r="J358" s="78">
        <f>IF(E358=0, "-", IF(H358/E358&lt;10, H358/E358, "&gt;999%"))</f>
        <v>-1</v>
      </c>
    </row>
    <row r="359" spans="1:10" s="38" customFormat="1" x14ac:dyDescent="0.2">
      <c r="A359" s="143" t="s">
        <v>648</v>
      </c>
      <c r="B359" s="32">
        <v>8</v>
      </c>
      <c r="C359" s="33">
        <v>9</v>
      </c>
      <c r="D359" s="32">
        <v>34</v>
      </c>
      <c r="E359" s="33">
        <v>27</v>
      </c>
      <c r="F359" s="34"/>
      <c r="G359" s="32">
        <f>B359-C359</f>
        <v>-1</v>
      </c>
      <c r="H359" s="33">
        <f>D359-E359</f>
        <v>7</v>
      </c>
      <c r="I359" s="35">
        <f>IF(C359=0, "-", IF(G359/C359&lt;10, G359/C359, "&gt;999%"))</f>
        <v>-0.1111111111111111</v>
      </c>
      <c r="J359" s="36">
        <f>IF(E359=0, "-", IF(H359/E359&lt;10, H359/E359, "&gt;999%"))</f>
        <v>0.25925925925925924</v>
      </c>
    </row>
    <row r="360" spans="1:10" x14ac:dyDescent="0.2">
      <c r="A360" s="142"/>
      <c r="B360" s="63"/>
      <c r="C360" s="64"/>
      <c r="D360" s="63"/>
      <c r="E360" s="64"/>
      <c r="F360" s="65"/>
      <c r="G360" s="63"/>
      <c r="H360" s="64"/>
      <c r="I360" s="79"/>
      <c r="J360" s="80"/>
    </row>
    <row r="361" spans="1:10" x14ac:dyDescent="0.2">
      <c r="A361" s="111" t="s">
        <v>82</v>
      </c>
      <c r="B361" s="55"/>
      <c r="C361" s="56"/>
      <c r="D361" s="55"/>
      <c r="E361" s="56"/>
      <c r="F361" s="57"/>
      <c r="G361" s="55"/>
      <c r="H361" s="56"/>
      <c r="I361" s="77"/>
      <c r="J361" s="78"/>
    </row>
    <row r="362" spans="1:10" x14ac:dyDescent="0.2">
      <c r="A362" s="117" t="s">
        <v>303</v>
      </c>
      <c r="B362" s="55">
        <v>0</v>
      </c>
      <c r="C362" s="56">
        <v>0</v>
      </c>
      <c r="D362" s="55">
        <v>0</v>
      </c>
      <c r="E362" s="56">
        <v>1</v>
      </c>
      <c r="F362" s="57"/>
      <c r="G362" s="55">
        <f t="shared" ref="G362:G370" si="56">B362-C362</f>
        <v>0</v>
      </c>
      <c r="H362" s="56">
        <f t="shared" ref="H362:H370" si="57">D362-E362</f>
        <v>-1</v>
      </c>
      <c r="I362" s="77" t="str">
        <f t="shared" ref="I362:I370" si="58">IF(C362=0, "-", IF(G362/C362&lt;10, G362/C362, "&gt;999%"))</f>
        <v>-</v>
      </c>
      <c r="J362" s="78">
        <f t="shared" ref="J362:J370" si="59">IF(E362=0, "-", IF(H362/E362&lt;10, H362/E362, "&gt;999%"))</f>
        <v>-1</v>
      </c>
    </row>
    <row r="363" spans="1:10" x14ac:dyDescent="0.2">
      <c r="A363" s="117" t="s">
        <v>571</v>
      </c>
      <c r="B363" s="55">
        <v>31</v>
      </c>
      <c r="C363" s="56">
        <v>24</v>
      </c>
      <c r="D363" s="55">
        <v>75</v>
      </c>
      <c r="E363" s="56">
        <v>79</v>
      </c>
      <c r="F363" s="57"/>
      <c r="G363" s="55">
        <f t="shared" si="56"/>
        <v>7</v>
      </c>
      <c r="H363" s="56">
        <f t="shared" si="57"/>
        <v>-4</v>
      </c>
      <c r="I363" s="77">
        <f t="shared" si="58"/>
        <v>0.29166666666666669</v>
      </c>
      <c r="J363" s="78">
        <f t="shared" si="59"/>
        <v>-5.0632911392405063E-2</v>
      </c>
    </row>
    <row r="364" spans="1:10" x14ac:dyDescent="0.2">
      <c r="A364" s="117" t="s">
        <v>509</v>
      </c>
      <c r="B364" s="55">
        <v>1</v>
      </c>
      <c r="C364" s="56">
        <v>0</v>
      </c>
      <c r="D364" s="55">
        <v>3</v>
      </c>
      <c r="E364" s="56">
        <v>0</v>
      </c>
      <c r="F364" s="57"/>
      <c r="G364" s="55">
        <f t="shared" si="56"/>
        <v>1</v>
      </c>
      <c r="H364" s="56">
        <f t="shared" si="57"/>
        <v>3</v>
      </c>
      <c r="I364" s="77" t="str">
        <f t="shared" si="58"/>
        <v>-</v>
      </c>
      <c r="J364" s="78" t="str">
        <f t="shared" si="59"/>
        <v>-</v>
      </c>
    </row>
    <row r="365" spans="1:10" x14ac:dyDescent="0.2">
      <c r="A365" s="117" t="s">
        <v>304</v>
      </c>
      <c r="B365" s="55">
        <v>0</v>
      </c>
      <c r="C365" s="56">
        <v>0</v>
      </c>
      <c r="D365" s="55">
        <v>4</v>
      </c>
      <c r="E365" s="56">
        <v>3</v>
      </c>
      <c r="F365" s="57"/>
      <c r="G365" s="55">
        <f t="shared" si="56"/>
        <v>0</v>
      </c>
      <c r="H365" s="56">
        <f t="shared" si="57"/>
        <v>1</v>
      </c>
      <c r="I365" s="77" t="str">
        <f t="shared" si="58"/>
        <v>-</v>
      </c>
      <c r="J365" s="78">
        <f t="shared" si="59"/>
        <v>0.33333333333333331</v>
      </c>
    </row>
    <row r="366" spans="1:10" x14ac:dyDescent="0.2">
      <c r="A366" s="117" t="s">
        <v>305</v>
      </c>
      <c r="B366" s="55">
        <v>1</v>
      </c>
      <c r="C366" s="56">
        <v>0</v>
      </c>
      <c r="D366" s="55">
        <v>4</v>
      </c>
      <c r="E366" s="56">
        <v>5</v>
      </c>
      <c r="F366" s="57"/>
      <c r="G366" s="55">
        <f t="shared" si="56"/>
        <v>1</v>
      </c>
      <c r="H366" s="56">
        <f t="shared" si="57"/>
        <v>-1</v>
      </c>
      <c r="I366" s="77" t="str">
        <f t="shared" si="58"/>
        <v>-</v>
      </c>
      <c r="J366" s="78">
        <f t="shared" si="59"/>
        <v>-0.2</v>
      </c>
    </row>
    <row r="367" spans="1:10" x14ac:dyDescent="0.2">
      <c r="A367" s="117" t="s">
        <v>524</v>
      </c>
      <c r="B367" s="55">
        <v>12</v>
      </c>
      <c r="C367" s="56">
        <v>0</v>
      </c>
      <c r="D367" s="55">
        <v>25</v>
      </c>
      <c r="E367" s="56">
        <v>12</v>
      </c>
      <c r="F367" s="57"/>
      <c r="G367" s="55">
        <f t="shared" si="56"/>
        <v>12</v>
      </c>
      <c r="H367" s="56">
        <f t="shared" si="57"/>
        <v>13</v>
      </c>
      <c r="I367" s="77" t="str">
        <f t="shared" si="58"/>
        <v>-</v>
      </c>
      <c r="J367" s="78">
        <f t="shared" si="59"/>
        <v>1.0833333333333333</v>
      </c>
    </row>
    <row r="368" spans="1:10" x14ac:dyDescent="0.2">
      <c r="A368" s="117" t="s">
        <v>536</v>
      </c>
      <c r="B368" s="55">
        <v>0</v>
      </c>
      <c r="C368" s="56">
        <v>0</v>
      </c>
      <c r="D368" s="55">
        <v>1</v>
      </c>
      <c r="E368" s="56">
        <v>0</v>
      </c>
      <c r="F368" s="57"/>
      <c r="G368" s="55">
        <f t="shared" si="56"/>
        <v>0</v>
      </c>
      <c r="H368" s="56">
        <f t="shared" si="57"/>
        <v>1</v>
      </c>
      <c r="I368" s="77" t="str">
        <f t="shared" si="58"/>
        <v>-</v>
      </c>
      <c r="J368" s="78" t="str">
        <f t="shared" si="59"/>
        <v>-</v>
      </c>
    </row>
    <row r="369" spans="1:10" x14ac:dyDescent="0.2">
      <c r="A369" s="117" t="s">
        <v>548</v>
      </c>
      <c r="B369" s="55">
        <v>19</v>
      </c>
      <c r="C369" s="56">
        <v>14</v>
      </c>
      <c r="D369" s="55">
        <v>34</v>
      </c>
      <c r="E369" s="56">
        <v>55</v>
      </c>
      <c r="F369" s="57"/>
      <c r="G369" s="55">
        <f t="shared" si="56"/>
        <v>5</v>
      </c>
      <c r="H369" s="56">
        <f t="shared" si="57"/>
        <v>-21</v>
      </c>
      <c r="I369" s="77">
        <f t="shared" si="58"/>
        <v>0.35714285714285715</v>
      </c>
      <c r="J369" s="78">
        <f t="shared" si="59"/>
        <v>-0.38181818181818183</v>
      </c>
    </row>
    <row r="370" spans="1:10" s="38" customFormat="1" x14ac:dyDescent="0.2">
      <c r="A370" s="143" t="s">
        <v>649</v>
      </c>
      <c r="B370" s="32">
        <v>64</v>
      </c>
      <c r="C370" s="33">
        <v>38</v>
      </c>
      <c r="D370" s="32">
        <v>146</v>
      </c>
      <c r="E370" s="33">
        <v>155</v>
      </c>
      <c r="F370" s="34"/>
      <c r="G370" s="32">
        <f t="shared" si="56"/>
        <v>26</v>
      </c>
      <c r="H370" s="33">
        <f t="shared" si="57"/>
        <v>-9</v>
      </c>
      <c r="I370" s="35">
        <f t="shared" si="58"/>
        <v>0.68421052631578949</v>
      </c>
      <c r="J370" s="36">
        <f t="shared" si="59"/>
        <v>-5.8064516129032261E-2</v>
      </c>
    </row>
    <row r="371" spans="1:10" x14ac:dyDescent="0.2">
      <c r="A371" s="142"/>
      <c r="B371" s="63"/>
      <c r="C371" s="64"/>
      <c r="D371" s="63"/>
      <c r="E371" s="64"/>
      <c r="F371" s="65"/>
      <c r="G371" s="63"/>
      <c r="H371" s="64"/>
      <c r="I371" s="79"/>
      <c r="J371" s="80"/>
    </row>
    <row r="372" spans="1:10" x14ac:dyDescent="0.2">
      <c r="A372" s="111" t="s">
        <v>83</v>
      </c>
      <c r="B372" s="55"/>
      <c r="C372" s="56"/>
      <c r="D372" s="55"/>
      <c r="E372" s="56"/>
      <c r="F372" s="57"/>
      <c r="G372" s="55"/>
      <c r="H372" s="56"/>
      <c r="I372" s="77"/>
      <c r="J372" s="78"/>
    </row>
    <row r="373" spans="1:10" x14ac:dyDescent="0.2">
      <c r="A373" s="117" t="s">
        <v>413</v>
      </c>
      <c r="B373" s="55">
        <v>0</v>
      </c>
      <c r="C373" s="56">
        <v>1</v>
      </c>
      <c r="D373" s="55">
        <v>0</v>
      </c>
      <c r="E373" s="56">
        <v>9</v>
      </c>
      <c r="F373" s="57"/>
      <c r="G373" s="55">
        <f t="shared" ref="G373:G378" si="60">B373-C373</f>
        <v>-1</v>
      </c>
      <c r="H373" s="56">
        <f t="shared" ref="H373:H378" si="61">D373-E373</f>
        <v>-9</v>
      </c>
      <c r="I373" s="77">
        <f t="shared" ref="I373:I378" si="62">IF(C373=0, "-", IF(G373/C373&lt;10, G373/C373, "&gt;999%"))</f>
        <v>-1</v>
      </c>
      <c r="J373" s="78">
        <f t="shared" ref="J373:J378" si="63">IF(E373=0, "-", IF(H373/E373&lt;10, H373/E373, "&gt;999%"))</f>
        <v>-1</v>
      </c>
    </row>
    <row r="374" spans="1:10" x14ac:dyDescent="0.2">
      <c r="A374" s="117" t="s">
        <v>414</v>
      </c>
      <c r="B374" s="55">
        <v>21</v>
      </c>
      <c r="C374" s="56">
        <v>0</v>
      </c>
      <c r="D374" s="55">
        <v>65</v>
      </c>
      <c r="E374" s="56">
        <v>0</v>
      </c>
      <c r="F374" s="57"/>
      <c r="G374" s="55">
        <f t="shared" si="60"/>
        <v>21</v>
      </c>
      <c r="H374" s="56">
        <f t="shared" si="61"/>
        <v>65</v>
      </c>
      <c r="I374" s="77" t="str">
        <f t="shared" si="62"/>
        <v>-</v>
      </c>
      <c r="J374" s="78" t="str">
        <f t="shared" si="63"/>
        <v>-</v>
      </c>
    </row>
    <row r="375" spans="1:10" x14ac:dyDescent="0.2">
      <c r="A375" s="117" t="s">
        <v>180</v>
      </c>
      <c r="B375" s="55">
        <v>43</v>
      </c>
      <c r="C375" s="56">
        <v>5</v>
      </c>
      <c r="D375" s="55">
        <v>157</v>
      </c>
      <c r="E375" s="56">
        <v>50</v>
      </c>
      <c r="F375" s="57"/>
      <c r="G375" s="55">
        <f t="shared" si="60"/>
        <v>38</v>
      </c>
      <c r="H375" s="56">
        <f t="shared" si="61"/>
        <v>107</v>
      </c>
      <c r="I375" s="77">
        <f t="shared" si="62"/>
        <v>7.6</v>
      </c>
      <c r="J375" s="78">
        <f t="shared" si="63"/>
        <v>2.14</v>
      </c>
    </row>
    <row r="376" spans="1:10" x14ac:dyDescent="0.2">
      <c r="A376" s="117" t="s">
        <v>207</v>
      </c>
      <c r="B376" s="55">
        <v>0</v>
      </c>
      <c r="C376" s="56">
        <v>0</v>
      </c>
      <c r="D376" s="55">
        <v>0</v>
      </c>
      <c r="E376" s="56">
        <v>3</v>
      </c>
      <c r="F376" s="57"/>
      <c r="G376" s="55">
        <f t="shared" si="60"/>
        <v>0</v>
      </c>
      <c r="H376" s="56">
        <f t="shared" si="61"/>
        <v>-3</v>
      </c>
      <c r="I376" s="77" t="str">
        <f t="shared" si="62"/>
        <v>-</v>
      </c>
      <c r="J376" s="78">
        <f t="shared" si="63"/>
        <v>-1</v>
      </c>
    </row>
    <row r="377" spans="1:10" x14ac:dyDescent="0.2">
      <c r="A377" s="117" t="s">
        <v>381</v>
      </c>
      <c r="B377" s="55">
        <v>22</v>
      </c>
      <c r="C377" s="56">
        <v>5</v>
      </c>
      <c r="D377" s="55">
        <v>97</v>
      </c>
      <c r="E377" s="56">
        <v>44</v>
      </c>
      <c r="F377" s="57"/>
      <c r="G377" s="55">
        <f t="shared" si="60"/>
        <v>17</v>
      </c>
      <c r="H377" s="56">
        <f t="shared" si="61"/>
        <v>53</v>
      </c>
      <c r="I377" s="77">
        <f t="shared" si="62"/>
        <v>3.4</v>
      </c>
      <c r="J377" s="78">
        <f t="shared" si="63"/>
        <v>1.2045454545454546</v>
      </c>
    </row>
    <row r="378" spans="1:10" s="38" customFormat="1" x14ac:dyDescent="0.2">
      <c r="A378" s="143" t="s">
        <v>650</v>
      </c>
      <c r="B378" s="32">
        <v>86</v>
      </c>
      <c r="C378" s="33">
        <v>11</v>
      </c>
      <c r="D378" s="32">
        <v>319</v>
      </c>
      <c r="E378" s="33">
        <v>106</v>
      </c>
      <c r="F378" s="34"/>
      <c r="G378" s="32">
        <f t="shared" si="60"/>
        <v>75</v>
      </c>
      <c r="H378" s="33">
        <f t="shared" si="61"/>
        <v>213</v>
      </c>
      <c r="I378" s="35">
        <f t="shared" si="62"/>
        <v>6.8181818181818183</v>
      </c>
      <c r="J378" s="36">
        <f t="shared" si="63"/>
        <v>2.0094339622641511</v>
      </c>
    </row>
    <row r="379" spans="1:10" x14ac:dyDescent="0.2">
      <c r="A379" s="142"/>
      <c r="B379" s="63"/>
      <c r="C379" s="64"/>
      <c r="D379" s="63"/>
      <c r="E379" s="64"/>
      <c r="F379" s="65"/>
      <c r="G379" s="63"/>
      <c r="H379" s="64"/>
      <c r="I379" s="79"/>
      <c r="J379" s="80"/>
    </row>
    <row r="380" spans="1:10" x14ac:dyDescent="0.2">
      <c r="A380" s="111" t="s">
        <v>84</v>
      </c>
      <c r="B380" s="55"/>
      <c r="C380" s="56"/>
      <c r="D380" s="55"/>
      <c r="E380" s="56"/>
      <c r="F380" s="57"/>
      <c r="G380" s="55"/>
      <c r="H380" s="56"/>
      <c r="I380" s="77"/>
      <c r="J380" s="78"/>
    </row>
    <row r="381" spans="1:10" x14ac:dyDescent="0.2">
      <c r="A381" s="117" t="s">
        <v>316</v>
      </c>
      <c r="B381" s="55">
        <v>0</v>
      </c>
      <c r="C381" s="56">
        <v>1</v>
      </c>
      <c r="D381" s="55">
        <v>4</v>
      </c>
      <c r="E381" s="56">
        <v>5</v>
      </c>
      <c r="F381" s="57"/>
      <c r="G381" s="55">
        <f>B381-C381</f>
        <v>-1</v>
      </c>
      <c r="H381" s="56">
        <f>D381-E381</f>
        <v>-1</v>
      </c>
      <c r="I381" s="77">
        <f>IF(C381=0, "-", IF(G381/C381&lt;10, G381/C381, "&gt;999%"))</f>
        <v>-1</v>
      </c>
      <c r="J381" s="78">
        <f>IF(E381=0, "-", IF(H381/E381&lt;10, H381/E381, "&gt;999%"))</f>
        <v>-0.2</v>
      </c>
    </row>
    <row r="382" spans="1:10" x14ac:dyDescent="0.2">
      <c r="A382" s="117" t="s">
        <v>228</v>
      </c>
      <c r="B382" s="55">
        <v>3</v>
      </c>
      <c r="C382" s="56">
        <v>1</v>
      </c>
      <c r="D382" s="55">
        <v>8</v>
      </c>
      <c r="E382" s="56">
        <v>7</v>
      </c>
      <c r="F382" s="57"/>
      <c r="G382" s="55">
        <f>B382-C382</f>
        <v>2</v>
      </c>
      <c r="H382" s="56">
        <f>D382-E382</f>
        <v>1</v>
      </c>
      <c r="I382" s="77">
        <f>IF(C382=0, "-", IF(G382/C382&lt;10, G382/C382, "&gt;999%"))</f>
        <v>2</v>
      </c>
      <c r="J382" s="78">
        <f>IF(E382=0, "-", IF(H382/E382&lt;10, H382/E382, "&gt;999%"))</f>
        <v>0.14285714285714285</v>
      </c>
    </row>
    <row r="383" spans="1:10" x14ac:dyDescent="0.2">
      <c r="A383" s="117" t="s">
        <v>400</v>
      </c>
      <c r="B383" s="55">
        <v>4</v>
      </c>
      <c r="C383" s="56">
        <v>5</v>
      </c>
      <c r="D383" s="55">
        <v>15</v>
      </c>
      <c r="E383" s="56">
        <v>14</v>
      </c>
      <c r="F383" s="57"/>
      <c r="G383" s="55">
        <f>B383-C383</f>
        <v>-1</v>
      </c>
      <c r="H383" s="56">
        <f>D383-E383</f>
        <v>1</v>
      </c>
      <c r="I383" s="77">
        <f>IF(C383=0, "-", IF(G383/C383&lt;10, G383/C383, "&gt;999%"))</f>
        <v>-0.2</v>
      </c>
      <c r="J383" s="78">
        <f>IF(E383=0, "-", IF(H383/E383&lt;10, H383/E383, "&gt;999%"))</f>
        <v>7.1428571428571425E-2</v>
      </c>
    </row>
    <row r="384" spans="1:10" x14ac:dyDescent="0.2">
      <c r="A384" s="117" t="s">
        <v>192</v>
      </c>
      <c r="B384" s="55">
        <v>10</v>
      </c>
      <c r="C384" s="56">
        <v>8</v>
      </c>
      <c r="D384" s="55">
        <v>23</v>
      </c>
      <c r="E384" s="56">
        <v>56</v>
      </c>
      <c r="F384" s="57"/>
      <c r="G384" s="55">
        <f>B384-C384</f>
        <v>2</v>
      </c>
      <c r="H384" s="56">
        <f>D384-E384</f>
        <v>-33</v>
      </c>
      <c r="I384" s="77">
        <f>IF(C384=0, "-", IF(G384/C384&lt;10, G384/C384, "&gt;999%"))</f>
        <v>0.25</v>
      </c>
      <c r="J384" s="78">
        <f>IF(E384=0, "-", IF(H384/E384&lt;10, H384/E384, "&gt;999%"))</f>
        <v>-0.5892857142857143</v>
      </c>
    </row>
    <row r="385" spans="1:10" s="38" customFormat="1" x14ac:dyDescent="0.2">
      <c r="A385" s="143" t="s">
        <v>651</v>
      </c>
      <c r="B385" s="32">
        <v>17</v>
      </c>
      <c r="C385" s="33">
        <v>15</v>
      </c>
      <c r="D385" s="32">
        <v>50</v>
      </c>
      <c r="E385" s="33">
        <v>82</v>
      </c>
      <c r="F385" s="34"/>
      <c r="G385" s="32">
        <f>B385-C385</f>
        <v>2</v>
      </c>
      <c r="H385" s="33">
        <f>D385-E385</f>
        <v>-32</v>
      </c>
      <c r="I385" s="35">
        <f>IF(C385=0, "-", IF(G385/C385&lt;10, G385/C385, "&gt;999%"))</f>
        <v>0.13333333333333333</v>
      </c>
      <c r="J385" s="36">
        <f>IF(E385=0, "-", IF(H385/E385&lt;10, H385/E385, "&gt;999%"))</f>
        <v>-0.3902439024390244</v>
      </c>
    </row>
    <row r="386" spans="1:10" x14ac:dyDescent="0.2">
      <c r="A386" s="142"/>
      <c r="B386" s="63"/>
      <c r="C386" s="64"/>
      <c r="D386" s="63"/>
      <c r="E386" s="64"/>
      <c r="F386" s="65"/>
      <c r="G386" s="63"/>
      <c r="H386" s="64"/>
      <c r="I386" s="79"/>
      <c r="J386" s="80"/>
    </row>
    <row r="387" spans="1:10" x14ac:dyDescent="0.2">
      <c r="A387" s="111" t="s">
        <v>85</v>
      </c>
      <c r="B387" s="55"/>
      <c r="C387" s="56"/>
      <c r="D387" s="55"/>
      <c r="E387" s="56"/>
      <c r="F387" s="57"/>
      <c r="G387" s="55"/>
      <c r="H387" s="56"/>
      <c r="I387" s="77"/>
      <c r="J387" s="78"/>
    </row>
    <row r="388" spans="1:10" x14ac:dyDescent="0.2">
      <c r="A388" s="117" t="s">
        <v>382</v>
      </c>
      <c r="B388" s="55">
        <v>123</v>
      </c>
      <c r="C388" s="56">
        <v>145</v>
      </c>
      <c r="D388" s="55">
        <v>686</v>
      </c>
      <c r="E388" s="56">
        <v>768</v>
      </c>
      <c r="F388" s="57"/>
      <c r="G388" s="55">
        <f t="shared" ref="G388:G398" si="64">B388-C388</f>
        <v>-22</v>
      </c>
      <c r="H388" s="56">
        <f t="shared" ref="H388:H398" si="65">D388-E388</f>
        <v>-82</v>
      </c>
      <c r="I388" s="77">
        <f t="shared" ref="I388:I398" si="66">IF(C388=0, "-", IF(G388/C388&lt;10, G388/C388, "&gt;999%"))</f>
        <v>-0.15172413793103448</v>
      </c>
      <c r="J388" s="78">
        <f t="shared" ref="J388:J398" si="67">IF(E388=0, "-", IF(H388/E388&lt;10, H388/E388, "&gt;999%"))</f>
        <v>-0.10677083333333333</v>
      </c>
    </row>
    <row r="389" spans="1:10" x14ac:dyDescent="0.2">
      <c r="A389" s="117" t="s">
        <v>383</v>
      </c>
      <c r="B389" s="55">
        <v>58</v>
      </c>
      <c r="C389" s="56">
        <v>43</v>
      </c>
      <c r="D389" s="55">
        <v>197</v>
      </c>
      <c r="E389" s="56">
        <v>364</v>
      </c>
      <c r="F389" s="57"/>
      <c r="G389" s="55">
        <f t="shared" si="64"/>
        <v>15</v>
      </c>
      <c r="H389" s="56">
        <f t="shared" si="65"/>
        <v>-167</v>
      </c>
      <c r="I389" s="77">
        <f t="shared" si="66"/>
        <v>0.34883720930232559</v>
      </c>
      <c r="J389" s="78">
        <f t="shared" si="67"/>
        <v>-0.45879120879120877</v>
      </c>
    </row>
    <row r="390" spans="1:10" x14ac:dyDescent="0.2">
      <c r="A390" s="117" t="s">
        <v>525</v>
      </c>
      <c r="B390" s="55">
        <v>23</v>
      </c>
      <c r="C390" s="56">
        <v>0</v>
      </c>
      <c r="D390" s="55">
        <v>23</v>
      </c>
      <c r="E390" s="56">
        <v>0</v>
      </c>
      <c r="F390" s="57"/>
      <c r="G390" s="55">
        <f t="shared" si="64"/>
        <v>23</v>
      </c>
      <c r="H390" s="56">
        <f t="shared" si="65"/>
        <v>23</v>
      </c>
      <c r="I390" s="77" t="str">
        <f t="shared" si="66"/>
        <v>-</v>
      </c>
      <c r="J390" s="78" t="str">
        <f t="shared" si="67"/>
        <v>-</v>
      </c>
    </row>
    <row r="391" spans="1:10" x14ac:dyDescent="0.2">
      <c r="A391" s="117" t="s">
        <v>208</v>
      </c>
      <c r="B391" s="55">
        <v>0</v>
      </c>
      <c r="C391" s="56">
        <v>75</v>
      </c>
      <c r="D391" s="55">
        <v>0</v>
      </c>
      <c r="E391" s="56">
        <v>307</v>
      </c>
      <c r="F391" s="57"/>
      <c r="G391" s="55">
        <f t="shared" si="64"/>
        <v>-75</v>
      </c>
      <c r="H391" s="56">
        <f t="shared" si="65"/>
        <v>-307</v>
      </c>
      <c r="I391" s="77">
        <f t="shared" si="66"/>
        <v>-1</v>
      </c>
      <c r="J391" s="78">
        <f t="shared" si="67"/>
        <v>-1</v>
      </c>
    </row>
    <row r="392" spans="1:10" x14ac:dyDescent="0.2">
      <c r="A392" s="117" t="s">
        <v>170</v>
      </c>
      <c r="B392" s="55">
        <v>8</v>
      </c>
      <c r="C392" s="56">
        <v>13</v>
      </c>
      <c r="D392" s="55">
        <v>43</v>
      </c>
      <c r="E392" s="56">
        <v>53</v>
      </c>
      <c r="F392" s="57"/>
      <c r="G392" s="55">
        <f t="shared" si="64"/>
        <v>-5</v>
      </c>
      <c r="H392" s="56">
        <f t="shared" si="65"/>
        <v>-10</v>
      </c>
      <c r="I392" s="77">
        <f t="shared" si="66"/>
        <v>-0.38461538461538464</v>
      </c>
      <c r="J392" s="78">
        <f t="shared" si="67"/>
        <v>-0.18867924528301888</v>
      </c>
    </row>
    <row r="393" spans="1:10" x14ac:dyDescent="0.2">
      <c r="A393" s="117" t="s">
        <v>415</v>
      </c>
      <c r="B393" s="55">
        <v>108</v>
      </c>
      <c r="C393" s="56">
        <v>131</v>
      </c>
      <c r="D393" s="55">
        <v>443</v>
      </c>
      <c r="E393" s="56">
        <v>1008</v>
      </c>
      <c r="F393" s="57"/>
      <c r="G393" s="55">
        <f t="shared" si="64"/>
        <v>-23</v>
      </c>
      <c r="H393" s="56">
        <f t="shared" si="65"/>
        <v>-565</v>
      </c>
      <c r="I393" s="77">
        <f t="shared" si="66"/>
        <v>-0.17557251908396945</v>
      </c>
      <c r="J393" s="78">
        <f t="shared" si="67"/>
        <v>-0.56051587301587302</v>
      </c>
    </row>
    <row r="394" spans="1:10" x14ac:dyDescent="0.2">
      <c r="A394" s="117" t="s">
        <v>459</v>
      </c>
      <c r="B394" s="55">
        <v>22</v>
      </c>
      <c r="C394" s="56">
        <v>23</v>
      </c>
      <c r="D394" s="55">
        <v>83</v>
      </c>
      <c r="E394" s="56">
        <v>523</v>
      </c>
      <c r="F394" s="57"/>
      <c r="G394" s="55">
        <f t="shared" si="64"/>
        <v>-1</v>
      </c>
      <c r="H394" s="56">
        <f t="shared" si="65"/>
        <v>-440</v>
      </c>
      <c r="I394" s="77">
        <f t="shared" si="66"/>
        <v>-4.3478260869565216E-2</v>
      </c>
      <c r="J394" s="78">
        <f t="shared" si="67"/>
        <v>-0.84130019120458888</v>
      </c>
    </row>
    <row r="395" spans="1:10" x14ac:dyDescent="0.2">
      <c r="A395" s="117" t="s">
        <v>460</v>
      </c>
      <c r="B395" s="55">
        <v>73</v>
      </c>
      <c r="C395" s="56">
        <v>73</v>
      </c>
      <c r="D395" s="55">
        <v>375</v>
      </c>
      <c r="E395" s="56">
        <v>672</v>
      </c>
      <c r="F395" s="57"/>
      <c r="G395" s="55">
        <f t="shared" si="64"/>
        <v>0</v>
      </c>
      <c r="H395" s="56">
        <f t="shared" si="65"/>
        <v>-297</v>
      </c>
      <c r="I395" s="77">
        <f t="shared" si="66"/>
        <v>0</v>
      </c>
      <c r="J395" s="78">
        <f t="shared" si="67"/>
        <v>-0.4419642857142857</v>
      </c>
    </row>
    <row r="396" spans="1:10" x14ac:dyDescent="0.2">
      <c r="A396" s="117" t="s">
        <v>537</v>
      </c>
      <c r="B396" s="55">
        <v>41</v>
      </c>
      <c r="C396" s="56">
        <v>25</v>
      </c>
      <c r="D396" s="55">
        <v>103</v>
      </c>
      <c r="E396" s="56">
        <v>157</v>
      </c>
      <c r="F396" s="57"/>
      <c r="G396" s="55">
        <f t="shared" si="64"/>
        <v>16</v>
      </c>
      <c r="H396" s="56">
        <f t="shared" si="65"/>
        <v>-54</v>
      </c>
      <c r="I396" s="77">
        <f t="shared" si="66"/>
        <v>0.64</v>
      </c>
      <c r="J396" s="78">
        <f t="shared" si="67"/>
        <v>-0.34394904458598724</v>
      </c>
    </row>
    <row r="397" spans="1:10" x14ac:dyDescent="0.2">
      <c r="A397" s="117" t="s">
        <v>549</v>
      </c>
      <c r="B397" s="55">
        <v>236</v>
      </c>
      <c r="C397" s="56">
        <v>241</v>
      </c>
      <c r="D397" s="55">
        <v>869</v>
      </c>
      <c r="E397" s="56">
        <v>1366</v>
      </c>
      <c r="F397" s="57"/>
      <c r="G397" s="55">
        <f t="shared" si="64"/>
        <v>-5</v>
      </c>
      <c r="H397" s="56">
        <f t="shared" si="65"/>
        <v>-497</v>
      </c>
      <c r="I397" s="77">
        <f t="shared" si="66"/>
        <v>-2.0746887966804978E-2</v>
      </c>
      <c r="J397" s="78">
        <f t="shared" si="67"/>
        <v>-0.36383601756954614</v>
      </c>
    </row>
    <row r="398" spans="1:10" s="38" customFormat="1" x14ac:dyDescent="0.2">
      <c r="A398" s="143" t="s">
        <v>652</v>
      </c>
      <c r="B398" s="32">
        <v>692</v>
      </c>
      <c r="C398" s="33">
        <v>769</v>
      </c>
      <c r="D398" s="32">
        <v>2822</v>
      </c>
      <c r="E398" s="33">
        <v>5218</v>
      </c>
      <c r="F398" s="34"/>
      <c r="G398" s="32">
        <f t="shared" si="64"/>
        <v>-77</v>
      </c>
      <c r="H398" s="33">
        <f t="shared" si="65"/>
        <v>-2396</v>
      </c>
      <c r="I398" s="35">
        <f t="shared" si="66"/>
        <v>-0.10013003901170352</v>
      </c>
      <c r="J398" s="36">
        <f t="shared" si="67"/>
        <v>-0.4591797623610579</v>
      </c>
    </row>
    <row r="399" spans="1:10" x14ac:dyDescent="0.2">
      <c r="A399" s="142"/>
      <c r="B399" s="63"/>
      <c r="C399" s="64"/>
      <c r="D399" s="63"/>
      <c r="E399" s="64"/>
      <c r="F399" s="65"/>
      <c r="G399" s="63"/>
      <c r="H399" s="64"/>
      <c r="I399" s="79"/>
      <c r="J399" s="80"/>
    </row>
    <row r="400" spans="1:10" x14ac:dyDescent="0.2">
      <c r="A400" s="111" t="s">
        <v>86</v>
      </c>
      <c r="B400" s="55"/>
      <c r="C400" s="56"/>
      <c r="D400" s="55"/>
      <c r="E400" s="56"/>
      <c r="F400" s="57"/>
      <c r="G400" s="55"/>
      <c r="H400" s="56"/>
      <c r="I400" s="77"/>
      <c r="J400" s="78"/>
    </row>
    <row r="401" spans="1:10" x14ac:dyDescent="0.2">
      <c r="A401" s="117" t="s">
        <v>317</v>
      </c>
      <c r="B401" s="55">
        <v>2</v>
      </c>
      <c r="C401" s="56">
        <v>2</v>
      </c>
      <c r="D401" s="55">
        <v>5</v>
      </c>
      <c r="E401" s="56">
        <v>7</v>
      </c>
      <c r="F401" s="57"/>
      <c r="G401" s="55">
        <f t="shared" ref="G401:G411" si="68">B401-C401</f>
        <v>0</v>
      </c>
      <c r="H401" s="56">
        <f t="shared" ref="H401:H411" si="69">D401-E401</f>
        <v>-2</v>
      </c>
      <c r="I401" s="77">
        <f t="shared" ref="I401:I411" si="70">IF(C401=0, "-", IF(G401/C401&lt;10, G401/C401, "&gt;999%"))</f>
        <v>0</v>
      </c>
      <c r="J401" s="78">
        <f t="shared" ref="J401:J411" si="71">IF(E401=0, "-", IF(H401/E401&lt;10, H401/E401, "&gt;999%"))</f>
        <v>-0.2857142857142857</v>
      </c>
    </row>
    <row r="402" spans="1:10" x14ac:dyDescent="0.2">
      <c r="A402" s="117" t="s">
        <v>351</v>
      </c>
      <c r="B402" s="55">
        <v>0</v>
      </c>
      <c r="C402" s="56">
        <v>0</v>
      </c>
      <c r="D402" s="55">
        <v>1</v>
      </c>
      <c r="E402" s="56">
        <v>0</v>
      </c>
      <c r="F402" s="57"/>
      <c r="G402" s="55">
        <f t="shared" si="68"/>
        <v>0</v>
      </c>
      <c r="H402" s="56">
        <f t="shared" si="69"/>
        <v>1</v>
      </c>
      <c r="I402" s="77" t="str">
        <f t="shared" si="70"/>
        <v>-</v>
      </c>
      <c r="J402" s="78" t="str">
        <f t="shared" si="71"/>
        <v>-</v>
      </c>
    </row>
    <row r="403" spans="1:10" x14ac:dyDescent="0.2">
      <c r="A403" s="117" t="s">
        <v>365</v>
      </c>
      <c r="B403" s="55">
        <v>12</v>
      </c>
      <c r="C403" s="56">
        <v>4</v>
      </c>
      <c r="D403" s="55">
        <v>15</v>
      </c>
      <c r="E403" s="56">
        <v>14</v>
      </c>
      <c r="F403" s="57"/>
      <c r="G403" s="55">
        <f t="shared" si="68"/>
        <v>8</v>
      </c>
      <c r="H403" s="56">
        <f t="shared" si="69"/>
        <v>1</v>
      </c>
      <c r="I403" s="77">
        <f t="shared" si="70"/>
        <v>2</v>
      </c>
      <c r="J403" s="78">
        <f t="shared" si="71"/>
        <v>7.1428571428571425E-2</v>
      </c>
    </row>
    <row r="404" spans="1:10" x14ac:dyDescent="0.2">
      <c r="A404" s="117" t="s">
        <v>229</v>
      </c>
      <c r="B404" s="55">
        <v>2</v>
      </c>
      <c r="C404" s="56">
        <v>0</v>
      </c>
      <c r="D404" s="55">
        <v>9</v>
      </c>
      <c r="E404" s="56">
        <v>0</v>
      </c>
      <c r="F404" s="57"/>
      <c r="G404" s="55">
        <f t="shared" si="68"/>
        <v>2</v>
      </c>
      <c r="H404" s="56">
        <f t="shared" si="69"/>
        <v>9</v>
      </c>
      <c r="I404" s="77" t="str">
        <f t="shared" si="70"/>
        <v>-</v>
      </c>
      <c r="J404" s="78" t="str">
        <f t="shared" si="71"/>
        <v>-</v>
      </c>
    </row>
    <row r="405" spans="1:10" x14ac:dyDescent="0.2">
      <c r="A405" s="117" t="s">
        <v>538</v>
      </c>
      <c r="B405" s="55">
        <v>8</v>
      </c>
      <c r="C405" s="56">
        <v>34</v>
      </c>
      <c r="D405" s="55">
        <v>22</v>
      </c>
      <c r="E405" s="56">
        <v>78</v>
      </c>
      <c r="F405" s="57"/>
      <c r="G405" s="55">
        <f t="shared" si="68"/>
        <v>-26</v>
      </c>
      <c r="H405" s="56">
        <f t="shared" si="69"/>
        <v>-56</v>
      </c>
      <c r="I405" s="77">
        <f t="shared" si="70"/>
        <v>-0.76470588235294112</v>
      </c>
      <c r="J405" s="78">
        <f t="shared" si="71"/>
        <v>-0.71794871794871795</v>
      </c>
    </row>
    <row r="406" spans="1:10" x14ac:dyDescent="0.2">
      <c r="A406" s="117" t="s">
        <v>550</v>
      </c>
      <c r="B406" s="55">
        <v>79</v>
      </c>
      <c r="C406" s="56">
        <v>64</v>
      </c>
      <c r="D406" s="55">
        <v>241</v>
      </c>
      <c r="E406" s="56">
        <v>267</v>
      </c>
      <c r="F406" s="57"/>
      <c r="G406" s="55">
        <f t="shared" si="68"/>
        <v>15</v>
      </c>
      <c r="H406" s="56">
        <f t="shared" si="69"/>
        <v>-26</v>
      </c>
      <c r="I406" s="77">
        <f t="shared" si="70"/>
        <v>0.234375</v>
      </c>
      <c r="J406" s="78">
        <f t="shared" si="71"/>
        <v>-9.7378277153558054E-2</v>
      </c>
    </row>
    <row r="407" spans="1:10" x14ac:dyDescent="0.2">
      <c r="A407" s="117" t="s">
        <v>461</v>
      </c>
      <c r="B407" s="55">
        <v>3</v>
      </c>
      <c r="C407" s="56">
        <v>20</v>
      </c>
      <c r="D407" s="55">
        <v>23</v>
      </c>
      <c r="E407" s="56">
        <v>75</v>
      </c>
      <c r="F407" s="57"/>
      <c r="G407" s="55">
        <f t="shared" si="68"/>
        <v>-17</v>
      </c>
      <c r="H407" s="56">
        <f t="shared" si="69"/>
        <v>-52</v>
      </c>
      <c r="I407" s="77">
        <f t="shared" si="70"/>
        <v>-0.85</v>
      </c>
      <c r="J407" s="78">
        <f t="shared" si="71"/>
        <v>-0.69333333333333336</v>
      </c>
    </row>
    <row r="408" spans="1:10" x14ac:dyDescent="0.2">
      <c r="A408" s="117" t="s">
        <v>489</v>
      </c>
      <c r="B408" s="55">
        <v>10</v>
      </c>
      <c r="C408" s="56">
        <v>10</v>
      </c>
      <c r="D408" s="55">
        <v>49</v>
      </c>
      <c r="E408" s="56">
        <v>47</v>
      </c>
      <c r="F408" s="57"/>
      <c r="G408" s="55">
        <f t="shared" si="68"/>
        <v>0</v>
      </c>
      <c r="H408" s="56">
        <f t="shared" si="69"/>
        <v>2</v>
      </c>
      <c r="I408" s="77">
        <f t="shared" si="70"/>
        <v>0</v>
      </c>
      <c r="J408" s="78">
        <f t="shared" si="71"/>
        <v>4.2553191489361701E-2</v>
      </c>
    </row>
    <row r="409" spans="1:10" x14ac:dyDescent="0.2">
      <c r="A409" s="117" t="s">
        <v>384</v>
      </c>
      <c r="B409" s="55">
        <v>59</v>
      </c>
      <c r="C409" s="56">
        <v>72</v>
      </c>
      <c r="D409" s="55">
        <v>329</v>
      </c>
      <c r="E409" s="56">
        <v>324</v>
      </c>
      <c r="F409" s="57"/>
      <c r="G409" s="55">
        <f t="shared" si="68"/>
        <v>-13</v>
      </c>
      <c r="H409" s="56">
        <f t="shared" si="69"/>
        <v>5</v>
      </c>
      <c r="I409" s="77">
        <f t="shared" si="70"/>
        <v>-0.18055555555555555</v>
      </c>
      <c r="J409" s="78">
        <f t="shared" si="71"/>
        <v>1.5432098765432098E-2</v>
      </c>
    </row>
    <row r="410" spans="1:10" x14ac:dyDescent="0.2">
      <c r="A410" s="117" t="s">
        <v>416</v>
      </c>
      <c r="B410" s="55">
        <v>106</v>
      </c>
      <c r="C410" s="56">
        <v>128</v>
      </c>
      <c r="D410" s="55">
        <v>412</v>
      </c>
      <c r="E410" s="56">
        <v>523</v>
      </c>
      <c r="F410" s="57"/>
      <c r="G410" s="55">
        <f t="shared" si="68"/>
        <v>-22</v>
      </c>
      <c r="H410" s="56">
        <f t="shared" si="69"/>
        <v>-111</v>
      </c>
      <c r="I410" s="77">
        <f t="shared" si="70"/>
        <v>-0.171875</v>
      </c>
      <c r="J410" s="78">
        <f t="shared" si="71"/>
        <v>-0.21223709369024857</v>
      </c>
    </row>
    <row r="411" spans="1:10" s="38" customFormat="1" x14ac:dyDescent="0.2">
      <c r="A411" s="143" t="s">
        <v>653</v>
      </c>
      <c r="B411" s="32">
        <v>281</v>
      </c>
      <c r="C411" s="33">
        <v>334</v>
      </c>
      <c r="D411" s="32">
        <v>1106</v>
      </c>
      <c r="E411" s="33">
        <v>1335</v>
      </c>
      <c r="F411" s="34"/>
      <c r="G411" s="32">
        <f t="shared" si="68"/>
        <v>-53</v>
      </c>
      <c r="H411" s="33">
        <f t="shared" si="69"/>
        <v>-229</v>
      </c>
      <c r="I411" s="35">
        <f t="shared" si="70"/>
        <v>-0.15868263473053892</v>
      </c>
      <c r="J411" s="36">
        <f t="shared" si="71"/>
        <v>-0.17153558052434456</v>
      </c>
    </row>
    <row r="412" spans="1:10" x14ac:dyDescent="0.2">
      <c r="A412" s="142"/>
      <c r="B412" s="63"/>
      <c r="C412" s="64"/>
      <c r="D412" s="63"/>
      <c r="E412" s="64"/>
      <c r="F412" s="65"/>
      <c r="G412" s="63"/>
      <c r="H412" s="64"/>
      <c r="I412" s="79"/>
      <c r="J412" s="80"/>
    </row>
    <row r="413" spans="1:10" x14ac:dyDescent="0.2">
      <c r="A413" s="111" t="s">
        <v>87</v>
      </c>
      <c r="B413" s="55"/>
      <c r="C413" s="56"/>
      <c r="D413" s="55"/>
      <c r="E413" s="56"/>
      <c r="F413" s="57"/>
      <c r="G413" s="55"/>
      <c r="H413" s="56"/>
      <c r="I413" s="77"/>
      <c r="J413" s="78"/>
    </row>
    <row r="414" spans="1:10" x14ac:dyDescent="0.2">
      <c r="A414" s="117" t="s">
        <v>193</v>
      </c>
      <c r="B414" s="55">
        <v>0</v>
      </c>
      <c r="C414" s="56">
        <v>0</v>
      </c>
      <c r="D414" s="55">
        <v>0</v>
      </c>
      <c r="E414" s="56">
        <v>2</v>
      </c>
      <c r="F414" s="57"/>
      <c r="G414" s="55">
        <f t="shared" ref="G414:G421" si="72">B414-C414</f>
        <v>0</v>
      </c>
      <c r="H414" s="56">
        <f t="shared" ref="H414:H421" si="73">D414-E414</f>
        <v>-2</v>
      </c>
      <c r="I414" s="77" t="str">
        <f t="shared" ref="I414:I421" si="74">IF(C414=0, "-", IF(G414/C414&lt;10, G414/C414, "&gt;999%"))</f>
        <v>-</v>
      </c>
      <c r="J414" s="78">
        <f t="shared" ref="J414:J421" si="75">IF(E414=0, "-", IF(H414/E414&lt;10, H414/E414, "&gt;999%"))</f>
        <v>-1</v>
      </c>
    </row>
    <row r="415" spans="1:10" x14ac:dyDescent="0.2">
      <c r="A415" s="117" t="s">
        <v>417</v>
      </c>
      <c r="B415" s="55">
        <v>10</v>
      </c>
      <c r="C415" s="56">
        <v>4</v>
      </c>
      <c r="D415" s="55">
        <v>22</v>
      </c>
      <c r="E415" s="56">
        <v>12</v>
      </c>
      <c r="F415" s="57"/>
      <c r="G415" s="55">
        <f t="shared" si="72"/>
        <v>6</v>
      </c>
      <c r="H415" s="56">
        <f t="shared" si="73"/>
        <v>10</v>
      </c>
      <c r="I415" s="77">
        <f t="shared" si="74"/>
        <v>1.5</v>
      </c>
      <c r="J415" s="78">
        <f t="shared" si="75"/>
        <v>0.83333333333333337</v>
      </c>
    </row>
    <row r="416" spans="1:10" x14ac:dyDescent="0.2">
      <c r="A416" s="117" t="s">
        <v>209</v>
      </c>
      <c r="B416" s="55">
        <v>0</v>
      </c>
      <c r="C416" s="56">
        <v>0</v>
      </c>
      <c r="D416" s="55">
        <v>0</v>
      </c>
      <c r="E416" s="56">
        <v>3</v>
      </c>
      <c r="F416" s="57"/>
      <c r="G416" s="55">
        <f t="shared" si="72"/>
        <v>0</v>
      </c>
      <c r="H416" s="56">
        <f t="shared" si="73"/>
        <v>-3</v>
      </c>
      <c r="I416" s="77" t="str">
        <f t="shared" si="74"/>
        <v>-</v>
      </c>
      <c r="J416" s="78">
        <f t="shared" si="75"/>
        <v>-1</v>
      </c>
    </row>
    <row r="417" spans="1:10" x14ac:dyDescent="0.2">
      <c r="A417" s="117" t="s">
        <v>418</v>
      </c>
      <c r="B417" s="55">
        <v>1</v>
      </c>
      <c r="C417" s="56">
        <v>5</v>
      </c>
      <c r="D417" s="55">
        <v>6</v>
      </c>
      <c r="E417" s="56">
        <v>9</v>
      </c>
      <c r="F417" s="57"/>
      <c r="G417" s="55">
        <f t="shared" si="72"/>
        <v>-4</v>
      </c>
      <c r="H417" s="56">
        <f t="shared" si="73"/>
        <v>-3</v>
      </c>
      <c r="I417" s="77">
        <f t="shared" si="74"/>
        <v>-0.8</v>
      </c>
      <c r="J417" s="78">
        <f t="shared" si="75"/>
        <v>-0.33333333333333331</v>
      </c>
    </row>
    <row r="418" spans="1:10" x14ac:dyDescent="0.2">
      <c r="A418" s="117" t="s">
        <v>238</v>
      </c>
      <c r="B418" s="55">
        <v>2</v>
      </c>
      <c r="C418" s="56">
        <v>0</v>
      </c>
      <c r="D418" s="55">
        <v>5</v>
      </c>
      <c r="E418" s="56">
        <v>0</v>
      </c>
      <c r="F418" s="57"/>
      <c r="G418" s="55">
        <f t="shared" si="72"/>
        <v>2</v>
      </c>
      <c r="H418" s="56">
        <f t="shared" si="73"/>
        <v>5</v>
      </c>
      <c r="I418" s="77" t="str">
        <f t="shared" si="74"/>
        <v>-</v>
      </c>
      <c r="J418" s="78" t="str">
        <f t="shared" si="75"/>
        <v>-</v>
      </c>
    </row>
    <row r="419" spans="1:10" x14ac:dyDescent="0.2">
      <c r="A419" s="117" t="s">
        <v>526</v>
      </c>
      <c r="B419" s="55">
        <v>0</v>
      </c>
      <c r="C419" s="56">
        <v>0</v>
      </c>
      <c r="D419" s="55">
        <v>1</v>
      </c>
      <c r="E419" s="56">
        <v>1</v>
      </c>
      <c r="F419" s="57"/>
      <c r="G419" s="55">
        <f t="shared" si="72"/>
        <v>0</v>
      </c>
      <c r="H419" s="56">
        <f t="shared" si="73"/>
        <v>0</v>
      </c>
      <c r="I419" s="77" t="str">
        <f t="shared" si="74"/>
        <v>-</v>
      </c>
      <c r="J419" s="78">
        <f t="shared" si="75"/>
        <v>0</v>
      </c>
    </row>
    <row r="420" spans="1:10" x14ac:dyDescent="0.2">
      <c r="A420" s="117" t="s">
        <v>516</v>
      </c>
      <c r="B420" s="55">
        <v>3</v>
      </c>
      <c r="C420" s="56">
        <v>0</v>
      </c>
      <c r="D420" s="55">
        <v>9</v>
      </c>
      <c r="E420" s="56">
        <v>0</v>
      </c>
      <c r="F420" s="57"/>
      <c r="G420" s="55">
        <f t="shared" si="72"/>
        <v>3</v>
      </c>
      <c r="H420" s="56">
        <f t="shared" si="73"/>
        <v>9</v>
      </c>
      <c r="I420" s="77" t="str">
        <f t="shared" si="74"/>
        <v>-</v>
      </c>
      <c r="J420" s="78" t="str">
        <f t="shared" si="75"/>
        <v>-</v>
      </c>
    </row>
    <row r="421" spans="1:10" s="38" customFormat="1" x14ac:dyDescent="0.2">
      <c r="A421" s="143" t="s">
        <v>654</v>
      </c>
      <c r="B421" s="32">
        <v>16</v>
      </c>
      <c r="C421" s="33">
        <v>9</v>
      </c>
      <c r="D421" s="32">
        <v>43</v>
      </c>
      <c r="E421" s="33">
        <v>27</v>
      </c>
      <c r="F421" s="34"/>
      <c r="G421" s="32">
        <f t="shared" si="72"/>
        <v>7</v>
      </c>
      <c r="H421" s="33">
        <f t="shared" si="73"/>
        <v>16</v>
      </c>
      <c r="I421" s="35">
        <f t="shared" si="74"/>
        <v>0.77777777777777779</v>
      </c>
      <c r="J421" s="36">
        <f t="shared" si="75"/>
        <v>0.59259259259259256</v>
      </c>
    </row>
    <row r="422" spans="1:10" x14ac:dyDescent="0.2">
      <c r="A422" s="142"/>
      <c r="B422" s="63"/>
      <c r="C422" s="64"/>
      <c r="D422" s="63"/>
      <c r="E422" s="64"/>
      <c r="F422" s="65"/>
      <c r="G422" s="63"/>
      <c r="H422" s="64"/>
      <c r="I422" s="79"/>
      <c r="J422" s="80"/>
    </row>
    <row r="423" spans="1:10" x14ac:dyDescent="0.2">
      <c r="A423" s="111" t="s">
        <v>88</v>
      </c>
      <c r="B423" s="55"/>
      <c r="C423" s="56"/>
      <c r="D423" s="55"/>
      <c r="E423" s="56"/>
      <c r="F423" s="57"/>
      <c r="G423" s="55"/>
      <c r="H423" s="56"/>
      <c r="I423" s="77"/>
      <c r="J423" s="78"/>
    </row>
    <row r="424" spans="1:10" x14ac:dyDescent="0.2">
      <c r="A424" s="117" t="s">
        <v>352</v>
      </c>
      <c r="B424" s="55">
        <v>2</v>
      </c>
      <c r="C424" s="56">
        <v>4</v>
      </c>
      <c r="D424" s="55">
        <v>15</v>
      </c>
      <c r="E424" s="56">
        <v>26</v>
      </c>
      <c r="F424" s="57"/>
      <c r="G424" s="55">
        <f t="shared" ref="G424:G429" si="76">B424-C424</f>
        <v>-2</v>
      </c>
      <c r="H424" s="56">
        <f t="shared" ref="H424:H429" si="77">D424-E424</f>
        <v>-11</v>
      </c>
      <c r="I424" s="77">
        <f t="shared" ref="I424:I429" si="78">IF(C424=0, "-", IF(G424/C424&lt;10, G424/C424, "&gt;999%"))</f>
        <v>-0.5</v>
      </c>
      <c r="J424" s="78">
        <f t="shared" ref="J424:J429" si="79">IF(E424=0, "-", IF(H424/E424&lt;10, H424/E424, "&gt;999%"))</f>
        <v>-0.42307692307692307</v>
      </c>
    </row>
    <row r="425" spans="1:10" x14ac:dyDescent="0.2">
      <c r="A425" s="117" t="s">
        <v>337</v>
      </c>
      <c r="B425" s="55">
        <v>0</v>
      </c>
      <c r="C425" s="56">
        <v>0</v>
      </c>
      <c r="D425" s="55">
        <v>2</v>
      </c>
      <c r="E425" s="56">
        <v>0</v>
      </c>
      <c r="F425" s="57"/>
      <c r="G425" s="55">
        <f t="shared" si="76"/>
        <v>0</v>
      </c>
      <c r="H425" s="56">
        <f t="shared" si="77"/>
        <v>2</v>
      </c>
      <c r="I425" s="77" t="str">
        <f t="shared" si="78"/>
        <v>-</v>
      </c>
      <c r="J425" s="78" t="str">
        <f t="shared" si="79"/>
        <v>-</v>
      </c>
    </row>
    <row r="426" spans="1:10" x14ac:dyDescent="0.2">
      <c r="A426" s="117" t="s">
        <v>483</v>
      </c>
      <c r="B426" s="55">
        <v>5</v>
      </c>
      <c r="C426" s="56">
        <v>4</v>
      </c>
      <c r="D426" s="55">
        <v>35</v>
      </c>
      <c r="E426" s="56">
        <v>33</v>
      </c>
      <c r="F426" s="57"/>
      <c r="G426" s="55">
        <f t="shared" si="76"/>
        <v>1</v>
      </c>
      <c r="H426" s="56">
        <f t="shared" si="77"/>
        <v>2</v>
      </c>
      <c r="I426" s="77">
        <f t="shared" si="78"/>
        <v>0.25</v>
      </c>
      <c r="J426" s="78">
        <f t="shared" si="79"/>
        <v>6.0606060606060608E-2</v>
      </c>
    </row>
    <row r="427" spans="1:10" x14ac:dyDescent="0.2">
      <c r="A427" s="117" t="s">
        <v>338</v>
      </c>
      <c r="B427" s="55">
        <v>1</v>
      </c>
      <c r="C427" s="56">
        <v>1</v>
      </c>
      <c r="D427" s="55">
        <v>6</v>
      </c>
      <c r="E427" s="56">
        <v>2</v>
      </c>
      <c r="F427" s="57"/>
      <c r="G427" s="55">
        <f t="shared" si="76"/>
        <v>0</v>
      </c>
      <c r="H427" s="56">
        <f t="shared" si="77"/>
        <v>4</v>
      </c>
      <c r="I427" s="77">
        <f t="shared" si="78"/>
        <v>0</v>
      </c>
      <c r="J427" s="78">
        <f t="shared" si="79"/>
        <v>2</v>
      </c>
    </row>
    <row r="428" spans="1:10" x14ac:dyDescent="0.2">
      <c r="A428" s="117" t="s">
        <v>440</v>
      </c>
      <c r="B428" s="55">
        <v>18</v>
      </c>
      <c r="C428" s="56">
        <v>15</v>
      </c>
      <c r="D428" s="55">
        <v>71</v>
      </c>
      <c r="E428" s="56">
        <v>57</v>
      </c>
      <c r="F428" s="57"/>
      <c r="G428" s="55">
        <f t="shared" si="76"/>
        <v>3</v>
      </c>
      <c r="H428" s="56">
        <f t="shared" si="77"/>
        <v>14</v>
      </c>
      <c r="I428" s="77">
        <f t="shared" si="78"/>
        <v>0.2</v>
      </c>
      <c r="J428" s="78">
        <f t="shared" si="79"/>
        <v>0.24561403508771928</v>
      </c>
    </row>
    <row r="429" spans="1:10" s="38" customFormat="1" x14ac:dyDescent="0.2">
      <c r="A429" s="143" t="s">
        <v>655</v>
      </c>
      <c r="B429" s="32">
        <v>26</v>
      </c>
      <c r="C429" s="33">
        <v>24</v>
      </c>
      <c r="D429" s="32">
        <v>129</v>
      </c>
      <c r="E429" s="33">
        <v>118</v>
      </c>
      <c r="F429" s="34"/>
      <c r="G429" s="32">
        <f t="shared" si="76"/>
        <v>2</v>
      </c>
      <c r="H429" s="33">
        <f t="shared" si="77"/>
        <v>11</v>
      </c>
      <c r="I429" s="35">
        <f t="shared" si="78"/>
        <v>8.3333333333333329E-2</v>
      </c>
      <c r="J429" s="36">
        <f t="shared" si="79"/>
        <v>9.3220338983050849E-2</v>
      </c>
    </row>
    <row r="430" spans="1:10" x14ac:dyDescent="0.2">
      <c r="A430" s="142"/>
      <c r="B430" s="63"/>
      <c r="C430" s="64"/>
      <c r="D430" s="63"/>
      <c r="E430" s="64"/>
      <c r="F430" s="65"/>
      <c r="G430" s="63"/>
      <c r="H430" s="64"/>
      <c r="I430" s="79"/>
      <c r="J430" s="80"/>
    </row>
    <row r="431" spans="1:10" x14ac:dyDescent="0.2">
      <c r="A431" s="111" t="s">
        <v>89</v>
      </c>
      <c r="B431" s="55"/>
      <c r="C431" s="56"/>
      <c r="D431" s="55"/>
      <c r="E431" s="56"/>
      <c r="F431" s="57"/>
      <c r="G431" s="55"/>
      <c r="H431" s="56"/>
      <c r="I431" s="77"/>
      <c r="J431" s="78"/>
    </row>
    <row r="432" spans="1:10" x14ac:dyDescent="0.2">
      <c r="A432" s="117" t="s">
        <v>551</v>
      </c>
      <c r="B432" s="55">
        <v>19</v>
      </c>
      <c r="C432" s="56">
        <v>4</v>
      </c>
      <c r="D432" s="55">
        <v>45</v>
      </c>
      <c r="E432" s="56">
        <v>19</v>
      </c>
      <c r="F432" s="57"/>
      <c r="G432" s="55">
        <f>B432-C432</f>
        <v>15</v>
      </c>
      <c r="H432" s="56">
        <f>D432-E432</f>
        <v>26</v>
      </c>
      <c r="I432" s="77">
        <f>IF(C432=0, "-", IF(G432/C432&lt;10, G432/C432, "&gt;999%"))</f>
        <v>3.75</v>
      </c>
      <c r="J432" s="78">
        <f>IF(E432=0, "-", IF(H432/E432&lt;10, H432/E432, "&gt;999%"))</f>
        <v>1.368421052631579</v>
      </c>
    </row>
    <row r="433" spans="1:10" x14ac:dyDescent="0.2">
      <c r="A433" s="117" t="s">
        <v>552</v>
      </c>
      <c r="B433" s="55">
        <v>11</v>
      </c>
      <c r="C433" s="56">
        <v>3</v>
      </c>
      <c r="D433" s="55">
        <v>34</v>
      </c>
      <c r="E433" s="56">
        <v>20</v>
      </c>
      <c r="F433" s="57"/>
      <c r="G433" s="55">
        <f>B433-C433</f>
        <v>8</v>
      </c>
      <c r="H433" s="56">
        <f>D433-E433</f>
        <v>14</v>
      </c>
      <c r="I433" s="77">
        <f>IF(C433=0, "-", IF(G433/C433&lt;10, G433/C433, "&gt;999%"))</f>
        <v>2.6666666666666665</v>
      </c>
      <c r="J433" s="78">
        <f>IF(E433=0, "-", IF(H433/E433&lt;10, H433/E433, "&gt;999%"))</f>
        <v>0.7</v>
      </c>
    </row>
    <row r="434" spans="1:10" x14ac:dyDescent="0.2">
      <c r="A434" s="117" t="s">
        <v>553</v>
      </c>
      <c r="B434" s="55">
        <v>0</v>
      </c>
      <c r="C434" s="56">
        <v>0</v>
      </c>
      <c r="D434" s="55">
        <v>0</v>
      </c>
      <c r="E434" s="56">
        <v>8</v>
      </c>
      <c r="F434" s="57"/>
      <c r="G434" s="55">
        <f>B434-C434</f>
        <v>0</v>
      </c>
      <c r="H434" s="56">
        <f>D434-E434</f>
        <v>-8</v>
      </c>
      <c r="I434" s="77" t="str">
        <f>IF(C434=0, "-", IF(G434/C434&lt;10, G434/C434, "&gt;999%"))</f>
        <v>-</v>
      </c>
      <c r="J434" s="78">
        <f>IF(E434=0, "-", IF(H434/E434&lt;10, H434/E434, "&gt;999%"))</f>
        <v>-1</v>
      </c>
    </row>
    <row r="435" spans="1:10" s="38" customFormat="1" x14ac:dyDescent="0.2">
      <c r="A435" s="143" t="s">
        <v>656</v>
      </c>
      <c r="B435" s="32">
        <v>30</v>
      </c>
      <c r="C435" s="33">
        <v>7</v>
      </c>
      <c r="D435" s="32">
        <v>79</v>
      </c>
      <c r="E435" s="33">
        <v>47</v>
      </c>
      <c r="F435" s="34"/>
      <c r="G435" s="32">
        <f>B435-C435</f>
        <v>23</v>
      </c>
      <c r="H435" s="33">
        <f>D435-E435</f>
        <v>32</v>
      </c>
      <c r="I435" s="35">
        <f>IF(C435=0, "-", IF(G435/C435&lt;10, G435/C435, "&gt;999%"))</f>
        <v>3.2857142857142856</v>
      </c>
      <c r="J435" s="36">
        <f>IF(E435=0, "-", IF(H435/E435&lt;10, H435/E435, "&gt;999%"))</f>
        <v>0.68085106382978722</v>
      </c>
    </row>
    <row r="436" spans="1:10" x14ac:dyDescent="0.2">
      <c r="A436" s="142"/>
      <c r="B436" s="63"/>
      <c r="C436" s="64"/>
      <c r="D436" s="63"/>
      <c r="E436" s="64"/>
      <c r="F436" s="65"/>
      <c r="G436" s="63"/>
      <c r="H436" s="64"/>
      <c r="I436" s="79"/>
      <c r="J436" s="80"/>
    </row>
    <row r="437" spans="1:10" x14ac:dyDescent="0.2">
      <c r="A437" s="111" t="s">
        <v>90</v>
      </c>
      <c r="B437" s="55"/>
      <c r="C437" s="56"/>
      <c r="D437" s="55"/>
      <c r="E437" s="56"/>
      <c r="F437" s="57"/>
      <c r="G437" s="55"/>
      <c r="H437" s="56"/>
      <c r="I437" s="77"/>
      <c r="J437" s="78"/>
    </row>
    <row r="438" spans="1:10" x14ac:dyDescent="0.2">
      <c r="A438" s="117" t="s">
        <v>366</v>
      </c>
      <c r="B438" s="55">
        <v>0</v>
      </c>
      <c r="C438" s="56">
        <v>1</v>
      </c>
      <c r="D438" s="55">
        <v>1</v>
      </c>
      <c r="E438" s="56">
        <v>8</v>
      </c>
      <c r="F438" s="57"/>
      <c r="G438" s="55">
        <f t="shared" ref="G438:G447" si="80">B438-C438</f>
        <v>-1</v>
      </c>
      <c r="H438" s="56">
        <f t="shared" ref="H438:H447" si="81">D438-E438</f>
        <v>-7</v>
      </c>
      <c r="I438" s="77">
        <f t="shared" ref="I438:I447" si="82">IF(C438=0, "-", IF(G438/C438&lt;10, G438/C438, "&gt;999%"))</f>
        <v>-1</v>
      </c>
      <c r="J438" s="78">
        <f t="shared" ref="J438:J447" si="83">IF(E438=0, "-", IF(H438/E438&lt;10, H438/E438, "&gt;999%"))</f>
        <v>-0.875</v>
      </c>
    </row>
    <row r="439" spans="1:10" x14ac:dyDescent="0.2">
      <c r="A439" s="117" t="s">
        <v>181</v>
      </c>
      <c r="B439" s="55">
        <v>0</v>
      </c>
      <c r="C439" s="56">
        <v>1</v>
      </c>
      <c r="D439" s="55">
        <v>0</v>
      </c>
      <c r="E439" s="56">
        <v>18</v>
      </c>
      <c r="F439" s="57"/>
      <c r="G439" s="55">
        <f t="shared" si="80"/>
        <v>-1</v>
      </c>
      <c r="H439" s="56">
        <f t="shared" si="81"/>
        <v>-18</v>
      </c>
      <c r="I439" s="77">
        <f t="shared" si="82"/>
        <v>-1</v>
      </c>
      <c r="J439" s="78">
        <f t="shared" si="83"/>
        <v>-1</v>
      </c>
    </row>
    <row r="440" spans="1:10" x14ac:dyDescent="0.2">
      <c r="A440" s="117" t="s">
        <v>385</v>
      </c>
      <c r="B440" s="55">
        <v>0</v>
      </c>
      <c r="C440" s="56">
        <v>0</v>
      </c>
      <c r="D440" s="55">
        <v>20</v>
      </c>
      <c r="E440" s="56">
        <v>0</v>
      </c>
      <c r="F440" s="57"/>
      <c r="G440" s="55">
        <f t="shared" si="80"/>
        <v>0</v>
      </c>
      <c r="H440" s="56">
        <f t="shared" si="81"/>
        <v>20</v>
      </c>
      <c r="I440" s="77" t="str">
        <f t="shared" si="82"/>
        <v>-</v>
      </c>
      <c r="J440" s="78" t="str">
        <f t="shared" si="83"/>
        <v>-</v>
      </c>
    </row>
    <row r="441" spans="1:10" x14ac:dyDescent="0.2">
      <c r="A441" s="117" t="s">
        <v>517</v>
      </c>
      <c r="B441" s="55">
        <v>3</v>
      </c>
      <c r="C441" s="56">
        <v>8</v>
      </c>
      <c r="D441" s="55">
        <v>12</v>
      </c>
      <c r="E441" s="56">
        <v>35</v>
      </c>
      <c r="F441" s="57"/>
      <c r="G441" s="55">
        <f t="shared" si="80"/>
        <v>-5</v>
      </c>
      <c r="H441" s="56">
        <f t="shared" si="81"/>
        <v>-23</v>
      </c>
      <c r="I441" s="77">
        <f t="shared" si="82"/>
        <v>-0.625</v>
      </c>
      <c r="J441" s="78">
        <f t="shared" si="83"/>
        <v>-0.65714285714285714</v>
      </c>
    </row>
    <row r="442" spans="1:10" x14ac:dyDescent="0.2">
      <c r="A442" s="117" t="s">
        <v>419</v>
      </c>
      <c r="B442" s="55">
        <v>12</v>
      </c>
      <c r="C442" s="56">
        <v>16</v>
      </c>
      <c r="D442" s="55">
        <v>41</v>
      </c>
      <c r="E442" s="56">
        <v>81</v>
      </c>
      <c r="F442" s="57"/>
      <c r="G442" s="55">
        <f t="shared" si="80"/>
        <v>-4</v>
      </c>
      <c r="H442" s="56">
        <f t="shared" si="81"/>
        <v>-40</v>
      </c>
      <c r="I442" s="77">
        <f t="shared" si="82"/>
        <v>-0.25</v>
      </c>
      <c r="J442" s="78">
        <f t="shared" si="83"/>
        <v>-0.49382716049382713</v>
      </c>
    </row>
    <row r="443" spans="1:10" x14ac:dyDescent="0.2">
      <c r="A443" s="117" t="s">
        <v>572</v>
      </c>
      <c r="B443" s="55">
        <v>9</v>
      </c>
      <c r="C443" s="56">
        <v>8</v>
      </c>
      <c r="D443" s="55">
        <v>19</v>
      </c>
      <c r="E443" s="56">
        <v>39</v>
      </c>
      <c r="F443" s="57"/>
      <c r="G443" s="55">
        <f t="shared" si="80"/>
        <v>1</v>
      </c>
      <c r="H443" s="56">
        <f t="shared" si="81"/>
        <v>-20</v>
      </c>
      <c r="I443" s="77">
        <f t="shared" si="82"/>
        <v>0.125</v>
      </c>
      <c r="J443" s="78">
        <f t="shared" si="83"/>
        <v>-0.51282051282051277</v>
      </c>
    </row>
    <row r="444" spans="1:10" x14ac:dyDescent="0.2">
      <c r="A444" s="117" t="s">
        <v>510</v>
      </c>
      <c r="B444" s="55">
        <v>0</v>
      </c>
      <c r="C444" s="56">
        <v>2</v>
      </c>
      <c r="D444" s="55">
        <v>1</v>
      </c>
      <c r="E444" s="56">
        <v>2</v>
      </c>
      <c r="F444" s="57"/>
      <c r="G444" s="55">
        <f t="shared" si="80"/>
        <v>-2</v>
      </c>
      <c r="H444" s="56">
        <f t="shared" si="81"/>
        <v>-1</v>
      </c>
      <c r="I444" s="77">
        <f t="shared" si="82"/>
        <v>-1</v>
      </c>
      <c r="J444" s="78">
        <f t="shared" si="83"/>
        <v>-0.5</v>
      </c>
    </row>
    <row r="445" spans="1:10" x14ac:dyDescent="0.2">
      <c r="A445" s="117" t="s">
        <v>210</v>
      </c>
      <c r="B445" s="55">
        <v>0</v>
      </c>
      <c r="C445" s="56">
        <v>0</v>
      </c>
      <c r="D445" s="55">
        <v>3</v>
      </c>
      <c r="E445" s="56">
        <v>6</v>
      </c>
      <c r="F445" s="57"/>
      <c r="G445" s="55">
        <f t="shared" si="80"/>
        <v>0</v>
      </c>
      <c r="H445" s="56">
        <f t="shared" si="81"/>
        <v>-3</v>
      </c>
      <c r="I445" s="77" t="str">
        <f t="shared" si="82"/>
        <v>-</v>
      </c>
      <c r="J445" s="78">
        <f t="shared" si="83"/>
        <v>-0.5</v>
      </c>
    </row>
    <row r="446" spans="1:10" x14ac:dyDescent="0.2">
      <c r="A446" s="117" t="s">
        <v>527</v>
      </c>
      <c r="B446" s="55">
        <v>24</v>
      </c>
      <c r="C446" s="56">
        <v>21</v>
      </c>
      <c r="D446" s="55">
        <v>47</v>
      </c>
      <c r="E446" s="56">
        <v>69</v>
      </c>
      <c r="F446" s="57"/>
      <c r="G446" s="55">
        <f t="shared" si="80"/>
        <v>3</v>
      </c>
      <c r="H446" s="56">
        <f t="shared" si="81"/>
        <v>-22</v>
      </c>
      <c r="I446" s="77">
        <f t="shared" si="82"/>
        <v>0.14285714285714285</v>
      </c>
      <c r="J446" s="78">
        <f t="shared" si="83"/>
        <v>-0.3188405797101449</v>
      </c>
    </row>
    <row r="447" spans="1:10" s="38" customFormat="1" x14ac:dyDescent="0.2">
      <c r="A447" s="143" t="s">
        <v>657</v>
      </c>
      <c r="B447" s="32">
        <v>48</v>
      </c>
      <c r="C447" s="33">
        <v>57</v>
      </c>
      <c r="D447" s="32">
        <v>144</v>
      </c>
      <c r="E447" s="33">
        <v>258</v>
      </c>
      <c r="F447" s="34"/>
      <c r="G447" s="32">
        <f t="shared" si="80"/>
        <v>-9</v>
      </c>
      <c r="H447" s="33">
        <f t="shared" si="81"/>
        <v>-114</v>
      </c>
      <c r="I447" s="35">
        <f t="shared" si="82"/>
        <v>-0.15789473684210525</v>
      </c>
      <c r="J447" s="36">
        <f t="shared" si="83"/>
        <v>-0.44186046511627908</v>
      </c>
    </row>
    <row r="448" spans="1:10" x14ac:dyDescent="0.2">
      <c r="A448" s="142"/>
      <c r="B448" s="63"/>
      <c r="C448" s="64"/>
      <c r="D448" s="63"/>
      <c r="E448" s="64"/>
      <c r="F448" s="65"/>
      <c r="G448" s="63"/>
      <c r="H448" s="64"/>
      <c r="I448" s="79"/>
      <c r="J448" s="80"/>
    </row>
    <row r="449" spans="1:10" x14ac:dyDescent="0.2">
      <c r="A449" s="111" t="s">
        <v>110</v>
      </c>
      <c r="B449" s="55"/>
      <c r="C449" s="56"/>
      <c r="D449" s="55"/>
      <c r="E449" s="56"/>
      <c r="F449" s="57"/>
      <c r="G449" s="55"/>
      <c r="H449" s="56"/>
      <c r="I449" s="77"/>
      <c r="J449" s="78"/>
    </row>
    <row r="450" spans="1:10" x14ac:dyDescent="0.2">
      <c r="A450" s="117" t="s">
        <v>596</v>
      </c>
      <c r="B450" s="55">
        <v>7</v>
      </c>
      <c r="C450" s="56">
        <v>18</v>
      </c>
      <c r="D450" s="55">
        <v>42</v>
      </c>
      <c r="E450" s="56">
        <v>60</v>
      </c>
      <c r="F450" s="57"/>
      <c r="G450" s="55">
        <f>B450-C450</f>
        <v>-11</v>
      </c>
      <c r="H450" s="56">
        <f>D450-E450</f>
        <v>-18</v>
      </c>
      <c r="I450" s="77">
        <f>IF(C450=0, "-", IF(G450/C450&lt;10, G450/C450, "&gt;999%"))</f>
        <v>-0.61111111111111116</v>
      </c>
      <c r="J450" s="78">
        <f>IF(E450=0, "-", IF(H450/E450&lt;10, H450/E450, "&gt;999%"))</f>
        <v>-0.3</v>
      </c>
    </row>
    <row r="451" spans="1:10" s="38" customFormat="1" x14ac:dyDescent="0.2">
      <c r="A451" s="143" t="s">
        <v>658</v>
      </c>
      <c r="B451" s="32">
        <v>7</v>
      </c>
      <c r="C451" s="33">
        <v>18</v>
      </c>
      <c r="D451" s="32">
        <v>42</v>
      </c>
      <c r="E451" s="33">
        <v>60</v>
      </c>
      <c r="F451" s="34"/>
      <c r="G451" s="32">
        <f>B451-C451</f>
        <v>-11</v>
      </c>
      <c r="H451" s="33">
        <f>D451-E451</f>
        <v>-18</v>
      </c>
      <c r="I451" s="35">
        <f>IF(C451=0, "-", IF(G451/C451&lt;10, G451/C451, "&gt;999%"))</f>
        <v>-0.61111111111111116</v>
      </c>
      <c r="J451" s="36">
        <f>IF(E451=0, "-", IF(H451/E451&lt;10, H451/E451, "&gt;999%"))</f>
        <v>-0.3</v>
      </c>
    </row>
    <row r="452" spans="1:10" x14ac:dyDescent="0.2">
      <c r="A452" s="142"/>
      <c r="B452" s="63"/>
      <c r="C452" s="64"/>
      <c r="D452" s="63"/>
      <c r="E452" s="64"/>
      <c r="F452" s="65"/>
      <c r="G452" s="63"/>
      <c r="H452" s="64"/>
      <c r="I452" s="79"/>
      <c r="J452" s="80"/>
    </row>
    <row r="453" spans="1:10" x14ac:dyDescent="0.2">
      <c r="A453" s="111" t="s">
        <v>91</v>
      </c>
      <c r="B453" s="55"/>
      <c r="C453" s="56"/>
      <c r="D453" s="55"/>
      <c r="E453" s="56"/>
      <c r="F453" s="57"/>
      <c r="G453" s="55"/>
      <c r="H453" s="56"/>
      <c r="I453" s="77"/>
      <c r="J453" s="78"/>
    </row>
    <row r="454" spans="1:10" x14ac:dyDescent="0.2">
      <c r="A454" s="117" t="s">
        <v>182</v>
      </c>
      <c r="B454" s="55">
        <v>4</v>
      </c>
      <c r="C454" s="56">
        <v>0</v>
      </c>
      <c r="D454" s="55">
        <v>12</v>
      </c>
      <c r="E454" s="56">
        <v>14</v>
      </c>
      <c r="F454" s="57"/>
      <c r="G454" s="55">
        <f t="shared" ref="G454:G460" si="84">B454-C454</f>
        <v>4</v>
      </c>
      <c r="H454" s="56">
        <f t="shared" ref="H454:H460" si="85">D454-E454</f>
        <v>-2</v>
      </c>
      <c r="I454" s="77" t="str">
        <f t="shared" ref="I454:I460" si="86">IF(C454=0, "-", IF(G454/C454&lt;10, G454/C454, "&gt;999%"))</f>
        <v>-</v>
      </c>
      <c r="J454" s="78">
        <f t="shared" ref="J454:J460" si="87">IF(E454=0, "-", IF(H454/E454&lt;10, H454/E454, "&gt;999%"))</f>
        <v>-0.14285714285714285</v>
      </c>
    </row>
    <row r="455" spans="1:10" x14ac:dyDescent="0.2">
      <c r="A455" s="117" t="s">
        <v>420</v>
      </c>
      <c r="B455" s="55">
        <v>10</v>
      </c>
      <c r="C455" s="56">
        <v>11</v>
      </c>
      <c r="D455" s="55">
        <v>23</v>
      </c>
      <c r="E455" s="56">
        <v>32</v>
      </c>
      <c r="F455" s="57"/>
      <c r="G455" s="55">
        <f t="shared" si="84"/>
        <v>-1</v>
      </c>
      <c r="H455" s="56">
        <f t="shared" si="85"/>
        <v>-9</v>
      </c>
      <c r="I455" s="77">
        <f t="shared" si="86"/>
        <v>-9.0909090909090912E-2</v>
      </c>
      <c r="J455" s="78">
        <f t="shared" si="87"/>
        <v>-0.28125</v>
      </c>
    </row>
    <row r="456" spans="1:10" x14ac:dyDescent="0.2">
      <c r="A456" s="117" t="s">
        <v>462</v>
      </c>
      <c r="B456" s="55">
        <v>10</v>
      </c>
      <c r="C456" s="56">
        <v>9</v>
      </c>
      <c r="D456" s="55">
        <v>39</v>
      </c>
      <c r="E456" s="56">
        <v>45</v>
      </c>
      <c r="F456" s="57"/>
      <c r="G456" s="55">
        <f t="shared" si="84"/>
        <v>1</v>
      </c>
      <c r="H456" s="56">
        <f t="shared" si="85"/>
        <v>-6</v>
      </c>
      <c r="I456" s="77">
        <f t="shared" si="86"/>
        <v>0.1111111111111111</v>
      </c>
      <c r="J456" s="78">
        <f t="shared" si="87"/>
        <v>-0.13333333333333333</v>
      </c>
    </row>
    <row r="457" spans="1:10" x14ac:dyDescent="0.2">
      <c r="A457" s="117" t="s">
        <v>239</v>
      </c>
      <c r="B457" s="55">
        <v>12</v>
      </c>
      <c r="C457" s="56">
        <v>8</v>
      </c>
      <c r="D457" s="55">
        <v>34</v>
      </c>
      <c r="E457" s="56">
        <v>35</v>
      </c>
      <c r="F457" s="57"/>
      <c r="G457" s="55">
        <f t="shared" si="84"/>
        <v>4</v>
      </c>
      <c r="H457" s="56">
        <f t="shared" si="85"/>
        <v>-1</v>
      </c>
      <c r="I457" s="77">
        <f t="shared" si="86"/>
        <v>0.5</v>
      </c>
      <c r="J457" s="78">
        <f t="shared" si="87"/>
        <v>-2.8571428571428571E-2</v>
      </c>
    </row>
    <row r="458" spans="1:10" x14ac:dyDescent="0.2">
      <c r="A458" s="117" t="s">
        <v>211</v>
      </c>
      <c r="B458" s="55">
        <v>0</v>
      </c>
      <c r="C458" s="56">
        <v>0</v>
      </c>
      <c r="D458" s="55">
        <v>5</v>
      </c>
      <c r="E458" s="56">
        <v>6</v>
      </c>
      <c r="F458" s="57"/>
      <c r="G458" s="55">
        <f t="shared" si="84"/>
        <v>0</v>
      </c>
      <c r="H458" s="56">
        <f t="shared" si="85"/>
        <v>-1</v>
      </c>
      <c r="I458" s="77" t="str">
        <f t="shared" si="86"/>
        <v>-</v>
      </c>
      <c r="J458" s="78">
        <f t="shared" si="87"/>
        <v>-0.16666666666666666</v>
      </c>
    </row>
    <row r="459" spans="1:10" x14ac:dyDescent="0.2">
      <c r="A459" s="117" t="s">
        <v>267</v>
      </c>
      <c r="B459" s="55">
        <v>0</v>
      </c>
      <c r="C459" s="56">
        <v>6</v>
      </c>
      <c r="D459" s="55">
        <v>3</v>
      </c>
      <c r="E459" s="56">
        <v>26</v>
      </c>
      <c r="F459" s="57"/>
      <c r="G459" s="55">
        <f t="shared" si="84"/>
        <v>-6</v>
      </c>
      <c r="H459" s="56">
        <f t="shared" si="85"/>
        <v>-23</v>
      </c>
      <c r="I459" s="77">
        <f t="shared" si="86"/>
        <v>-1</v>
      </c>
      <c r="J459" s="78">
        <f t="shared" si="87"/>
        <v>-0.88461538461538458</v>
      </c>
    </row>
    <row r="460" spans="1:10" s="38" customFormat="1" x14ac:dyDescent="0.2">
      <c r="A460" s="143" t="s">
        <v>659</v>
      </c>
      <c r="B460" s="32">
        <v>36</v>
      </c>
      <c r="C460" s="33">
        <v>34</v>
      </c>
      <c r="D460" s="32">
        <v>116</v>
      </c>
      <c r="E460" s="33">
        <v>158</v>
      </c>
      <c r="F460" s="34"/>
      <c r="G460" s="32">
        <f t="shared" si="84"/>
        <v>2</v>
      </c>
      <c r="H460" s="33">
        <f t="shared" si="85"/>
        <v>-42</v>
      </c>
      <c r="I460" s="35">
        <f t="shared" si="86"/>
        <v>5.8823529411764705E-2</v>
      </c>
      <c r="J460" s="36">
        <f t="shared" si="87"/>
        <v>-0.26582278481012656</v>
      </c>
    </row>
    <row r="461" spans="1:10" x14ac:dyDescent="0.2">
      <c r="A461" s="142"/>
      <c r="B461" s="63"/>
      <c r="C461" s="64"/>
      <c r="D461" s="63"/>
      <c r="E461" s="64"/>
      <c r="F461" s="65"/>
      <c r="G461" s="63"/>
      <c r="H461" s="64"/>
      <c r="I461" s="79"/>
      <c r="J461" s="80"/>
    </row>
    <row r="462" spans="1:10" x14ac:dyDescent="0.2">
      <c r="A462" s="111" t="s">
        <v>92</v>
      </c>
      <c r="B462" s="55"/>
      <c r="C462" s="56"/>
      <c r="D462" s="55"/>
      <c r="E462" s="56"/>
      <c r="F462" s="57"/>
      <c r="G462" s="55"/>
      <c r="H462" s="56"/>
      <c r="I462" s="77"/>
      <c r="J462" s="78"/>
    </row>
    <row r="463" spans="1:10" x14ac:dyDescent="0.2">
      <c r="A463" s="117" t="s">
        <v>421</v>
      </c>
      <c r="B463" s="55">
        <v>0</v>
      </c>
      <c r="C463" s="56">
        <v>0</v>
      </c>
      <c r="D463" s="55">
        <v>1</v>
      </c>
      <c r="E463" s="56">
        <v>0</v>
      </c>
      <c r="F463" s="57"/>
      <c r="G463" s="55">
        <f>B463-C463</f>
        <v>0</v>
      </c>
      <c r="H463" s="56">
        <f>D463-E463</f>
        <v>1</v>
      </c>
      <c r="I463" s="77" t="str">
        <f>IF(C463=0, "-", IF(G463/C463&lt;10, G463/C463, "&gt;999%"))</f>
        <v>-</v>
      </c>
      <c r="J463" s="78" t="str">
        <f>IF(E463=0, "-", IF(H463/E463&lt;10, H463/E463, "&gt;999%"))</f>
        <v>-</v>
      </c>
    </row>
    <row r="464" spans="1:10" x14ac:dyDescent="0.2">
      <c r="A464" s="117" t="s">
        <v>554</v>
      </c>
      <c r="B464" s="55">
        <v>1</v>
      </c>
      <c r="C464" s="56">
        <v>0</v>
      </c>
      <c r="D464" s="55">
        <v>8</v>
      </c>
      <c r="E464" s="56">
        <v>0</v>
      </c>
      <c r="F464" s="57"/>
      <c r="G464" s="55">
        <f>B464-C464</f>
        <v>1</v>
      </c>
      <c r="H464" s="56">
        <f>D464-E464</f>
        <v>8</v>
      </c>
      <c r="I464" s="77" t="str">
        <f>IF(C464=0, "-", IF(G464/C464&lt;10, G464/C464, "&gt;999%"))</f>
        <v>-</v>
      </c>
      <c r="J464" s="78" t="str">
        <f>IF(E464=0, "-", IF(H464/E464&lt;10, H464/E464, "&gt;999%"))</f>
        <v>-</v>
      </c>
    </row>
    <row r="465" spans="1:10" x14ac:dyDescent="0.2">
      <c r="A465" s="117" t="s">
        <v>463</v>
      </c>
      <c r="B465" s="55">
        <v>0</v>
      </c>
      <c r="C465" s="56">
        <v>0</v>
      </c>
      <c r="D465" s="55">
        <v>1</v>
      </c>
      <c r="E465" s="56">
        <v>0</v>
      </c>
      <c r="F465" s="57"/>
      <c r="G465" s="55">
        <f>B465-C465</f>
        <v>0</v>
      </c>
      <c r="H465" s="56">
        <f>D465-E465</f>
        <v>1</v>
      </c>
      <c r="I465" s="77" t="str">
        <f>IF(C465=0, "-", IF(G465/C465&lt;10, G465/C465, "&gt;999%"))</f>
        <v>-</v>
      </c>
      <c r="J465" s="78" t="str">
        <f>IF(E465=0, "-", IF(H465/E465&lt;10, H465/E465, "&gt;999%"))</f>
        <v>-</v>
      </c>
    </row>
    <row r="466" spans="1:10" x14ac:dyDescent="0.2">
      <c r="A466" s="117" t="s">
        <v>367</v>
      </c>
      <c r="B466" s="55">
        <v>0</v>
      </c>
      <c r="C466" s="56">
        <v>0</v>
      </c>
      <c r="D466" s="55">
        <v>1</v>
      </c>
      <c r="E466" s="56">
        <v>0</v>
      </c>
      <c r="F466" s="57"/>
      <c r="G466" s="55">
        <f>B466-C466</f>
        <v>0</v>
      </c>
      <c r="H466" s="56">
        <f>D466-E466</f>
        <v>1</v>
      </c>
      <c r="I466" s="77" t="str">
        <f>IF(C466=0, "-", IF(G466/C466&lt;10, G466/C466, "&gt;999%"))</f>
        <v>-</v>
      </c>
      <c r="J466" s="78" t="str">
        <f>IF(E466=0, "-", IF(H466/E466&lt;10, H466/E466, "&gt;999%"))</f>
        <v>-</v>
      </c>
    </row>
    <row r="467" spans="1:10" s="38" customFormat="1" x14ac:dyDescent="0.2">
      <c r="A467" s="143" t="s">
        <v>660</v>
      </c>
      <c r="B467" s="32">
        <v>1</v>
      </c>
      <c r="C467" s="33">
        <v>0</v>
      </c>
      <c r="D467" s="32">
        <v>11</v>
      </c>
      <c r="E467" s="33">
        <v>0</v>
      </c>
      <c r="F467" s="34"/>
      <c r="G467" s="32">
        <f>B467-C467</f>
        <v>1</v>
      </c>
      <c r="H467" s="33">
        <f>D467-E467</f>
        <v>11</v>
      </c>
      <c r="I467" s="35" t="str">
        <f>IF(C467=0, "-", IF(G467/C467&lt;10, G467/C467, "&gt;999%"))</f>
        <v>-</v>
      </c>
      <c r="J467" s="36" t="str">
        <f>IF(E467=0, "-", IF(H467/E467&lt;10, H467/E467, "&gt;999%"))</f>
        <v>-</v>
      </c>
    </row>
    <row r="468" spans="1:10" x14ac:dyDescent="0.2">
      <c r="A468" s="142"/>
      <c r="B468" s="63"/>
      <c r="C468" s="64"/>
      <c r="D468" s="63"/>
      <c r="E468" s="64"/>
      <c r="F468" s="65"/>
      <c r="G468" s="63"/>
      <c r="H468" s="64"/>
      <c r="I468" s="79"/>
      <c r="J468" s="80"/>
    </row>
    <row r="469" spans="1:10" x14ac:dyDescent="0.2">
      <c r="A469" s="111" t="s">
        <v>93</v>
      </c>
      <c r="B469" s="55"/>
      <c r="C469" s="56"/>
      <c r="D469" s="55"/>
      <c r="E469" s="56"/>
      <c r="F469" s="57"/>
      <c r="G469" s="55"/>
      <c r="H469" s="56"/>
      <c r="I469" s="77"/>
      <c r="J469" s="78"/>
    </row>
    <row r="470" spans="1:10" x14ac:dyDescent="0.2">
      <c r="A470" s="117" t="s">
        <v>318</v>
      </c>
      <c r="B470" s="55">
        <v>2</v>
      </c>
      <c r="C470" s="56">
        <v>3</v>
      </c>
      <c r="D470" s="55">
        <v>14</v>
      </c>
      <c r="E470" s="56">
        <v>11</v>
      </c>
      <c r="F470" s="57"/>
      <c r="G470" s="55">
        <f t="shared" ref="G470:G478" si="88">B470-C470</f>
        <v>-1</v>
      </c>
      <c r="H470" s="56">
        <f t="shared" ref="H470:H478" si="89">D470-E470</f>
        <v>3</v>
      </c>
      <c r="I470" s="77">
        <f t="shared" ref="I470:I478" si="90">IF(C470=0, "-", IF(G470/C470&lt;10, G470/C470, "&gt;999%"))</f>
        <v>-0.33333333333333331</v>
      </c>
      <c r="J470" s="78">
        <f t="shared" ref="J470:J478" si="91">IF(E470=0, "-", IF(H470/E470&lt;10, H470/E470, "&gt;999%"))</f>
        <v>0.27272727272727271</v>
      </c>
    </row>
    <row r="471" spans="1:10" x14ac:dyDescent="0.2">
      <c r="A471" s="117" t="s">
        <v>422</v>
      </c>
      <c r="B471" s="55">
        <v>100</v>
      </c>
      <c r="C471" s="56">
        <v>113</v>
      </c>
      <c r="D471" s="55">
        <v>426</v>
      </c>
      <c r="E471" s="56">
        <v>464</v>
      </c>
      <c r="F471" s="57"/>
      <c r="G471" s="55">
        <f t="shared" si="88"/>
        <v>-13</v>
      </c>
      <c r="H471" s="56">
        <f t="shared" si="89"/>
        <v>-38</v>
      </c>
      <c r="I471" s="77">
        <f t="shared" si="90"/>
        <v>-0.11504424778761062</v>
      </c>
      <c r="J471" s="78">
        <f t="shared" si="91"/>
        <v>-8.1896551724137928E-2</v>
      </c>
    </row>
    <row r="472" spans="1:10" x14ac:dyDescent="0.2">
      <c r="A472" s="117" t="s">
        <v>212</v>
      </c>
      <c r="B472" s="55">
        <v>28</v>
      </c>
      <c r="C472" s="56">
        <v>22</v>
      </c>
      <c r="D472" s="55">
        <v>110</v>
      </c>
      <c r="E472" s="56">
        <v>137</v>
      </c>
      <c r="F472" s="57"/>
      <c r="G472" s="55">
        <f t="shared" si="88"/>
        <v>6</v>
      </c>
      <c r="H472" s="56">
        <f t="shared" si="89"/>
        <v>-27</v>
      </c>
      <c r="I472" s="77">
        <f t="shared" si="90"/>
        <v>0.27272727272727271</v>
      </c>
      <c r="J472" s="78">
        <f t="shared" si="91"/>
        <v>-0.19708029197080293</v>
      </c>
    </row>
    <row r="473" spans="1:10" x14ac:dyDescent="0.2">
      <c r="A473" s="117" t="s">
        <v>240</v>
      </c>
      <c r="B473" s="55">
        <v>1</v>
      </c>
      <c r="C473" s="56">
        <v>1</v>
      </c>
      <c r="D473" s="55">
        <v>8</v>
      </c>
      <c r="E473" s="56">
        <v>5</v>
      </c>
      <c r="F473" s="57"/>
      <c r="G473" s="55">
        <f t="shared" si="88"/>
        <v>0</v>
      </c>
      <c r="H473" s="56">
        <f t="shared" si="89"/>
        <v>3</v>
      </c>
      <c r="I473" s="77">
        <f t="shared" si="90"/>
        <v>0</v>
      </c>
      <c r="J473" s="78">
        <f t="shared" si="91"/>
        <v>0.6</v>
      </c>
    </row>
    <row r="474" spans="1:10" x14ac:dyDescent="0.2">
      <c r="A474" s="117" t="s">
        <v>241</v>
      </c>
      <c r="B474" s="55">
        <v>6</v>
      </c>
      <c r="C474" s="56">
        <v>7</v>
      </c>
      <c r="D474" s="55">
        <v>36</v>
      </c>
      <c r="E474" s="56">
        <v>33</v>
      </c>
      <c r="F474" s="57"/>
      <c r="G474" s="55">
        <f t="shared" si="88"/>
        <v>-1</v>
      </c>
      <c r="H474" s="56">
        <f t="shared" si="89"/>
        <v>3</v>
      </c>
      <c r="I474" s="77">
        <f t="shared" si="90"/>
        <v>-0.14285714285714285</v>
      </c>
      <c r="J474" s="78">
        <f t="shared" si="91"/>
        <v>9.0909090909090912E-2</v>
      </c>
    </row>
    <row r="475" spans="1:10" x14ac:dyDescent="0.2">
      <c r="A475" s="117" t="s">
        <v>464</v>
      </c>
      <c r="B475" s="55">
        <v>38</v>
      </c>
      <c r="C475" s="56">
        <v>34</v>
      </c>
      <c r="D475" s="55">
        <v>190</v>
      </c>
      <c r="E475" s="56">
        <v>318</v>
      </c>
      <c r="F475" s="57"/>
      <c r="G475" s="55">
        <f t="shared" si="88"/>
        <v>4</v>
      </c>
      <c r="H475" s="56">
        <f t="shared" si="89"/>
        <v>-128</v>
      </c>
      <c r="I475" s="77">
        <f t="shared" si="90"/>
        <v>0.11764705882352941</v>
      </c>
      <c r="J475" s="78">
        <f t="shared" si="91"/>
        <v>-0.40251572327044027</v>
      </c>
    </row>
    <row r="476" spans="1:10" x14ac:dyDescent="0.2">
      <c r="A476" s="117" t="s">
        <v>213</v>
      </c>
      <c r="B476" s="55">
        <v>6</v>
      </c>
      <c r="C476" s="56">
        <v>2</v>
      </c>
      <c r="D476" s="55">
        <v>33</v>
      </c>
      <c r="E476" s="56">
        <v>27</v>
      </c>
      <c r="F476" s="57"/>
      <c r="G476" s="55">
        <f t="shared" si="88"/>
        <v>4</v>
      </c>
      <c r="H476" s="56">
        <f t="shared" si="89"/>
        <v>6</v>
      </c>
      <c r="I476" s="77">
        <f t="shared" si="90"/>
        <v>2</v>
      </c>
      <c r="J476" s="78">
        <f t="shared" si="91"/>
        <v>0.22222222222222221</v>
      </c>
    </row>
    <row r="477" spans="1:10" x14ac:dyDescent="0.2">
      <c r="A477" s="117" t="s">
        <v>386</v>
      </c>
      <c r="B477" s="55">
        <v>101</v>
      </c>
      <c r="C477" s="56">
        <v>62</v>
      </c>
      <c r="D477" s="55">
        <v>348</v>
      </c>
      <c r="E477" s="56">
        <v>350</v>
      </c>
      <c r="F477" s="57"/>
      <c r="G477" s="55">
        <f t="shared" si="88"/>
        <v>39</v>
      </c>
      <c r="H477" s="56">
        <f t="shared" si="89"/>
        <v>-2</v>
      </c>
      <c r="I477" s="77">
        <f t="shared" si="90"/>
        <v>0.62903225806451613</v>
      </c>
      <c r="J477" s="78">
        <f t="shared" si="91"/>
        <v>-5.7142857142857143E-3</v>
      </c>
    </row>
    <row r="478" spans="1:10" s="38" customFormat="1" x14ac:dyDescent="0.2">
      <c r="A478" s="143" t="s">
        <v>661</v>
      </c>
      <c r="B478" s="32">
        <v>282</v>
      </c>
      <c r="C478" s="33">
        <v>244</v>
      </c>
      <c r="D478" s="32">
        <v>1165</v>
      </c>
      <c r="E478" s="33">
        <v>1345</v>
      </c>
      <c r="F478" s="34"/>
      <c r="G478" s="32">
        <f t="shared" si="88"/>
        <v>38</v>
      </c>
      <c r="H478" s="33">
        <f t="shared" si="89"/>
        <v>-180</v>
      </c>
      <c r="I478" s="35">
        <f t="shared" si="90"/>
        <v>0.15573770491803279</v>
      </c>
      <c r="J478" s="36">
        <f t="shared" si="91"/>
        <v>-0.13382899628252787</v>
      </c>
    </row>
    <row r="479" spans="1:10" x14ac:dyDescent="0.2">
      <c r="A479" s="142"/>
      <c r="B479" s="63"/>
      <c r="C479" s="64"/>
      <c r="D479" s="63"/>
      <c r="E479" s="64"/>
      <c r="F479" s="65"/>
      <c r="G479" s="63"/>
      <c r="H479" s="64"/>
      <c r="I479" s="79"/>
      <c r="J479" s="80"/>
    </row>
    <row r="480" spans="1:10" x14ac:dyDescent="0.2">
      <c r="A480" s="111" t="s">
        <v>94</v>
      </c>
      <c r="B480" s="55"/>
      <c r="C480" s="56"/>
      <c r="D480" s="55"/>
      <c r="E480" s="56"/>
      <c r="F480" s="57"/>
      <c r="G480" s="55"/>
      <c r="H480" s="56"/>
      <c r="I480" s="77"/>
      <c r="J480" s="78"/>
    </row>
    <row r="481" spans="1:10" x14ac:dyDescent="0.2">
      <c r="A481" s="117" t="s">
        <v>183</v>
      </c>
      <c r="B481" s="55">
        <v>33</v>
      </c>
      <c r="C481" s="56">
        <v>4</v>
      </c>
      <c r="D481" s="55">
        <v>138</v>
      </c>
      <c r="E481" s="56">
        <v>59</v>
      </c>
      <c r="F481" s="57"/>
      <c r="G481" s="55">
        <f t="shared" ref="G481:G488" si="92">B481-C481</f>
        <v>29</v>
      </c>
      <c r="H481" s="56">
        <f t="shared" ref="H481:H488" si="93">D481-E481</f>
        <v>79</v>
      </c>
      <c r="I481" s="77">
        <f t="shared" ref="I481:I488" si="94">IF(C481=0, "-", IF(G481/C481&lt;10, G481/C481, "&gt;999%"))</f>
        <v>7.25</v>
      </c>
      <c r="J481" s="78">
        <f t="shared" ref="J481:J488" si="95">IF(E481=0, "-", IF(H481/E481&lt;10, H481/E481, "&gt;999%"))</f>
        <v>1.3389830508474576</v>
      </c>
    </row>
    <row r="482" spans="1:10" x14ac:dyDescent="0.2">
      <c r="A482" s="117" t="s">
        <v>423</v>
      </c>
      <c r="B482" s="55">
        <v>0</v>
      </c>
      <c r="C482" s="56">
        <v>0</v>
      </c>
      <c r="D482" s="55">
        <v>0</v>
      </c>
      <c r="E482" s="56">
        <v>6</v>
      </c>
      <c r="F482" s="57"/>
      <c r="G482" s="55">
        <f t="shared" si="92"/>
        <v>0</v>
      </c>
      <c r="H482" s="56">
        <f t="shared" si="93"/>
        <v>-6</v>
      </c>
      <c r="I482" s="77" t="str">
        <f t="shared" si="94"/>
        <v>-</v>
      </c>
      <c r="J482" s="78">
        <f t="shared" si="95"/>
        <v>-1</v>
      </c>
    </row>
    <row r="483" spans="1:10" x14ac:dyDescent="0.2">
      <c r="A483" s="117" t="s">
        <v>368</v>
      </c>
      <c r="B483" s="55">
        <v>3</v>
      </c>
      <c r="C483" s="56">
        <v>7</v>
      </c>
      <c r="D483" s="55">
        <v>14</v>
      </c>
      <c r="E483" s="56">
        <v>53</v>
      </c>
      <c r="F483" s="57"/>
      <c r="G483" s="55">
        <f t="shared" si="92"/>
        <v>-4</v>
      </c>
      <c r="H483" s="56">
        <f t="shared" si="93"/>
        <v>-39</v>
      </c>
      <c r="I483" s="77">
        <f t="shared" si="94"/>
        <v>-0.5714285714285714</v>
      </c>
      <c r="J483" s="78">
        <f t="shared" si="95"/>
        <v>-0.73584905660377353</v>
      </c>
    </row>
    <row r="484" spans="1:10" x14ac:dyDescent="0.2">
      <c r="A484" s="117" t="s">
        <v>369</v>
      </c>
      <c r="B484" s="55">
        <v>0</v>
      </c>
      <c r="C484" s="56">
        <v>4</v>
      </c>
      <c r="D484" s="55">
        <v>39</v>
      </c>
      <c r="E484" s="56">
        <v>56</v>
      </c>
      <c r="F484" s="57"/>
      <c r="G484" s="55">
        <f t="shared" si="92"/>
        <v>-4</v>
      </c>
      <c r="H484" s="56">
        <f t="shared" si="93"/>
        <v>-17</v>
      </c>
      <c r="I484" s="77">
        <f t="shared" si="94"/>
        <v>-1</v>
      </c>
      <c r="J484" s="78">
        <f t="shared" si="95"/>
        <v>-0.30357142857142855</v>
      </c>
    </row>
    <row r="485" spans="1:10" x14ac:dyDescent="0.2">
      <c r="A485" s="117" t="s">
        <v>387</v>
      </c>
      <c r="B485" s="55">
        <v>12</v>
      </c>
      <c r="C485" s="56">
        <v>1</v>
      </c>
      <c r="D485" s="55">
        <v>23</v>
      </c>
      <c r="E485" s="56">
        <v>10</v>
      </c>
      <c r="F485" s="57"/>
      <c r="G485" s="55">
        <f t="shared" si="92"/>
        <v>11</v>
      </c>
      <c r="H485" s="56">
        <f t="shared" si="93"/>
        <v>13</v>
      </c>
      <c r="I485" s="77" t="str">
        <f t="shared" si="94"/>
        <v>&gt;999%</v>
      </c>
      <c r="J485" s="78">
        <f t="shared" si="95"/>
        <v>1.3</v>
      </c>
    </row>
    <row r="486" spans="1:10" x14ac:dyDescent="0.2">
      <c r="A486" s="117" t="s">
        <v>184</v>
      </c>
      <c r="B486" s="55">
        <v>53</v>
      </c>
      <c r="C486" s="56">
        <v>31</v>
      </c>
      <c r="D486" s="55">
        <v>184</v>
      </c>
      <c r="E486" s="56">
        <v>301</v>
      </c>
      <c r="F486" s="57"/>
      <c r="G486" s="55">
        <f t="shared" si="92"/>
        <v>22</v>
      </c>
      <c r="H486" s="56">
        <f t="shared" si="93"/>
        <v>-117</v>
      </c>
      <c r="I486" s="77">
        <f t="shared" si="94"/>
        <v>0.70967741935483875</v>
      </c>
      <c r="J486" s="78">
        <f t="shared" si="95"/>
        <v>-0.38870431893687707</v>
      </c>
    </row>
    <row r="487" spans="1:10" x14ac:dyDescent="0.2">
      <c r="A487" s="117" t="s">
        <v>388</v>
      </c>
      <c r="B487" s="55">
        <v>52</v>
      </c>
      <c r="C487" s="56">
        <v>79</v>
      </c>
      <c r="D487" s="55">
        <v>182</v>
      </c>
      <c r="E487" s="56">
        <v>263</v>
      </c>
      <c r="F487" s="57"/>
      <c r="G487" s="55">
        <f t="shared" si="92"/>
        <v>-27</v>
      </c>
      <c r="H487" s="56">
        <f t="shared" si="93"/>
        <v>-81</v>
      </c>
      <c r="I487" s="77">
        <f t="shared" si="94"/>
        <v>-0.34177215189873417</v>
      </c>
      <c r="J487" s="78">
        <f t="shared" si="95"/>
        <v>-0.30798479087452474</v>
      </c>
    </row>
    <row r="488" spans="1:10" s="38" customFormat="1" x14ac:dyDescent="0.2">
      <c r="A488" s="143" t="s">
        <v>662</v>
      </c>
      <c r="B488" s="32">
        <v>153</v>
      </c>
      <c r="C488" s="33">
        <v>126</v>
      </c>
      <c r="D488" s="32">
        <v>580</v>
      </c>
      <c r="E488" s="33">
        <v>748</v>
      </c>
      <c r="F488" s="34"/>
      <c r="G488" s="32">
        <f t="shared" si="92"/>
        <v>27</v>
      </c>
      <c r="H488" s="33">
        <f t="shared" si="93"/>
        <v>-168</v>
      </c>
      <c r="I488" s="35">
        <f t="shared" si="94"/>
        <v>0.21428571428571427</v>
      </c>
      <c r="J488" s="36">
        <f t="shared" si="95"/>
        <v>-0.22459893048128343</v>
      </c>
    </row>
    <row r="489" spans="1:10" x14ac:dyDescent="0.2">
      <c r="A489" s="142"/>
      <c r="B489" s="63"/>
      <c r="C489" s="64"/>
      <c r="D489" s="63"/>
      <c r="E489" s="64"/>
      <c r="F489" s="65"/>
      <c r="G489" s="63"/>
      <c r="H489" s="64"/>
      <c r="I489" s="79"/>
      <c r="J489" s="80"/>
    </row>
    <row r="490" spans="1:10" x14ac:dyDescent="0.2">
      <c r="A490" s="111" t="s">
        <v>95</v>
      </c>
      <c r="B490" s="55"/>
      <c r="C490" s="56"/>
      <c r="D490" s="55"/>
      <c r="E490" s="56"/>
      <c r="F490" s="57"/>
      <c r="G490" s="55"/>
      <c r="H490" s="56"/>
      <c r="I490" s="77"/>
      <c r="J490" s="78"/>
    </row>
    <row r="491" spans="1:10" x14ac:dyDescent="0.2">
      <c r="A491" s="117" t="s">
        <v>319</v>
      </c>
      <c r="B491" s="55">
        <v>5</v>
      </c>
      <c r="C491" s="56">
        <v>2</v>
      </c>
      <c r="D491" s="55">
        <v>18</v>
      </c>
      <c r="E491" s="56">
        <v>21</v>
      </c>
      <c r="F491" s="57"/>
      <c r="G491" s="55">
        <f t="shared" ref="G491:G513" si="96">B491-C491</f>
        <v>3</v>
      </c>
      <c r="H491" s="56">
        <f t="shared" ref="H491:H513" si="97">D491-E491</f>
        <v>-3</v>
      </c>
      <c r="I491" s="77">
        <f t="shared" ref="I491:I513" si="98">IF(C491=0, "-", IF(G491/C491&lt;10, G491/C491, "&gt;999%"))</f>
        <v>1.5</v>
      </c>
      <c r="J491" s="78">
        <f t="shared" ref="J491:J513" si="99">IF(E491=0, "-", IF(H491/E491&lt;10, H491/E491, "&gt;999%"))</f>
        <v>-0.14285714285714285</v>
      </c>
    </row>
    <row r="492" spans="1:10" x14ac:dyDescent="0.2">
      <c r="A492" s="117" t="s">
        <v>242</v>
      </c>
      <c r="B492" s="55">
        <v>90</v>
      </c>
      <c r="C492" s="56">
        <v>125</v>
      </c>
      <c r="D492" s="55">
        <v>625</v>
      </c>
      <c r="E492" s="56">
        <v>857</v>
      </c>
      <c r="F492" s="57"/>
      <c r="G492" s="55">
        <f t="shared" si="96"/>
        <v>-35</v>
      </c>
      <c r="H492" s="56">
        <f t="shared" si="97"/>
        <v>-232</v>
      </c>
      <c r="I492" s="77">
        <f t="shared" si="98"/>
        <v>-0.28000000000000003</v>
      </c>
      <c r="J492" s="78">
        <f t="shared" si="99"/>
        <v>-0.27071178529754958</v>
      </c>
    </row>
    <row r="493" spans="1:10" x14ac:dyDescent="0.2">
      <c r="A493" s="117" t="s">
        <v>389</v>
      </c>
      <c r="B493" s="55">
        <v>88</v>
      </c>
      <c r="C493" s="56">
        <v>48</v>
      </c>
      <c r="D493" s="55">
        <v>289</v>
      </c>
      <c r="E493" s="56">
        <v>271</v>
      </c>
      <c r="F493" s="57"/>
      <c r="G493" s="55">
        <f t="shared" si="96"/>
        <v>40</v>
      </c>
      <c r="H493" s="56">
        <f t="shared" si="97"/>
        <v>18</v>
      </c>
      <c r="I493" s="77">
        <f t="shared" si="98"/>
        <v>0.83333333333333337</v>
      </c>
      <c r="J493" s="78">
        <f t="shared" si="99"/>
        <v>6.6420664206642069E-2</v>
      </c>
    </row>
    <row r="494" spans="1:10" x14ac:dyDescent="0.2">
      <c r="A494" s="117" t="s">
        <v>513</v>
      </c>
      <c r="B494" s="55">
        <v>0</v>
      </c>
      <c r="C494" s="56">
        <v>2</v>
      </c>
      <c r="D494" s="55">
        <v>3</v>
      </c>
      <c r="E494" s="56">
        <v>7</v>
      </c>
      <c r="F494" s="57"/>
      <c r="G494" s="55">
        <f t="shared" si="96"/>
        <v>-2</v>
      </c>
      <c r="H494" s="56">
        <f t="shared" si="97"/>
        <v>-4</v>
      </c>
      <c r="I494" s="77">
        <f t="shared" si="98"/>
        <v>-1</v>
      </c>
      <c r="J494" s="78">
        <f t="shared" si="99"/>
        <v>-0.5714285714285714</v>
      </c>
    </row>
    <row r="495" spans="1:10" x14ac:dyDescent="0.2">
      <c r="A495" s="117" t="s">
        <v>214</v>
      </c>
      <c r="B495" s="55">
        <v>201</v>
      </c>
      <c r="C495" s="56">
        <v>221</v>
      </c>
      <c r="D495" s="55">
        <v>875</v>
      </c>
      <c r="E495" s="56">
        <v>1002</v>
      </c>
      <c r="F495" s="57"/>
      <c r="G495" s="55">
        <f t="shared" si="96"/>
        <v>-20</v>
      </c>
      <c r="H495" s="56">
        <f t="shared" si="97"/>
        <v>-127</v>
      </c>
      <c r="I495" s="77">
        <f t="shared" si="98"/>
        <v>-9.0497737556561084E-2</v>
      </c>
      <c r="J495" s="78">
        <f t="shared" si="99"/>
        <v>-0.12674650698602793</v>
      </c>
    </row>
    <row r="496" spans="1:10" x14ac:dyDescent="0.2">
      <c r="A496" s="117" t="s">
        <v>465</v>
      </c>
      <c r="B496" s="55">
        <v>16</v>
      </c>
      <c r="C496" s="56">
        <v>18</v>
      </c>
      <c r="D496" s="55">
        <v>71</v>
      </c>
      <c r="E496" s="56">
        <v>112</v>
      </c>
      <c r="F496" s="57"/>
      <c r="G496" s="55">
        <f t="shared" si="96"/>
        <v>-2</v>
      </c>
      <c r="H496" s="56">
        <f t="shared" si="97"/>
        <v>-41</v>
      </c>
      <c r="I496" s="77">
        <f t="shared" si="98"/>
        <v>-0.1111111111111111</v>
      </c>
      <c r="J496" s="78">
        <f t="shared" si="99"/>
        <v>-0.36607142857142855</v>
      </c>
    </row>
    <row r="497" spans="1:10" x14ac:dyDescent="0.2">
      <c r="A497" s="117" t="s">
        <v>306</v>
      </c>
      <c r="B497" s="55">
        <v>0</v>
      </c>
      <c r="C497" s="56">
        <v>0</v>
      </c>
      <c r="D497" s="55">
        <v>7</v>
      </c>
      <c r="E497" s="56">
        <v>0</v>
      </c>
      <c r="F497" s="57"/>
      <c r="G497" s="55">
        <f t="shared" si="96"/>
        <v>0</v>
      </c>
      <c r="H497" s="56">
        <f t="shared" si="97"/>
        <v>7</v>
      </c>
      <c r="I497" s="77" t="str">
        <f t="shared" si="98"/>
        <v>-</v>
      </c>
      <c r="J497" s="78" t="str">
        <f t="shared" si="99"/>
        <v>-</v>
      </c>
    </row>
    <row r="498" spans="1:10" x14ac:dyDescent="0.2">
      <c r="A498" s="117" t="s">
        <v>511</v>
      </c>
      <c r="B498" s="55">
        <v>7</v>
      </c>
      <c r="C498" s="56">
        <v>18</v>
      </c>
      <c r="D498" s="55">
        <v>75</v>
      </c>
      <c r="E498" s="56">
        <v>82</v>
      </c>
      <c r="F498" s="57"/>
      <c r="G498" s="55">
        <f t="shared" si="96"/>
        <v>-11</v>
      </c>
      <c r="H498" s="56">
        <f t="shared" si="97"/>
        <v>-7</v>
      </c>
      <c r="I498" s="77">
        <f t="shared" si="98"/>
        <v>-0.61111111111111116</v>
      </c>
      <c r="J498" s="78">
        <f t="shared" si="99"/>
        <v>-8.5365853658536592E-2</v>
      </c>
    </row>
    <row r="499" spans="1:10" x14ac:dyDescent="0.2">
      <c r="A499" s="117" t="s">
        <v>528</v>
      </c>
      <c r="B499" s="55">
        <v>151</v>
      </c>
      <c r="C499" s="56">
        <v>87</v>
      </c>
      <c r="D499" s="55">
        <v>333</v>
      </c>
      <c r="E499" s="56">
        <v>269</v>
      </c>
      <c r="F499" s="57"/>
      <c r="G499" s="55">
        <f t="shared" si="96"/>
        <v>64</v>
      </c>
      <c r="H499" s="56">
        <f t="shared" si="97"/>
        <v>64</v>
      </c>
      <c r="I499" s="77">
        <f t="shared" si="98"/>
        <v>0.73563218390804597</v>
      </c>
      <c r="J499" s="78">
        <f t="shared" si="99"/>
        <v>0.23791821561338289</v>
      </c>
    </row>
    <row r="500" spans="1:10" x14ac:dyDescent="0.2">
      <c r="A500" s="117" t="s">
        <v>539</v>
      </c>
      <c r="B500" s="55">
        <v>79</v>
      </c>
      <c r="C500" s="56">
        <v>83</v>
      </c>
      <c r="D500" s="55">
        <v>237</v>
      </c>
      <c r="E500" s="56">
        <v>360</v>
      </c>
      <c r="F500" s="57"/>
      <c r="G500" s="55">
        <f t="shared" si="96"/>
        <v>-4</v>
      </c>
      <c r="H500" s="56">
        <f t="shared" si="97"/>
        <v>-123</v>
      </c>
      <c r="I500" s="77">
        <f t="shared" si="98"/>
        <v>-4.8192771084337352E-2</v>
      </c>
      <c r="J500" s="78">
        <f t="shared" si="99"/>
        <v>-0.34166666666666667</v>
      </c>
    </row>
    <row r="501" spans="1:10" x14ac:dyDescent="0.2">
      <c r="A501" s="117" t="s">
        <v>555</v>
      </c>
      <c r="B501" s="55">
        <v>329</v>
      </c>
      <c r="C501" s="56">
        <v>257</v>
      </c>
      <c r="D501" s="55">
        <v>1112</v>
      </c>
      <c r="E501" s="56">
        <v>1258</v>
      </c>
      <c r="F501" s="57"/>
      <c r="G501" s="55">
        <f t="shared" si="96"/>
        <v>72</v>
      </c>
      <c r="H501" s="56">
        <f t="shared" si="97"/>
        <v>-146</v>
      </c>
      <c r="I501" s="77">
        <f t="shared" si="98"/>
        <v>0.28015564202334631</v>
      </c>
      <c r="J501" s="78">
        <f t="shared" si="99"/>
        <v>-0.11605723370429252</v>
      </c>
    </row>
    <row r="502" spans="1:10" x14ac:dyDescent="0.2">
      <c r="A502" s="117" t="s">
        <v>466</v>
      </c>
      <c r="B502" s="55">
        <v>95</v>
      </c>
      <c r="C502" s="56">
        <v>54</v>
      </c>
      <c r="D502" s="55">
        <v>342</v>
      </c>
      <c r="E502" s="56">
        <v>405</v>
      </c>
      <c r="F502" s="57"/>
      <c r="G502" s="55">
        <f t="shared" si="96"/>
        <v>41</v>
      </c>
      <c r="H502" s="56">
        <f t="shared" si="97"/>
        <v>-63</v>
      </c>
      <c r="I502" s="77">
        <f t="shared" si="98"/>
        <v>0.7592592592592593</v>
      </c>
      <c r="J502" s="78">
        <f t="shared" si="99"/>
        <v>-0.15555555555555556</v>
      </c>
    </row>
    <row r="503" spans="1:10" x14ac:dyDescent="0.2">
      <c r="A503" s="117" t="s">
        <v>556</v>
      </c>
      <c r="B503" s="55">
        <v>107</v>
      </c>
      <c r="C503" s="56">
        <v>61</v>
      </c>
      <c r="D503" s="55">
        <v>387</v>
      </c>
      <c r="E503" s="56">
        <v>329</v>
      </c>
      <c r="F503" s="57"/>
      <c r="G503" s="55">
        <f t="shared" si="96"/>
        <v>46</v>
      </c>
      <c r="H503" s="56">
        <f t="shared" si="97"/>
        <v>58</v>
      </c>
      <c r="I503" s="77">
        <f t="shared" si="98"/>
        <v>0.75409836065573765</v>
      </c>
      <c r="J503" s="78">
        <f t="shared" si="99"/>
        <v>0.17629179331306991</v>
      </c>
    </row>
    <row r="504" spans="1:10" x14ac:dyDescent="0.2">
      <c r="A504" s="117" t="s">
        <v>490</v>
      </c>
      <c r="B504" s="55">
        <v>124</v>
      </c>
      <c r="C504" s="56">
        <v>88</v>
      </c>
      <c r="D504" s="55">
        <v>556</v>
      </c>
      <c r="E504" s="56">
        <v>527</v>
      </c>
      <c r="F504" s="57"/>
      <c r="G504" s="55">
        <f t="shared" si="96"/>
        <v>36</v>
      </c>
      <c r="H504" s="56">
        <f t="shared" si="97"/>
        <v>29</v>
      </c>
      <c r="I504" s="77">
        <f t="shared" si="98"/>
        <v>0.40909090909090912</v>
      </c>
      <c r="J504" s="78">
        <f t="shared" si="99"/>
        <v>5.5028462998102469E-2</v>
      </c>
    </row>
    <row r="505" spans="1:10" x14ac:dyDescent="0.2">
      <c r="A505" s="117" t="s">
        <v>467</v>
      </c>
      <c r="B505" s="55">
        <v>173</v>
      </c>
      <c r="C505" s="56">
        <v>120</v>
      </c>
      <c r="D505" s="55">
        <v>560</v>
      </c>
      <c r="E505" s="56">
        <v>649</v>
      </c>
      <c r="F505" s="57"/>
      <c r="G505" s="55">
        <f t="shared" si="96"/>
        <v>53</v>
      </c>
      <c r="H505" s="56">
        <f t="shared" si="97"/>
        <v>-89</v>
      </c>
      <c r="I505" s="77">
        <f t="shared" si="98"/>
        <v>0.44166666666666665</v>
      </c>
      <c r="J505" s="78">
        <f t="shared" si="99"/>
        <v>-0.13713405238828968</v>
      </c>
    </row>
    <row r="506" spans="1:10" x14ac:dyDescent="0.2">
      <c r="A506" s="117" t="s">
        <v>215</v>
      </c>
      <c r="B506" s="55">
        <v>0</v>
      </c>
      <c r="C506" s="56">
        <v>0</v>
      </c>
      <c r="D506" s="55">
        <v>5</v>
      </c>
      <c r="E506" s="56">
        <v>6</v>
      </c>
      <c r="F506" s="57"/>
      <c r="G506" s="55">
        <f t="shared" si="96"/>
        <v>0</v>
      </c>
      <c r="H506" s="56">
        <f t="shared" si="97"/>
        <v>-1</v>
      </c>
      <c r="I506" s="77" t="str">
        <f t="shared" si="98"/>
        <v>-</v>
      </c>
      <c r="J506" s="78">
        <f t="shared" si="99"/>
        <v>-0.16666666666666666</v>
      </c>
    </row>
    <row r="507" spans="1:10" x14ac:dyDescent="0.2">
      <c r="A507" s="117" t="s">
        <v>185</v>
      </c>
      <c r="B507" s="55">
        <v>0</v>
      </c>
      <c r="C507" s="56">
        <v>3</v>
      </c>
      <c r="D507" s="55">
        <v>5</v>
      </c>
      <c r="E507" s="56">
        <v>18</v>
      </c>
      <c r="F507" s="57"/>
      <c r="G507" s="55">
        <f t="shared" si="96"/>
        <v>-3</v>
      </c>
      <c r="H507" s="56">
        <f t="shared" si="97"/>
        <v>-13</v>
      </c>
      <c r="I507" s="77">
        <f t="shared" si="98"/>
        <v>-1</v>
      </c>
      <c r="J507" s="78">
        <f t="shared" si="99"/>
        <v>-0.72222222222222221</v>
      </c>
    </row>
    <row r="508" spans="1:10" x14ac:dyDescent="0.2">
      <c r="A508" s="117" t="s">
        <v>216</v>
      </c>
      <c r="B508" s="55">
        <v>2</v>
      </c>
      <c r="C508" s="56">
        <v>1</v>
      </c>
      <c r="D508" s="55">
        <v>6</v>
      </c>
      <c r="E508" s="56">
        <v>10</v>
      </c>
      <c r="F508" s="57"/>
      <c r="G508" s="55">
        <f t="shared" si="96"/>
        <v>1</v>
      </c>
      <c r="H508" s="56">
        <f t="shared" si="97"/>
        <v>-4</v>
      </c>
      <c r="I508" s="77">
        <f t="shared" si="98"/>
        <v>1</v>
      </c>
      <c r="J508" s="78">
        <f t="shared" si="99"/>
        <v>-0.4</v>
      </c>
    </row>
    <row r="509" spans="1:10" x14ac:dyDescent="0.2">
      <c r="A509" s="117" t="s">
        <v>424</v>
      </c>
      <c r="B509" s="55">
        <v>181</v>
      </c>
      <c r="C509" s="56">
        <v>129</v>
      </c>
      <c r="D509" s="55">
        <v>1191</v>
      </c>
      <c r="E509" s="56">
        <v>714</v>
      </c>
      <c r="F509" s="57"/>
      <c r="G509" s="55">
        <f t="shared" si="96"/>
        <v>52</v>
      </c>
      <c r="H509" s="56">
        <f t="shared" si="97"/>
        <v>477</v>
      </c>
      <c r="I509" s="77">
        <f t="shared" si="98"/>
        <v>0.40310077519379844</v>
      </c>
      <c r="J509" s="78">
        <f t="shared" si="99"/>
        <v>0.66806722689075626</v>
      </c>
    </row>
    <row r="510" spans="1:10" x14ac:dyDescent="0.2">
      <c r="A510" s="117" t="s">
        <v>339</v>
      </c>
      <c r="B510" s="55">
        <v>1</v>
      </c>
      <c r="C510" s="56">
        <v>0</v>
      </c>
      <c r="D510" s="55">
        <v>3</v>
      </c>
      <c r="E510" s="56">
        <v>0</v>
      </c>
      <c r="F510" s="57"/>
      <c r="G510" s="55">
        <f t="shared" si="96"/>
        <v>1</v>
      </c>
      <c r="H510" s="56">
        <f t="shared" si="97"/>
        <v>3</v>
      </c>
      <c r="I510" s="77" t="str">
        <f t="shared" si="98"/>
        <v>-</v>
      </c>
      <c r="J510" s="78" t="str">
        <f t="shared" si="99"/>
        <v>-</v>
      </c>
    </row>
    <row r="511" spans="1:10" x14ac:dyDescent="0.2">
      <c r="A511" s="117" t="s">
        <v>298</v>
      </c>
      <c r="B511" s="55">
        <v>2</v>
      </c>
      <c r="C511" s="56">
        <v>6</v>
      </c>
      <c r="D511" s="55">
        <v>11</v>
      </c>
      <c r="E511" s="56">
        <v>28</v>
      </c>
      <c r="F511" s="57"/>
      <c r="G511" s="55">
        <f t="shared" si="96"/>
        <v>-4</v>
      </c>
      <c r="H511" s="56">
        <f t="shared" si="97"/>
        <v>-17</v>
      </c>
      <c r="I511" s="77">
        <f t="shared" si="98"/>
        <v>-0.66666666666666663</v>
      </c>
      <c r="J511" s="78">
        <f t="shared" si="99"/>
        <v>-0.6071428571428571</v>
      </c>
    </row>
    <row r="512" spans="1:10" x14ac:dyDescent="0.2">
      <c r="A512" s="117" t="s">
        <v>186</v>
      </c>
      <c r="B512" s="55">
        <v>4</v>
      </c>
      <c r="C512" s="56">
        <v>59</v>
      </c>
      <c r="D512" s="55">
        <v>255</v>
      </c>
      <c r="E512" s="56">
        <v>320</v>
      </c>
      <c r="F512" s="57"/>
      <c r="G512" s="55">
        <f t="shared" si="96"/>
        <v>-55</v>
      </c>
      <c r="H512" s="56">
        <f t="shared" si="97"/>
        <v>-65</v>
      </c>
      <c r="I512" s="77">
        <f t="shared" si="98"/>
        <v>-0.93220338983050843</v>
      </c>
      <c r="J512" s="78">
        <f t="shared" si="99"/>
        <v>-0.203125</v>
      </c>
    </row>
    <row r="513" spans="1:10" s="38" customFormat="1" x14ac:dyDescent="0.2">
      <c r="A513" s="143" t="s">
        <v>663</v>
      </c>
      <c r="B513" s="32">
        <v>1655</v>
      </c>
      <c r="C513" s="33">
        <v>1382</v>
      </c>
      <c r="D513" s="32">
        <v>6966</v>
      </c>
      <c r="E513" s="33">
        <v>7245</v>
      </c>
      <c r="F513" s="34"/>
      <c r="G513" s="32">
        <f t="shared" si="96"/>
        <v>273</v>
      </c>
      <c r="H513" s="33">
        <f t="shared" si="97"/>
        <v>-279</v>
      </c>
      <c r="I513" s="35">
        <f t="shared" si="98"/>
        <v>0.1975397973950796</v>
      </c>
      <c r="J513" s="36">
        <f t="shared" si="99"/>
        <v>-3.8509316770186333E-2</v>
      </c>
    </row>
    <row r="514" spans="1:10" x14ac:dyDescent="0.2">
      <c r="A514" s="142"/>
      <c r="B514" s="63"/>
      <c r="C514" s="64"/>
      <c r="D514" s="63"/>
      <c r="E514" s="64"/>
      <c r="F514" s="65"/>
      <c r="G514" s="63"/>
      <c r="H514" s="64"/>
      <c r="I514" s="79"/>
      <c r="J514" s="80"/>
    </row>
    <row r="515" spans="1:10" x14ac:dyDescent="0.2">
      <c r="A515" s="111" t="s">
        <v>111</v>
      </c>
      <c r="B515" s="55"/>
      <c r="C515" s="56"/>
      <c r="D515" s="55"/>
      <c r="E515" s="56"/>
      <c r="F515" s="57"/>
      <c r="G515" s="55"/>
      <c r="H515" s="56"/>
      <c r="I515" s="77"/>
      <c r="J515" s="78"/>
    </row>
    <row r="516" spans="1:10" x14ac:dyDescent="0.2">
      <c r="A516" s="117" t="s">
        <v>597</v>
      </c>
      <c r="B516" s="55">
        <v>3</v>
      </c>
      <c r="C516" s="56">
        <v>0</v>
      </c>
      <c r="D516" s="55">
        <v>11</v>
      </c>
      <c r="E516" s="56">
        <v>4</v>
      </c>
      <c r="F516" s="57"/>
      <c r="G516" s="55">
        <f>B516-C516</f>
        <v>3</v>
      </c>
      <c r="H516" s="56">
        <f>D516-E516</f>
        <v>7</v>
      </c>
      <c r="I516" s="77" t="str">
        <f>IF(C516=0, "-", IF(G516/C516&lt;10, G516/C516, "&gt;999%"))</f>
        <v>-</v>
      </c>
      <c r="J516" s="78">
        <f>IF(E516=0, "-", IF(H516/E516&lt;10, H516/E516, "&gt;999%"))</f>
        <v>1.75</v>
      </c>
    </row>
    <row r="517" spans="1:10" x14ac:dyDescent="0.2">
      <c r="A517" s="117" t="s">
        <v>583</v>
      </c>
      <c r="B517" s="55">
        <v>1</v>
      </c>
      <c r="C517" s="56">
        <v>1</v>
      </c>
      <c r="D517" s="55">
        <v>1</v>
      </c>
      <c r="E517" s="56">
        <v>4</v>
      </c>
      <c r="F517" s="57"/>
      <c r="G517" s="55">
        <f>B517-C517</f>
        <v>0</v>
      </c>
      <c r="H517" s="56">
        <f>D517-E517</f>
        <v>-3</v>
      </c>
      <c r="I517" s="77">
        <f>IF(C517=0, "-", IF(G517/C517&lt;10, G517/C517, "&gt;999%"))</f>
        <v>0</v>
      </c>
      <c r="J517" s="78">
        <f>IF(E517=0, "-", IF(H517/E517&lt;10, H517/E517, "&gt;999%"))</f>
        <v>-0.75</v>
      </c>
    </row>
    <row r="518" spans="1:10" s="38" customFormat="1" x14ac:dyDescent="0.2">
      <c r="A518" s="143" t="s">
        <v>664</v>
      </c>
      <c r="B518" s="32">
        <v>4</v>
      </c>
      <c r="C518" s="33">
        <v>1</v>
      </c>
      <c r="D518" s="32">
        <v>12</v>
      </c>
      <c r="E518" s="33">
        <v>8</v>
      </c>
      <c r="F518" s="34"/>
      <c r="G518" s="32">
        <f>B518-C518</f>
        <v>3</v>
      </c>
      <c r="H518" s="33">
        <f>D518-E518</f>
        <v>4</v>
      </c>
      <c r="I518" s="35">
        <f>IF(C518=0, "-", IF(G518/C518&lt;10, G518/C518, "&gt;999%"))</f>
        <v>3</v>
      </c>
      <c r="J518" s="36">
        <f>IF(E518=0, "-", IF(H518/E518&lt;10, H518/E518, "&gt;999%"))</f>
        <v>0.5</v>
      </c>
    </row>
    <row r="519" spans="1:10" x14ac:dyDescent="0.2">
      <c r="A519" s="142"/>
      <c r="B519" s="63"/>
      <c r="C519" s="64"/>
      <c r="D519" s="63"/>
      <c r="E519" s="64"/>
      <c r="F519" s="65"/>
      <c r="G519" s="63"/>
      <c r="H519" s="64"/>
      <c r="I519" s="79"/>
      <c r="J519" s="80"/>
    </row>
    <row r="520" spans="1:10" x14ac:dyDescent="0.2">
      <c r="A520" s="111" t="s">
        <v>96</v>
      </c>
      <c r="B520" s="55"/>
      <c r="C520" s="56"/>
      <c r="D520" s="55"/>
      <c r="E520" s="56"/>
      <c r="F520" s="57"/>
      <c r="G520" s="55"/>
      <c r="H520" s="56"/>
      <c r="I520" s="77"/>
      <c r="J520" s="78"/>
    </row>
    <row r="521" spans="1:10" x14ac:dyDescent="0.2">
      <c r="A521" s="117" t="s">
        <v>557</v>
      </c>
      <c r="B521" s="55">
        <v>82</v>
      </c>
      <c r="C521" s="56">
        <v>60</v>
      </c>
      <c r="D521" s="55">
        <v>209</v>
      </c>
      <c r="E521" s="56">
        <v>202</v>
      </c>
      <c r="F521" s="57"/>
      <c r="G521" s="55">
        <f t="shared" ref="G521:G537" si="100">B521-C521</f>
        <v>22</v>
      </c>
      <c r="H521" s="56">
        <f t="shared" ref="H521:H537" si="101">D521-E521</f>
        <v>7</v>
      </c>
      <c r="I521" s="77">
        <f t="shared" ref="I521:I537" si="102">IF(C521=0, "-", IF(G521/C521&lt;10, G521/C521, "&gt;999%"))</f>
        <v>0.36666666666666664</v>
      </c>
      <c r="J521" s="78">
        <f t="shared" ref="J521:J537" si="103">IF(E521=0, "-", IF(H521/E521&lt;10, H521/E521, "&gt;999%"))</f>
        <v>3.4653465346534656E-2</v>
      </c>
    </row>
    <row r="522" spans="1:10" x14ac:dyDescent="0.2">
      <c r="A522" s="117" t="s">
        <v>259</v>
      </c>
      <c r="B522" s="55">
        <v>0</v>
      </c>
      <c r="C522" s="56">
        <v>2</v>
      </c>
      <c r="D522" s="55">
        <v>0</v>
      </c>
      <c r="E522" s="56">
        <v>10</v>
      </c>
      <c r="F522" s="57"/>
      <c r="G522" s="55">
        <f t="shared" si="100"/>
        <v>-2</v>
      </c>
      <c r="H522" s="56">
        <f t="shared" si="101"/>
        <v>-10</v>
      </c>
      <c r="I522" s="77">
        <f t="shared" si="102"/>
        <v>-1</v>
      </c>
      <c r="J522" s="78">
        <f t="shared" si="103"/>
        <v>-1</v>
      </c>
    </row>
    <row r="523" spans="1:10" x14ac:dyDescent="0.2">
      <c r="A523" s="117" t="s">
        <v>299</v>
      </c>
      <c r="B523" s="55">
        <v>0</v>
      </c>
      <c r="C523" s="56">
        <v>4</v>
      </c>
      <c r="D523" s="55">
        <v>6</v>
      </c>
      <c r="E523" s="56">
        <v>6</v>
      </c>
      <c r="F523" s="57"/>
      <c r="G523" s="55">
        <f t="shared" si="100"/>
        <v>-4</v>
      </c>
      <c r="H523" s="56">
        <f t="shared" si="101"/>
        <v>0</v>
      </c>
      <c r="I523" s="77">
        <f t="shared" si="102"/>
        <v>-1</v>
      </c>
      <c r="J523" s="78">
        <f t="shared" si="103"/>
        <v>0</v>
      </c>
    </row>
    <row r="524" spans="1:10" x14ac:dyDescent="0.2">
      <c r="A524" s="117" t="s">
        <v>518</v>
      </c>
      <c r="B524" s="55">
        <v>16</v>
      </c>
      <c r="C524" s="56">
        <v>8</v>
      </c>
      <c r="D524" s="55">
        <v>30</v>
      </c>
      <c r="E524" s="56">
        <v>34</v>
      </c>
      <c r="F524" s="57"/>
      <c r="G524" s="55">
        <f t="shared" si="100"/>
        <v>8</v>
      </c>
      <c r="H524" s="56">
        <f t="shared" si="101"/>
        <v>-4</v>
      </c>
      <c r="I524" s="77">
        <f t="shared" si="102"/>
        <v>1</v>
      </c>
      <c r="J524" s="78">
        <f t="shared" si="103"/>
        <v>-0.11764705882352941</v>
      </c>
    </row>
    <row r="525" spans="1:10" x14ac:dyDescent="0.2">
      <c r="A525" s="117" t="s">
        <v>573</v>
      </c>
      <c r="B525" s="55">
        <v>6</v>
      </c>
      <c r="C525" s="56">
        <v>5</v>
      </c>
      <c r="D525" s="55">
        <v>14</v>
      </c>
      <c r="E525" s="56">
        <v>13</v>
      </c>
      <c r="F525" s="57"/>
      <c r="G525" s="55">
        <f t="shared" si="100"/>
        <v>1</v>
      </c>
      <c r="H525" s="56">
        <f t="shared" si="101"/>
        <v>1</v>
      </c>
      <c r="I525" s="77">
        <f t="shared" si="102"/>
        <v>0.2</v>
      </c>
      <c r="J525" s="78">
        <f t="shared" si="103"/>
        <v>7.6923076923076927E-2</v>
      </c>
    </row>
    <row r="526" spans="1:10" x14ac:dyDescent="0.2">
      <c r="A526" s="117" t="s">
        <v>217</v>
      </c>
      <c r="B526" s="55">
        <v>75</v>
      </c>
      <c r="C526" s="56">
        <v>49</v>
      </c>
      <c r="D526" s="55">
        <v>278</v>
      </c>
      <c r="E526" s="56">
        <v>313</v>
      </c>
      <c r="F526" s="57"/>
      <c r="G526" s="55">
        <f t="shared" si="100"/>
        <v>26</v>
      </c>
      <c r="H526" s="56">
        <f t="shared" si="101"/>
        <v>-35</v>
      </c>
      <c r="I526" s="77">
        <f t="shared" si="102"/>
        <v>0.53061224489795922</v>
      </c>
      <c r="J526" s="78">
        <f t="shared" si="103"/>
        <v>-0.11182108626198083</v>
      </c>
    </row>
    <row r="527" spans="1:10" x14ac:dyDescent="0.2">
      <c r="A527" s="117" t="s">
        <v>425</v>
      </c>
      <c r="B527" s="55">
        <v>3</v>
      </c>
      <c r="C527" s="56">
        <v>3</v>
      </c>
      <c r="D527" s="55">
        <v>17</v>
      </c>
      <c r="E527" s="56">
        <v>21</v>
      </c>
      <c r="F527" s="57"/>
      <c r="G527" s="55">
        <f t="shared" si="100"/>
        <v>0</v>
      </c>
      <c r="H527" s="56">
        <f t="shared" si="101"/>
        <v>-4</v>
      </c>
      <c r="I527" s="77">
        <f t="shared" si="102"/>
        <v>0</v>
      </c>
      <c r="J527" s="78">
        <f t="shared" si="103"/>
        <v>-0.19047619047619047</v>
      </c>
    </row>
    <row r="528" spans="1:10" x14ac:dyDescent="0.2">
      <c r="A528" s="117" t="s">
        <v>300</v>
      </c>
      <c r="B528" s="55">
        <v>2</v>
      </c>
      <c r="C528" s="56">
        <v>2</v>
      </c>
      <c r="D528" s="55">
        <v>5</v>
      </c>
      <c r="E528" s="56">
        <v>12</v>
      </c>
      <c r="F528" s="57"/>
      <c r="G528" s="55">
        <f t="shared" si="100"/>
        <v>0</v>
      </c>
      <c r="H528" s="56">
        <f t="shared" si="101"/>
        <v>-7</v>
      </c>
      <c r="I528" s="77">
        <f t="shared" si="102"/>
        <v>0</v>
      </c>
      <c r="J528" s="78">
        <f t="shared" si="103"/>
        <v>-0.58333333333333337</v>
      </c>
    </row>
    <row r="529" spans="1:10" x14ac:dyDescent="0.2">
      <c r="A529" s="117" t="s">
        <v>243</v>
      </c>
      <c r="B529" s="55">
        <v>4</v>
      </c>
      <c r="C529" s="56">
        <v>4</v>
      </c>
      <c r="D529" s="55">
        <v>15</v>
      </c>
      <c r="E529" s="56">
        <v>23</v>
      </c>
      <c r="F529" s="57"/>
      <c r="G529" s="55">
        <f t="shared" si="100"/>
        <v>0</v>
      </c>
      <c r="H529" s="56">
        <f t="shared" si="101"/>
        <v>-8</v>
      </c>
      <c r="I529" s="77">
        <f t="shared" si="102"/>
        <v>0</v>
      </c>
      <c r="J529" s="78">
        <f t="shared" si="103"/>
        <v>-0.34782608695652173</v>
      </c>
    </row>
    <row r="530" spans="1:10" x14ac:dyDescent="0.2">
      <c r="A530" s="117" t="s">
        <v>468</v>
      </c>
      <c r="B530" s="55">
        <v>0</v>
      </c>
      <c r="C530" s="56">
        <v>3</v>
      </c>
      <c r="D530" s="55">
        <v>0</v>
      </c>
      <c r="E530" s="56">
        <v>4</v>
      </c>
      <c r="F530" s="57"/>
      <c r="G530" s="55">
        <f t="shared" si="100"/>
        <v>-3</v>
      </c>
      <c r="H530" s="56">
        <f t="shared" si="101"/>
        <v>-4</v>
      </c>
      <c r="I530" s="77">
        <f t="shared" si="102"/>
        <v>-1</v>
      </c>
      <c r="J530" s="78">
        <f t="shared" si="103"/>
        <v>-1</v>
      </c>
    </row>
    <row r="531" spans="1:10" x14ac:dyDescent="0.2">
      <c r="A531" s="117" t="s">
        <v>187</v>
      </c>
      <c r="B531" s="55">
        <v>15</v>
      </c>
      <c r="C531" s="56">
        <v>23</v>
      </c>
      <c r="D531" s="55">
        <v>67</v>
      </c>
      <c r="E531" s="56">
        <v>158</v>
      </c>
      <c r="F531" s="57"/>
      <c r="G531" s="55">
        <f t="shared" si="100"/>
        <v>-8</v>
      </c>
      <c r="H531" s="56">
        <f t="shared" si="101"/>
        <v>-91</v>
      </c>
      <c r="I531" s="77">
        <f t="shared" si="102"/>
        <v>-0.34782608695652173</v>
      </c>
      <c r="J531" s="78">
        <f t="shared" si="103"/>
        <v>-0.57594936708860756</v>
      </c>
    </row>
    <row r="532" spans="1:10" x14ac:dyDescent="0.2">
      <c r="A532" s="117" t="s">
        <v>370</v>
      </c>
      <c r="B532" s="55">
        <v>16</v>
      </c>
      <c r="C532" s="56">
        <v>0</v>
      </c>
      <c r="D532" s="55">
        <v>39</v>
      </c>
      <c r="E532" s="56">
        <v>0</v>
      </c>
      <c r="F532" s="57"/>
      <c r="G532" s="55">
        <f t="shared" si="100"/>
        <v>16</v>
      </c>
      <c r="H532" s="56">
        <f t="shared" si="101"/>
        <v>39</v>
      </c>
      <c r="I532" s="77" t="str">
        <f t="shared" si="102"/>
        <v>-</v>
      </c>
      <c r="J532" s="78" t="str">
        <f t="shared" si="103"/>
        <v>-</v>
      </c>
    </row>
    <row r="533" spans="1:10" x14ac:dyDescent="0.2">
      <c r="A533" s="117" t="s">
        <v>426</v>
      </c>
      <c r="B533" s="55">
        <v>41</v>
      </c>
      <c r="C533" s="56">
        <v>25</v>
      </c>
      <c r="D533" s="55">
        <v>142</v>
      </c>
      <c r="E533" s="56">
        <v>139</v>
      </c>
      <c r="F533" s="57"/>
      <c r="G533" s="55">
        <f t="shared" si="100"/>
        <v>16</v>
      </c>
      <c r="H533" s="56">
        <f t="shared" si="101"/>
        <v>3</v>
      </c>
      <c r="I533" s="77">
        <f t="shared" si="102"/>
        <v>0.64</v>
      </c>
      <c r="J533" s="78">
        <f t="shared" si="103"/>
        <v>2.1582733812949641E-2</v>
      </c>
    </row>
    <row r="534" spans="1:10" x14ac:dyDescent="0.2">
      <c r="A534" s="117" t="s">
        <v>469</v>
      </c>
      <c r="B534" s="55">
        <v>24</v>
      </c>
      <c r="C534" s="56">
        <v>24</v>
      </c>
      <c r="D534" s="55">
        <v>84</v>
      </c>
      <c r="E534" s="56">
        <v>120</v>
      </c>
      <c r="F534" s="57"/>
      <c r="G534" s="55">
        <f t="shared" si="100"/>
        <v>0</v>
      </c>
      <c r="H534" s="56">
        <f t="shared" si="101"/>
        <v>-36</v>
      </c>
      <c r="I534" s="77">
        <f t="shared" si="102"/>
        <v>0</v>
      </c>
      <c r="J534" s="78">
        <f t="shared" si="103"/>
        <v>-0.3</v>
      </c>
    </row>
    <row r="535" spans="1:10" x14ac:dyDescent="0.2">
      <c r="A535" s="117" t="s">
        <v>484</v>
      </c>
      <c r="B535" s="55">
        <v>11</v>
      </c>
      <c r="C535" s="56">
        <v>12</v>
      </c>
      <c r="D535" s="55">
        <v>37</v>
      </c>
      <c r="E535" s="56">
        <v>26</v>
      </c>
      <c r="F535" s="57"/>
      <c r="G535" s="55">
        <f t="shared" si="100"/>
        <v>-1</v>
      </c>
      <c r="H535" s="56">
        <f t="shared" si="101"/>
        <v>11</v>
      </c>
      <c r="I535" s="77">
        <f t="shared" si="102"/>
        <v>-8.3333333333333329E-2</v>
      </c>
      <c r="J535" s="78">
        <f t="shared" si="103"/>
        <v>0.42307692307692307</v>
      </c>
    </row>
    <row r="536" spans="1:10" x14ac:dyDescent="0.2">
      <c r="A536" s="117" t="s">
        <v>529</v>
      </c>
      <c r="B536" s="55">
        <v>4</v>
      </c>
      <c r="C536" s="56">
        <v>5</v>
      </c>
      <c r="D536" s="55">
        <v>10</v>
      </c>
      <c r="E536" s="56">
        <v>29</v>
      </c>
      <c r="F536" s="57"/>
      <c r="G536" s="55">
        <f t="shared" si="100"/>
        <v>-1</v>
      </c>
      <c r="H536" s="56">
        <f t="shared" si="101"/>
        <v>-19</v>
      </c>
      <c r="I536" s="77">
        <f t="shared" si="102"/>
        <v>-0.2</v>
      </c>
      <c r="J536" s="78">
        <f t="shared" si="103"/>
        <v>-0.65517241379310343</v>
      </c>
    </row>
    <row r="537" spans="1:10" s="38" customFormat="1" x14ac:dyDescent="0.2">
      <c r="A537" s="143" t="s">
        <v>665</v>
      </c>
      <c r="B537" s="32">
        <v>299</v>
      </c>
      <c r="C537" s="33">
        <v>229</v>
      </c>
      <c r="D537" s="32">
        <v>953</v>
      </c>
      <c r="E537" s="33">
        <v>1110</v>
      </c>
      <c r="F537" s="34"/>
      <c r="G537" s="32">
        <f t="shared" si="100"/>
        <v>70</v>
      </c>
      <c r="H537" s="33">
        <f t="shared" si="101"/>
        <v>-157</v>
      </c>
      <c r="I537" s="35">
        <f t="shared" si="102"/>
        <v>0.3056768558951965</v>
      </c>
      <c r="J537" s="36">
        <f t="shared" si="103"/>
        <v>-0.14144144144144144</v>
      </c>
    </row>
    <row r="538" spans="1:10" x14ac:dyDescent="0.2">
      <c r="A538" s="142"/>
      <c r="B538" s="63"/>
      <c r="C538" s="64"/>
      <c r="D538" s="63"/>
      <c r="E538" s="64"/>
      <c r="F538" s="65"/>
      <c r="G538" s="63"/>
      <c r="H538" s="64"/>
      <c r="I538" s="79"/>
      <c r="J538" s="80"/>
    </row>
    <row r="539" spans="1:10" x14ac:dyDescent="0.2">
      <c r="A539" s="111" t="s">
        <v>97</v>
      </c>
      <c r="B539" s="55"/>
      <c r="C539" s="56"/>
      <c r="D539" s="55"/>
      <c r="E539" s="56"/>
      <c r="F539" s="57"/>
      <c r="G539" s="55"/>
      <c r="H539" s="56"/>
      <c r="I539" s="77"/>
      <c r="J539" s="78"/>
    </row>
    <row r="540" spans="1:10" x14ac:dyDescent="0.2">
      <c r="A540" s="117" t="s">
        <v>260</v>
      </c>
      <c r="B540" s="55">
        <v>1</v>
      </c>
      <c r="C540" s="56">
        <v>0</v>
      </c>
      <c r="D540" s="55">
        <v>4</v>
      </c>
      <c r="E540" s="56">
        <v>0</v>
      </c>
      <c r="F540" s="57"/>
      <c r="G540" s="55">
        <f t="shared" ref="G540:G545" si="104">B540-C540</f>
        <v>1</v>
      </c>
      <c r="H540" s="56">
        <f t="shared" ref="H540:H545" si="105">D540-E540</f>
        <v>4</v>
      </c>
      <c r="I540" s="77" t="str">
        <f t="shared" ref="I540:I545" si="106">IF(C540=0, "-", IF(G540/C540&lt;10, G540/C540, "&gt;999%"))</f>
        <v>-</v>
      </c>
      <c r="J540" s="78" t="str">
        <f t="shared" ref="J540:J545" si="107">IF(E540=0, "-", IF(H540/E540&lt;10, H540/E540, "&gt;999%"))</f>
        <v>-</v>
      </c>
    </row>
    <row r="541" spans="1:10" x14ac:dyDescent="0.2">
      <c r="A541" s="117" t="s">
        <v>261</v>
      </c>
      <c r="B541" s="55">
        <v>0</v>
      </c>
      <c r="C541" s="56">
        <v>0</v>
      </c>
      <c r="D541" s="55">
        <v>1</v>
      </c>
      <c r="E541" s="56">
        <v>0</v>
      </c>
      <c r="F541" s="57"/>
      <c r="G541" s="55">
        <f t="shared" si="104"/>
        <v>0</v>
      </c>
      <c r="H541" s="56">
        <f t="shared" si="105"/>
        <v>1</v>
      </c>
      <c r="I541" s="77" t="str">
        <f t="shared" si="106"/>
        <v>-</v>
      </c>
      <c r="J541" s="78" t="str">
        <f t="shared" si="107"/>
        <v>-</v>
      </c>
    </row>
    <row r="542" spans="1:10" x14ac:dyDescent="0.2">
      <c r="A542" s="117" t="s">
        <v>401</v>
      </c>
      <c r="B542" s="55">
        <v>12</v>
      </c>
      <c r="C542" s="56">
        <v>14</v>
      </c>
      <c r="D542" s="55">
        <v>64</v>
      </c>
      <c r="E542" s="56">
        <v>63</v>
      </c>
      <c r="F542" s="57"/>
      <c r="G542" s="55">
        <f t="shared" si="104"/>
        <v>-2</v>
      </c>
      <c r="H542" s="56">
        <f t="shared" si="105"/>
        <v>1</v>
      </c>
      <c r="I542" s="77">
        <f t="shared" si="106"/>
        <v>-0.14285714285714285</v>
      </c>
      <c r="J542" s="78">
        <f t="shared" si="107"/>
        <v>1.5873015873015872E-2</v>
      </c>
    </row>
    <row r="543" spans="1:10" x14ac:dyDescent="0.2">
      <c r="A543" s="117" t="s">
        <v>441</v>
      </c>
      <c r="B543" s="55">
        <v>22</v>
      </c>
      <c r="C543" s="56">
        <v>8</v>
      </c>
      <c r="D543" s="55">
        <v>52</v>
      </c>
      <c r="E543" s="56">
        <v>57</v>
      </c>
      <c r="F543" s="57"/>
      <c r="G543" s="55">
        <f t="shared" si="104"/>
        <v>14</v>
      </c>
      <c r="H543" s="56">
        <f t="shared" si="105"/>
        <v>-5</v>
      </c>
      <c r="I543" s="77">
        <f t="shared" si="106"/>
        <v>1.75</v>
      </c>
      <c r="J543" s="78">
        <f t="shared" si="107"/>
        <v>-8.771929824561403E-2</v>
      </c>
    </row>
    <row r="544" spans="1:10" x14ac:dyDescent="0.2">
      <c r="A544" s="117" t="s">
        <v>485</v>
      </c>
      <c r="B544" s="55">
        <v>4</v>
      </c>
      <c r="C544" s="56">
        <v>4</v>
      </c>
      <c r="D544" s="55">
        <v>12</v>
      </c>
      <c r="E544" s="56">
        <v>13</v>
      </c>
      <c r="F544" s="57"/>
      <c r="G544" s="55">
        <f t="shared" si="104"/>
        <v>0</v>
      </c>
      <c r="H544" s="56">
        <f t="shared" si="105"/>
        <v>-1</v>
      </c>
      <c r="I544" s="77">
        <f t="shared" si="106"/>
        <v>0</v>
      </c>
      <c r="J544" s="78">
        <f t="shared" si="107"/>
        <v>-7.6923076923076927E-2</v>
      </c>
    </row>
    <row r="545" spans="1:10" s="38" customFormat="1" x14ac:dyDescent="0.2">
      <c r="A545" s="143" t="s">
        <v>666</v>
      </c>
      <c r="B545" s="32">
        <v>39</v>
      </c>
      <c r="C545" s="33">
        <v>26</v>
      </c>
      <c r="D545" s="32">
        <v>133</v>
      </c>
      <c r="E545" s="33">
        <v>133</v>
      </c>
      <c r="F545" s="34"/>
      <c r="G545" s="32">
        <f t="shared" si="104"/>
        <v>13</v>
      </c>
      <c r="H545" s="33">
        <f t="shared" si="105"/>
        <v>0</v>
      </c>
      <c r="I545" s="35">
        <f t="shared" si="106"/>
        <v>0.5</v>
      </c>
      <c r="J545" s="36">
        <f t="shared" si="107"/>
        <v>0</v>
      </c>
    </row>
    <row r="546" spans="1:10" x14ac:dyDescent="0.2">
      <c r="A546" s="142"/>
      <c r="B546" s="63"/>
      <c r="C546" s="64"/>
      <c r="D546" s="63"/>
      <c r="E546" s="64"/>
      <c r="F546" s="65"/>
      <c r="G546" s="63"/>
      <c r="H546" s="64"/>
      <c r="I546" s="79"/>
      <c r="J546" s="80"/>
    </row>
    <row r="547" spans="1:10" x14ac:dyDescent="0.2">
      <c r="A547" s="111" t="s">
        <v>112</v>
      </c>
      <c r="B547" s="55"/>
      <c r="C547" s="56"/>
      <c r="D547" s="55"/>
      <c r="E547" s="56"/>
      <c r="F547" s="57"/>
      <c r="G547" s="55"/>
      <c r="H547" s="56"/>
      <c r="I547" s="77"/>
      <c r="J547" s="78"/>
    </row>
    <row r="548" spans="1:10" x14ac:dyDescent="0.2">
      <c r="A548" s="117" t="s">
        <v>598</v>
      </c>
      <c r="B548" s="55">
        <v>11</v>
      </c>
      <c r="C548" s="56">
        <v>6</v>
      </c>
      <c r="D548" s="55">
        <v>52</v>
      </c>
      <c r="E548" s="56">
        <v>51</v>
      </c>
      <c r="F548" s="57"/>
      <c r="G548" s="55">
        <f>B548-C548</f>
        <v>5</v>
      </c>
      <c r="H548" s="56">
        <f>D548-E548</f>
        <v>1</v>
      </c>
      <c r="I548" s="77">
        <f>IF(C548=0, "-", IF(G548/C548&lt;10, G548/C548, "&gt;999%"))</f>
        <v>0.83333333333333337</v>
      </c>
      <c r="J548" s="78">
        <f>IF(E548=0, "-", IF(H548/E548&lt;10, H548/E548, "&gt;999%"))</f>
        <v>1.9607843137254902E-2</v>
      </c>
    </row>
    <row r="549" spans="1:10" x14ac:dyDescent="0.2">
      <c r="A549" s="117" t="s">
        <v>584</v>
      </c>
      <c r="B549" s="55">
        <v>0</v>
      </c>
      <c r="C549" s="56">
        <v>0</v>
      </c>
      <c r="D549" s="55">
        <v>1</v>
      </c>
      <c r="E549" s="56">
        <v>1</v>
      </c>
      <c r="F549" s="57"/>
      <c r="G549" s="55">
        <f>B549-C549</f>
        <v>0</v>
      </c>
      <c r="H549" s="56">
        <f>D549-E549</f>
        <v>0</v>
      </c>
      <c r="I549" s="77" t="str">
        <f>IF(C549=0, "-", IF(G549/C549&lt;10, G549/C549, "&gt;999%"))</f>
        <v>-</v>
      </c>
      <c r="J549" s="78">
        <f>IF(E549=0, "-", IF(H549/E549&lt;10, H549/E549, "&gt;999%"))</f>
        <v>0</v>
      </c>
    </row>
    <row r="550" spans="1:10" s="38" customFormat="1" x14ac:dyDescent="0.2">
      <c r="A550" s="143" t="s">
        <v>667</v>
      </c>
      <c r="B550" s="32">
        <v>11</v>
      </c>
      <c r="C550" s="33">
        <v>6</v>
      </c>
      <c r="D550" s="32">
        <v>53</v>
      </c>
      <c r="E550" s="33">
        <v>52</v>
      </c>
      <c r="F550" s="34"/>
      <c r="G550" s="32">
        <f>B550-C550</f>
        <v>5</v>
      </c>
      <c r="H550" s="33">
        <f>D550-E550</f>
        <v>1</v>
      </c>
      <c r="I550" s="35">
        <f>IF(C550=0, "-", IF(G550/C550&lt;10, G550/C550, "&gt;999%"))</f>
        <v>0.83333333333333337</v>
      </c>
      <c r="J550" s="36">
        <f>IF(E550=0, "-", IF(H550/E550&lt;10, H550/E550, "&gt;999%"))</f>
        <v>1.9230769230769232E-2</v>
      </c>
    </row>
    <row r="551" spans="1:10" x14ac:dyDescent="0.2">
      <c r="A551" s="142"/>
      <c r="B551" s="63"/>
      <c r="C551" s="64"/>
      <c r="D551" s="63"/>
      <c r="E551" s="64"/>
      <c r="F551" s="65"/>
      <c r="G551" s="63"/>
      <c r="H551" s="64"/>
      <c r="I551" s="79"/>
      <c r="J551" s="80"/>
    </row>
    <row r="552" spans="1:10" x14ac:dyDescent="0.2">
      <c r="A552" s="111" t="s">
        <v>113</v>
      </c>
      <c r="B552" s="55"/>
      <c r="C552" s="56"/>
      <c r="D552" s="55"/>
      <c r="E552" s="56"/>
      <c r="F552" s="57"/>
      <c r="G552" s="55"/>
      <c r="H552" s="56"/>
      <c r="I552" s="77"/>
      <c r="J552" s="78"/>
    </row>
    <row r="553" spans="1:10" x14ac:dyDescent="0.2">
      <c r="A553" s="117" t="s">
        <v>599</v>
      </c>
      <c r="B553" s="55">
        <v>1</v>
      </c>
      <c r="C553" s="56">
        <v>3</v>
      </c>
      <c r="D553" s="55">
        <v>16</v>
      </c>
      <c r="E553" s="56">
        <v>28</v>
      </c>
      <c r="F553" s="57"/>
      <c r="G553" s="55">
        <f>B553-C553</f>
        <v>-2</v>
      </c>
      <c r="H553" s="56">
        <f>D553-E553</f>
        <v>-12</v>
      </c>
      <c r="I553" s="77">
        <f>IF(C553=0, "-", IF(G553/C553&lt;10, G553/C553, "&gt;999%"))</f>
        <v>-0.66666666666666663</v>
      </c>
      <c r="J553" s="78">
        <f>IF(E553=0, "-", IF(H553/E553&lt;10, H553/E553, "&gt;999%"))</f>
        <v>-0.42857142857142855</v>
      </c>
    </row>
    <row r="554" spans="1:10" s="38" customFormat="1" x14ac:dyDescent="0.2">
      <c r="A554" s="144" t="s">
        <v>668</v>
      </c>
      <c r="B554" s="145">
        <v>1</v>
      </c>
      <c r="C554" s="146">
        <v>3</v>
      </c>
      <c r="D554" s="145">
        <v>16</v>
      </c>
      <c r="E554" s="146">
        <v>28</v>
      </c>
      <c r="F554" s="147"/>
      <c r="G554" s="145">
        <f>B554-C554</f>
        <v>-2</v>
      </c>
      <c r="H554" s="146">
        <f>D554-E554</f>
        <v>-12</v>
      </c>
      <c r="I554" s="148">
        <f>IF(C554=0, "-", IF(G554/C554&lt;10, G554/C554, "&gt;999%"))</f>
        <v>-0.66666666666666663</v>
      </c>
      <c r="J554" s="149">
        <f>IF(E554=0, "-", IF(H554/E554&lt;10, H554/E554, "&gt;999%"))</f>
        <v>-0.42857142857142855</v>
      </c>
    </row>
    <row r="555" spans="1:10" x14ac:dyDescent="0.2">
      <c r="A555" s="150"/>
      <c r="B555" s="151"/>
      <c r="C555" s="152"/>
      <c r="D555" s="151"/>
      <c r="E555" s="152"/>
      <c r="F555" s="153"/>
      <c r="G555" s="151"/>
      <c r="H555" s="152"/>
      <c r="I555" s="154"/>
      <c r="J555" s="155"/>
    </row>
    <row r="556" spans="1:10" x14ac:dyDescent="0.2">
      <c r="A556" s="12" t="s">
        <v>669</v>
      </c>
      <c r="B556" s="32">
        <f>SUM(B7:B555)/2</f>
        <v>7200</v>
      </c>
      <c r="C556" s="121">
        <f>SUM(C7:C555)/2</f>
        <v>6953</v>
      </c>
      <c r="D556" s="32">
        <f>SUM(D7:D555)/2</f>
        <v>28087</v>
      </c>
      <c r="E556" s="121">
        <f>SUM(E7:E555)/2</f>
        <v>34933</v>
      </c>
      <c r="F556" s="34"/>
      <c r="G556" s="32">
        <f>B556-C556</f>
        <v>247</v>
      </c>
      <c r="H556" s="33">
        <f>D556-E556</f>
        <v>-6846</v>
      </c>
      <c r="I556" s="35">
        <f>IF(C556=0, 0, G556/C556)</f>
        <v>3.5524234143535165E-2</v>
      </c>
      <c r="J556" s="36">
        <f>IF(E556=0, 0, H556/E556)</f>
        <v>-0.19597515243466063</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1" manualBreakCount="11">
    <brk id="43" max="16383" man="1"/>
    <brk id="93" max="16383" man="1"/>
    <brk id="139" max="16383" man="1"/>
    <brk id="189" max="16383" man="1"/>
    <brk id="240" max="16383" man="1"/>
    <brk id="279" max="16383" man="1"/>
    <brk id="330" max="16383" man="1"/>
    <brk id="378" max="16383" man="1"/>
    <brk id="429" max="16383" man="1"/>
    <brk id="478" max="16383" man="1"/>
    <brk id="51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FBD58-4909-4F0F-A71D-0586695AA856}">
  <sheetPr>
    <pageSetUpPr fitToPage="1"/>
  </sheetPr>
  <dimension ref="A1:J66"/>
  <sheetViews>
    <sheetView tabSelected="1" workbookViewId="0">
      <selection activeCell="M1" sqref="M1"/>
    </sheetView>
  </sheetViews>
  <sheetFormatPr defaultRowHeight="12.75" x14ac:dyDescent="0.2"/>
  <cols>
    <col min="1" max="1" width="20.7109375" style="1" bestFit="1" customWidth="1"/>
    <col min="2" max="5" width="8.7109375" style="1"/>
    <col min="6" max="6" width="1.7109375" style="1" customWidth="1"/>
    <col min="7" max="256" width="8.7109375" style="1"/>
    <col min="257" max="257" width="19.7109375" style="1" customWidth="1"/>
    <col min="258" max="261" width="8.7109375" style="1"/>
    <col min="262" max="262" width="1.7109375" style="1" customWidth="1"/>
    <col min="263" max="512" width="8.7109375" style="1"/>
    <col min="513" max="513" width="19.7109375" style="1" customWidth="1"/>
    <col min="514" max="517" width="8.7109375" style="1"/>
    <col min="518" max="518" width="1.7109375" style="1" customWidth="1"/>
    <col min="519" max="768" width="8.7109375" style="1"/>
    <col min="769" max="769" width="19.7109375" style="1" customWidth="1"/>
    <col min="770" max="773" width="8.7109375" style="1"/>
    <col min="774" max="774" width="1.7109375" style="1" customWidth="1"/>
    <col min="775" max="1024" width="8.7109375" style="1"/>
    <col min="1025" max="1025" width="19.7109375" style="1" customWidth="1"/>
    <col min="1026" max="1029" width="8.7109375" style="1"/>
    <col min="1030" max="1030" width="1.7109375" style="1" customWidth="1"/>
    <col min="1031" max="1280" width="8.7109375" style="1"/>
    <col min="1281" max="1281" width="19.7109375" style="1" customWidth="1"/>
    <col min="1282" max="1285" width="8.7109375" style="1"/>
    <col min="1286" max="1286" width="1.7109375" style="1" customWidth="1"/>
    <col min="1287" max="1536" width="8.7109375" style="1"/>
    <col min="1537" max="1537" width="19.7109375" style="1" customWidth="1"/>
    <col min="1538" max="1541" width="8.7109375" style="1"/>
    <col min="1542" max="1542" width="1.7109375" style="1" customWidth="1"/>
    <col min="1543" max="1792" width="8.7109375" style="1"/>
    <col min="1793" max="1793" width="19.7109375" style="1" customWidth="1"/>
    <col min="1794" max="1797" width="8.7109375" style="1"/>
    <col min="1798" max="1798" width="1.7109375" style="1" customWidth="1"/>
    <col min="1799" max="2048" width="8.7109375" style="1"/>
    <col min="2049" max="2049" width="19.7109375" style="1" customWidth="1"/>
    <col min="2050" max="2053" width="8.7109375" style="1"/>
    <col min="2054" max="2054" width="1.7109375" style="1" customWidth="1"/>
    <col min="2055" max="2304" width="8.7109375" style="1"/>
    <col min="2305" max="2305" width="19.7109375" style="1" customWidth="1"/>
    <col min="2306" max="2309" width="8.7109375" style="1"/>
    <col min="2310" max="2310" width="1.7109375" style="1" customWidth="1"/>
    <col min="2311" max="2560" width="8.7109375" style="1"/>
    <col min="2561" max="2561" width="19.7109375" style="1" customWidth="1"/>
    <col min="2562" max="2565" width="8.7109375" style="1"/>
    <col min="2566" max="2566" width="1.7109375" style="1" customWidth="1"/>
    <col min="2567" max="2816" width="8.7109375" style="1"/>
    <col min="2817" max="2817" width="19.7109375" style="1" customWidth="1"/>
    <col min="2818" max="2821" width="8.7109375" style="1"/>
    <col min="2822" max="2822" width="1.7109375" style="1" customWidth="1"/>
    <col min="2823" max="3072" width="8.7109375" style="1"/>
    <col min="3073" max="3073" width="19.7109375" style="1" customWidth="1"/>
    <col min="3074" max="3077" width="8.7109375" style="1"/>
    <col min="3078" max="3078" width="1.7109375" style="1" customWidth="1"/>
    <col min="3079" max="3328" width="8.7109375" style="1"/>
    <col min="3329" max="3329" width="19.7109375" style="1" customWidth="1"/>
    <col min="3330" max="3333" width="8.7109375" style="1"/>
    <col min="3334" max="3334" width="1.7109375" style="1" customWidth="1"/>
    <col min="3335" max="3584" width="8.7109375" style="1"/>
    <col min="3585" max="3585" width="19.7109375" style="1" customWidth="1"/>
    <col min="3586" max="3589" width="8.7109375" style="1"/>
    <col min="3590" max="3590" width="1.7109375" style="1" customWidth="1"/>
    <col min="3591" max="3840" width="8.7109375" style="1"/>
    <col min="3841" max="3841" width="19.7109375" style="1" customWidth="1"/>
    <col min="3842" max="3845" width="8.7109375" style="1"/>
    <col min="3846" max="3846" width="1.7109375" style="1" customWidth="1"/>
    <col min="3847" max="4096" width="8.7109375" style="1"/>
    <col min="4097" max="4097" width="19.7109375" style="1" customWidth="1"/>
    <col min="4098" max="4101" width="8.7109375" style="1"/>
    <col min="4102" max="4102" width="1.7109375" style="1" customWidth="1"/>
    <col min="4103" max="4352" width="8.7109375" style="1"/>
    <col min="4353" max="4353" width="19.7109375" style="1" customWidth="1"/>
    <col min="4354" max="4357" width="8.7109375" style="1"/>
    <col min="4358" max="4358" width="1.7109375" style="1" customWidth="1"/>
    <col min="4359" max="4608" width="8.7109375" style="1"/>
    <col min="4609" max="4609" width="19.7109375" style="1" customWidth="1"/>
    <col min="4610" max="4613" width="8.7109375" style="1"/>
    <col min="4614" max="4614" width="1.7109375" style="1" customWidth="1"/>
    <col min="4615" max="4864" width="8.7109375" style="1"/>
    <col min="4865" max="4865" width="19.7109375" style="1" customWidth="1"/>
    <col min="4866" max="4869" width="8.7109375" style="1"/>
    <col min="4870" max="4870" width="1.7109375" style="1" customWidth="1"/>
    <col min="4871" max="5120" width="8.7109375" style="1"/>
    <col min="5121" max="5121" width="19.7109375" style="1" customWidth="1"/>
    <col min="5122" max="5125" width="8.7109375" style="1"/>
    <col min="5126" max="5126" width="1.7109375" style="1" customWidth="1"/>
    <col min="5127" max="5376" width="8.7109375" style="1"/>
    <col min="5377" max="5377" width="19.7109375" style="1" customWidth="1"/>
    <col min="5378" max="5381" width="8.7109375" style="1"/>
    <col min="5382" max="5382" width="1.7109375" style="1" customWidth="1"/>
    <col min="5383" max="5632" width="8.7109375" style="1"/>
    <col min="5633" max="5633" width="19.7109375" style="1" customWidth="1"/>
    <col min="5634" max="5637" width="8.7109375" style="1"/>
    <col min="5638" max="5638" width="1.7109375" style="1" customWidth="1"/>
    <col min="5639" max="5888" width="8.7109375" style="1"/>
    <col min="5889" max="5889" width="19.7109375" style="1" customWidth="1"/>
    <col min="5890" max="5893" width="8.7109375" style="1"/>
    <col min="5894" max="5894" width="1.7109375" style="1" customWidth="1"/>
    <col min="5895" max="6144" width="8.7109375" style="1"/>
    <col min="6145" max="6145" width="19.7109375" style="1" customWidth="1"/>
    <col min="6146" max="6149" width="8.7109375" style="1"/>
    <col min="6150" max="6150" width="1.7109375" style="1" customWidth="1"/>
    <col min="6151" max="6400" width="8.7109375" style="1"/>
    <col min="6401" max="6401" width="19.7109375" style="1" customWidth="1"/>
    <col min="6402" max="6405" width="8.7109375" style="1"/>
    <col min="6406" max="6406" width="1.7109375" style="1" customWidth="1"/>
    <col min="6407" max="6656" width="8.7109375" style="1"/>
    <col min="6657" max="6657" width="19.7109375" style="1" customWidth="1"/>
    <col min="6658" max="6661" width="8.7109375" style="1"/>
    <col min="6662" max="6662" width="1.7109375" style="1" customWidth="1"/>
    <col min="6663" max="6912" width="8.7109375" style="1"/>
    <col min="6913" max="6913" width="19.7109375" style="1" customWidth="1"/>
    <col min="6914" max="6917" width="8.7109375" style="1"/>
    <col min="6918" max="6918" width="1.7109375" style="1" customWidth="1"/>
    <col min="6919" max="7168" width="8.7109375" style="1"/>
    <col min="7169" max="7169" width="19.7109375" style="1" customWidth="1"/>
    <col min="7170" max="7173" width="8.7109375" style="1"/>
    <col min="7174" max="7174" width="1.7109375" style="1" customWidth="1"/>
    <col min="7175" max="7424" width="8.7109375" style="1"/>
    <col min="7425" max="7425" width="19.7109375" style="1" customWidth="1"/>
    <col min="7426" max="7429" width="8.7109375" style="1"/>
    <col min="7430" max="7430" width="1.7109375" style="1" customWidth="1"/>
    <col min="7431" max="7680" width="8.7109375" style="1"/>
    <col min="7681" max="7681" width="19.7109375" style="1" customWidth="1"/>
    <col min="7682" max="7685" width="8.7109375" style="1"/>
    <col min="7686" max="7686" width="1.7109375" style="1" customWidth="1"/>
    <col min="7687" max="7936" width="8.7109375" style="1"/>
    <col min="7937" max="7937" width="19.7109375" style="1" customWidth="1"/>
    <col min="7938" max="7941" width="8.7109375" style="1"/>
    <col min="7942" max="7942" width="1.7109375" style="1" customWidth="1"/>
    <col min="7943" max="8192" width="8.7109375" style="1"/>
    <col min="8193" max="8193" width="19.7109375" style="1" customWidth="1"/>
    <col min="8194" max="8197" width="8.7109375" style="1"/>
    <col min="8198" max="8198" width="1.7109375" style="1" customWidth="1"/>
    <col min="8199" max="8448" width="8.7109375" style="1"/>
    <col min="8449" max="8449" width="19.7109375" style="1" customWidth="1"/>
    <col min="8450" max="8453" width="8.7109375" style="1"/>
    <col min="8454" max="8454" width="1.7109375" style="1" customWidth="1"/>
    <col min="8455" max="8704" width="8.7109375" style="1"/>
    <col min="8705" max="8705" width="19.7109375" style="1" customWidth="1"/>
    <col min="8706" max="8709" width="8.7109375" style="1"/>
    <col min="8710" max="8710" width="1.7109375" style="1" customWidth="1"/>
    <col min="8711" max="8960" width="8.7109375" style="1"/>
    <col min="8961" max="8961" width="19.7109375" style="1" customWidth="1"/>
    <col min="8962" max="8965" width="8.7109375" style="1"/>
    <col min="8966" max="8966" width="1.7109375" style="1" customWidth="1"/>
    <col min="8967" max="9216" width="8.7109375" style="1"/>
    <col min="9217" max="9217" width="19.7109375" style="1" customWidth="1"/>
    <col min="9218" max="9221" width="8.7109375" style="1"/>
    <col min="9222" max="9222" width="1.7109375" style="1" customWidth="1"/>
    <col min="9223" max="9472" width="8.7109375" style="1"/>
    <col min="9473" max="9473" width="19.7109375" style="1" customWidth="1"/>
    <col min="9474" max="9477" width="8.7109375" style="1"/>
    <col min="9478" max="9478" width="1.7109375" style="1" customWidth="1"/>
    <col min="9479" max="9728" width="8.7109375" style="1"/>
    <col min="9729" max="9729" width="19.7109375" style="1" customWidth="1"/>
    <col min="9730" max="9733" width="8.7109375" style="1"/>
    <col min="9734" max="9734" width="1.7109375" style="1" customWidth="1"/>
    <col min="9735" max="9984" width="8.7109375" style="1"/>
    <col min="9985" max="9985" width="19.7109375" style="1" customWidth="1"/>
    <col min="9986" max="9989" width="8.7109375" style="1"/>
    <col min="9990" max="9990" width="1.7109375" style="1" customWidth="1"/>
    <col min="9991" max="10240" width="8.7109375" style="1"/>
    <col min="10241" max="10241" width="19.7109375" style="1" customWidth="1"/>
    <col min="10242" max="10245" width="8.7109375" style="1"/>
    <col min="10246" max="10246" width="1.7109375" style="1" customWidth="1"/>
    <col min="10247" max="10496" width="8.7109375" style="1"/>
    <col min="10497" max="10497" width="19.7109375" style="1" customWidth="1"/>
    <col min="10498" max="10501" width="8.7109375" style="1"/>
    <col min="10502" max="10502" width="1.7109375" style="1" customWidth="1"/>
    <col min="10503" max="10752" width="8.7109375" style="1"/>
    <col min="10753" max="10753" width="19.7109375" style="1" customWidth="1"/>
    <col min="10754" max="10757" width="8.7109375" style="1"/>
    <col min="10758" max="10758" width="1.7109375" style="1" customWidth="1"/>
    <col min="10759" max="11008" width="8.7109375" style="1"/>
    <col min="11009" max="11009" width="19.7109375" style="1" customWidth="1"/>
    <col min="11010" max="11013" width="8.7109375" style="1"/>
    <col min="11014" max="11014" width="1.7109375" style="1" customWidth="1"/>
    <col min="11015" max="11264" width="8.7109375" style="1"/>
    <col min="11265" max="11265" width="19.7109375" style="1" customWidth="1"/>
    <col min="11266" max="11269" width="8.7109375" style="1"/>
    <col min="11270" max="11270" width="1.7109375" style="1" customWidth="1"/>
    <col min="11271" max="11520" width="8.7109375" style="1"/>
    <col min="11521" max="11521" width="19.7109375" style="1" customWidth="1"/>
    <col min="11522" max="11525" width="8.7109375" style="1"/>
    <col min="11526" max="11526" width="1.7109375" style="1" customWidth="1"/>
    <col min="11527" max="11776" width="8.7109375" style="1"/>
    <col min="11777" max="11777" width="19.7109375" style="1" customWidth="1"/>
    <col min="11778" max="11781" width="8.7109375" style="1"/>
    <col min="11782" max="11782" width="1.7109375" style="1" customWidth="1"/>
    <col min="11783" max="12032" width="8.7109375" style="1"/>
    <col min="12033" max="12033" width="19.7109375" style="1" customWidth="1"/>
    <col min="12034" max="12037" width="8.7109375" style="1"/>
    <col min="12038" max="12038" width="1.7109375" style="1" customWidth="1"/>
    <col min="12039" max="12288" width="8.7109375" style="1"/>
    <col min="12289" max="12289" width="19.7109375" style="1" customWidth="1"/>
    <col min="12290" max="12293" width="8.7109375" style="1"/>
    <col min="12294" max="12294" width="1.7109375" style="1" customWidth="1"/>
    <col min="12295" max="12544" width="8.7109375" style="1"/>
    <col min="12545" max="12545" width="19.7109375" style="1" customWidth="1"/>
    <col min="12546" max="12549" width="8.7109375" style="1"/>
    <col min="12550" max="12550" width="1.7109375" style="1" customWidth="1"/>
    <col min="12551" max="12800" width="8.7109375" style="1"/>
    <col min="12801" max="12801" width="19.7109375" style="1" customWidth="1"/>
    <col min="12802" max="12805" width="8.7109375" style="1"/>
    <col min="12806" max="12806" width="1.7109375" style="1" customWidth="1"/>
    <col min="12807" max="13056" width="8.7109375" style="1"/>
    <col min="13057" max="13057" width="19.7109375" style="1" customWidth="1"/>
    <col min="13058" max="13061" width="8.7109375" style="1"/>
    <col min="13062" max="13062" width="1.7109375" style="1" customWidth="1"/>
    <col min="13063" max="13312" width="8.7109375" style="1"/>
    <col min="13313" max="13313" width="19.7109375" style="1" customWidth="1"/>
    <col min="13314" max="13317" width="8.7109375" style="1"/>
    <col min="13318" max="13318" width="1.7109375" style="1" customWidth="1"/>
    <col min="13319" max="13568" width="8.7109375" style="1"/>
    <col min="13569" max="13569" width="19.7109375" style="1" customWidth="1"/>
    <col min="13570" max="13573" width="8.7109375" style="1"/>
    <col min="13574" max="13574" width="1.7109375" style="1" customWidth="1"/>
    <col min="13575" max="13824" width="8.7109375" style="1"/>
    <col min="13825" max="13825" width="19.7109375" style="1" customWidth="1"/>
    <col min="13826" max="13829" width="8.7109375" style="1"/>
    <col min="13830" max="13830" width="1.7109375" style="1" customWidth="1"/>
    <col min="13831" max="14080" width="8.7109375" style="1"/>
    <col min="14081" max="14081" width="19.7109375" style="1" customWidth="1"/>
    <col min="14082" max="14085" width="8.7109375" style="1"/>
    <col min="14086" max="14086" width="1.7109375" style="1" customWidth="1"/>
    <col min="14087" max="14336" width="8.7109375" style="1"/>
    <col min="14337" max="14337" width="19.7109375" style="1" customWidth="1"/>
    <col min="14338" max="14341" width="8.7109375" style="1"/>
    <col min="14342" max="14342" width="1.7109375" style="1" customWidth="1"/>
    <col min="14343" max="14592" width="8.7109375" style="1"/>
    <col min="14593" max="14593" width="19.7109375" style="1" customWidth="1"/>
    <col min="14594" max="14597" width="8.7109375" style="1"/>
    <col min="14598" max="14598" width="1.7109375" style="1" customWidth="1"/>
    <col min="14599" max="14848" width="8.7109375" style="1"/>
    <col min="14849" max="14849" width="19.7109375" style="1" customWidth="1"/>
    <col min="14850" max="14853" width="8.7109375" style="1"/>
    <col min="14854" max="14854" width="1.7109375" style="1" customWidth="1"/>
    <col min="14855" max="15104" width="8.7109375" style="1"/>
    <col min="15105" max="15105" width="19.7109375" style="1" customWidth="1"/>
    <col min="15106" max="15109" width="8.7109375" style="1"/>
    <col min="15110" max="15110" width="1.7109375" style="1" customWidth="1"/>
    <col min="15111" max="15360" width="8.7109375" style="1"/>
    <col min="15361" max="15361" width="19.7109375" style="1" customWidth="1"/>
    <col min="15362" max="15365" width="8.7109375" style="1"/>
    <col min="15366" max="15366" width="1.7109375" style="1" customWidth="1"/>
    <col min="15367" max="15616" width="8.7109375" style="1"/>
    <col min="15617" max="15617" width="19.7109375" style="1" customWidth="1"/>
    <col min="15618" max="15621" width="8.7109375" style="1"/>
    <col min="15622" max="15622" width="1.7109375" style="1" customWidth="1"/>
    <col min="15623" max="15872" width="8.7109375" style="1"/>
    <col min="15873" max="15873" width="19.7109375" style="1" customWidth="1"/>
    <col min="15874" max="15877" width="8.7109375" style="1"/>
    <col min="15878" max="15878" width="1.7109375" style="1" customWidth="1"/>
    <col min="15879" max="16128" width="8.7109375" style="1"/>
    <col min="16129" max="16129" width="19.7109375" style="1" customWidth="1"/>
    <col min="16130" max="16133" width="8.7109375" style="1"/>
    <col min="16134" max="16134" width="1.7109375" style="1" customWidth="1"/>
    <col min="16135" max="16384" width="8.7109375" style="1"/>
  </cols>
  <sheetData>
    <row r="1" spans="1:10" s="44" customFormat="1" ht="20.25" x14ac:dyDescent="0.3">
      <c r="A1" s="52" t="s">
        <v>19</v>
      </c>
      <c r="B1" s="174" t="s">
        <v>20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3" spans="1:10" ht="12.75" customHeight="1" x14ac:dyDescent="0.3">
      <c r="A3" s="52"/>
      <c r="B3" s="53"/>
      <c r="C3" s="54"/>
      <c r="D3" s="54"/>
      <c r="E3" s="54"/>
      <c r="F3" s="54"/>
      <c r="G3" s="54"/>
      <c r="H3" s="54"/>
      <c r="I3" s="54"/>
      <c r="J3" s="54"/>
    </row>
    <row r="4" spans="1:10" x14ac:dyDescent="0.2">
      <c r="E4" s="173" t="s">
        <v>22</v>
      </c>
      <c r="F4" s="173"/>
      <c r="G4" s="173"/>
    </row>
    <row r="5" spans="1:10" x14ac:dyDescent="0.2">
      <c r="A5" s="10"/>
      <c r="B5" s="170" t="s">
        <v>4</v>
      </c>
      <c r="C5" s="171"/>
      <c r="D5" s="170" t="s">
        <v>5</v>
      </c>
      <c r="E5" s="171"/>
      <c r="F5" s="11"/>
      <c r="G5" s="170" t="s">
        <v>6</v>
      </c>
      <c r="H5" s="172"/>
      <c r="I5" s="172"/>
      <c r="J5" s="171"/>
    </row>
    <row r="6" spans="1:10" x14ac:dyDescent="0.2">
      <c r="A6" s="12"/>
      <c r="B6" s="13">
        <f>VALUE(RIGHT(B2, 4))</f>
        <v>2020</v>
      </c>
      <c r="C6" s="14">
        <f>B6-1</f>
        <v>2019</v>
      </c>
      <c r="D6" s="13">
        <f>B6</f>
        <v>2020</v>
      </c>
      <c r="E6" s="14">
        <f>C6</f>
        <v>2019</v>
      </c>
      <c r="F6" s="15"/>
      <c r="G6" s="13" t="s">
        <v>8</v>
      </c>
      <c r="H6" s="14" t="s">
        <v>5</v>
      </c>
      <c r="I6" s="13" t="s">
        <v>8</v>
      </c>
      <c r="J6" s="14" t="s">
        <v>5</v>
      </c>
    </row>
    <row r="7" spans="1:10" x14ac:dyDescent="0.2">
      <c r="A7" s="20" t="s">
        <v>23</v>
      </c>
      <c r="B7" s="55">
        <v>1483</v>
      </c>
      <c r="C7" s="56">
        <v>1877</v>
      </c>
      <c r="D7" s="55">
        <v>6621</v>
      </c>
      <c r="E7" s="56">
        <v>10038</v>
      </c>
      <c r="F7" s="57"/>
      <c r="G7" s="55">
        <f>B7-C7</f>
        <v>-394</v>
      </c>
      <c r="H7" s="56">
        <f>D7-E7</f>
        <v>-3417</v>
      </c>
      <c r="I7" s="58">
        <f>IF(C7=0, "-", IF(G7/C7&lt;10, G7/C7*100, "&gt;999"))</f>
        <v>-20.990942994139584</v>
      </c>
      <c r="J7" s="59">
        <f>IF(E7=0, "-", IF(H7/E7&lt;10, H7/E7*100, "&gt;999"))</f>
        <v>-34.040645546921702</v>
      </c>
    </row>
    <row r="8" spans="1:10" x14ac:dyDescent="0.2">
      <c r="A8" s="20" t="s">
        <v>24</v>
      </c>
      <c r="B8" s="55">
        <v>3441</v>
      </c>
      <c r="C8" s="56">
        <v>3093</v>
      </c>
      <c r="D8" s="55">
        <v>13963</v>
      </c>
      <c r="E8" s="56">
        <v>15933</v>
      </c>
      <c r="F8" s="57"/>
      <c r="G8" s="55">
        <f>B8-C8</f>
        <v>348</v>
      </c>
      <c r="H8" s="56">
        <f>D8-E8</f>
        <v>-1970</v>
      </c>
      <c r="I8" s="58">
        <f>IF(C8=0, "-", IF(G8/C8&lt;10, G8/C8*100, "&gt;999"))</f>
        <v>11.251212415130942</v>
      </c>
      <c r="J8" s="59">
        <f>IF(E8=0, "-", IF(H8/E8&lt;10, H8/E8*100, "&gt;999"))</f>
        <v>-12.364275403251114</v>
      </c>
    </row>
    <row r="9" spans="1:10" x14ac:dyDescent="0.2">
      <c r="A9" s="20" t="s">
        <v>25</v>
      </c>
      <c r="B9" s="55">
        <v>1925</v>
      </c>
      <c r="C9" s="56">
        <v>1731</v>
      </c>
      <c r="D9" s="55">
        <v>6415</v>
      </c>
      <c r="E9" s="56">
        <v>7863</v>
      </c>
      <c r="F9" s="57"/>
      <c r="G9" s="55">
        <f>B9-C9</f>
        <v>194</v>
      </c>
      <c r="H9" s="56">
        <f>D9-E9</f>
        <v>-1448</v>
      </c>
      <c r="I9" s="58">
        <f>IF(C9=0, "-", IF(G9/C9&lt;10, G9/C9*100, "&gt;999"))</f>
        <v>11.207394569612941</v>
      </c>
      <c r="J9" s="59">
        <f>IF(E9=0, "-", IF(H9/E9&lt;10, H9/E9*100, "&gt;999"))</f>
        <v>-18.415363092967059</v>
      </c>
    </row>
    <row r="10" spans="1:10" x14ac:dyDescent="0.2">
      <c r="A10" s="20" t="s">
        <v>26</v>
      </c>
      <c r="B10" s="55">
        <v>351</v>
      </c>
      <c r="C10" s="56">
        <v>252</v>
      </c>
      <c r="D10" s="55">
        <v>1088</v>
      </c>
      <c r="E10" s="56">
        <v>1099</v>
      </c>
      <c r="F10" s="57"/>
      <c r="G10" s="55">
        <f>B10-C10</f>
        <v>99</v>
      </c>
      <c r="H10" s="56">
        <f>D10-E10</f>
        <v>-11</v>
      </c>
      <c r="I10" s="58">
        <f>IF(C10=0, "-", IF(G10/C10&lt;10, G10/C10*100, "&gt;999"))</f>
        <v>39.285714285714285</v>
      </c>
      <c r="J10" s="59">
        <f>IF(E10=0, "-", IF(H10/E10&lt;10, H10/E10*100, "&gt;999"))</f>
        <v>-1.0009099181073704</v>
      </c>
    </row>
    <row r="11" spans="1:10" s="38" customFormat="1" x14ac:dyDescent="0.2">
      <c r="A11" s="12" t="s">
        <v>7</v>
      </c>
      <c r="B11" s="32">
        <f>SUM(B7:B10)</f>
        <v>7200</v>
      </c>
      <c r="C11" s="33">
        <f>SUM(C7:C10)</f>
        <v>6953</v>
      </c>
      <c r="D11" s="32">
        <f>SUM(D7:D10)</f>
        <v>28087</v>
      </c>
      <c r="E11" s="33">
        <f>SUM(E7:E10)</f>
        <v>34933</v>
      </c>
      <c r="F11" s="34"/>
      <c r="G11" s="32">
        <f>B11-C11</f>
        <v>247</v>
      </c>
      <c r="H11" s="33">
        <f>D11-E11</f>
        <v>-6846</v>
      </c>
      <c r="I11" s="60">
        <f>IF(C11=0, 0, G11/C11*100)</f>
        <v>3.5524234143535165</v>
      </c>
      <c r="J11" s="61">
        <f>IF(E11=0, 0, H11/E11*100)</f>
        <v>-19.597515243466063</v>
      </c>
    </row>
    <row r="13" spans="1:10" x14ac:dyDescent="0.2">
      <c r="A13" s="10"/>
      <c r="B13" s="170" t="s">
        <v>4</v>
      </c>
      <c r="C13" s="171"/>
      <c r="D13" s="170" t="s">
        <v>5</v>
      </c>
      <c r="E13" s="171"/>
      <c r="F13" s="11"/>
      <c r="G13" s="170" t="s">
        <v>6</v>
      </c>
      <c r="H13" s="172"/>
      <c r="I13" s="172"/>
      <c r="J13" s="171"/>
    </row>
    <row r="14" spans="1:10" x14ac:dyDescent="0.2">
      <c r="A14" s="20" t="s">
        <v>27</v>
      </c>
      <c r="B14" s="55">
        <v>32</v>
      </c>
      <c r="C14" s="56">
        <v>61</v>
      </c>
      <c r="D14" s="55">
        <v>174</v>
      </c>
      <c r="E14" s="56">
        <v>272</v>
      </c>
      <c r="F14" s="57"/>
      <c r="G14" s="55">
        <f t="shared" ref="G14:G34" si="0">B14-C14</f>
        <v>-29</v>
      </c>
      <c r="H14" s="56">
        <f t="shared" ref="H14:H34" si="1">D14-E14</f>
        <v>-98</v>
      </c>
      <c r="I14" s="58">
        <f t="shared" ref="I14:I33" si="2">IF(C14=0, "-", IF(G14/C14&lt;10, G14/C14*100, "&gt;999"))</f>
        <v>-47.540983606557376</v>
      </c>
      <c r="J14" s="59">
        <f t="shared" ref="J14:J33" si="3">IF(E14=0, "-", IF(H14/E14&lt;10, H14/E14*100, "&gt;999"))</f>
        <v>-36.029411764705884</v>
      </c>
    </row>
    <row r="15" spans="1:10" x14ac:dyDescent="0.2">
      <c r="A15" s="20" t="s">
        <v>28</v>
      </c>
      <c r="B15" s="55">
        <v>212</v>
      </c>
      <c r="C15" s="56">
        <v>378</v>
      </c>
      <c r="D15" s="55">
        <v>1197</v>
      </c>
      <c r="E15" s="56">
        <v>2139</v>
      </c>
      <c r="F15" s="57"/>
      <c r="G15" s="55">
        <f t="shared" si="0"/>
        <v>-166</v>
      </c>
      <c r="H15" s="56">
        <f t="shared" si="1"/>
        <v>-942</v>
      </c>
      <c r="I15" s="58">
        <f t="shared" si="2"/>
        <v>-43.915343915343911</v>
      </c>
      <c r="J15" s="59">
        <f t="shared" si="3"/>
        <v>-44.039270687237028</v>
      </c>
    </row>
    <row r="16" spans="1:10" x14ac:dyDescent="0.2">
      <c r="A16" s="20" t="s">
        <v>29</v>
      </c>
      <c r="B16" s="55">
        <v>856</v>
      </c>
      <c r="C16" s="56">
        <v>1060</v>
      </c>
      <c r="D16" s="55">
        <v>3499</v>
      </c>
      <c r="E16" s="56">
        <v>5205</v>
      </c>
      <c r="F16" s="57"/>
      <c r="G16" s="55">
        <f t="shared" si="0"/>
        <v>-204</v>
      </c>
      <c r="H16" s="56">
        <f t="shared" si="1"/>
        <v>-1706</v>
      </c>
      <c r="I16" s="58">
        <f t="shared" si="2"/>
        <v>-19.245283018867926</v>
      </c>
      <c r="J16" s="59">
        <f t="shared" si="3"/>
        <v>-32.776176753122002</v>
      </c>
    </row>
    <row r="17" spans="1:10" x14ac:dyDescent="0.2">
      <c r="A17" s="20" t="s">
        <v>30</v>
      </c>
      <c r="B17" s="55">
        <v>223</v>
      </c>
      <c r="C17" s="56">
        <v>208</v>
      </c>
      <c r="D17" s="55">
        <v>1023</v>
      </c>
      <c r="E17" s="56">
        <v>1403</v>
      </c>
      <c r="F17" s="57"/>
      <c r="G17" s="55">
        <f t="shared" si="0"/>
        <v>15</v>
      </c>
      <c r="H17" s="56">
        <f t="shared" si="1"/>
        <v>-380</v>
      </c>
      <c r="I17" s="58">
        <f t="shared" si="2"/>
        <v>7.2115384615384608</v>
      </c>
      <c r="J17" s="59">
        <f t="shared" si="3"/>
        <v>-27.084818246614397</v>
      </c>
    </row>
    <row r="18" spans="1:10" x14ac:dyDescent="0.2">
      <c r="A18" s="20" t="s">
        <v>31</v>
      </c>
      <c r="B18" s="55">
        <v>49</v>
      </c>
      <c r="C18" s="56">
        <v>66</v>
      </c>
      <c r="D18" s="55">
        <v>206</v>
      </c>
      <c r="E18" s="56">
        <v>415</v>
      </c>
      <c r="F18" s="57"/>
      <c r="G18" s="55">
        <f t="shared" si="0"/>
        <v>-17</v>
      </c>
      <c r="H18" s="56">
        <f t="shared" si="1"/>
        <v>-209</v>
      </c>
      <c r="I18" s="58">
        <f t="shared" si="2"/>
        <v>-25.757575757575758</v>
      </c>
      <c r="J18" s="59">
        <f t="shared" si="3"/>
        <v>-50.361445783132531</v>
      </c>
    </row>
    <row r="19" spans="1:10" x14ac:dyDescent="0.2">
      <c r="A19" s="20" t="s">
        <v>32</v>
      </c>
      <c r="B19" s="55">
        <v>6</v>
      </c>
      <c r="C19" s="56">
        <v>5</v>
      </c>
      <c r="D19" s="55">
        <v>21</v>
      </c>
      <c r="E19" s="56">
        <v>19</v>
      </c>
      <c r="F19" s="57"/>
      <c r="G19" s="55">
        <f t="shared" si="0"/>
        <v>1</v>
      </c>
      <c r="H19" s="56">
        <f t="shared" si="1"/>
        <v>2</v>
      </c>
      <c r="I19" s="58">
        <f t="shared" si="2"/>
        <v>20</v>
      </c>
      <c r="J19" s="59">
        <f t="shared" si="3"/>
        <v>10.526315789473683</v>
      </c>
    </row>
    <row r="20" spans="1:10" x14ac:dyDescent="0.2">
      <c r="A20" s="20" t="s">
        <v>33</v>
      </c>
      <c r="B20" s="55">
        <v>36</v>
      </c>
      <c r="C20" s="56">
        <v>47</v>
      </c>
      <c r="D20" s="55">
        <v>186</v>
      </c>
      <c r="E20" s="56">
        <v>226</v>
      </c>
      <c r="F20" s="57"/>
      <c r="G20" s="55">
        <f t="shared" si="0"/>
        <v>-11</v>
      </c>
      <c r="H20" s="56">
        <f t="shared" si="1"/>
        <v>-40</v>
      </c>
      <c r="I20" s="58">
        <f t="shared" si="2"/>
        <v>-23.404255319148938</v>
      </c>
      <c r="J20" s="59">
        <f t="shared" si="3"/>
        <v>-17.699115044247787</v>
      </c>
    </row>
    <row r="21" spans="1:10" x14ac:dyDescent="0.2">
      <c r="A21" s="20" t="s">
        <v>34</v>
      </c>
      <c r="B21" s="55">
        <v>69</v>
      </c>
      <c r="C21" s="56">
        <v>52</v>
      </c>
      <c r="D21" s="55">
        <v>315</v>
      </c>
      <c r="E21" s="56">
        <v>359</v>
      </c>
      <c r="F21" s="57"/>
      <c r="G21" s="55">
        <f t="shared" si="0"/>
        <v>17</v>
      </c>
      <c r="H21" s="56">
        <f t="shared" si="1"/>
        <v>-44</v>
      </c>
      <c r="I21" s="58">
        <f t="shared" si="2"/>
        <v>32.692307692307693</v>
      </c>
      <c r="J21" s="59">
        <f t="shared" si="3"/>
        <v>-12.256267409470752</v>
      </c>
    </row>
    <row r="22" spans="1:10" x14ac:dyDescent="0.2">
      <c r="A22" s="62" t="s">
        <v>35</v>
      </c>
      <c r="B22" s="63">
        <v>167</v>
      </c>
      <c r="C22" s="64">
        <v>175</v>
      </c>
      <c r="D22" s="63">
        <v>872</v>
      </c>
      <c r="E22" s="64">
        <v>888</v>
      </c>
      <c r="F22" s="65"/>
      <c r="G22" s="63">
        <f t="shared" si="0"/>
        <v>-8</v>
      </c>
      <c r="H22" s="64">
        <f t="shared" si="1"/>
        <v>-16</v>
      </c>
      <c r="I22" s="66">
        <f t="shared" si="2"/>
        <v>-4.5714285714285712</v>
      </c>
      <c r="J22" s="67">
        <f t="shared" si="3"/>
        <v>-1.8018018018018018</v>
      </c>
    </row>
    <row r="23" spans="1:10" x14ac:dyDescent="0.2">
      <c r="A23" s="20" t="s">
        <v>36</v>
      </c>
      <c r="B23" s="55">
        <v>888</v>
      </c>
      <c r="C23" s="56">
        <v>718</v>
      </c>
      <c r="D23" s="55">
        <v>3639</v>
      </c>
      <c r="E23" s="56">
        <v>3424</v>
      </c>
      <c r="F23" s="57"/>
      <c r="G23" s="55">
        <f t="shared" si="0"/>
        <v>170</v>
      </c>
      <c r="H23" s="56">
        <f t="shared" si="1"/>
        <v>215</v>
      </c>
      <c r="I23" s="58">
        <f t="shared" si="2"/>
        <v>23.676880222841227</v>
      </c>
      <c r="J23" s="59">
        <f t="shared" si="3"/>
        <v>6.2792056074766363</v>
      </c>
    </row>
    <row r="24" spans="1:10" x14ac:dyDescent="0.2">
      <c r="A24" s="20" t="s">
        <v>37</v>
      </c>
      <c r="B24" s="55">
        <v>1326</v>
      </c>
      <c r="C24" s="56">
        <v>1307</v>
      </c>
      <c r="D24" s="55">
        <v>5355</v>
      </c>
      <c r="E24" s="56">
        <v>6195</v>
      </c>
      <c r="F24" s="57"/>
      <c r="G24" s="55">
        <f t="shared" si="0"/>
        <v>19</v>
      </c>
      <c r="H24" s="56">
        <f t="shared" si="1"/>
        <v>-840</v>
      </c>
      <c r="I24" s="58">
        <f t="shared" si="2"/>
        <v>1.4537107880642692</v>
      </c>
      <c r="J24" s="59">
        <f t="shared" si="3"/>
        <v>-13.559322033898304</v>
      </c>
    </row>
    <row r="25" spans="1:10" x14ac:dyDescent="0.2">
      <c r="A25" s="20" t="s">
        <v>38</v>
      </c>
      <c r="B25" s="55">
        <v>900</v>
      </c>
      <c r="C25" s="56">
        <v>772</v>
      </c>
      <c r="D25" s="55">
        <v>3417</v>
      </c>
      <c r="E25" s="56">
        <v>4763</v>
      </c>
      <c r="F25" s="57"/>
      <c r="G25" s="55">
        <f t="shared" si="0"/>
        <v>128</v>
      </c>
      <c r="H25" s="56">
        <f t="shared" si="1"/>
        <v>-1346</v>
      </c>
      <c r="I25" s="58">
        <f t="shared" si="2"/>
        <v>16.580310880829018</v>
      </c>
      <c r="J25" s="59">
        <f t="shared" si="3"/>
        <v>-28.259500314927564</v>
      </c>
    </row>
    <row r="26" spans="1:10" x14ac:dyDescent="0.2">
      <c r="A26" s="20" t="s">
        <v>39</v>
      </c>
      <c r="B26" s="55">
        <v>160</v>
      </c>
      <c r="C26" s="56">
        <v>121</v>
      </c>
      <c r="D26" s="55">
        <v>680</v>
      </c>
      <c r="E26" s="56">
        <v>663</v>
      </c>
      <c r="F26" s="57"/>
      <c r="G26" s="55">
        <f t="shared" si="0"/>
        <v>39</v>
      </c>
      <c r="H26" s="56">
        <f t="shared" si="1"/>
        <v>17</v>
      </c>
      <c r="I26" s="58">
        <f t="shared" si="2"/>
        <v>32.231404958677686</v>
      </c>
      <c r="J26" s="59">
        <f t="shared" si="3"/>
        <v>2.5641025641025639</v>
      </c>
    </row>
    <row r="27" spans="1:10" x14ac:dyDescent="0.2">
      <c r="A27" s="62" t="s">
        <v>40</v>
      </c>
      <c r="B27" s="63">
        <v>11</v>
      </c>
      <c r="C27" s="64">
        <v>20</v>
      </c>
      <c r="D27" s="63">
        <v>82</v>
      </c>
      <c r="E27" s="64">
        <v>84</v>
      </c>
      <c r="F27" s="65"/>
      <c r="G27" s="63">
        <f t="shared" si="0"/>
        <v>-9</v>
      </c>
      <c r="H27" s="64">
        <f t="shared" si="1"/>
        <v>-2</v>
      </c>
      <c r="I27" s="66">
        <f t="shared" si="2"/>
        <v>-45</v>
      </c>
      <c r="J27" s="67">
        <f t="shared" si="3"/>
        <v>-2.3809523809523809</v>
      </c>
    </row>
    <row r="28" spans="1:10" x14ac:dyDescent="0.2">
      <c r="A28" s="20" t="s">
        <v>41</v>
      </c>
      <c r="B28" s="55">
        <v>0</v>
      </c>
      <c r="C28" s="56">
        <v>2</v>
      </c>
      <c r="D28" s="55">
        <v>3</v>
      </c>
      <c r="E28" s="56">
        <v>7</v>
      </c>
      <c r="F28" s="57"/>
      <c r="G28" s="55">
        <f t="shared" si="0"/>
        <v>-2</v>
      </c>
      <c r="H28" s="56">
        <f t="shared" si="1"/>
        <v>-4</v>
      </c>
      <c r="I28" s="58">
        <f t="shared" si="2"/>
        <v>-100</v>
      </c>
      <c r="J28" s="59">
        <f t="shared" si="3"/>
        <v>-57.142857142857139</v>
      </c>
    </row>
    <row r="29" spans="1:10" x14ac:dyDescent="0.2">
      <c r="A29" s="20" t="s">
        <v>42</v>
      </c>
      <c r="B29" s="55">
        <v>23</v>
      </c>
      <c r="C29" s="56">
        <v>16</v>
      </c>
      <c r="D29" s="55">
        <v>52</v>
      </c>
      <c r="E29" s="56">
        <v>70</v>
      </c>
      <c r="F29" s="57"/>
      <c r="G29" s="55">
        <f t="shared" si="0"/>
        <v>7</v>
      </c>
      <c r="H29" s="56">
        <f t="shared" si="1"/>
        <v>-18</v>
      </c>
      <c r="I29" s="58">
        <f t="shared" si="2"/>
        <v>43.75</v>
      </c>
      <c r="J29" s="59">
        <f t="shared" si="3"/>
        <v>-25.714285714285712</v>
      </c>
    </row>
    <row r="30" spans="1:10" x14ac:dyDescent="0.2">
      <c r="A30" s="20" t="s">
        <v>43</v>
      </c>
      <c r="B30" s="55">
        <v>289</v>
      </c>
      <c r="C30" s="56">
        <v>197</v>
      </c>
      <c r="D30" s="55">
        <v>653</v>
      </c>
      <c r="E30" s="56">
        <v>664</v>
      </c>
      <c r="F30" s="57"/>
      <c r="G30" s="55">
        <f t="shared" si="0"/>
        <v>92</v>
      </c>
      <c r="H30" s="56">
        <f t="shared" si="1"/>
        <v>-11</v>
      </c>
      <c r="I30" s="58">
        <f t="shared" si="2"/>
        <v>46.700507614213201</v>
      </c>
      <c r="J30" s="59">
        <f t="shared" si="3"/>
        <v>-1.6566265060240966</v>
      </c>
    </row>
    <row r="31" spans="1:10" x14ac:dyDescent="0.2">
      <c r="A31" s="20" t="s">
        <v>44</v>
      </c>
      <c r="B31" s="55">
        <v>187</v>
      </c>
      <c r="C31" s="56">
        <v>233</v>
      </c>
      <c r="D31" s="55">
        <v>621</v>
      </c>
      <c r="E31" s="56">
        <v>987</v>
      </c>
      <c r="F31" s="57"/>
      <c r="G31" s="55">
        <f t="shared" si="0"/>
        <v>-46</v>
      </c>
      <c r="H31" s="56">
        <f t="shared" si="1"/>
        <v>-366</v>
      </c>
      <c r="I31" s="58">
        <f t="shared" si="2"/>
        <v>-19.742489270386265</v>
      </c>
      <c r="J31" s="59">
        <f t="shared" si="3"/>
        <v>-37.08206686930091</v>
      </c>
    </row>
    <row r="32" spans="1:10" x14ac:dyDescent="0.2">
      <c r="A32" s="20" t="s">
        <v>45</v>
      </c>
      <c r="B32" s="55">
        <v>1415</v>
      </c>
      <c r="C32" s="56">
        <v>1263</v>
      </c>
      <c r="D32" s="55">
        <v>5004</v>
      </c>
      <c r="E32" s="56">
        <v>6051</v>
      </c>
      <c r="F32" s="57"/>
      <c r="G32" s="55">
        <f t="shared" si="0"/>
        <v>152</v>
      </c>
      <c r="H32" s="56">
        <f t="shared" si="1"/>
        <v>-1047</v>
      </c>
      <c r="I32" s="58">
        <f t="shared" si="2"/>
        <v>12.034837688044339</v>
      </c>
      <c r="J32" s="59">
        <f t="shared" si="3"/>
        <v>-17.302925136341102</v>
      </c>
    </row>
    <row r="33" spans="1:10" x14ac:dyDescent="0.2">
      <c r="A33" s="62" t="s">
        <v>26</v>
      </c>
      <c r="B33" s="63">
        <v>351</v>
      </c>
      <c r="C33" s="64">
        <v>252</v>
      </c>
      <c r="D33" s="63">
        <v>1088</v>
      </c>
      <c r="E33" s="64">
        <v>1099</v>
      </c>
      <c r="F33" s="65"/>
      <c r="G33" s="63">
        <f t="shared" si="0"/>
        <v>99</v>
      </c>
      <c r="H33" s="64">
        <f t="shared" si="1"/>
        <v>-11</v>
      </c>
      <c r="I33" s="66">
        <f t="shared" si="2"/>
        <v>39.285714285714285</v>
      </c>
      <c r="J33" s="67">
        <f t="shared" si="3"/>
        <v>-1.0009099181073704</v>
      </c>
    </row>
    <row r="34" spans="1:10" s="38" customFormat="1" x14ac:dyDescent="0.2">
      <c r="A34" s="12" t="s">
        <v>7</v>
      </c>
      <c r="B34" s="32">
        <f>SUM(B14:B33)</f>
        <v>7200</v>
      </c>
      <c r="C34" s="33">
        <f>SUM(C14:C33)</f>
        <v>6953</v>
      </c>
      <c r="D34" s="32">
        <f>SUM(D14:D33)</f>
        <v>28087</v>
      </c>
      <c r="E34" s="33">
        <f>SUM(E14:E33)</f>
        <v>34933</v>
      </c>
      <c r="F34" s="34"/>
      <c r="G34" s="32">
        <f t="shared" si="0"/>
        <v>247</v>
      </c>
      <c r="H34" s="33">
        <f t="shared" si="1"/>
        <v>-6846</v>
      </c>
      <c r="I34" s="60">
        <f>IF(C34=0, 0, G34/C34*100)</f>
        <v>3.5524234143535165</v>
      </c>
      <c r="J34" s="61">
        <f>IF(E34=0, 0, H34/E34*100)</f>
        <v>-19.597515243466063</v>
      </c>
    </row>
    <row r="36" spans="1:10" x14ac:dyDescent="0.2">
      <c r="E36" s="173" t="s">
        <v>46</v>
      </c>
      <c r="F36" s="173"/>
      <c r="G36" s="173"/>
    </row>
    <row r="37" spans="1:10" x14ac:dyDescent="0.2">
      <c r="A37" s="10"/>
      <c r="B37" s="170" t="s">
        <v>4</v>
      </c>
      <c r="C37" s="171"/>
      <c r="D37" s="170" t="s">
        <v>5</v>
      </c>
      <c r="E37" s="171"/>
      <c r="F37" s="11"/>
      <c r="G37" s="170" t="s">
        <v>47</v>
      </c>
      <c r="H37" s="171"/>
    </row>
    <row r="38" spans="1:10" x14ac:dyDescent="0.2">
      <c r="A38" s="12"/>
      <c r="B38" s="13">
        <f>B6</f>
        <v>2020</v>
      </c>
      <c r="C38" s="14">
        <f>C6</f>
        <v>2019</v>
      </c>
      <c r="D38" s="13">
        <f>D6</f>
        <v>2020</v>
      </c>
      <c r="E38" s="14">
        <f>E6</f>
        <v>2019</v>
      </c>
      <c r="F38" s="15"/>
      <c r="G38" s="13" t="s">
        <v>8</v>
      </c>
      <c r="H38" s="14" t="s">
        <v>5</v>
      </c>
    </row>
    <row r="39" spans="1:10" x14ac:dyDescent="0.2">
      <c r="A39" s="20" t="s">
        <v>23</v>
      </c>
      <c r="B39" s="68">
        <f>$B$7/$B$11*100</f>
        <v>20.597222222222221</v>
      </c>
      <c r="C39" s="69">
        <f>$C$7/$C$11*100</f>
        <v>26.995541492880768</v>
      </c>
      <c r="D39" s="68">
        <f>$D$7/$D$11*100</f>
        <v>23.57318332324563</v>
      </c>
      <c r="E39" s="69">
        <f>$E$7/$E$11*100</f>
        <v>28.735007013425701</v>
      </c>
      <c r="F39" s="70"/>
      <c r="G39" s="68">
        <f>B39-C39</f>
        <v>-6.398319270658547</v>
      </c>
      <c r="H39" s="69">
        <f>D39-E39</f>
        <v>-5.1618236901800714</v>
      </c>
    </row>
    <row r="40" spans="1:10" x14ac:dyDescent="0.2">
      <c r="A40" s="20" t="s">
        <v>24</v>
      </c>
      <c r="B40" s="68">
        <f>$B$8/$B$11*100</f>
        <v>47.791666666666664</v>
      </c>
      <c r="C40" s="69">
        <f>$C$8/$C$11*100</f>
        <v>44.484395225082693</v>
      </c>
      <c r="D40" s="68">
        <f>$D$8/$D$11*100</f>
        <v>49.713390536547159</v>
      </c>
      <c r="E40" s="69">
        <f>$E$8/$E$11*100</f>
        <v>45.610168035954537</v>
      </c>
      <c r="F40" s="70"/>
      <c r="G40" s="68">
        <f>B40-C40</f>
        <v>3.3072714415839712</v>
      </c>
      <c r="H40" s="69">
        <f>D40-E40</f>
        <v>4.1032225005926222</v>
      </c>
    </row>
    <row r="41" spans="1:10" x14ac:dyDescent="0.2">
      <c r="A41" s="20" t="s">
        <v>25</v>
      </c>
      <c r="B41" s="68">
        <f>$B$9/$B$11*100</f>
        <v>26.736111111111111</v>
      </c>
      <c r="C41" s="69">
        <f>$C$9/$C$11*100</f>
        <v>24.895728462534159</v>
      </c>
      <c r="D41" s="68">
        <f>$D$9/$D$11*100</f>
        <v>22.839747926086801</v>
      </c>
      <c r="E41" s="69">
        <f>$E$9/$E$11*100</f>
        <v>22.508802564909971</v>
      </c>
      <c r="F41" s="70"/>
      <c r="G41" s="68">
        <f>B41-C41</f>
        <v>1.8403826485769521</v>
      </c>
      <c r="H41" s="69">
        <f>D41-E41</f>
        <v>0.33094536117683049</v>
      </c>
    </row>
    <row r="42" spans="1:10" x14ac:dyDescent="0.2">
      <c r="A42" s="20" t="s">
        <v>26</v>
      </c>
      <c r="B42" s="68">
        <f>$B$10/$B$11*100</f>
        <v>4.875</v>
      </c>
      <c r="C42" s="69">
        <f>$C$10/$C$11*100</f>
        <v>3.6243348195023728</v>
      </c>
      <c r="D42" s="68">
        <f>$D$10/$D$11*100</f>
        <v>3.8736782141204116</v>
      </c>
      <c r="E42" s="69">
        <f>$E$10/$E$11*100</f>
        <v>3.1460223857097875</v>
      </c>
      <c r="F42" s="70"/>
      <c r="G42" s="68">
        <f>B42-C42</f>
        <v>1.2506651804976272</v>
      </c>
      <c r="H42" s="69">
        <f>D42-E42</f>
        <v>0.72765582841062404</v>
      </c>
    </row>
    <row r="43" spans="1:10" s="38" customFormat="1" x14ac:dyDescent="0.2">
      <c r="A43" s="12" t="s">
        <v>7</v>
      </c>
      <c r="B43" s="71">
        <f>SUM(B39:B42)</f>
        <v>100</v>
      </c>
      <c r="C43" s="72">
        <f>SUM(C39:C42)</f>
        <v>99.999999999999972</v>
      </c>
      <c r="D43" s="71">
        <f>SUM(D39:D42)</f>
        <v>100</v>
      </c>
      <c r="E43" s="72">
        <f>SUM(E39:E42)</f>
        <v>99.999999999999986</v>
      </c>
      <c r="F43" s="73"/>
      <c r="G43" s="71">
        <f>B43-C43</f>
        <v>0</v>
      </c>
      <c r="H43" s="72">
        <f>D43-E43</f>
        <v>0</v>
      </c>
    </row>
    <row r="45" spans="1:10" x14ac:dyDescent="0.2">
      <c r="A45" s="10"/>
      <c r="B45" s="170" t="s">
        <v>4</v>
      </c>
      <c r="C45" s="171"/>
      <c r="D45" s="170" t="s">
        <v>5</v>
      </c>
      <c r="E45" s="171"/>
      <c r="F45" s="11"/>
      <c r="G45" s="170" t="s">
        <v>47</v>
      </c>
      <c r="H45" s="171"/>
    </row>
    <row r="46" spans="1:10" x14ac:dyDescent="0.2">
      <c r="A46" s="20" t="s">
        <v>27</v>
      </c>
      <c r="B46" s="68">
        <f>$B$14/$B$34*100</f>
        <v>0.44444444444444442</v>
      </c>
      <c r="C46" s="69">
        <f>$C$14/$C$34*100</f>
        <v>0.87731914281605072</v>
      </c>
      <c r="D46" s="68">
        <f>$D$14/$D$34*100</f>
        <v>0.61950368497881581</v>
      </c>
      <c r="E46" s="69">
        <f>$E$14/$E$34*100</f>
        <v>0.77863338390633496</v>
      </c>
      <c r="F46" s="70"/>
      <c r="G46" s="68">
        <f t="shared" ref="G46:G66" si="4">B46-C46</f>
        <v>-0.4328746983716063</v>
      </c>
      <c r="H46" s="69">
        <f t="shared" ref="H46:H66" si="5">D46-E46</f>
        <v>-0.15912969892751916</v>
      </c>
    </row>
    <row r="47" spans="1:10" x14ac:dyDescent="0.2">
      <c r="A47" s="20" t="s">
        <v>28</v>
      </c>
      <c r="B47" s="68">
        <f>$B$15/$B$34*100</f>
        <v>2.9444444444444442</v>
      </c>
      <c r="C47" s="69">
        <f>$C$15/$C$34*100</f>
        <v>5.4365022292535601</v>
      </c>
      <c r="D47" s="68">
        <f>$D$15/$D$34*100</f>
        <v>4.2617581087335781</v>
      </c>
      <c r="E47" s="69">
        <f>$E$15/$E$34*100</f>
        <v>6.1231500300575386</v>
      </c>
      <c r="F47" s="70"/>
      <c r="G47" s="68">
        <f t="shared" si="4"/>
        <v>-2.4920577848091159</v>
      </c>
      <c r="H47" s="69">
        <f t="shared" si="5"/>
        <v>-1.8613919213239605</v>
      </c>
    </row>
    <row r="48" spans="1:10" x14ac:dyDescent="0.2">
      <c r="A48" s="20" t="s">
        <v>29</v>
      </c>
      <c r="B48" s="68">
        <f>$B$16/$B$34*100</f>
        <v>11.888888888888889</v>
      </c>
      <c r="C48" s="69">
        <f>$C$16/$C$34*100</f>
        <v>15.2452178915576</v>
      </c>
      <c r="D48" s="68">
        <f>$D$16/$D$34*100</f>
        <v>12.457720653683198</v>
      </c>
      <c r="E48" s="69">
        <f>$E$16/$E$34*100</f>
        <v>14.899951335413505</v>
      </c>
      <c r="F48" s="70"/>
      <c r="G48" s="68">
        <f t="shared" si="4"/>
        <v>-3.3563290026687103</v>
      </c>
      <c r="H48" s="69">
        <f t="shared" si="5"/>
        <v>-2.4422306817303063</v>
      </c>
    </row>
    <row r="49" spans="1:8" x14ac:dyDescent="0.2">
      <c r="A49" s="20" t="s">
        <v>30</v>
      </c>
      <c r="B49" s="68">
        <f>$B$17/$B$34*100</f>
        <v>3.0972222222222223</v>
      </c>
      <c r="C49" s="69">
        <f>$C$17/$C$34*100</f>
        <v>2.9915144541924352</v>
      </c>
      <c r="D49" s="68">
        <f>$D$17/$D$34*100</f>
        <v>3.6422544237547623</v>
      </c>
      <c r="E49" s="69">
        <f>$E$17/$E$34*100</f>
        <v>4.0162596971345144</v>
      </c>
      <c r="F49" s="70"/>
      <c r="G49" s="68">
        <f t="shared" si="4"/>
        <v>0.1057077680297871</v>
      </c>
      <c r="H49" s="69">
        <f t="shared" si="5"/>
        <v>-0.37400527337975209</v>
      </c>
    </row>
    <row r="50" spans="1:8" x14ac:dyDescent="0.2">
      <c r="A50" s="20" t="s">
        <v>31</v>
      </c>
      <c r="B50" s="68">
        <f>$B$18/$B$34*100</f>
        <v>0.68055555555555547</v>
      </c>
      <c r="C50" s="69">
        <f>$C$18/$C$34*100</f>
        <v>0.94923054796490713</v>
      </c>
      <c r="D50" s="68">
        <f>$D$18/$D$34*100</f>
        <v>0.733435397158828</v>
      </c>
      <c r="E50" s="69">
        <f>$E$18/$E$34*100</f>
        <v>1.1879884350041507</v>
      </c>
      <c r="F50" s="70"/>
      <c r="G50" s="68">
        <f t="shared" si="4"/>
        <v>-0.26867499240935167</v>
      </c>
      <c r="H50" s="69">
        <f t="shared" si="5"/>
        <v>-0.45455303784532275</v>
      </c>
    </row>
    <row r="51" spans="1:8" x14ac:dyDescent="0.2">
      <c r="A51" s="20" t="s">
        <v>32</v>
      </c>
      <c r="B51" s="68">
        <f>$B$19/$B$34*100</f>
        <v>8.3333333333333343E-2</v>
      </c>
      <c r="C51" s="69">
        <f>$C$19/$C$34*100</f>
        <v>7.1911405148856605E-2</v>
      </c>
      <c r="D51" s="68">
        <f>$D$19/$D$34*100</f>
        <v>7.4767686118132948E-2</v>
      </c>
      <c r="E51" s="69">
        <f>$E$19/$E$34*100</f>
        <v>5.4389831964045461E-2</v>
      </c>
      <c r="F51" s="70"/>
      <c r="G51" s="68">
        <f t="shared" si="4"/>
        <v>1.1421928184476737E-2</v>
      </c>
      <c r="H51" s="69">
        <f t="shared" si="5"/>
        <v>2.0377854154087487E-2</v>
      </c>
    </row>
    <row r="52" spans="1:8" x14ac:dyDescent="0.2">
      <c r="A52" s="20" t="s">
        <v>33</v>
      </c>
      <c r="B52" s="68">
        <f>$B$20/$B$34*100</f>
        <v>0.5</v>
      </c>
      <c r="C52" s="69">
        <f>$C$20/$C$34*100</f>
        <v>0.67596720839925206</v>
      </c>
      <c r="D52" s="68">
        <f>$D$20/$D$34*100</f>
        <v>0.66222807704632036</v>
      </c>
      <c r="E52" s="69">
        <f>$E$20/$E$34*100</f>
        <v>0.64695273809864595</v>
      </c>
      <c r="F52" s="70"/>
      <c r="G52" s="68">
        <f t="shared" si="4"/>
        <v>-0.17596720839925206</v>
      </c>
      <c r="H52" s="69">
        <f t="shared" si="5"/>
        <v>1.5275338947674411E-2</v>
      </c>
    </row>
    <row r="53" spans="1:8" x14ac:dyDescent="0.2">
      <c r="A53" s="20" t="s">
        <v>34</v>
      </c>
      <c r="B53" s="68">
        <f>$B$21/$B$34*100</f>
        <v>0.95833333333333326</v>
      </c>
      <c r="C53" s="69">
        <f>$C$21/$C$34*100</f>
        <v>0.74787861354810881</v>
      </c>
      <c r="D53" s="68">
        <f>$D$21/$D$34*100</f>
        <v>1.1215152917719942</v>
      </c>
      <c r="E53" s="69">
        <f>$E$21/$E$34*100</f>
        <v>1.0276815618469641</v>
      </c>
      <c r="F53" s="70"/>
      <c r="G53" s="68">
        <f t="shared" si="4"/>
        <v>0.21045471978522445</v>
      </c>
      <c r="H53" s="69">
        <f t="shared" si="5"/>
        <v>9.3833729925030029E-2</v>
      </c>
    </row>
    <row r="54" spans="1:8" x14ac:dyDescent="0.2">
      <c r="A54" s="62" t="s">
        <v>35</v>
      </c>
      <c r="B54" s="74">
        <f>$B$22/$B$34*100</f>
        <v>2.3194444444444446</v>
      </c>
      <c r="C54" s="75">
        <f>$C$22/$C$34*100</f>
        <v>2.5168991802099812</v>
      </c>
      <c r="D54" s="74">
        <f>$D$22/$D$34*100</f>
        <v>3.1046391569053298</v>
      </c>
      <c r="E54" s="75">
        <f>$E$22/$E$34*100</f>
        <v>2.5420089886353878</v>
      </c>
      <c r="F54" s="76"/>
      <c r="G54" s="74">
        <f t="shared" si="4"/>
        <v>-0.19745473576553652</v>
      </c>
      <c r="H54" s="75">
        <f t="shared" si="5"/>
        <v>0.56263016826994194</v>
      </c>
    </row>
    <row r="55" spans="1:8" x14ac:dyDescent="0.2">
      <c r="A55" s="20" t="s">
        <v>36</v>
      </c>
      <c r="B55" s="68">
        <f>$B$23/$B$34*100</f>
        <v>12.333333333333334</v>
      </c>
      <c r="C55" s="69">
        <f>$C$23/$C$34*100</f>
        <v>10.326477779375809</v>
      </c>
      <c r="D55" s="68">
        <f>$D$23/$D$34*100</f>
        <v>12.956171894470753</v>
      </c>
      <c r="E55" s="69">
        <f>$E$23/$E$34*100</f>
        <v>9.8016202444679816</v>
      </c>
      <c r="F55" s="70"/>
      <c r="G55" s="68">
        <f t="shared" si="4"/>
        <v>2.006855553957525</v>
      </c>
      <c r="H55" s="69">
        <f t="shared" si="5"/>
        <v>3.1545516500027713</v>
      </c>
    </row>
    <row r="56" spans="1:8" x14ac:dyDescent="0.2">
      <c r="A56" s="20" t="s">
        <v>37</v>
      </c>
      <c r="B56" s="68">
        <f>$B$24/$B$34*100</f>
        <v>18.416666666666668</v>
      </c>
      <c r="C56" s="69">
        <f>$C$24/$C$34*100</f>
        <v>18.797641305911117</v>
      </c>
      <c r="D56" s="68">
        <f>$D$24/$D$34*100</f>
        <v>19.065759960123902</v>
      </c>
      <c r="E56" s="69">
        <f>$E$24/$E$34*100</f>
        <v>17.73394784301377</v>
      </c>
      <c r="F56" s="70"/>
      <c r="G56" s="68">
        <f t="shared" si="4"/>
        <v>-0.38097463924444952</v>
      </c>
      <c r="H56" s="69">
        <f t="shared" si="5"/>
        <v>1.3318121171101325</v>
      </c>
    </row>
    <row r="57" spans="1:8" x14ac:dyDescent="0.2">
      <c r="A57" s="20" t="s">
        <v>38</v>
      </c>
      <c r="B57" s="68">
        <f>$B$25/$B$34*100</f>
        <v>12.5</v>
      </c>
      <c r="C57" s="69">
        <f>$C$25/$C$34*100</f>
        <v>11.10312095498346</v>
      </c>
      <c r="D57" s="68">
        <f>$D$25/$D$34*100</f>
        <v>12.165770641221918</v>
      </c>
      <c r="E57" s="69">
        <f>$E$25/$E$34*100</f>
        <v>13.634672086565711</v>
      </c>
      <c r="F57" s="70"/>
      <c r="G57" s="68">
        <f t="shared" si="4"/>
        <v>1.39687904501654</v>
      </c>
      <c r="H57" s="69">
        <f t="shared" si="5"/>
        <v>-1.4689014453437927</v>
      </c>
    </row>
    <row r="58" spans="1:8" x14ac:dyDescent="0.2">
      <c r="A58" s="20" t="s">
        <v>39</v>
      </c>
      <c r="B58" s="68">
        <f>$B$26/$B$34*100</f>
        <v>2.2222222222222223</v>
      </c>
      <c r="C58" s="69">
        <f>$C$26/$C$34*100</f>
        <v>1.7402560046023301</v>
      </c>
      <c r="D58" s="68">
        <f>$D$26/$D$34*100</f>
        <v>2.4210488838252573</v>
      </c>
      <c r="E58" s="69">
        <f>$E$26/$E$34*100</f>
        <v>1.8979188732716916</v>
      </c>
      <c r="F58" s="70"/>
      <c r="G58" s="68">
        <f t="shared" si="4"/>
        <v>0.48196621761989222</v>
      </c>
      <c r="H58" s="69">
        <f t="shared" si="5"/>
        <v>0.52313001055356567</v>
      </c>
    </row>
    <row r="59" spans="1:8" x14ac:dyDescent="0.2">
      <c r="A59" s="62" t="s">
        <v>40</v>
      </c>
      <c r="B59" s="74">
        <f>$B$27/$B$34*100</f>
        <v>0.15277777777777779</v>
      </c>
      <c r="C59" s="75">
        <f>$C$27/$C$34*100</f>
        <v>0.28764562059542642</v>
      </c>
      <c r="D59" s="74">
        <f>$D$27/$D$34*100</f>
        <v>0.29195001246128105</v>
      </c>
      <c r="E59" s="75">
        <f>$E$27/$E$34*100</f>
        <v>0.24046030973577992</v>
      </c>
      <c r="F59" s="76"/>
      <c r="G59" s="74">
        <f t="shared" si="4"/>
        <v>-0.13486784281764863</v>
      </c>
      <c r="H59" s="75">
        <f t="shared" si="5"/>
        <v>5.148970272550113E-2</v>
      </c>
    </row>
    <row r="60" spans="1:8" x14ac:dyDescent="0.2">
      <c r="A60" s="20" t="s">
        <v>41</v>
      </c>
      <c r="B60" s="68">
        <f>$B$28/$B$34*100</f>
        <v>0</v>
      </c>
      <c r="C60" s="69">
        <f>$C$28/$C$34*100</f>
        <v>2.8764562059542646E-2</v>
      </c>
      <c r="D60" s="68">
        <f>$D$28/$D$34*100</f>
        <v>1.0681098016876134E-2</v>
      </c>
      <c r="E60" s="69">
        <f>$E$28/$E$34*100</f>
        <v>2.0038359144648327E-2</v>
      </c>
      <c r="F60" s="70"/>
      <c r="G60" s="68">
        <f t="shared" si="4"/>
        <v>-2.8764562059542646E-2</v>
      </c>
      <c r="H60" s="69">
        <f t="shared" si="5"/>
        <v>-9.3572611277721925E-3</v>
      </c>
    </row>
    <row r="61" spans="1:8" x14ac:dyDescent="0.2">
      <c r="A61" s="20" t="s">
        <v>42</v>
      </c>
      <c r="B61" s="68">
        <f>$B$29/$B$34*100</f>
        <v>0.31944444444444448</v>
      </c>
      <c r="C61" s="69">
        <f>$C$29/$C$34*100</f>
        <v>0.23011649647634116</v>
      </c>
      <c r="D61" s="68">
        <f>$D$29/$D$34*100</f>
        <v>0.18513903229251966</v>
      </c>
      <c r="E61" s="69">
        <f>$E$29/$E$34*100</f>
        <v>0.20038359144648327</v>
      </c>
      <c r="F61" s="70"/>
      <c r="G61" s="68">
        <f t="shared" si="4"/>
        <v>8.9327947968103311E-2</v>
      </c>
      <c r="H61" s="69">
        <f t="shared" si="5"/>
        <v>-1.524455915396361E-2</v>
      </c>
    </row>
    <row r="62" spans="1:8" x14ac:dyDescent="0.2">
      <c r="A62" s="20" t="s">
        <v>43</v>
      </c>
      <c r="B62" s="68">
        <f>$B$30/$B$34*100</f>
        <v>4.0138888888888893</v>
      </c>
      <c r="C62" s="69">
        <f>$C$30/$C$34*100</f>
        <v>2.8333093628649504</v>
      </c>
      <c r="D62" s="68">
        <f>$D$30/$D$34*100</f>
        <v>2.3249190016733721</v>
      </c>
      <c r="E62" s="69">
        <f>$E$30/$E$34*100</f>
        <v>1.9007814960066414</v>
      </c>
      <c r="F62" s="70"/>
      <c r="G62" s="68">
        <f t="shared" si="4"/>
        <v>1.1805795260239389</v>
      </c>
      <c r="H62" s="69">
        <f t="shared" si="5"/>
        <v>0.4241375056667307</v>
      </c>
    </row>
    <row r="63" spans="1:8" x14ac:dyDescent="0.2">
      <c r="A63" s="20" t="s">
        <v>44</v>
      </c>
      <c r="B63" s="68">
        <f>$B$31/$B$34*100</f>
        <v>2.5972222222222223</v>
      </c>
      <c r="C63" s="69">
        <f>$C$31/$C$34*100</f>
        <v>3.3510714799367181</v>
      </c>
      <c r="D63" s="68">
        <f>$D$31/$D$34*100</f>
        <v>2.2109872894933598</v>
      </c>
      <c r="E63" s="69">
        <f>$E$31/$E$34*100</f>
        <v>2.8254086393954143</v>
      </c>
      <c r="F63" s="70"/>
      <c r="G63" s="68">
        <f t="shared" si="4"/>
        <v>-0.75384925771449574</v>
      </c>
      <c r="H63" s="69">
        <f t="shared" si="5"/>
        <v>-0.61442134990205455</v>
      </c>
    </row>
    <row r="64" spans="1:8" x14ac:dyDescent="0.2">
      <c r="A64" s="20" t="s">
        <v>45</v>
      </c>
      <c r="B64" s="68">
        <f>$B$32/$B$34*100</f>
        <v>19.652777777777779</v>
      </c>
      <c r="C64" s="69">
        <f>$C$32/$C$34*100</f>
        <v>18.164820940601178</v>
      </c>
      <c r="D64" s="68">
        <f>$D$32/$D$34*100</f>
        <v>17.816071492149394</v>
      </c>
      <c r="E64" s="69">
        <f>$E$32/$E$34*100</f>
        <v>17.321730169181006</v>
      </c>
      <c r="F64" s="70"/>
      <c r="G64" s="68">
        <f t="shared" si="4"/>
        <v>1.4879568371766005</v>
      </c>
      <c r="H64" s="69">
        <f t="shared" si="5"/>
        <v>0.4943413229683884</v>
      </c>
    </row>
    <row r="65" spans="1:8" x14ac:dyDescent="0.2">
      <c r="A65" s="62" t="s">
        <v>26</v>
      </c>
      <c r="B65" s="74">
        <f>$B$33/$B$34*100</f>
        <v>4.875</v>
      </c>
      <c r="C65" s="75">
        <f>$C$33/$C$34*100</f>
        <v>3.6243348195023728</v>
      </c>
      <c r="D65" s="74">
        <f>$D$33/$D$34*100</f>
        <v>3.8736782141204116</v>
      </c>
      <c r="E65" s="75">
        <f>$E$33/$E$34*100</f>
        <v>3.1460223857097875</v>
      </c>
      <c r="F65" s="76"/>
      <c r="G65" s="74">
        <f t="shared" si="4"/>
        <v>1.2506651804976272</v>
      </c>
      <c r="H65" s="75">
        <f t="shared" si="5"/>
        <v>0.72765582841062404</v>
      </c>
    </row>
    <row r="66" spans="1:8" s="38" customFormat="1" x14ac:dyDescent="0.2">
      <c r="A66" s="12" t="s">
        <v>7</v>
      </c>
      <c r="B66" s="71">
        <f>SUM(B46:B65)</f>
        <v>100</v>
      </c>
      <c r="C66" s="72">
        <f>SUM(C46:C65)</f>
        <v>100</v>
      </c>
      <c r="D66" s="71">
        <f>SUM(D46:D65)</f>
        <v>100</v>
      </c>
      <c r="E66" s="72">
        <f>SUM(E46:E65)</f>
        <v>100.00000000000001</v>
      </c>
      <c r="F66" s="73"/>
      <c r="G66" s="71">
        <f t="shared" si="4"/>
        <v>0</v>
      </c>
      <c r="H66" s="72">
        <f t="shared" si="5"/>
        <v>0</v>
      </c>
    </row>
  </sheetData>
  <mergeCells count="16">
    <mergeCell ref="B1:J1"/>
    <mergeCell ref="B2:J2"/>
    <mergeCell ref="E4:G4"/>
    <mergeCell ref="B5:C5"/>
    <mergeCell ref="D5:E5"/>
    <mergeCell ref="G5:J5"/>
    <mergeCell ref="B45:C45"/>
    <mergeCell ref="D45:E45"/>
    <mergeCell ref="G45:H45"/>
    <mergeCell ref="B13:C13"/>
    <mergeCell ref="D13:E13"/>
    <mergeCell ref="G13:J13"/>
    <mergeCell ref="E36:G36"/>
    <mergeCell ref="B37:C37"/>
    <mergeCell ref="D37:E37"/>
    <mergeCell ref="G37:H37"/>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32EA7-5D44-4837-B019-8CD3874C1177}">
  <sheetPr>
    <pageSetUpPr fitToPage="1"/>
  </sheetPr>
  <dimension ref="A1:J72"/>
  <sheetViews>
    <sheetView tabSelected="1" workbookViewId="0">
      <selection activeCell="M1" sqref="M1"/>
    </sheetView>
  </sheetViews>
  <sheetFormatPr defaultRowHeight="12.75" x14ac:dyDescent="0.2"/>
  <cols>
    <col min="1" max="1" width="24.5703125" style="1" bestFit="1" customWidth="1"/>
    <col min="2" max="5" width="8.7109375" style="1"/>
    <col min="6" max="6" width="1.7109375" style="1" customWidth="1"/>
    <col min="7" max="256" width="8.7109375" style="1"/>
    <col min="257" max="257" width="25.7109375" style="1" customWidth="1"/>
    <col min="258" max="261" width="8.7109375" style="1"/>
    <col min="262" max="262" width="1.7109375" style="1" customWidth="1"/>
    <col min="263" max="512" width="8.7109375" style="1"/>
    <col min="513" max="513" width="25.7109375" style="1" customWidth="1"/>
    <col min="514" max="517" width="8.7109375" style="1"/>
    <col min="518" max="518" width="1.7109375" style="1" customWidth="1"/>
    <col min="519" max="768" width="8.7109375" style="1"/>
    <col min="769" max="769" width="25.7109375" style="1" customWidth="1"/>
    <col min="770" max="773" width="8.7109375" style="1"/>
    <col min="774" max="774" width="1.7109375" style="1" customWidth="1"/>
    <col min="775" max="1024" width="8.7109375" style="1"/>
    <col min="1025" max="1025" width="25.7109375" style="1" customWidth="1"/>
    <col min="1026" max="1029" width="8.7109375" style="1"/>
    <col min="1030" max="1030" width="1.7109375" style="1" customWidth="1"/>
    <col min="1031" max="1280" width="8.7109375" style="1"/>
    <col min="1281" max="1281" width="25.7109375" style="1" customWidth="1"/>
    <col min="1282" max="1285" width="8.7109375" style="1"/>
    <col min="1286" max="1286" width="1.7109375" style="1" customWidth="1"/>
    <col min="1287" max="1536" width="8.7109375" style="1"/>
    <col min="1537" max="1537" width="25.7109375" style="1" customWidth="1"/>
    <col min="1538" max="1541" width="8.7109375" style="1"/>
    <col min="1542" max="1542" width="1.7109375" style="1" customWidth="1"/>
    <col min="1543" max="1792" width="8.7109375" style="1"/>
    <col min="1793" max="1793" width="25.7109375" style="1" customWidth="1"/>
    <col min="1794" max="1797" width="8.7109375" style="1"/>
    <col min="1798" max="1798" width="1.7109375" style="1" customWidth="1"/>
    <col min="1799" max="2048" width="8.7109375" style="1"/>
    <col min="2049" max="2049" width="25.7109375" style="1" customWidth="1"/>
    <col min="2050" max="2053" width="8.7109375" style="1"/>
    <col min="2054" max="2054" width="1.7109375" style="1" customWidth="1"/>
    <col min="2055" max="2304" width="8.7109375" style="1"/>
    <col min="2305" max="2305" width="25.7109375" style="1" customWidth="1"/>
    <col min="2306" max="2309" width="8.7109375" style="1"/>
    <col min="2310" max="2310" width="1.7109375" style="1" customWidth="1"/>
    <col min="2311" max="2560" width="8.7109375" style="1"/>
    <col min="2561" max="2561" width="25.7109375" style="1" customWidth="1"/>
    <col min="2562" max="2565" width="8.7109375" style="1"/>
    <col min="2566" max="2566" width="1.7109375" style="1" customWidth="1"/>
    <col min="2567" max="2816" width="8.7109375" style="1"/>
    <col min="2817" max="2817" width="25.7109375" style="1" customWidth="1"/>
    <col min="2818" max="2821" width="8.7109375" style="1"/>
    <col min="2822" max="2822" width="1.7109375" style="1" customWidth="1"/>
    <col min="2823" max="3072" width="8.7109375" style="1"/>
    <col min="3073" max="3073" width="25.7109375" style="1" customWidth="1"/>
    <col min="3074" max="3077" width="8.7109375" style="1"/>
    <col min="3078" max="3078" width="1.7109375" style="1" customWidth="1"/>
    <col min="3079" max="3328" width="8.7109375" style="1"/>
    <col min="3329" max="3329" width="25.7109375" style="1" customWidth="1"/>
    <col min="3330" max="3333" width="8.7109375" style="1"/>
    <col min="3334" max="3334" width="1.7109375" style="1" customWidth="1"/>
    <col min="3335" max="3584" width="8.7109375" style="1"/>
    <col min="3585" max="3585" width="25.7109375" style="1" customWidth="1"/>
    <col min="3586" max="3589" width="8.7109375" style="1"/>
    <col min="3590" max="3590" width="1.7109375" style="1" customWidth="1"/>
    <col min="3591" max="3840" width="8.7109375" style="1"/>
    <col min="3841" max="3841" width="25.7109375" style="1" customWidth="1"/>
    <col min="3842" max="3845" width="8.7109375" style="1"/>
    <col min="3846" max="3846" width="1.7109375" style="1" customWidth="1"/>
    <col min="3847" max="4096" width="8.7109375" style="1"/>
    <col min="4097" max="4097" width="25.7109375" style="1" customWidth="1"/>
    <col min="4098" max="4101" width="8.7109375" style="1"/>
    <col min="4102" max="4102" width="1.7109375" style="1" customWidth="1"/>
    <col min="4103" max="4352" width="8.7109375" style="1"/>
    <col min="4353" max="4353" width="25.7109375" style="1" customWidth="1"/>
    <col min="4354" max="4357" width="8.7109375" style="1"/>
    <col min="4358" max="4358" width="1.7109375" style="1" customWidth="1"/>
    <col min="4359" max="4608" width="8.7109375" style="1"/>
    <col min="4609" max="4609" width="25.7109375" style="1" customWidth="1"/>
    <col min="4610" max="4613" width="8.7109375" style="1"/>
    <col min="4614" max="4614" width="1.7109375" style="1" customWidth="1"/>
    <col min="4615" max="4864" width="8.7109375" style="1"/>
    <col min="4865" max="4865" width="25.7109375" style="1" customWidth="1"/>
    <col min="4866" max="4869" width="8.7109375" style="1"/>
    <col min="4870" max="4870" width="1.7109375" style="1" customWidth="1"/>
    <col min="4871" max="5120" width="8.7109375" style="1"/>
    <col min="5121" max="5121" width="25.7109375" style="1" customWidth="1"/>
    <col min="5122" max="5125" width="8.7109375" style="1"/>
    <col min="5126" max="5126" width="1.7109375" style="1" customWidth="1"/>
    <col min="5127" max="5376" width="8.7109375" style="1"/>
    <col min="5377" max="5377" width="25.7109375" style="1" customWidth="1"/>
    <col min="5378" max="5381" width="8.7109375" style="1"/>
    <col min="5382" max="5382" width="1.7109375" style="1" customWidth="1"/>
    <col min="5383" max="5632" width="8.7109375" style="1"/>
    <col min="5633" max="5633" width="25.7109375" style="1" customWidth="1"/>
    <col min="5634" max="5637" width="8.7109375" style="1"/>
    <col min="5638" max="5638" width="1.7109375" style="1" customWidth="1"/>
    <col min="5639" max="5888" width="8.7109375" style="1"/>
    <col min="5889" max="5889" width="25.7109375" style="1" customWidth="1"/>
    <col min="5890" max="5893" width="8.7109375" style="1"/>
    <col min="5894" max="5894" width="1.7109375" style="1" customWidth="1"/>
    <col min="5895" max="6144" width="8.7109375" style="1"/>
    <col min="6145" max="6145" width="25.7109375" style="1" customWidth="1"/>
    <col min="6146" max="6149" width="8.7109375" style="1"/>
    <col min="6150" max="6150" width="1.7109375" style="1" customWidth="1"/>
    <col min="6151" max="6400" width="8.7109375" style="1"/>
    <col min="6401" max="6401" width="25.7109375" style="1" customWidth="1"/>
    <col min="6402" max="6405" width="8.7109375" style="1"/>
    <col min="6406" max="6406" width="1.7109375" style="1" customWidth="1"/>
    <col min="6407" max="6656" width="8.7109375" style="1"/>
    <col min="6657" max="6657" width="25.7109375" style="1" customWidth="1"/>
    <col min="6658" max="6661" width="8.7109375" style="1"/>
    <col min="6662" max="6662" width="1.7109375" style="1" customWidth="1"/>
    <col min="6663" max="6912" width="8.7109375" style="1"/>
    <col min="6913" max="6913" width="25.7109375" style="1" customWidth="1"/>
    <col min="6914" max="6917" width="8.7109375" style="1"/>
    <col min="6918" max="6918" width="1.7109375" style="1" customWidth="1"/>
    <col min="6919" max="7168" width="8.7109375" style="1"/>
    <col min="7169" max="7169" width="25.7109375" style="1" customWidth="1"/>
    <col min="7170" max="7173" width="8.7109375" style="1"/>
    <col min="7174" max="7174" width="1.7109375" style="1" customWidth="1"/>
    <col min="7175" max="7424" width="8.7109375" style="1"/>
    <col min="7425" max="7425" width="25.7109375" style="1" customWidth="1"/>
    <col min="7426" max="7429" width="8.7109375" style="1"/>
    <col min="7430" max="7430" width="1.7109375" style="1" customWidth="1"/>
    <col min="7431" max="7680" width="8.7109375" style="1"/>
    <col min="7681" max="7681" width="25.7109375" style="1" customWidth="1"/>
    <col min="7682" max="7685" width="8.7109375" style="1"/>
    <col min="7686" max="7686" width="1.7109375" style="1" customWidth="1"/>
    <col min="7687" max="7936" width="8.7109375" style="1"/>
    <col min="7937" max="7937" width="25.7109375" style="1" customWidth="1"/>
    <col min="7938" max="7941" width="8.7109375" style="1"/>
    <col min="7942" max="7942" width="1.7109375" style="1" customWidth="1"/>
    <col min="7943" max="8192" width="8.7109375" style="1"/>
    <col min="8193" max="8193" width="25.7109375" style="1" customWidth="1"/>
    <col min="8194" max="8197" width="8.7109375" style="1"/>
    <col min="8198" max="8198" width="1.7109375" style="1" customWidth="1"/>
    <col min="8199" max="8448" width="8.7109375" style="1"/>
    <col min="8449" max="8449" width="25.7109375" style="1" customWidth="1"/>
    <col min="8450" max="8453" width="8.7109375" style="1"/>
    <col min="8454" max="8454" width="1.7109375" style="1" customWidth="1"/>
    <col min="8455" max="8704" width="8.7109375" style="1"/>
    <col min="8705" max="8705" width="25.7109375" style="1" customWidth="1"/>
    <col min="8706" max="8709" width="8.7109375" style="1"/>
    <col min="8710" max="8710" width="1.7109375" style="1" customWidth="1"/>
    <col min="8711" max="8960" width="8.7109375" style="1"/>
    <col min="8961" max="8961" width="25.7109375" style="1" customWidth="1"/>
    <col min="8962" max="8965" width="8.7109375" style="1"/>
    <col min="8966" max="8966" width="1.7109375" style="1" customWidth="1"/>
    <col min="8967" max="9216" width="8.7109375" style="1"/>
    <col min="9217" max="9217" width="25.7109375" style="1" customWidth="1"/>
    <col min="9218" max="9221" width="8.7109375" style="1"/>
    <col min="9222" max="9222" width="1.7109375" style="1" customWidth="1"/>
    <col min="9223" max="9472" width="8.7109375" style="1"/>
    <col min="9473" max="9473" width="25.7109375" style="1" customWidth="1"/>
    <col min="9474" max="9477" width="8.7109375" style="1"/>
    <col min="9478" max="9478" width="1.7109375" style="1" customWidth="1"/>
    <col min="9479" max="9728" width="8.7109375" style="1"/>
    <col min="9729" max="9729" width="25.7109375" style="1" customWidth="1"/>
    <col min="9730" max="9733" width="8.7109375" style="1"/>
    <col min="9734" max="9734" width="1.7109375" style="1" customWidth="1"/>
    <col min="9735" max="9984" width="8.7109375" style="1"/>
    <col min="9985" max="9985" width="25.7109375" style="1" customWidth="1"/>
    <col min="9986" max="9989" width="8.7109375" style="1"/>
    <col min="9990" max="9990" width="1.7109375" style="1" customWidth="1"/>
    <col min="9991" max="10240" width="8.7109375" style="1"/>
    <col min="10241" max="10241" width="25.7109375" style="1" customWidth="1"/>
    <col min="10242" max="10245" width="8.7109375" style="1"/>
    <col min="10246" max="10246" width="1.7109375" style="1" customWidth="1"/>
    <col min="10247" max="10496" width="8.7109375" style="1"/>
    <col min="10497" max="10497" width="25.7109375" style="1" customWidth="1"/>
    <col min="10498" max="10501" width="8.7109375" style="1"/>
    <col min="10502" max="10502" width="1.7109375" style="1" customWidth="1"/>
    <col min="10503" max="10752" width="8.7109375" style="1"/>
    <col min="10753" max="10753" width="25.7109375" style="1" customWidth="1"/>
    <col min="10754" max="10757" width="8.7109375" style="1"/>
    <col min="10758" max="10758" width="1.7109375" style="1" customWidth="1"/>
    <col min="10759" max="11008" width="8.7109375" style="1"/>
    <col min="11009" max="11009" width="25.7109375" style="1" customWidth="1"/>
    <col min="11010" max="11013" width="8.7109375" style="1"/>
    <col min="11014" max="11014" width="1.7109375" style="1" customWidth="1"/>
    <col min="11015" max="11264" width="8.7109375" style="1"/>
    <col min="11265" max="11265" width="25.7109375" style="1" customWidth="1"/>
    <col min="11266" max="11269" width="8.7109375" style="1"/>
    <col min="11270" max="11270" width="1.7109375" style="1" customWidth="1"/>
    <col min="11271" max="11520" width="8.7109375" style="1"/>
    <col min="11521" max="11521" width="25.7109375" style="1" customWidth="1"/>
    <col min="11522" max="11525" width="8.7109375" style="1"/>
    <col min="11526" max="11526" width="1.7109375" style="1" customWidth="1"/>
    <col min="11527" max="11776" width="8.7109375" style="1"/>
    <col min="11777" max="11777" width="25.7109375" style="1" customWidth="1"/>
    <col min="11778" max="11781" width="8.7109375" style="1"/>
    <col min="11782" max="11782" width="1.7109375" style="1" customWidth="1"/>
    <col min="11783" max="12032" width="8.7109375" style="1"/>
    <col min="12033" max="12033" width="25.7109375" style="1" customWidth="1"/>
    <col min="12034" max="12037" width="8.7109375" style="1"/>
    <col min="12038" max="12038" width="1.7109375" style="1" customWidth="1"/>
    <col min="12039" max="12288" width="8.7109375" style="1"/>
    <col min="12289" max="12289" width="25.7109375" style="1" customWidth="1"/>
    <col min="12290" max="12293" width="8.7109375" style="1"/>
    <col min="12294" max="12294" width="1.7109375" style="1" customWidth="1"/>
    <col min="12295" max="12544" width="8.7109375" style="1"/>
    <col min="12545" max="12545" width="25.7109375" style="1" customWidth="1"/>
    <col min="12546" max="12549" width="8.7109375" style="1"/>
    <col min="12550" max="12550" width="1.7109375" style="1" customWidth="1"/>
    <col min="12551" max="12800" width="8.7109375" style="1"/>
    <col min="12801" max="12801" width="25.7109375" style="1" customWidth="1"/>
    <col min="12802" max="12805" width="8.7109375" style="1"/>
    <col min="12806" max="12806" width="1.7109375" style="1" customWidth="1"/>
    <col min="12807" max="13056" width="8.7109375" style="1"/>
    <col min="13057" max="13057" width="25.7109375" style="1" customWidth="1"/>
    <col min="13058" max="13061" width="8.7109375" style="1"/>
    <col min="13062" max="13062" width="1.7109375" style="1" customWidth="1"/>
    <col min="13063" max="13312" width="8.7109375" style="1"/>
    <col min="13313" max="13313" width="25.7109375" style="1" customWidth="1"/>
    <col min="13314" max="13317" width="8.7109375" style="1"/>
    <col min="13318" max="13318" width="1.7109375" style="1" customWidth="1"/>
    <col min="13319" max="13568" width="8.7109375" style="1"/>
    <col min="13569" max="13569" width="25.7109375" style="1" customWidth="1"/>
    <col min="13570" max="13573" width="8.7109375" style="1"/>
    <col min="13574" max="13574" width="1.7109375" style="1" customWidth="1"/>
    <col min="13575" max="13824" width="8.7109375" style="1"/>
    <col min="13825" max="13825" width="25.7109375" style="1" customWidth="1"/>
    <col min="13826" max="13829" width="8.7109375" style="1"/>
    <col min="13830" max="13830" width="1.7109375" style="1" customWidth="1"/>
    <col min="13831" max="14080" width="8.7109375" style="1"/>
    <col min="14081" max="14081" width="25.7109375" style="1" customWidth="1"/>
    <col min="14082" max="14085" width="8.7109375" style="1"/>
    <col min="14086" max="14086" width="1.7109375" style="1" customWidth="1"/>
    <col min="14087" max="14336" width="8.7109375" style="1"/>
    <col min="14337" max="14337" width="25.7109375" style="1" customWidth="1"/>
    <col min="14338" max="14341" width="8.7109375" style="1"/>
    <col min="14342" max="14342" width="1.7109375" style="1" customWidth="1"/>
    <col min="14343" max="14592" width="8.7109375" style="1"/>
    <col min="14593" max="14593" width="25.7109375" style="1" customWidth="1"/>
    <col min="14594" max="14597" width="8.7109375" style="1"/>
    <col min="14598" max="14598" width="1.7109375" style="1" customWidth="1"/>
    <col min="14599" max="14848" width="8.7109375" style="1"/>
    <col min="14849" max="14849" width="25.7109375" style="1" customWidth="1"/>
    <col min="14850" max="14853" width="8.7109375" style="1"/>
    <col min="14854" max="14854" width="1.7109375" style="1" customWidth="1"/>
    <col min="14855" max="15104" width="8.7109375" style="1"/>
    <col min="15105" max="15105" width="25.7109375" style="1" customWidth="1"/>
    <col min="15106" max="15109" width="8.7109375" style="1"/>
    <col min="15110" max="15110" width="1.7109375" style="1" customWidth="1"/>
    <col min="15111" max="15360" width="8.7109375" style="1"/>
    <col min="15361" max="15361" width="25.7109375" style="1" customWidth="1"/>
    <col min="15362" max="15365" width="8.7109375" style="1"/>
    <col min="15366" max="15366" width="1.7109375" style="1" customWidth="1"/>
    <col min="15367" max="15616" width="8.7109375" style="1"/>
    <col min="15617" max="15617" width="25.7109375" style="1" customWidth="1"/>
    <col min="15618" max="15621" width="8.7109375" style="1"/>
    <col min="15622" max="15622" width="1.7109375" style="1" customWidth="1"/>
    <col min="15623" max="15872" width="8.7109375" style="1"/>
    <col min="15873" max="15873" width="25.7109375" style="1" customWidth="1"/>
    <col min="15874" max="15877" width="8.7109375" style="1"/>
    <col min="15878" max="15878" width="1.7109375" style="1" customWidth="1"/>
    <col min="15879" max="16128" width="8.7109375" style="1"/>
    <col min="16129" max="16129" width="25.7109375" style="1" customWidth="1"/>
    <col min="16130" max="16133" width="8.7109375" style="1"/>
    <col min="16134" max="16134" width="1.7109375" style="1" customWidth="1"/>
    <col min="16135" max="16384" width="8.7109375" style="1"/>
  </cols>
  <sheetData>
    <row r="1" spans="1:10" s="44" customFormat="1" ht="20.25" x14ac:dyDescent="0.3">
      <c r="A1" s="52" t="s">
        <v>19</v>
      </c>
      <c r="B1" s="174" t="s">
        <v>48</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20" t="s">
        <v>49</v>
      </c>
      <c r="B6" s="55">
        <v>8</v>
      </c>
      <c r="C6" s="56">
        <v>6</v>
      </c>
      <c r="D6" s="55">
        <v>27</v>
      </c>
      <c r="E6" s="56">
        <v>37</v>
      </c>
      <c r="F6" s="57"/>
      <c r="G6" s="55">
        <f t="shared" ref="G6:G69" si="0">B6-C6</f>
        <v>2</v>
      </c>
      <c r="H6" s="56">
        <f t="shared" ref="H6:H69" si="1">D6-E6</f>
        <v>-10</v>
      </c>
      <c r="I6" s="77">
        <f t="shared" ref="I6:I69" si="2">IF(C6=0, "-", IF(G6/C6&lt;10, G6/C6, "&gt;999%"))</f>
        <v>0.33333333333333331</v>
      </c>
      <c r="J6" s="78">
        <f t="shared" ref="J6:J69" si="3">IF(E6=0, "-", IF(H6/E6&lt;10, H6/E6, "&gt;999%"))</f>
        <v>-0.27027027027027029</v>
      </c>
    </row>
    <row r="7" spans="1:10" x14ac:dyDescent="0.2">
      <c r="A7" s="20" t="s">
        <v>50</v>
      </c>
      <c r="B7" s="55">
        <v>0</v>
      </c>
      <c r="C7" s="56">
        <v>0</v>
      </c>
      <c r="D7" s="55">
        <v>0</v>
      </c>
      <c r="E7" s="56">
        <v>1</v>
      </c>
      <c r="F7" s="57"/>
      <c r="G7" s="55">
        <f t="shared" si="0"/>
        <v>0</v>
      </c>
      <c r="H7" s="56">
        <f t="shared" si="1"/>
        <v>-1</v>
      </c>
      <c r="I7" s="77" t="str">
        <f t="shared" si="2"/>
        <v>-</v>
      </c>
      <c r="J7" s="78">
        <f t="shared" si="3"/>
        <v>-1</v>
      </c>
    </row>
    <row r="8" spans="1:10" x14ac:dyDescent="0.2">
      <c r="A8" s="20" t="s">
        <v>51</v>
      </c>
      <c r="B8" s="55">
        <v>0</v>
      </c>
      <c r="C8" s="56">
        <v>1</v>
      </c>
      <c r="D8" s="55">
        <v>2</v>
      </c>
      <c r="E8" s="56">
        <v>2</v>
      </c>
      <c r="F8" s="57"/>
      <c r="G8" s="55">
        <f t="shared" si="0"/>
        <v>-1</v>
      </c>
      <c r="H8" s="56">
        <f t="shared" si="1"/>
        <v>0</v>
      </c>
      <c r="I8" s="77">
        <f t="shared" si="2"/>
        <v>-1</v>
      </c>
      <c r="J8" s="78">
        <f t="shared" si="3"/>
        <v>0</v>
      </c>
    </row>
    <row r="9" spans="1:10" x14ac:dyDescent="0.2">
      <c r="A9" s="20" t="s">
        <v>52</v>
      </c>
      <c r="B9" s="55">
        <v>80</v>
      </c>
      <c r="C9" s="56">
        <v>35</v>
      </c>
      <c r="D9" s="55">
        <v>258</v>
      </c>
      <c r="E9" s="56">
        <v>251</v>
      </c>
      <c r="F9" s="57"/>
      <c r="G9" s="55">
        <f t="shared" si="0"/>
        <v>45</v>
      </c>
      <c r="H9" s="56">
        <f t="shared" si="1"/>
        <v>7</v>
      </c>
      <c r="I9" s="77">
        <f t="shared" si="2"/>
        <v>1.2857142857142858</v>
      </c>
      <c r="J9" s="78">
        <f t="shared" si="3"/>
        <v>2.7888446215139442E-2</v>
      </c>
    </row>
    <row r="10" spans="1:10" x14ac:dyDescent="0.2">
      <c r="A10" s="20" t="s">
        <v>53</v>
      </c>
      <c r="B10" s="55">
        <v>4</v>
      </c>
      <c r="C10" s="56">
        <v>1</v>
      </c>
      <c r="D10" s="55">
        <v>10</v>
      </c>
      <c r="E10" s="56">
        <v>8</v>
      </c>
      <c r="F10" s="57"/>
      <c r="G10" s="55">
        <f t="shared" si="0"/>
        <v>3</v>
      </c>
      <c r="H10" s="56">
        <f t="shared" si="1"/>
        <v>2</v>
      </c>
      <c r="I10" s="77">
        <f t="shared" si="2"/>
        <v>3</v>
      </c>
      <c r="J10" s="78">
        <f t="shared" si="3"/>
        <v>0.25</v>
      </c>
    </row>
    <row r="11" spans="1:10" x14ac:dyDescent="0.2">
      <c r="A11" s="20" t="s">
        <v>54</v>
      </c>
      <c r="B11" s="55">
        <v>83</v>
      </c>
      <c r="C11" s="56">
        <v>100</v>
      </c>
      <c r="D11" s="55">
        <v>379</v>
      </c>
      <c r="E11" s="56">
        <v>402</v>
      </c>
      <c r="F11" s="57"/>
      <c r="G11" s="55">
        <f t="shared" si="0"/>
        <v>-17</v>
      </c>
      <c r="H11" s="56">
        <f t="shared" si="1"/>
        <v>-23</v>
      </c>
      <c r="I11" s="77">
        <f t="shared" si="2"/>
        <v>-0.17</v>
      </c>
      <c r="J11" s="78">
        <f t="shared" si="3"/>
        <v>-5.721393034825871E-2</v>
      </c>
    </row>
    <row r="12" spans="1:10" x14ac:dyDescent="0.2">
      <c r="A12" s="20" t="s">
        <v>55</v>
      </c>
      <c r="B12" s="55">
        <v>2</v>
      </c>
      <c r="C12" s="56">
        <v>2</v>
      </c>
      <c r="D12" s="55">
        <v>9</v>
      </c>
      <c r="E12" s="56">
        <v>7</v>
      </c>
      <c r="F12" s="57"/>
      <c r="G12" s="55">
        <f t="shared" si="0"/>
        <v>0</v>
      </c>
      <c r="H12" s="56">
        <f t="shared" si="1"/>
        <v>2</v>
      </c>
      <c r="I12" s="77">
        <f t="shared" si="2"/>
        <v>0</v>
      </c>
      <c r="J12" s="78">
        <f t="shared" si="3"/>
        <v>0.2857142857142857</v>
      </c>
    </row>
    <row r="13" spans="1:10" x14ac:dyDescent="0.2">
      <c r="A13" s="20" t="s">
        <v>56</v>
      </c>
      <c r="B13" s="55">
        <v>0</v>
      </c>
      <c r="C13" s="56">
        <v>0</v>
      </c>
      <c r="D13" s="55">
        <v>1</v>
      </c>
      <c r="E13" s="56">
        <v>3</v>
      </c>
      <c r="F13" s="57"/>
      <c r="G13" s="55">
        <f t="shared" si="0"/>
        <v>0</v>
      </c>
      <c r="H13" s="56">
        <f t="shared" si="1"/>
        <v>-2</v>
      </c>
      <c r="I13" s="77" t="str">
        <f t="shared" si="2"/>
        <v>-</v>
      </c>
      <c r="J13" s="78">
        <f t="shared" si="3"/>
        <v>-0.66666666666666663</v>
      </c>
    </row>
    <row r="14" spans="1:10" x14ac:dyDescent="0.2">
      <c r="A14" s="20" t="s">
        <v>57</v>
      </c>
      <c r="B14" s="55">
        <v>0</v>
      </c>
      <c r="C14" s="56">
        <v>2</v>
      </c>
      <c r="D14" s="55">
        <v>5</v>
      </c>
      <c r="E14" s="56">
        <v>5</v>
      </c>
      <c r="F14" s="57"/>
      <c r="G14" s="55">
        <f t="shared" si="0"/>
        <v>-2</v>
      </c>
      <c r="H14" s="56">
        <f t="shared" si="1"/>
        <v>0</v>
      </c>
      <c r="I14" s="77">
        <f t="shared" si="2"/>
        <v>-1</v>
      </c>
      <c r="J14" s="78">
        <f t="shared" si="3"/>
        <v>0</v>
      </c>
    </row>
    <row r="15" spans="1:10" x14ac:dyDescent="0.2">
      <c r="A15" s="20" t="s">
        <v>58</v>
      </c>
      <c r="B15" s="55">
        <v>4</v>
      </c>
      <c r="C15" s="56">
        <v>4</v>
      </c>
      <c r="D15" s="55">
        <v>21</v>
      </c>
      <c r="E15" s="56">
        <v>36</v>
      </c>
      <c r="F15" s="57"/>
      <c r="G15" s="55">
        <f t="shared" si="0"/>
        <v>0</v>
      </c>
      <c r="H15" s="56">
        <f t="shared" si="1"/>
        <v>-15</v>
      </c>
      <c r="I15" s="77">
        <f t="shared" si="2"/>
        <v>0</v>
      </c>
      <c r="J15" s="78">
        <f t="shared" si="3"/>
        <v>-0.41666666666666669</v>
      </c>
    </row>
    <row r="16" spans="1:10" x14ac:dyDescent="0.2">
      <c r="A16" s="20" t="s">
        <v>59</v>
      </c>
      <c r="B16" s="55">
        <v>5</v>
      </c>
      <c r="C16" s="56">
        <v>4</v>
      </c>
      <c r="D16" s="55">
        <v>16</v>
      </c>
      <c r="E16" s="56">
        <v>22</v>
      </c>
      <c r="F16" s="57"/>
      <c r="G16" s="55">
        <f t="shared" si="0"/>
        <v>1</v>
      </c>
      <c r="H16" s="56">
        <f t="shared" si="1"/>
        <v>-6</v>
      </c>
      <c r="I16" s="77">
        <f t="shared" si="2"/>
        <v>0.25</v>
      </c>
      <c r="J16" s="78">
        <f t="shared" si="3"/>
        <v>-0.27272727272727271</v>
      </c>
    </row>
    <row r="17" spans="1:10" x14ac:dyDescent="0.2">
      <c r="A17" s="20" t="s">
        <v>60</v>
      </c>
      <c r="B17" s="55">
        <v>456</v>
      </c>
      <c r="C17" s="56">
        <v>512</v>
      </c>
      <c r="D17" s="55">
        <v>1730</v>
      </c>
      <c r="E17" s="56">
        <v>2263</v>
      </c>
      <c r="F17" s="57"/>
      <c r="G17" s="55">
        <f t="shared" si="0"/>
        <v>-56</v>
      </c>
      <c r="H17" s="56">
        <f t="shared" si="1"/>
        <v>-533</v>
      </c>
      <c r="I17" s="77">
        <f t="shared" si="2"/>
        <v>-0.109375</v>
      </c>
      <c r="J17" s="78">
        <f t="shared" si="3"/>
        <v>-0.23552806009721608</v>
      </c>
    </row>
    <row r="18" spans="1:10" x14ac:dyDescent="0.2">
      <c r="A18" s="20" t="s">
        <v>61</v>
      </c>
      <c r="B18" s="55">
        <v>6</v>
      </c>
      <c r="C18" s="56">
        <v>0</v>
      </c>
      <c r="D18" s="55">
        <v>10</v>
      </c>
      <c r="E18" s="56">
        <v>1</v>
      </c>
      <c r="F18" s="57"/>
      <c r="G18" s="55">
        <f t="shared" si="0"/>
        <v>6</v>
      </c>
      <c r="H18" s="56">
        <f t="shared" si="1"/>
        <v>9</v>
      </c>
      <c r="I18" s="77" t="str">
        <f t="shared" si="2"/>
        <v>-</v>
      </c>
      <c r="J18" s="78">
        <f t="shared" si="3"/>
        <v>9</v>
      </c>
    </row>
    <row r="19" spans="1:10" x14ac:dyDescent="0.2">
      <c r="A19" s="20" t="s">
        <v>62</v>
      </c>
      <c r="B19" s="55">
        <v>14</v>
      </c>
      <c r="C19" s="56">
        <v>9</v>
      </c>
      <c r="D19" s="55">
        <v>44</v>
      </c>
      <c r="E19" s="56">
        <v>31</v>
      </c>
      <c r="F19" s="57"/>
      <c r="G19" s="55">
        <f t="shared" si="0"/>
        <v>5</v>
      </c>
      <c r="H19" s="56">
        <f t="shared" si="1"/>
        <v>13</v>
      </c>
      <c r="I19" s="77">
        <f t="shared" si="2"/>
        <v>0.55555555555555558</v>
      </c>
      <c r="J19" s="78">
        <f t="shared" si="3"/>
        <v>0.41935483870967744</v>
      </c>
    </row>
    <row r="20" spans="1:10" x14ac:dyDescent="0.2">
      <c r="A20" s="20" t="s">
        <v>63</v>
      </c>
      <c r="B20" s="55">
        <v>33</v>
      </c>
      <c r="C20" s="56">
        <v>9</v>
      </c>
      <c r="D20" s="55">
        <v>87</v>
      </c>
      <c r="E20" s="56">
        <v>26</v>
      </c>
      <c r="F20" s="57"/>
      <c r="G20" s="55">
        <f t="shared" si="0"/>
        <v>24</v>
      </c>
      <c r="H20" s="56">
        <f t="shared" si="1"/>
        <v>61</v>
      </c>
      <c r="I20" s="77">
        <f t="shared" si="2"/>
        <v>2.6666666666666665</v>
      </c>
      <c r="J20" s="78">
        <f t="shared" si="3"/>
        <v>2.3461538461538463</v>
      </c>
    </row>
    <row r="21" spans="1:10" x14ac:dyDescent="0.2">
      <c r="A21" s="20" t="s">
        <v>64</v>
      </c>
      <c r="B21" s="55">
        <v>161</v>
      </c>
      <c r="C21" s="56">
        <v>322</v>
      </c>
      <c r="D21" s="55">
        <v>1188</v>
      </c>
      <c r="E21" s="56">
        <v>1648</v>
      </c>
      <c r="F21" s="57"/>
      <c r="G21" s="55">
        <f t="shared" si="0"/>
        <v>-161</v>
      </c>
      <c r="H21" s="56">
        <f t="shared" si="1"/>
        <v>-460</v>
      </c>
      <c r="I21" s="77">
        <f t="shared" si="2"/>
        <v>-0.5</v>
      </c>
      <c r="J21" s="78">
        <f t="shared" si="3"/>
        <v>-0.279126213592233</v>
      </c>
    </row>
    <row r="22" spans="1:10" x14ac:dyDescent="0.2">
      <c r="A22" s="20" t="s">
        <v>65</v>
      </c>
      <c r="B22" s="55">
        <v>206</v>
      </c>
      <c r="C22" s="56">
        <v>360</v>
      </c>
      <c r="D22" s="55">
        <v>921</v>
      </c>
      <c r="E22" s="56">
        <v>1382</v>
      </c>
      <c r="F22" s="57"/>
      <c r="G22" s="55">
        <f t="shared" si="0"/>
        <v>-154</v>
      </c>
      <c r="H22" s="56">
        <f t="shared" si="1"/>
        <v>-461</v>
      </c>
      <c r="I22" s="77">
        <f t="shared" si="2"/>
        <v>-0.42777777777777776</v>
      </c>
      <c r="J22" s="78">
        <f t="shared" si="3"/>
        <v>-0.33357452966714907</v>
      </c>
    </row>
    <row r="23" spans="1:10" x14ac:dyDescent="0.2">
      <c r="A23" s="20" t="s">
        <v>66</v>
      </c>
      <c r="B23" s="55">
        <v>420</v>
      </c>
      <c r="C23" s="56">
        <v>488</v>
      </c>
      <c r="D23" s="55">
        <v>1491</v>
      </c>
      <c r="E23" s="56">
        <v>2066</v>
      </c>
      <c r="F23" s="57"/>
      <c r="G23" s="55">
        <f t="shared" si="0"/>
        <v>-68</v>
      </c>
      <c r="H23" s="56">
        <f t="shared" si="1"/>
        <v>-575</v>
      </c>
      <c r="I23" s="77">
        <f t="shared" si="2"/>
        <v>-0.13934426229508196</v>
      </c>
      <c r="J23" s="78">
        <f t="shared" si="3"/>
        <v>-0.27831558567279768</v>
      </c>
    </row>
    <row r="24" spans="1:10" x14ac:dyDescent="0.2">
      <c r="A24" s="20" t="s">
        <v>67</v>
      </c>
      <c r="B24" s="55">
        <v>0</v>
      </c>
      <c r="C24" s="56">
        <v>1</v>
      </c>
      <c r="D24" s="55">
        <v>0</v>
      </c>
      <c r="E24" s="56">
        <v>5</v>
      </c>
      <c r="F24" s="57"/>
      <c r="G24" s="55">
        <f t="shared" si="0"/>
        <v>-1</v>
      </c>
      <c r="H24" s="56">
        <f t="shared" si="1"/>
        <v>-5</v>
      </c>
      <c r="I24" s="77">
        <f t="shared" si="2"/>
        <v>-1</v>
      </c>
      <c r="J24" s="78">
        <f t="shared" si="3"/>
        <v>-1</v>
      </c>
    </row>
    <row r="25" spans="1:10" x14ac:dyDescent="0.2">
      <c r="A25" s="20" t="s">
        <v>68</v>
      </c>
      <c r="B25" s="55">
        <v>181</v>
      </c>
      <c r="C25" s="56">
        <v>199</v>
      </c>
      <c r="D25" s="55">
        <v>642</v>
      </c>
      <c r="E25" s="56">
        <v>901</v>
      </c>
      <c r="F25" s="57"/>
      <c r="G25" s="55">
        <f t="shared" si="0"/>
        <v>-18</v>
      </c>
      <c r="H25" s="56">
        <f t="shared" si="1"/>
        <v>-259</v>
      </c>
      <c r="I25" s="77">
        <f t="shared" si="2"/>
        <v>-9.0452261306532666E-2</v>
      </c>
      <c r="J25" s="78">
        <f t="shared" si="3"/>
        <v>-0.28745837957824638</v>
      </c>
    </row>
    <row r="26" spans="1:10" x14ac:dyDescent="0.2">
      <c r="A26" s="20" t="s">
        <v>69</v>
      </c>
      <c r="B26" s="55">
        <v>3</v>
      </c>
      <c r="C26" s="56">
        <v>0</v>
      </c>
      <c r="D26" s="55">
        <v>3</v>
      </c>
      <c r="E26" s="56">
        <v>0</v>
      </c>
      <c r="F26" s="57"/>
      <c r="G26" s="55">
        <f t="shared" si="0"/>
        <v>3</v>
      </c>
      <c r="H26" s="56">
        <f t="shared" si="1"/>
        <v>3</v>
      </c>
      <c r="I26" s="77" t="str">
        <f t="shared" si="2"/>
        <v>-</v>
      </c>
      <c r="J26" s="78" t="str">
        <f t="shared" si="3"/>
        <v>-</v>
      </c>
    </row>
    <row r="27" spans="1:10" x14ac:dyDescent="0.2">
      <c r="A27" s="20" t="s">
        <v>70</v>
      </c>
      <c r="B27" s="55">
        <v>15</v>
      </c>
      <c r="C27" s="56">
        <v>15</v>
      </c>
      <c r="D27" s="55">
        <v>39</v>
      </c>
      <c r="E27" s="56">
        <v>71</v>
      </c>
      <c r="F27" s="57"/>
      <c r="G27" s="55">
        <f t="shared" si="0"/>
        <v>0</v>
      </c>
      <c r="H27" s="56">
        <f t="shared" si="1"/>
        <v>-32</v>
      </c>
      <c r="I27" s="77">
        <f t="shared" si="2"/>
        <v>0</v>
      </c>
      <c r="J27" s="78">
        <f t="shared" si="3"/>
        <v>-0.45070422535211269</v>
      </c>
    </row>
    <row r="28" spans="1:10" x14ac:dyDescent="0.2">
      <c r="A28" s="20" t="s">
        <v>71</v>
      </c>
      <c r="B28" s="55">
        <v>29</v>
      </c>
      <c r="C28" s="56">
        <v>27</v>
      </c>
      <c r="D28" s="55">
        <v>118</v>
      </c>
      <c r="E28" s="56">
        <v>122</v>
      </c>
      <c r="F28" s="57"/>
      <c r="G28" s="55">
        <f t="shared" si="0"/>
        <v>2</v>
      </c>
      <c r="H28" s="56">
        <f t="shared" si="1"/>
        <v>-4</v>
      </c>
      <c r="I28" s="77">
        <f t="shared" si="2"/>
        <v>7.407407407407407E-2</v>
      </c>
      <c r="J28" s="78">
        <f t="shared" si="3"/>
        <v>-3.2786885245901641E-2</v>
      </c>
    </row>
    <row r="29" spans="1:10" x14ac:dyDescent="0.2">
      <c r="A29" s="20" t="s">
        <v>72</v>
      </c>
      <c r="B29" s="55">
        <v>324</v>
      </c>
      <c r="C29" s="56">
        <v>371</v>
      </c>
      <c r="D29" s="55">
        <v>1425</v>
      </c>
      <c r="E29" s="56">
        <v>1577</v>
      </c>
      <c r="F29" s="57"/>
      <c r="G29" s="55">
        <f t="shared" si="0"/>
        <v>-47</v>
      </c>
      <c r="H29" s="56">
        <f t="shared" si="1"/>
        <v>-152</v>
      </c>
      <c r="I29" s="77">
        <f t="shared" si="2"/>
        <v>-0.12668463611859837</v>
      </c>
      <c r="J29" s="78">
        <f t="shared" si="3"/>
        <v>-9.6385542168674704E-2</v>
      </c>
    </row>
    <row r="30" spans="1:10" x14ac:dyDescent="0.2">
      <c r="A30" s="20" t="s">
        <v>73</v>
      </c>
      <c r="B30" s="55">
        <v>1</v>
      </c>
      <c r="C30" s="56">
        <v>3</v>
      </c>
      <c r="D30" s="55">
        <v>5</v>
      </c>
      <c r="E30" s="56">
        <v>4</v>
      </c>
      <c r="F30" s="57"/>
      <c r="G30" s="55">
        <f t="shared" si="0"/>
        <v>-2</v>
      </c>
      <c r="H30" s="56">
        <f t="shared" si="1"/>
        <v>1</v>
      </c>
      <c r="I30" s="77">
        <f t="shared" si="2"/>
        <v>-0.66666666666666663</v>
      </c>
      <c r="J30" s="78">
        <f t="shared" si="3"/>
        <v>0.25</v>
      </c>
    </row>
    <row r="31" spans="1:10" x14ac:dyDescent="0.2">
      <c r="A31" s="20" t="s">
        <v>74</v>
      </c>
      <c r="B31" s="55">
        <v>62</v>
      </c>
      <c r="C31" s="56">
        <v>53</v>
      </c>
      <c r="D31" s="55">
        <v>155</v>
      </c>
      <c r="E31" s="56">
        <v>239</v>
      </c>
      <c r="F31" s="57"/>
      <c r="G31" s="55">
        <f t="shared" si="0"/>
        <v>9</v>
      </c>
      <c r="H31" s="56">
        <f t="shared" si="1"/>
        <v>-84</v>
      </c>
      <c r="I31" s="77">
        <f t="shared" si="2"/>
        <v>0.16981132075471697</v>
      </c>
      <c r="J31" s="78">
        <f t="shared" si="3"/>
        <v>-0.35146443514644349</v>
      </c>
    </row>
    <row r="32" spans="1:10" x14ac:dyDescent="0.2">
      <c r="A32" s="20" t="s">
        <v>75</v>
      </c>
      <c r="B32" s="55">
        <v>48</v>
      </c>
      <c r="C32" s="56">
        <v>41</v>
      </c>
      <c r="D32" s="55">
        <v>153</v>
      </c>
      <c r="E32" s="56">
        <v>145</v>
      </c>
      <c r="F32" s="57"/>
      <c r="G32" s="55">
        <f t="shared" si="0"/>
        <v>7</v>
      </c>
      <c r="H32" s="56">
        <f t="shared" si="1"/>
        <v>8</v>
      </c>
      <c r="I32" s="77">
        <f t="shared" si="2"/>
        <v>0.17073170731707318</v>
      </c>
      <c r="J32" s="78">
        <f t="shared" si="3"/>
        <v>5.5172413793103448E-2</v>
      </c>
    </row>
    <row r="33" spans="1:10" x14ac:dyDescent="0.2">
      <c r="A33" s="20" t="s">
        <v>76</v>
      </c>
      <c r="B33" s="55">
        <v>70</v>
      </c>
      <c r="C33" s="56">
        <v>26</v>
      </c>
      <c r="D33" s="55">
        <v>170</v>
      </c>
      <c r="E33" s="56">
        <v>165</v>
      </c>
      <c r="F33" s="57"/>
      <c r="G33" s="55">
        <f t="shared" si="0"/>
        <v>44</v>
      </c>
      <c r="H33" s="56">
        <f t="shared" si="1"/>
        <v>5</v>
      </c>
      <c r="I33" s="77">
        <f t="shared" si="2"/>
        <v>1.6923076923076923</v>
      </c>
      <c r="J33" s="78">
        <f t="shared" si="3"/>
        <v>3.0303030303030304E-2</v>
      </c>
    </row>
    <row r="34" spans="1:10" x14ac:dyDescent="0.2">
      <c r="A34" s="20" t="s">
        <v>77</v>
      </c>
      <c r="B34" s="55">
        <v>0</v>
      </c>
      <c r="C34" s="56">
        <v>0</v>
      </c>
      <c r="D34" s="55">
        <v>1</v>
      </c>
      <c r="E34" s="56">
        <v>3</v>
      </c>
      <c r="F34" s="57"/>
      <c r="G34" s="55">
        <f t="shared" si="0"/>
        <v>0</v>
      </c>
      <c r="H34" s="56">
        <f t="shared" si="1"/>
        <v>-2</v>
      </c>
      <c r="I34" s="77" t="str">
        <f t="shared" si="2"/>
        <v>-</v>
      </c>
      <c r="J34" s="78">
        <f t="shared" si="3"/>
        <v>-0.66666666666666663</v>
      </c>
    </row>
    <row r="35" spans="1:10" x14ac:dyDescent="0.2">
      <c r="A35" s="20" t="s">
        <v>78</v>
      </c>
      <c r="B35" s="55">
        <v>5</v>
      </c>
      <c r="C35" s="56">
        <v>2</v>
      </c>
      <c r="D35" s="55">
        <v>9</v>
      </c>
      <c r="E35" s="56">
        <v>6</v>
      </c>
      <c r="F35" s="57"/>
      <c r="G35" s="55">
        <f t="shared" si="0"/>
        <v>3</v>
      </c>
      <c r="H35" s="56">
        <f t="shared" si="1"/>
        <v>3</v>
      </c>
      <c r="I35" s="77">
        <f t="shared" si="2"/>
        <v>1.5</v>
      </c>
      <c r="J35" s="78">
        <f t="shared" si="3"/>
        <v>0.5</v>
      </c>
    </row>
    <row r="36" spans="1:10" x14ac:dyDescent="0.2">
      <c r="A36" s="20" t="s">
        <v>79</v>
      </c>
      <c r="B36" s="55">
        <v>711</v>
      </c>
      <c r="C36" s="56">
        <v>768</v>
      </c>
      <c r="D36" s="55">
        <v>2895</v>
      </c>
      <c r="E36" s="56">
        <v>3988</v>
      </c>
      <c r="F36" s="57"/>
      <c r="G36" s="55">
        <f t="shared" si="0"/>
        <v>-57</v>
      </c>
      <c r="H36" s="56">
        <f t="shared" si="1"/>
        <v>-1093</v>
      </c>
      <c r="I36" s="77">
        <f t="shared" si="2"/>
        <v>-7.421875E-2</v>
      </c>
      <c r="J36" s="78">
        <f t="shared" si="3"/>
        <v>-0.27407221664994985</v>
      </c>
    </row>
    <row r="37" spans="1:10" x14ac:dyDescent="0.2">
      <c r="A37" s="20" t="s">
        <v>80</v>
      </c>
      <c r="B37" s="55">
        <v>1</v>
      </c>
      <c r="C37" s="56">
        <v>0</v>
      </c>
      <c r="D37" s="55">
        <v>6</v>
      </c>
      <c r="E37" s="56">
        <v>4</v>
      </c>
      <c r="F37" s="57"/>
      <c r="G37" s="55">
        <f t="shared" si="0"/>
        <v>1</v>
      </c>
      <c r="H37" s="56">
        <f t="shared" si="1"/>
        <v>2</v>
      </c>
      <c r="I37" s="77" t="str">
        <f t="shared" si="2"/>
        <v>-</v>
      </c>
      <c r="J37" s="78">
        <f t="shared" si="3"/>
        <v>0.5</v>
      </c>
    </row>
    <row r="38" spans="1:10" x14ac:dyDescent="0.2">
      <c r="A38" s="20" t="s">
        <v>81</v>
      </c>
      <c r="B38" s="55">
        <v>256</v>
      </c>
      <c r="C38" s="56">
        <v>86</v>
      </c>
      <c r="D38" s="55">
        <v>583</v>
      </c>
      <c r="E38" s="56">
        <v>533</v>
      </c>
      <c r="F38" s="57"/>
      <c r="G38" s="55">
        <f t="shared" si="0"/>
        <v>170</v>
      </c>
      <c r="H38" s="56">
        <f t="shared" si="1"/>
        <v>50</v>
      </c>
      <c r="I38" s="77">
        <f t="shared" si="2"/>
        <v>1.9767441860465116</v>
      </c>
      <c r="J38" s="78">
        <f t="shared" si="3"/>
        <v>9.3808630393996242E-2</v>
      </c>
    </row>
    <row r="39" spans="1:10" x14ac:dyDescent="0.2">
      <c r="A39" s="20" t="s">
        <v>82</v>
      </c>
      <c r="B39" s="55">
        <v>64</v>
      </c>
      <c r="C39" s="56">
        <v>38</v>
      </c>
      <c r="D39" s="55">
        <v>146</v>
      </c>
      <c r="E39" s="56">
        <v>155</v>
      </c>
      <c r="F39" s="57"/>
      <c r="G39" s="55">
        <f t="shared" si="0"/>
        <v>26</v>
      </c>
      <c r="H39" s="56">
        <f t="shared" si="1"/>
        <v>-9</v>
      </c>
      <c r="I39" s="77">
        <f t="shared" si="2"/>
        <v>0.68421052631578949</v>
      </c>
      <c r="J39" s="78">
        <f t="shared" si="3"/>
        <v>-5.8064516129032261E-2</v>
      </c>
    </row>
    <row r="40" spans="1:10" x14ac:dyDescent="0.2">
      <c r="A40" s="20" t="s">
        <v>83</v>
      </c>
      <c r="B40" s="55">
        <v>86</v>
      </c>
      <c r="C40" s="56">
        <v>11</v>
      </c>
      <c r="D40" s="55">
        <v>319</v>
      </c>
      <c r="E40" s="56">
        <v>106</v>
      </c>
      <c r="F40" s="57"/>
      <c r="G40" s="55">
        <f t="shared" si="0"/>
        <v>75</v>
      </c>
      <c r="H40" s="56">
        <f t="shared" si="1"/>
        <v>213</v>
      </c>
      <c r="I40" s="77">
        <f t="shared" si="2"/>
        <v>6.8181818181818183</v>
      </c>
      <c r="J40" s="78">
        <f t="shared" si="3"/>
        <v>2.0094339622641511</v>
      </c>
    </row>
    <row r="41" spans="1:10" x14ac:dyDescent="0.2">
      <c r="A41" s="20" t="s">
        <v>84</v>
      </c>
      <c r="B41" s="55">
        <v>17</v>
      </c>
      <c r="C41" s="56">
        <v>15</v>
      </c>
      <c r="D41" s="55">
        <v>50</v>
      </c>
      <c r="E41" s="56">
        <v>82</v>
      </c>
      <c r="F41" s="57"/>
      <c r="G41" s="55">
        <f t="shared" si="0"/>
        <v>2</v>
      </c>
      <c r="H41" s="56">
        <f t="shared" si="1"/>
        <v>-32</v>
      </c>
      <c r="I41" s="77">
        <f t="shared" si="2"/>
        <v>0.13333333333333333</v>
      </c>
      <c r="J41" s="78">
        <f t="shared" si="3"/>
        <v>-0.3902439024390244</v>
      </c>
    </row>
    <row r="42" spans="1:10" x14ac:dyDescent="0.2">
      <c r="A42" s="20" t="s">
        <v>85</v>
      </c>
      <c r="B42" s="55">
        <v>692</v>
      </c>
      <c r="C42" s="56">
        <v>769</v>
      </c>
      <c r="D42" s="55">
        <v>2822</v>
      </c>
      <c r="E42" s="56">
        <v>5218</v>
      </c>
      <c r="F42" s="57"/>
      <c r="G42" s="55">
        <f t="shared" si="0"/>
        <v>-77</v>
      </c>
      <c r="H42" s="56">
        <f t="shared" si="1"/>
        <v>-2396</v>
      </c>
      <c r="I42" s="77">
        <f t="shared" si="2"/>
        <v>-0.10013003901170352</v>
      </c>
      <c r="J42" s="78">
        <f t="shared" si="3"/>
        <v>-0.4591797623610579</v>
      </c>
    </row>
    <row r="43" spans="1:10" x14ac:dyDescent="0.2">
      <c r="A43" s="20" t="s">
        <v>86</v>
      </c>
      <c r="B43" s="55">
        <v>281</v>
      </c>
      <c r="C43" s="56">
        <v>334</v>
      </c>
      <c r="D43" s="55">
        <v>1106</v>
      </c>
      <c r="E43" s="56">
        <v>1335</v>
      </c>
      <c r="F43" s="57"/>
      <c r="G43" s="55">
        <f t="shared" si="0"/>
        <v>-53</v>
      </c>
      <c r="H43" s="56">
        <f t="shared" si="1"/>
        <v>-229</v>
      </c>
      <c r="I43" s="77">
        <f t="shared" si="2"/>
        <v>-0.15868263473053892</v>
      </c>
      <c r="J43" s="78">
        <f t="shared" si="3"/>
        <v>-0.17153558052434456</v>
      </c>
    </row>
    <row r="44" spans="1:10" x14ac:dyDescent="0.2">
      <c r="A44" s="20" t="s">
        <v>87</v>
      </c>
      <c r="B44" s="55">
        <v>16</v>
      </c>
      <c r="C44" s="56">
        <v>9</v>
      </c>
      <c r="D44" s="55">
        <v>43</v>
      </c>
      <c r="E44" s="56">
        <v>27</v>
      </c>
      <c r="F44" s="57"/>
      <c r="G44" s="55">
        <f t="shared" si="0"/>
        <v>7</v>
      </c>
      <c r="H44" s="56">
        <f t="shared" si="1"/>
        <v>16</v>
      </c>
      <c r="I44" s="77">
        <f t="shared" si="2"/>
        <v>0.77777777777777779</v>
      </c>
      <c r="J44" s="78">
        <f t="shared" si="3"/>
        <v>0.59259259259259256</v>
      </c>
    </row>
    <row r="45" spans="1:10" x14ac:dyDescent="0.2">
      <c r="A45" s="20" t="s">
        <v>88</v>
      </c>
      <c r="B45" s="55">
        <v>26</v>
      </c>
      <c r="C45" s="56">
        <v>24</v>
      </c>
      <c r="D45" s="55">
        <v>129</v>
      </c>
      <c r="E45" s="56">
        <v>118</v>
      </c>
      <c r="F45" s="57"/>
      <c r="G45" s="55">
        <f t="shared" si="0"/>
        <v>2</v>
      </c>
      <c r="H45" s="56">
        <f t="shared" si="1"/>
        <v>11</v>
      </c>
      <c r="I45" s="77">
        <f t="shared" si="2"/>
        <v>8.3333333333333329E-2</v>
      </c>
      <c r="J45" s="78">
        <f t="shared" si="3"/>
        <v>9.3220338983050849E-2</v>
      </c>
    </row>
    <row r="46" spans="1:10" x14ac:dyDescent="0.2">
      <c r="A46" s="20" t="s">
        <v>89</v>
      </c>
      <c r="B46" s="55">
        <v>30</v>
      </c>
      <c r="C46" s="56">
        <v>7</v>
      </c>
      <c r="D46" s="55">
        <v>79</v>
      </c>
      <c r="E46" s="56">
        <v>47</v>
      </c>
      <c r="F46" s="57"/>
      <c r="G46" s="55">
        <f t="shared" si="0"/>
        <v>23</v>
      </c>
      <c r="H46" s="56">
        <f t="shared" si="1"/>
        <v>32</v>
      </c>
      <c r="I46" s="77">
        <f t="shared" si="2"/>
        <v>3.2857142857142856</v>
      </c>
      <c r="J46" s="78">
        <f t="shared" si="3"/>
        <v>0.68085106382978722</v>
      </c>
    </row>
    <row r="47" spans="1:10" x14ac:dyDescent="0.2">
      <c r="A47" s="20" t="s">
        <v>90</v>
      </c>
      <c r="B47" s="55">
        <v>48</v>
      </c>
      <c r="C47" s="56">
        <v>57</v>
      </c>
      <c r="D47" s="55">
        <v>144</v>
      </c>
      <c r="E47" s="56">
        <v>258</v>
      </c>
      <c r="F47" s="57"/>
      <c r="G47" s="55">
        <f t="shared" si="0"/>
        <v>-9</v>
      </c>
      <c r="H47" s="56">
        <f t="shared" si="1"/>
        <v>-114</v>
      </c>
      <c r="I47" s="77">
        <f t="shared" si="2"/>
        <v>-0.15789473684210525</v>
      </c>
      <c r="J47" s="78">
        <f t="shared" si="3"/>
        <v>-0.44186046511627908</v>
      </c>
    </row>
    <row r="48" spans="1:10" x14ac:dyDescent="0.2">
      <c r="A48" s="20" t="s">
        <v>91</v>
      </c>
      <c r="B48" s="55">
        <v>36</v>
      </c>
      <c r="C48" s="56">
        <v>34</v>
      </c>
      <c r="D48" s="55">
        <v>116</v>
      </c>
      <c r="E48" s="56">
        <v>158</v>
      </c>
      <c r="F48" s="57"/>
      <c r="G48" s="55">
        <f t="shared" si="0"/>
        <v>2</v>
      </c>
      <c r="H48" s="56">
        <f t="shared" si="1"/>
        <v>-42</v>
      </c>
      <c r="I48" s="77">
        <f t="shared" si="2"/>
        <v>5.8823529411764705E-2</v>
      </c>
      <c r="J48" s="78">
        <f t="shared" si="3"/>
        <v>-0.26582278481012656</v>
      </c>
    </row>
    <row r="49" spans="1:10" x14ac:dyDescent="0.2">
      <c r="A49" s="20" t="s">
        <v>92</v>
      </c>
      <c r="B49" s="55">
        <v>1</v>
      </c>
      <c r="C49" s="56">
        <v>0</v>
      </c>
      <c r="D49" s="55">
        <v>11</v>
      </c>
      <c r="E49" s="56">
        <v>0</v>
      </c>
      <c r="F49" s="57"/>
      <c r="G49" s="55">
        <f t="shared" si="0"/>
        <v>1</v>
      </c>
      <c r="H49" s="56">
        <f t="shared" si="1"/>
        <v>11</v>
      </c>
      <c r="I49" s="77" t="str">
        <f t="shared" si="2"/>
        <v>-</v>
      </c>
      <c r="J49" s="78" t="str">
        <f t="shared" si="3"/>
        <v>-</v>
      </c>
    </row>
    <row r="50" spans="1:10" x14ac:dyDescent="0.2">
      <c r="A50" s="20" t="s">
        <v>93</v>
      </c>
      <c r="B50" s="55">
        <v>282</v>
      </c>
      <c r="C50" s="56">
        <v>244</v>
      </c>
      <c r="D50" s="55">
        <v>1165</v>
      </c>
      <c r="E50" s="56">
        <v>1345</v>
      </c>
      <c r="F50" s="57"/>
      <c r="G50" s="55">
        <f t="shared" si="0"/>
        <v>38</v>
      </c>
      <c r="H50" s="56">
        <f t="shared" si="1"/>
        <v>-180</v>
      </c>
      <c r="I50" s="77">
        <f t="shared" si="2"/>
        <v>0.15573770491803279</v>
      </c>
      <c r="J50" s="78">
        <f t="shared" si="3"/>
        <v>-0.13382899628252787</v>
      </c>
    </row>
    <row r="51" spans="1:10" x14ac:dyDescent="0.2">
      <c r="A51" s="20" t="s">
        <v>94</v>
      </c>
      <c r="B51" s="55">
        <v>153</v>
      </c>
      <c r="C51" s="56">
        <v>126</v>
      </c>
      <c r="D51" s="55">
        <v>580</v>
      </c>
      <c r="E51" s="56">
        <v>748</v>
      </c>
      <c r="F51" s="57"/>
      <c r="G51" s="55">
        <f t="shared" si="0"/>
        <v>27</v>
      </c>
      <c r="H51" s="56">
        <f t="shared" si="1"/>
        <v>-168</v>
      </c>
      <c r="I51" s="77">
        <f t="shared" si="2"/>
        <v>0.21428571428571427</v>
      </c>
      <c r="J51" s="78">
        <f t="shared" si="3"/>
        <v>-0.22459893048128343</v>
      </c>
    </row>
    <row r="52" spans="1:10" x14ac:dyDescent="0.2">
      <c r="A52" s="20" t="s">
        <v>95</v>
      </c>
      <c r="B52" s="55">
        <v>1655</v>
      </c>
      <c r="C52" s="56">
        <v>1382</v>
      </c>
      <c r="D52" s="55">
        <v>6966</v>
      </c>
      <c r="E52" s="56">
        <v>7245</v>
      </c>
      <c r="F52" s="57"/>
      <c r="G52" s="55">
        <f t="shared" si="0"/>
        <v>273</v>
      </c>
      <c r="H52" s="56">
        <f t="shared" si="1"/>
        <v>-279</v>
      </c>
      <c r="I52" s="77">
        <f t="shared" si="2"/>
        <v>0.1975397973950796</v>
      </c>
      <c r="J52" s="78">
        <f t="shared" si="3"/>
        <v>-3.8509316770186333E-2</v>
      </c>
    </row>
    <row r="53" spans="1:10" x14ac:dyDescent="0.2">
      <c r="A53" s="20" t="s">
        <v>96</v>
      </c>
      <c r="B53" s="55">
        <v>299</v>
      </c>
      <c r="C53" s="56">
        <v>229</v>
      </c>
      <c r="D53" s="55">
        <v>953</v>
      </c>
      <c r="E53" s="56">
        <v>1110</v>
      </c>
      <c r="F53" s="57"/>
      <c r="G53" s="55">
        <f t="shared" si="0"/>
        <v>70</v>
      </c>
      <c r="H53" s="56">
        <f t="shared" si="1"/>
        <v>-157</v>
      </c>
      <c r="I53" s="77">
        <f t="shared" si="2"/>
        <v>0.3056768558951965</v>
      </c>
      <c r="J53" s="78">
        <f t="shared" si="3"/>
        <v>-0.14144144144144144</v>
      </c>
    </row>
    <row r="54" spans="1:10" x14ac:dyDescent="0.2">
      <c r="A54" s="20" t="s">
        <v>97</v>
      </c>
      <c r="B54" s="55">
        <v>39</v>
      </c>
      <c r="C54" s="56">
        <v>26</v>
      </c>
      <c r="D54" s="55">
        <v>133</v>
      </c>
      <c r="E54" s="56">
        <v>133</v>
      </c>
      <c r="F54" s="57"/>
      <c r="G54" s="55">
        <f t="shared" si="0"/>
        <v>13</v>
      </c>
      <c r="H54" s="56">
        <f t="shared" si="1"/>
        <v>0</v>
      </c>
      <c r="I54" s="77">
        <f t="shared" si="2"/>
        <v>0.5</v>
      </c>
      <c r="J54" s="78">
        <f t="shared" si="3"/>
        <v>0</v>
      </c>
    </row>
    <row r="55" spans="1:10" x14ac:dyDescent="0.2">
      <c r="A55" s="62" t="s">
        <v>98</v>
      </c>
      <c r="B55" s="63">
        <v>4</v>
      </c>
      <c r="C55" s="64">
        <v>2</v>
      </c>
      <c r="D55" s="63">
        <v>9</v>
      </c>
      <c r="E55" s="64">
        <v>10</v>
      </c>
      <c r="F55" s="65"/>
      <c r="G55" s="63">
        <f t="shared" si="0"/>
        <v>2</v>
      </c>
      <c r="H55" s="64">
        <f t="shared" si="1"/>
        <v>-1</v>
      </c>
      <c r="I55" s="79">
        <f t="shared" si="2"/>
        <v>1</v>
      </c>
      <c r="J55" s="80">
        <f t="shared" si="3"/>
        <v>-0.1</v>
      </c>
    </row>
    <row r="56" spans="1:10" x14ac:dyDescent="0.2">
      <c r="A56" s="20" t="s">
        <v>99</v>
      </c>
      <c r="B56" s="55">
        <v>4</v>
      </c>
      <c r="C56" s="56">
        <v>4</v>
      </c>
      <c r="D56" s="55">
        <v>15</v>
      </c>
      <c r="E56" s="56">
        <v>7</v>
      </c>
      <c r="F56" s="57"/>
      <c r="G56" s="55">
        <f t="shared" si="0"/>
        <v>0</v>
      </c>
      <c r="H56" s="56">
        <f t="shared" si="1"/>
        <v>8</v>
      </c>
      <c r="I56" s="77">
        <f t="shared" si="2"/>
        <v>0</v>
      </c>
      <c r="J56" s="78">
        <f t="shared" si="3"/>
        <v>1.1428571428571428</v>
      </c>
    </row>
    <row r="57" spans="1:10" x14ac:dyDescent="0.2">
      <c r="A57" s="20" t="s">
        <v>100</v>
      </c>
      <c r="B57" s="55">
        <v>26</v>
      </c>
      <c r="C57" s="56">
        <v>13</v>
      </c>
      <c r="D57" s="55">
        <v>82</v>
      </c>
      <c r="E57" s="56">
        <v>73</v>
      </c>
      <c r="F57" s="57"/>
      <c r="G57" s="55">
        <f t="shared" si="0"/>
        <v>13</v>
      </c>
      <c r="H57" s="56">
        <f t="shared" si="1"/>
        <v>9</v>
      </c>
      <c r="I57" s="77">
        <f t="shared" si="2"/>
        <v>1</v>
      </c>
      <c r="J57" s="78">
        <f t="shared" si="3"/>
        <v>0.12328767123287671</v>
      </c>
    </row>
    <row r="58" spans="1:10" x14ac:dyDescent="0.2">
      <c r="A58" s="20" t="s">
        <v>101</v>
      </c>
      <c r="B58" s="55">
        <v>101</v>
      </c>
      <c r="C58" s="56">
        <v>44</v>
      </c>
      <c r="D58" s="55">
        <v>199</v>
      </c>
      <c r="E58" s="56">
        <v>151</v>
      </c>
      <c r="F58" s="57"/>
      <c r="G58" s="55">
        <f t="shared" si="0"/>
        <v>57</v>
      </c>
      <c r="H58" s="56">
        <f t="shared" si="1"/>
        <v>48</v>
      </c>
      <c r="I58" s="77">
        <f t="shared" si="2"/>
        <v>1.2954545454545454</v>
      </c>
      <c r="J58" s="78">
        <f t="shared" si="3"/>
        <v>0.31788079470198677</v>
      </c>
    </row>
    <row r="59" spans="1:10" x14ac:dyDescent="0.2">
      <c r="A59" s="20" t="s">
        <v>102</v>
      </c>
      <c r="B59" s="55">
        <v>4</v>
      </c>
      <c r="C59" s="56">
        <v>1</v>
      </c>
      <c r="D59" s="55">
        <v>6</v>
      </c>
      <c r="E59" s="56">
        <v>7</v>
      </c>
      <c r="F59" s="57"/>
      <c r="G59" s="55">
        <f t="shared" si="0"/>
        <v>3</v>
      </c>
      <c r="H59" s="56">
        <f t="shared" si="1"/>
        <v>-1</v>
      </c>
      <c r="I59" s="77">
        <f t="shared" si="2"/>
        <v>3</v>
      </c>
      <c r="J59" s="78">
        <f t="shared" si="3"/>
        <v>-0.14285714285714285</v>
      </c>
    </row>
    <row r="60" spans="1:10" x14ac:dyDescent="0.2">
      <c r="A60" s="20" t="s">
        <v>103</v>
      </c>
      <c r="B60" s="55">
        <v>0</v>
      </c>
      <c r="C60" s="56">
        <v>0</v>
      </c>
      <c r="D60" s="55">
        <v>1</v>
      </c>
      <c r="E60" s="56">
        <v>0</v>
      </c>
      <c r="F60" s="57"/>
      <c r="G60" s="55">
        <f t="shared" si="0"/>
        <v>0</v>
      </c>
      <c r="H60" s="56">
        <f t="shared" si="1"/>
        <v>1</v>
      </c>
      <c r="I60" s="77" t="str">
        <f t="shared" si="2"/>
        <v>-</v>
      </c>
      <c r="J60" s="78" t="str">
        <f t="shared" si="3"/>
        <v>-</v>
      </c>
    </row>
    <row r="61" spans="1:10" x14ac:dyDescent="0.2">
      <c r="A61" s="20" t="s">
        <v>104</v>
      </c>
      <c r="B61" s="55">
        <v>84</v>
      </c>
      <c r="C61" s="56">
        <v>72</v>
      </c>
      <c r="D61" s="55">
        <v>332</v>
      </c>
      <c r="E61" s="56">
        <v>305</v>
      </c>
      <c r="F61" s="57"/>
      <c r="G61" s="55">
        <f t="shared" si="0"/>
        <v>12</v>
      </c>
      <c r="H61" s="56">
        <f t="shared" si="1"/>
        <v>27</v>
      </c>
      <c r="I61" s="77">
        <f t="shared" si="2"/>
        <v>0.16666666666666666</v>
      </c>
      <c r="J61" s="78">
        <f t="shared" si="3"/>
        <v>8.8524590163934422E-2</v>
      </c>
    </row>
    <row r="62" spans="1:10" x14ac:dyDescent="0.2">
      <c r="A62" s="20" t="s">
        <v>105</v>
      </c>
      <c r="B62" s="55">
        <v>12</v>
      </c>
      <c r="C62" s="56">
        <v>6</v>
      </c>
      <c r="D62" s="55">
        <v>35</v>
      </c>
      <c r="E62" s="56">
        <v>37</v>
      </c>
      <c r="F62" s="57"/>
      <c r="G62" s="55">
        <f t="shared" si="0"/>
        <v>6</v>
      </c>
      <c r="H62" s="56">
        <f t="shared" si="1"/>
        <v>-2</v>
      </c>
      <c r="I62" s="77">
        <f t="shared" si="2"/>
        <v>1</v>
      </c>
      <c r="J62" s="78">
        <f t="shared" si="3"/>
        <v>-5.4054054054054057E-2</v>
      </c>
    </row>
    <row r="63" spans="1:10" x14ac:dyDescent="0.2">
      <c r="A63" s="20" t="s">
        <v>106</v>
      </c>
      <c r="B63" s="55">
        <v>16</v>
      </c>
      <c r="C63" s="56">
        <v>12</v>
      </c>
      <c r="D63" s="55">
        <v>68</v>
      </c>
      <c r="E63" s="56">
        <v>79</v>
      </c>
      <c r="F63" s="57"/>
      <c r="G63" s="55">
        <f t="shared" si="0"/>
        <v>4</v>
      </c>
      <c r="H63" s="56">
        <f t="shared" si="1"/>
        <v>-11</v>
      </c>
      <c r="I63" s="77">
        <f t="shared" si="2"/>
        <v>0.33333333333333331</v>
      </c>
      <c r="J63" s="78">
        <f t="shared" si="3"/>
        <v>-0.13924050632911392</v>
      </c>
    </row>
    <row r="64" spans="1:10" x14ac:dyDescent="0.2">
      <c r="A64" s="20" t="s">
        <v>107</v>
      </c>
      <c r="B64" s="55">
        <v>5</v>
      </c>
      <c r="C64" s="56">
        <v>7</v>
      </c>
      <c r="D64" s="55">
        <v>15</v>
      </c>
      <c r="E64" s="56">
        <v>35</v>
      </c>
      <c r="F64" s="57"/>
      <c r="G64" s="55">
        <f t="shared" si="0"/>
        <v>-2</v>
      </c>
      <c r="H64" s="56">
        <f t="shared" si="1"/>
        <v>-20</v>
      </c>
      <c r="I64" s="77">
        <f t="shared" si="2"/>
        <v>-0.2857142857142857</v>
      </c>
      <c r="J64" s="78">
        <f t="shared" si="3"/>
        <v>-0.5714285714285714</v>
      </c>
    </row>
    <row r="65" spans="1:10" x14ac:dyDescent="0.2">
      <c r="A65" s="20" t="s">
        <v>108</v>
      </c>
      <c r="B65" s="55">
        <v>0</v>
      </c>
      <c r="C65" s="56">
        <v>3</v>
      </c>
      <c r="D65" s="55">
        <v>3</v>
      </c>
      <c r="E65" s="56">
        <v>15</v>
      </c>
      <c r="F65" s="57"/>
      <c r="G65" s="55">
        <f t="shared" si="0"/>
        <v>-3</v>
      </c>
      <c r="H65" s="56">
        <f t="shared" si="1"/>
        <v>-12</v>
      </c>
      <c r="I65" s="77">
        <f t="shared" si="2"/>
        <v>-1</v>
      </c>
      <c r="J65" s="78">
        <f t="shared" si="3"/>
        <v>-0.8</v>
      </c>
    </row>
    <row r="66" spans="1:10" x14ac:dyDescent="0.2">
      <c r="A66" s="20" t="s">
        <v>109</v>
      </c>
      <c r="B66" s="55">
        <v>8</v>
      </c>
      <c r="C66" s="56">
        <v>9</v>
      </c>
      <c r="D66" s="55">
        <v>34</v>
      </c>
      <c r="E66" s="56">
        <v>27</v>
      </c>
      <c r="F66" s="57"/>
      <c r="G66" s="55">
        <f t="shared" si="0"/>
        <v>-1</v>
      </c>
      <c r="H66" s="56">
        <f t="shared" si="1"/>
        <v>7</v>
      </c>
      <c r="I66" s="77">
        <f t="shared" si="2"/>
        <v>-0.1111111111111111</v>
      </c>
      <c r="J66" s="78">
        <f t="shared" si="3"/>
        <v>0.25925925925925924</v>
      </c>
    </row>
    <row r="67" spans="1:10" x14ac:dyDescent="0.2">
      <c r="A67" s="20" t="s">
        <v>110</v>
      </c>
      <c r="B67" s="55">
        <v>7</v>
      </c>
      <c r="C67" s="56">
        <v>18</v>
      </c>
      <c r="D67" s="55">
        <v>42</v>
      </c>
      <c r="E67" s="56">
        <v>60</v>
      </c>
      <c r="F67" s="57"/>
      <c r="G67" s="55">
        <f t="shared" si="0"/>
        <v>-11</v>
      </c>
      <c r="H67" s="56">
        <f t="shared" si="1"/>
        <v>-18</v>
      </c>
      <c r="I67" s="77">
        <f t="shared" si="2"/>
        <v>-0.61111111111111116</v>
      </c>
      <c r="J67" s="78">
        <f t="shared" si="3"/>
        <v>-0.3</v>
      </c>
    </row>
    <row r="68" spans="1:10" x14ac:dyDescent="0.2">
      <c r="A68" s="20" t="s">
        <v>111</v>
      </c>
      <c r="B68" s="55">
        <v>4</v>
      </c>
      <c r="C68" s="56">
        <v>1</v>
      </c>
      <c r="D68" s="55">
        <v>12</v>
      </c>
      <c r="E68" s="56">
        <v>8</v>
      </c>
      <c r="F68" s="57"/>
      <c r="G68" s="55">
        <f t="shared" si="0"/>
        <v>3</v>
      </c>
      <c r="H68" s="56">
        <f t="shared" si="1"/>
        <v>4</v>
      </c>
      <c r="I68" s="77">
        <f t="shared" si="2"/>
        <v>3</v>
      </c>
      <c r="J68" s="78">
        <f t="shared" si="3"/>
        <v>0.5</v>
      </c>
    </row>
    <row r="69" spans="1:10" x14ac:dyDescent="0.2">
      <c r="A69" s="20" t="s">
        <v>112</v>
      </c>
      <c r="B69" s="55">
        <v>11</v>
      </c>
      <c r="C69" s="56">
        <v>6</v>
      </c>
      <c r="D69" s="55">
        <v>53</v>
      </c>
      <c r="E69" s="56">
        <v>52</v>
      </c>
      <c r="F69" s="57"/>
      <c r="G69" s="55">
        <f t="shared" si="0"/>
        <v>5</v>
      </c>
      <c r="H69" s="56">
        <f t="shared" si="1"/>
        <v>1</v>
      </c>
      <c r="I69" s="77">
        <f t="shared" si="2"/>
        <v>0.83333333333333337</v>
      </c>
      <c r="J69" s="78">
        <f t="shared" si="3"/>
        <v>1.9230769230769232E-2</v>
      </c>
    </row>
    <row r="70" spans="1:10" x14ac:dyDescent="0.2">
      <c r="A70" s="20" t="s">
        <v>113</v>
      </c>
      <c r="B70" s="55">
        <v>1</v>
      </c>
      <c r="C70" s="56">
        <v>3</v>
      </c>
      <c r="D70" s="55">
        <v>16</v>
      </c>
      <c r="E70" s="56">
        <v>28</v>
      </c>
      <c r="F70" s="57"/>
      <c r="G70" s="55">
        <f t="shared" ref="G70" si="4">B70-C70</f>
        <v>-2</v>
      </c>
      <c r="H70" s="56">
        <f t="shared" ref="H70" si="5">D70-E70</f>
        <v>-12</v>
      </c>
      <c r="I70" s="77">
        <f t="shared" ref="I70" si="6">IF(C70=0, "-", IF(G70/C70&lt;10, G70/C70, "&gt;999%"))</f>
        <v>-0.66666666666666663</v>
      </c>
      <c r="J70" s="78">
        <f t="shared" ref="J70" si="7">IF(E70=0, "-", IF(H70/E70&lt;10, H70/E70, "&gt;999%"))</f>
        <v>-0.42857142857142855</v>
      </c>
    </row>
    <row r="71" spans="1:10" x14ac:dyDescent="0.2">
      <c r="A71" s="81"/>
      <c r="B71" s="82"/>
      <c r="C71" s="83"/>
      <c r="D71" s="82"/>
      <c r="E71" s="83"/>
      <c r="F71" s="84"/>
      <c r="G71" s="82"/>
      <c r="H71" s="83"/>
      <c r="I71" s="85"/>
      <c r="J71" s="86"/>
    </row>
    <row r="72" spans="1:10" s="38" customFormat="1" x14ac:dyDescent="0.2">
      <c r="A72" s="12" t="s">
        <v>17</v>
      </c>
      <c r="B72" s="32">
        <f>SUM(B6:B71)</f>
        <v>7200</v>
      </c>
      <c r="C72" s="33">
        <f>SUM(C6:C71)</f>
        <v>6953</v>
      </c>
      <c r="D72" s="32">
        <f>SUM(D6:D71)</f>
        <v>28087</v>
      </c>
      <c r="E72" s="33">
        <f>SUM(E6:E71)</f>
        <v>34933</v>
      </c>
      <c r="F72" s="34"/>
      <c r="G72" s="32">
        <f>SUM(G6:G71)</f>
        <v>247</v>
      </c>
      <c r="H72" s="33">
        <f>SUM(H6:H71)</f>
        <v>-6846</v>
      </c>
      <c r="I72" s="35">
        <f>IF(C72=0, 0, G72/C72)</f>
        <v>3.5524234143535165E-2</v>
      </c>
      <c r="J72" s="36">
        <f>IF(E72=0, 0, H72/E72)</f>
        <v>-0.19597515243466063</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4"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795CA-C2E0-4880-99A0-47DE5EE92B1B}">
  <sheetPr>
    <pageSetUpPr fitToPage="1"/>
  </sheetPr>
  <dimension ref="A1:H72"/>
  <sheetViews>
    <sheetView tabSelected="1" workbookViewId="0">
      <selection activeCell="M1" sqref="M1"/>
    </sheetView>
  </sheetViews>
  <sheetFormatPr defaultRowHeight="12.75" x14ac:dyDescent="0.2"/>
  <cols>
    <col min="1" max="1" width="24.5703125" style="1" bestFit="1" customWidth="1"/>
    <col min="2" max="5" width="10.140625" style="1" customWidth="1"/>
    <col min="6" max="6" width="1.7109375" style="1" customWidth="1"/>
    <col min="7" max="8" width="10.140625" style="1" customWidth="1"/>
    <col min="9" max="256" width="8.7109375" style="1"/>
    <col min="257" max="257" width="19.7109375" style="1" customWidth="1"/>
    <col min="258" max="261" width="10.140625" style="1" customWidth="1"/>
    <col min="262" max="262" width="1.7109375" style="1" customWidth="1"/>
    <col min="263" max="264" width="10.140625" style="1" customWidth="1"/>
    <col min="265" max="512" width="8.7109375" style="1"/>
    <col min="513" max="513" width="19.7109375" style="1" customWidth="1"/>
    <col min="514" max="517" width="10.140625" style="1" customWidth="1"/>
    <col min="518" max="518" width="1.7109375" style="1" customWidth="1"/>
    <col min="519" max="520" width="10.140625" style="1" customWidth="1"/>
    <col min="521" max="768" width="8.7109375" style="1"/>
    <col min="769" max="769" width="19.7109375" style="1" customWidth="1"/>
    <col min="770" max="773" width="10.140625" style="1" customWidth="1"/>
    <col min="774" max="774" width="1.7109375" style="1" customWidth="1"/>
    <col min="775" max="776" width="10.140625" style="1" customWidth="1"/>
    <col min="777" max="1024" width="8.7109375" style="1"/>
    <col min="1025" max="1025" width="19.7109375" style="1" customWidth="1"/>
    <col min="1026" max="1029" width="10.140625" style="1" customWidth="1"/>
    <col min="1030" max="1030" width="1.7109375" style="1" customWidth="1"/>
    <col min="1031" max="1032" width="10.140625" style="1" customWidth="1"/>
    <col min="1033" max="1280" width="8.7109375" style="1"/>
    <col min="1281" max="1281" width="19.7109375" style="1" customWidth="1"/>
    <col min="1282" max="1285" width="10.140625" style="1" customWidth="1"/>
    <col min="1286" max="1286" width="1.7109375" style="1" customWidth="1"/>
    <col min="1287" max="1288" width="10.140625" style="1" customWidth="1"/>
    <col min="1289" max="1536" width="8.7109375" style="1"/>
    <col min="1537" max="1537" width="19.7109375" style="1" customWidth="1"/>
    <col min="1538" max="1541" width="10.140625" style="1" customWidth="1"/>
    <col min="1542" max="1542" width="1.7109375" style="1" customWidth="1"/>
    <col min="1543" max="1544" width="10.140625" style="1" customWidth="1"/>
    <col min="1545" max="1792" width="8.7109375" style="1"/>
    <col min="1793" max="1793" width="19.7109375" style="1" customWidth="1"/>
    <col min="1794" max="1797" width="10.140625" style="1" customWidth="1"/>
    <col min="1798" max="1798" width="1.7109375" style="1" customWidth="1"/>
    <col min="1799" max="1800" width="10.140625" style="1" customWidth="1"/>
    <col min="1801" max="2048" width="8.7109375" style="1"/>
    <col min="2049" max="2049" width="19.7109375" style="1" customWidth="1"/>
    <col min="2050" max="2053" width="10.140625" style="1" customWidth="1"/>
    <col min="2054" max="2054" width="1.7109375" style="1" customWidth="1"/>
    <col min="2055" max="2056" width="10.140625" style="1" customWidth="1"/>
    <col min="2057" max="2304" width="8.7109375" style="1"/>
    <col min="2305" max="2305" width="19.7109375" style="1" customWidth="1"/>
    <col min="2306" max="2309" width="10.140625" style="1" customWidth="1"/>
    <col min="2310" max="2310" width="1.7109375" style="1" customWidth="1"/>
    <col min="2311" max="2312" width="10.140625" style="1" customWidth="1"/>
    <col min="2313" max="2560" width="8.7109375" style="1"/>
    <col min="2561" max="2561" width="19.7109375" style="1" customWidth="1"/>
    <col min="2562" max="2565" width="10.140625" style="1" customWidth="1"/>
    <col min="2566" max="2566" width="1.7109375" style="1" customWidth="1"/>
    <col min="2567" max="2568" width="10.140625" style="1" customWidth="1"/>
    <col min="2569" max="2816" width="8.7109375" style="1"/>
    <col min="2817" max="2817" width="19.7109375" style="1" customWidth="1"/>
    <col min="2818" max="2821" width="10.140625" style="1" customWidth="1"/>
    <col min="2822" max="2822" width="1.7109375" style="1" customWidth="1"/>
    <col min="2823" max="2824" width="10.140625" style="1" customWidth="1"/>
    <col min="2825" max="3072" width="8.7109375" style="1"/>
    <col min="3073" max="3073" width="19.7109375" style="1" customWidth="1"/>
    <col min="3074" max="3077" width="10.140625" style="1" customWidth="1"/>
    <col min="3078" max="3078" width="1.7109375" style="1" customWidth="1"/>
    <col min="3079" max="3080" width="10.140625" style="1" customWidth="1"/>
    <col min="3081" max="3328" width="8.7109375" style="1"/>
    <col min="3329" max="3329" width="19.7109375" style="1" customWidth="1"/>
    <col min="3330" max="3333" width="10.140625" style="1" customWidth="1"/>
    <col min="3334" max="3334" width="1.7109375" style="1" customWidth="1"/>
    <col min="3335" max="3336" width="10.140625" style="1" customWidth="1"/>
    <col min="3337" max="3584" width="8.7109375" style="1"/>
    <col min="3585" max="3585" width="19.7109375" style="1" customWidth="1"/>
    <col min="3586" max="3589" width="10.140625" style="1" customWidth="1"/>
    <col min="3590" max="3590" width="1.7109375" style="1" customWidth="1"/>
    <col min="3591" max="3592" width="10.140625" style="1" customWidth="1"/>
    <col min="3593" max="3840" width="8.7109375" style="1"/>
    <col min="3841" max="3841" width="19.7109375" style="1" customWidth="1"/>
    <col min="3842" max="3845" width="10.140625" style="1" customWidth="1"/>
    <col min="3846" max="3846" width="1.7109375" style="1" customWidth="1"/>
    <col min="3847" max="3848" width="10.140625" style="1" customWidth="1"/>
    <col min="3849" max="4096" width="8.7109375" style="1"/>
    <col min="4097" max="4097" width="19.7109375" style="1" customWidth="1"/>
    <col min="4098" max="4101" width="10.140625" style="1" customWidth="1"/>
    <col min="4102" max="4102" width="1.7109375" style="1" customWidth="1"/>
    <col min="4103" max="4104" width="10.140625" style="1" customWidth="1"/>
    <col min="4105" max="4352" width="8.7109375" style="1"/>
    <col min="4353" max="4353" width="19.7109375" style="1" customWidth="1"/>
    <col min="4354" max="4357" width="10.140625" style="1" customWidth="1"/>
    <col min="4358" max="4358" width="1.7109375" style="1" customWidth="1"/>
    <col min="4359" max="4360" width="10.140625" style="1" customWidth="1"/>
    <col min="4361" max="4608" width="8.7109375" style="1"/>
    <col min="4609" max="4609" width="19.7109375" style="1" customWidth="1"/>
    <col min="4610" max="4613" width="10.140625" style="1" customWidth="1"/>
    <col min="4614" max="4614" width="1.7109375" style="1" customWidth="1"/>
    <col min="4615" max="4616" width="10.140625" style="1" customWidth="1"/>
    <col min="4617" max="4864" width="8.7109375" style="1"/>
    <col min="4865" max="4865" width="19.7109375" style="1" customWidth="1"/>
    <col min="4866" max="4869" width="10.140625" style="1" customWidth="1"/>
    <col min="4870" max="4870" width="1.7109375" style="1" customWidth="1"/>
    <col min="4871" max="4872" width="10.140625" style="1" customWidth="1"/>
    <col min="4873" max="5120" width="8.7109375" style="1"/>
    <col min="5121" max="5121" width="19.7109375" style="1" customWidth="1"/>
    <col min="5122" max="5125" width="10.140625" style="1" customWidth="1"/>
    <col min="5126" max="5126" width="1.7109375" style="1" customWidth="1"/>
    <col min="5127" max="5128" width="10.140625" style="1" customWidth="1"/>
    <col min="5129" max="5376" width="8.7109375" style="1"/>
    <col min="5377" max="5377" width="19.7109375" style="1" customWidth="1"/>
    <col min="5378" max="5381" width="10.140625" style="1" customWidth="1"/>
    <col min="5382" max="5382" width="1.7109375" style="1" customWidth="1"/>
    <col min="5383" max="5384" width="10.140625" style="1" customWidth="1"/>
    <col min="5385" max="5632" width="8.7109375" style="1"/>
    <col min="5633" max="5633" width="19.7109375" style="1" customWidth="1"/>
    <col min="5634" max="5637" width="10.140625" style="1" customWidth="1"/>
    <col min="5638" max="5638" width="1.7109375" style="1" customWidth="1"/>
    <col min="5639" max="5640" width="10.140625" style="1" customWidth="1"/>
    <col min="5641" max="5888" width="8.7109375" style="1"/>
    <col min="5889" max="5889" width="19.7109375" style="1" customWidth="1"/>
    <col min="5890" max="5893" width="10.140625" style="1" customWidth="1"/>
    <col min="5894" max="5894" width="1.7109375" style="1" customWidth="1"/>
    <col min="5895" max="5896" width="10.140625" style="1" customWidth="1"/>
    <col min="5897" max="6144" width="8.7109375" style="1"/>
    <col min="6145" max="6145" width="19.7109375" style="1" customWidth="1"/>
    <col min="6146" max="6149" width="10.140625" style="1" customWidth="1"/>
    <col min="6150" max="6150" width="1.7109375" style="1" customWidth="1"/>
    <col min="6151" max="6152" width="10.140625" style="1" customWidth="1"/>
    <col min="6153" max="6400" width="8.7109375" style="1"/>
    <col min="6401" max="6401" width="19.7109375" style="1" customWidth="1"/>
    <col min="6402" max="6405" width="10.140625" style="1" customWidth="1"/>
    <col min="6406" max="6406" width="1.7109375" style="1" customWidth="1"/>
    <col min="6407" max="6408" width="10.140625" style="1" customWidth="1"/>
    <col min="6409" max="6656" width="8.7109375" style="1"/>
    <col min="6657" max="6657" width="19.7109375" style="1" customWidth="1"/>
    <col min="6658" max="6661" width="10.140625" style="1" customWidth="1"/>
    <col min="6662" max="6662" width="1.7109375" style="1" customWidth="1"/>
    <col min="6663" max="6664" width="10.140625" style="1" customWidth="1"/>
    <col min="6665" max="6912" width="8.7109375" style="1"/>
    <col min="6913" max="6913" width="19.7109375" style="1" customWidth="1"/>
    <col min="6914" max="6917" width="10.140625" style="1" customWidth="1"/>
    <col min="6918" max="6918" width="1.7109375" style="1" customWidth="1"/>
    <col min="6919" max="6920" width="10.140625" style="1" customWidth="1"/>
    <col min="6921" max="7168" width="8.7109375" style="1"/>
    <col min="7169" max="7169" width="19.7109375" style="1" customWidth="1"/>
    <col min="7170" max="7173" width="10.140625" style="1" customWidth="1"/>
    <col min="7174" max="7174" width="1.7109375" style="1" customWidth="1"/>
    <col min="7175" max="7176" width="10.140625" style="1" customWidth="1"/>
    <col min="7177" max="7424" width="8.7109375" style="1"/>
    <col min="7425" max="7425" width="19.7109375" style="1" customWidth="1"/>
    <col min="7426" max="7429" width="10.140625" style="1" customWidth="1"/>
    <col min="7430" max="7430" width="1.7109375" style="1" customWidth="1"/>
    <col min="7431" max="7432" width="10.140625" style="1" customWidth="1"/>
    <col min="7433" max="7680" width="8.7109375" style="1"/>
    <col min="7681" max="7681" width="19.7109375" style="1" customWidth="1"/>
    <col min="7682" max="7685" width="10.140625" style="1" customWidth="1"/>
    <col min="7686" max="7686" width="1.7109375" style="1" customWidth="1"/>
    <col min="7687" max="7688" width="10.140625" style="1" customWidth="1"/>
    <col min="7689" max="7936" width="8.7109375" style="1"/>
    <col min="7937" max="7937" width="19.7109375" style="1" customWidth="1"/>
    <col min="7938" max="7941" width="10.140625" style="1" customWidth="1"/>
    <col min="7942" max="7942" width="1.7109375" style="1" customWidth="1"/>
    <col min="7943" max="7944" width="10.140625" style="1" customWidth="1"/>
    <col min="7945" max="8192" width="8.7109375" style="1"/>
    <col min="8193" max="8193" width="19.7109375" style="1" customWidth="1"/>
    <col min="8194" max="8197" width="10.140625" style="1" customWidth="1"/>
    <col min="8198" max="8198" width="1.7109375" style="1" customWidth="1"/>
    <col min="8199" max="8200" width="10.140625" style="1" customWidth="1"/>
    <col min="8201" max="8448" width="8.7109375" style="1"/>
    <col min="8449" max="8449" width="19.7109375" style="1" customWidth="1"/>
    <col min="8450" max="8453" width="10.140625" style="1" customWidth="1"/>
    <col min="8454" max="8454" width="1.7109375" style="1" customWidth="1"/>
    <col min="8455" max="8456" width="10.140625" style="1" customWidth="1"/>
    <col min="8457" max="8704" width="8.7109375" style="1"/>
    <col min="8705" max="8705" width="19.7109375" style="1" customWidth="1"/>
    <col min="8706" max="8709" width="10.140625" style="1" customWidth="1"/>
    <col min="8710" max="8710" width="1.7109375" style="1" customWidth="1"/>
    <col min="8711" max="8712" width="10.140625" style="1" customWidth="1"/>
    <col min="8713" max="8960" width="8.7109375" style="1"/>
    <col min="8961" max="8961" width="19.7109375" style="1" customWidth="1"/>
    <col min="8962" max="8965" width="10.140625" style="1" customWidth="1"/>
    <col min="8966" max="8966" width="1.7109375" style="1" customWidth="1"/>
    <col min="8967" max="8968" width="10.140625" style="1" customWidth="1"/>
    <col min="8969" max="9216" width="8.7109375" style="1"/>
    <col min="9217" max="9217" width="19.7109375" style="1" customWidth="1"/>
    <col min="9218" max="9221" width="10.140625" style="1" customWidth="1"/>
    <col min="9222" max="9222" width="1.7109375" style="1" customWidth="1"/>
    <col min="9223" max="9224" width="10.140625" style="1" customWidth="1"/>
    <col min="9225" max="9472" width="8.7109375" style="1"/>
    <col min="9473" max="9473" width="19.7109375" style="1" customWidth="1"/>
    <col min="9474" max="9477" width="10.140625" style="1" customWidth="1"/>
    <col min="9478" max="9478" width="1.7109375" style="1" customWidth="1"/>
    <col min="9479" max="9480" width="10.140625" style="1" customWidth="1"/>
    <col min="9481" max="9728" width="8.7109375" style="1"/>
    <col min="9729" max="9729" width="19.7109375" style="1" customWidth="1"/>
    <col min="9730" max="9733" width="10.140625" style="1" customWidth="1"/>
    <col min="9734" max="9734" width="1.7109375" style="1" customWidth="1"/>
    <col min="9735" max="9736" width="10.140625" style="1" customWidth="1"/>
    <col min="9737" max="9984" width="8.7109375" style="1"/>
    <col min="9985" max="9985" width="19.7109375" style="1" customWidth="1"/>
    <col min="9986" max="9989" width="10.140625" style="1" customWidth="1"/>
    <col min="9990" max="9990" width="1.7109375" style="1" customWidth="1"/>
    <col min="9991" max="9992" width="10.140625" style="1" customWidth="1"/>
    <col min="9993" max="10240" width="8.7109375" style="1"/>
    <col min="10241" max="10241" width="19.7109375" style="1" customWidth="1"/>
    <col min="10242" max="10245" width="10.140625" style="1" customWidth="1"/>
    <col min="10246" max="10246" width="1.7109375" style="1" customWidth="1"/>
    <col min="10247" max="10248" width="10.140625" style="1" customWidth="1"/>
    <col min="10249" max="10496" width="8.7109375" style="1"/>
    <col min="10497" max="10497" width="19.7109375" style="1" customWidth="1"/>
    <col min="10498" max="10501" width="10.140625" style="1" customWidth="1"/>
    <col min="10502" max="10502" width="1.7109375" style="1" customWidth="1"/>
    <col min="10503" max="10504" width="10.140625" style="1" customWidth="1"/>
    <col min="10505" max="10752" width="8.7109375" style="1"/>
    <col min="10753" max="10753" width="19.7109375" style="1" customWidth="1"/>
    <col min="10754" max="10757" width="10.140625" style="1" customWidth="1"/>
    <col min="10758" max="10758" width="1.7109375" style="1" customWidth="1"/>
    <col min="10759" max="10760" width="10.140625" style="1" customWidth="1"/>
    <col min="10761" max="11008" width="8.7109375" style="1"/>
    <col min="11009" max="11009" width="19.7109375" style="1" customWidth="1"/>
    <col min="11010" max="11013" width="10.140625" style="1" customWidth="1"/>
    <col min="11014" max="11014" width="1.7109375" style="1" customWidth="1"/>
    <col min="11015" max="11016" width="10.140625" style="1" customWidth="1"/>
    <col min="11017" max="11264" width="8.7109375" style="1"/>
    <col min="11265" max="11265" width="19.7109375" style="1" customWidth="1"/>
    <col min="11266" max="11269" width="10.140625" style="1" customWidth="1"/>
    <col min="11270" max="11270" width="1.7109375" style="1" customWidth="1"/>
    <col min="11271" max="11272" width="10.140625" style="1" customWidth="1"/>
    <col min="11273" max="11520" width="8.7109375" style="1"/>
    <col min="11521" max="11521" width="19.7109375" style="1" customWidth="1"/>
    <col min="11522" max="11525" width="10.140625" style="1" customWidth="1"/>
    <col min="11526" max="11526" width="1.7109375" style="1" customWidth="1"/>
    <col min="11527" max="11528" width="10.140625" style="1" customWidth="1"/>
    <col min="11529" max="11776" width="8.7109375" style="1"/>
    <col min="11777" max="11777" width="19.7109375" style="1" customWidth="1"/>
    <col min="11778" max="11781" width="10.140625" style="1" customWidth="1"/>
    <col min="11782" max="11782" width="1.7109375" style="1" customWidth="1"/>
    <col min="11783" max="11784" width="10.140625" style="1" customWidth="1"/>
    <col min="11785" max="12032" width="8.7109375" style="1"/>
    <col min="12033" max="12033" width="19.7109375" style="1" customWidth="1"/>
    <col min="12034" max="12037" width="10.140625" style="1" customWidth="1"/>
    <col min="12038" max="12038" width="1.7109375" style="1" customWidth="1"/>
    <col min="12039" max="12040" width="10.140625" style="1" customWidth="1"/>
    <col min="12041" max="12288" width="8.7109375" style="1"/>
    <col min="12289" max="12289" width="19.7109375" style="1" customWidth="1"/>
    <col min="12290" max="12293" width="10.140625" style="1" customWidth="1"/>
    <col min="12294" max="12294" width="1.7109375" style="1" customWidth="1"/>
    <col min="12295" max="12296" width="10.140625" style="1" customWidth="1"/>
    <col min="12297" max="12544" width="8.7109375" style="1"/>
    <col min="12545" max="12545" width="19.7109375" style="1" customWidth="1"/>
    <col min="12546" max="12549" width="10.140625" style="1" customWidth="1"/>
    <col min="12550" max="12550" width="1.7109375" style="1" customWidth="1"/>
    <col min="12551" max="12552" width="10.140625" style="1" customWidth="1"/>
    <col min="12553" max="12800" width="8.7109375" style="1"/>
    <col min="12801" max="12801" width="19.7109375" style="1" customWidth="1"/>
    <col min="12802" max="12805" width="10.140625" style="1" customWidth="1"/>
    <col min="12806" max="12806" width="1.7109375" style="1" customWidth="1"/>
    <col min="12807" max="12808" width="10.140625" style="1" customWidth="1"/>
    <col min="12809" max="13056" width="8.7109375" style="1"/>
    <col min="13057" max="13057" width="19.7109375" style="1" customWidth="1"/>
    <col min="13058" max="13061" width="10.140625" style="1" customWidth="1"/>
    <col min="13062" max="13062" width="1.7109375" style="1" customWidth="1"/>
    <col min="13063" max="13064" width="10.140625" style="1" customWidth="1"/>
    <col min="13065" max="13312" width="8.7109375" style="1"/>
    <col min="13313" max="13313" width="19.7109375" style="1" customWidth="1"/>
    <col min="13314" max="13317" width="10.140625" style="1" customWidth="1"/>
    <col min="13318" max="13318" width="1.7109375" style="1" customWidth="1"/>
    <col min="13319" max="13320" width="10.140625" style="1" customWidth="1"/>
    <col min="13321" max="13568" width="8.7109375" style="1"/>
    <col min="13569" max="13569" width="19.7109375" style="1" customWidth="1"/>
    <col min="13570" max="13573" width="10.140625" style="1" customWidth="1"/>
    <col min="13574" max="13574" width="1.7109375" style="1" customWidth="1"/>
    <col min="13575" max="13576" width="10.140625" style="1" customWidth="1"/>
    <col min="13577" max="13824" width="8.7109375" style="1"/>
    <col min="13825" max="13825" width="19.7109375" style="1" customWidth="1"/>
    <col min="13826" max="13829" width="10.140625" style="1" customWidth="1"/>
    <col min="13830" max="13830" width="1.7109375" style="1" customWidth="1"/>
    <col min="13831" max="13832" width="10.140625" style="1" customWidth="1"/>
    <col min="13833" max="14080" width="8.7109375" style="1"/>
    <col min="14081" max="14081" width="19.7109375" style="1" customWidth="1"/>
    <col min="14082" max="14085" width="10.140625" style="1" customWidth="1"/>
    <col min="14086" max="14086" width="1.7109375" style="1" customWidth="1"/>
    <col min="14087" max="14088" width="10.140625" style="1" customWidth="1"/>
    <col min="14089" max="14336" width="8.7109375" style="1"/>
    <col min="14337" max="14337" width="19.7109375" style="1" customWidth="1"/>
    <col min="14338" max="14341" width="10.140625" style="1" customWidth="1"/>
    <col min="14342" max="14342" width="1.7109375" style="1" customWidth="1"/>
    <col min="14343" max="14344" width="10.140625" style="1" customWidth="1"/>
    <col min="14345" max="14592" width="8.7109375" style="1"/>
    <col min="14593" max="14593" width="19.7109375" style="1" customWidth="1"/>
    <col min="14594" max="14597" width="10.140625" style="1" customWidth="1"/>
    <col min="14598" max="14598" width="1.7109375" style="1" customWidth="1"/>
    <col min="14599" max="14600" width="10.140625" style="1" customWidth="1"/>
    <col min="14601" max="14848" width="8.7109375" style="1"/>
    <col min="14849" max="14849" width="19.7109375" style="1" customWidth="1"/>
    <col min="14850" max="14853" width="10.140625" style="1" customWidth="1"/>
    <col min="14854" max="14854" width="1.7109375" style="1" customWidth="1"/>
    <col min="14855" max="14856" width="10.140625" style="1" customWidth="1"/>
    <col min="14857" max="15104" width="8.7109375" style="1"/>
    <col min="15105" max="15105" width="19.7109375" style="1" customWidth="1"/>
    <col min="15106" max="15109" width="10.140625" style="1" customWidth="1"/>
    <col min="15110" max="15110" width="1.7109375" style="1" customWidth="1"/>
    <col min="15111" max="15112" width="10.140625" style="1" customWidth="1"/>
    <col min="15113" max="15360" width="8.7109375" style="1"/>
    <col min="15361" max="15361" width="19.7109375" style="1" customWidth="1"/>
    <col min="15362" max="15365" width="10.140625" style="1" customWidth="1"/>
    <col min="15366" max="15366" width="1.7109375" style="1" customWidth="1"/>
    <col min="15367" max="15368" width="10.140625" style="1" customWidth="1"/>
    <col min="15369" max="15616" width="8.7109375" style="1"/>
    <col min="15617" max="15617" width="19.7109375" style="1" customWidth="1"/>
    <col min="15618" max="15621" width="10.140625" style="1" customWidth="1"/>
    <col min="15622" max="15622" width="1.7109375" style="1" customWidth="1"/>
    <col min="15623" max="15624" width="10.140625" style="1" customWidth="1"/>
    <col min="15625" max="15872" width="8.7109375" style="1"/>
    <col min="15873" max="15873" width="19.7109375" style="1" customWidth="1"/>
    <col min="15874" max="15877" width="10.140625" style="1" customWidth="1"/>
    <col min="15878" max="15878" width="1.7109375" style="1" customWidth="1"/>
    <col min="15879" max="15880" width="10.140625" style="1" customWidth="1"/>
    <col min="15881" max="16128" width="8.7109375" style="1"/>
    <col min="16129" max="16129" width="19.7109375" style="1" customWidth="1"/>
    <col min="16130" max="16133" width="10.140625" style="1" customWidth="1"/>
    <col min="16134" max="16134" width="1.7109375" style="1" customWidth="1"/>
    <col min="16135" max="16136" width="10.140625" style="1" customWidth="1"/>
    <col min="16137" max="16384" width="8.7109375" style="1"/>
  </cols>
  <sheetData>
    <row r="1" spans="1:8" s="44" customFormat="1" ht="20.25" x14ac:dyDescent="0.3">
      <c r="A1" s="52" t="s">
        <v>19</v>
      </c>
      <c r="B1" s="174" t="s">
        <v>114</v>
      </c>
      <c r="C1" s="175"/>
      <c r="D1" s="175"/>
      <c r="E1" s="175"/>
      <c r="F1" s="175"/>
      <c r="G1" s="175"/>
      <c r="H1" s="175"/>
    </row>
    <row r="2" spans="1:8" s="44" customFormat="1" ht="20.25" x14ac:dyDescent="0.3">
      <c r="A2" s="52" t="s">
        <v>21</v>
      </c>
      <c r="B2" s="176" t="s">
        <v>3</v>
      </c>
      <c r="C2" s="177"/>
      <c r="D2" s="177"/>
      <c r="E2" s="177"/>
      <c r="F2" s="177"/>
      <c r="G2" s="177"/>
      <c r="H2" s="177"/>
    </row>
    <row r="4" spans="1:8" x14ac:dyDescent="0.2">
      <c r="A4" s="87"/>
      <c r="B4" s="170" t="s">
        <v>4</v>
      </c>
      <c r="C4" s="171"/>
      <c r="D4" s="170" t="s">
        <v>5</v>
      </c>
      <c r="E4" s="171"/>
      <c r="F4" s="11"/>
      <c r="G4" s="170" t="s">
        <v>115</v>
      </c>
      <c r="H4" s="171"/>
    </row>
    <row r="5" spans="1:8" x14ac:dyDescent="0.2">
      <c r="A5" s="12" t="s">
        <v>7</v>
      </c>
      <c r="B5" s="13">
        <f>VALUE(RIGHT(B2, 4))</f>
        <v>2020</v>
      </c>
      <c r="C5" s="14">
        <f>B5-1</f>
        <v>2019</v>
      </c>
      <c r="D5" s="13">
        <f>B5</f>
        <v>2020</v>
      </c>
      <c r="E5" s="14">
        <f>C5</f>
        <v>2019</v>
      </c>
      <c r="F5" s="15"/>
      <c r="G5" s="13" t="s">
        <v>8</v>
      </c>
      <c r="H5" s="14" t="s">
        <v>5</v>
      </c>
    </row>
    <row r="6" spans="1:8" ht="15" x14ac:dyDescent="0.25">
      <c r="A6" s="20" t="s">
        <v>49</v>
      </c>
      <c r="B6" s="88">
        <v>0.11111111111111101</v>
      </c>
      <c r="C6" s="89">
        <v>8.6293686178627899E-2</v>
      </c>
      <c r="D6" s="88">
        <v>9.6129882151885199E-2</v>
      </c>
      <c r="E6" s="89">
        <v>0.10591704119314099</v>
      </c>
      <c r="F6" s="90"/>
      <c r="G6" s="91">
        <f t="shared" ref="G6:G69" si="0">B6-C6</f>
        <v>2.4817424932483109E-2</v>
      </c>
      <c r="H6" s="92">
        <f t="shared" ref="H6:H69" si="1">D6-E6</f>
        <v>-9.7871590412557941E-3</v>
      </c>
    </row>
    <row r="7" spans="1:8" ht="15" x14ac:dyDescent="0.25">
      <c r="A7" s="20" t="s">
        <v>50</v>
      </c>
      <c r="B7" s="88">
        <v>0</v>
      </c>
      <c r="C7" s="89">
        <v>0</v>
      </c>
      <c r="D7" s="88">
        <v>0</v>
      </c>
      <c r="E7" s="89">
        <v>2.8626227349497599E-3</v>
      </c>
      <c r="F7" s="90"/>
      <c r="G7" s="91">
        <f t="shared" si="0"/>
        <v>0</v>
      </c>
      <c r="H7" s="92">
        <f t="shared" si="1"/>
        <v>-2.8626227349497599E-3</v>
      </c>
    </row>
    <row r="8" spans="1:8" ht="15" x14ac:dyDescent="0.25">
      <c r="A8" s="20" t="s">
        <v>51</v>
      </c>
      <c r="B8" s="88">
        <v>0</v>
      </c>
      <c r="C8" s="89">
        <v>1.43822810297713E-2</v>
      </c>
      <c r="D8" s="88">
        <v>7.1207320112507601E-3</v>
      </c>
      <c r="E8" s="89">
        <v>5.7252454698995198E-3</v>
      </c>
      <c r="F8" s="90"/>
      <c r="G8" s="91">
        <f t="shared" si="0"/>
        <v>-1.43822810297713E-2</v>
      </c>
      <c r="H8" s="92">
        <f t="shared" si="1"/>
        <v>1.3954865413512403E-3</v>
      </c>
    </row>
    <row r="9" spans="1:8" ht="15" x14ac:dyDescent="0.25">
      <c r="A9" s="20" t="s">
        <v>52</v>
      </c>
      <c r="B9" s="88">
        <v>1.1111111111111098</v>
      </c>
      <c r="C9" s="89">
        <v>0.50337983604199599</v>
      </c>
      <c r="D9" s="88">
        <v>0.91857442945134804</v>
      </c>
      <c r="E9" s="89">
        <v>0.71851830647239001</v>
      </c>
      <c r="F9" s="90"/>
      <c r="G9" s="91">
        <f t="shared" si="0"/>
        <v>0.60773127506911384</v>
      </c>
      <c r="H9" s="92">
        <f t="shared" si="1"/>
        <v>0.20005612297895803</v>
      </c>
    </row>
    <row r="10" spans="1:8" ht="15" x14ac:dyDescent="0.25">
      <c r="A10" s="20" t="s">
        <v>53</v>
      </c>
      <c r="B10" s="88">
        <v>5.5555555555555601E-2</v>
      </c>
      <c r="C10" s="89">
        <v>1.43822810297713E-2</v>
      </c>
      <c r="D10" s="88">
        <v>3.5603660056253802E-2</v>
      </c>
      <c r="E10" s="89">
        <v>2.29009818795981E-2</v>
      </c>
      <c r="F10" s="90"/>
      <c r="G10" s="91">
        <f t="shared" si="0"/>
        <v>4.1173274525784301E-2</v>
      </c>
      <c r="H10" s="92">
        <f t="shared" si="1"/>
        <v>1.2702678176655702E-2</v>
      </c>
    </row>
    <row r="11" spans="1:8" ht="15" x14ac:dyDescent="0.25">
      <c r="A11" s="20" t="s">
        <v>54</v>
      </c>
      <c r="B11" s="88">
        <v>1.1527777777777799</v>
      </c>
      <c r="C11" s="89">
        <v>1.43822810297713</v>
      </c>
      <c r="D11" s="88">
        <v>1.3493787161320201</v>
      </c>
      <c r="E11" s="89">
        <v>1.1507743394498</v>
      </c>
      <c r="F11" s="90"/>
      <c r="G11" s="91">
        <f t="shared" si="0"/>
        <v>-0.2854503251993501</v>
      </c>
      <c r="H11" s="92">
        <f t="shared" si="1"/>
        <v>0.19860437668222009</v>
      </c>
    </row>
    <row r="12" spans="1:8" ht="15" x14ac:dyDescent="0.25">
      <c r="A12" s="20" t="s">
        <v>55</v>
      </c>
      <c r="B12" s="88">
        <v>2.7777777777777801E-2</v>
      </c>
      <c r="C12" s="89">
        <v>2.87645620595426E-2</v>
      </c>
      <c r="D12" s="88">
        <v>3.2043294050628404E-2</v>
      </c>
      <c r="E12" s="89">
        <v>2.0038359144648302E-2</v>
      </c>
      <c r="F12" s="90"/>
      <c r="G12" s="91">
        <f t="shared" si="0"/>
        <v>-9.8678428176479996E-4</v>
      </c>
      <c r="H12" s="92">
        <f t="shared" si="1"/>
        <v>1.2004934905980102E-2</v>
      </c>
    </row>
    <row r="13" spans="1:8" ht="15" x14ac:dyDescent="0.25">
      <c r="A13" s="20" t="s">
        <v>56</v>
      </c>
      <c r="B13" s="88">
        <v>0</v>
      </c>
      <c r="C13" s="89">
        <v>0</v>
      </c>
      <c r="D13" s="88">
        <v>3.5603660056253801E-3</v>
      </c>
      <c r="E13" s="89">
        <v>8.5878682048492801E-3</v>
      </c>
      <c r="F13" s="90"/>
      <c r="G13" s="91">
        <f t="shared" si="0"/>
        <v>0</v>
      </c>
      <c r="H13" s="92">
        <f t="shared" si="1"/>
        <v>-5.0275021992239001E-3</v>
      </c>
    </row>
    <row r="14" spans="1:8" ht="15" x14ac:dyDescent="0.25">
      <c r="A14" s="20" t="s">
        <v>57</v>
      </c>
      <c r="B14" s="88">
        <v>0</v>
      </c>
      <c r="C14" s="89">
        <v>2.87645620595426E-2</v>
      </c>
      <c r="D14" s="88">
        <v>1.7801830028126901E-2</v>
      </c>
      <c r="E14" s="89">
        <v>1.4313113674748799E-2</v>
      </c>
      <c r="F14" s="90"/>
      <c r="G14" s="91">
        <f t="shared" si="0"/>
        <v>-2.87645620595426E-2</v>
      </c>
      <c r="H14" s="92">
        <f t="shared" si="1"/>
        <v>3.4887163533781022E-3</v>
      </c>
    </row>
    <row r="15" spans="1:8" ht="15" x14ac:dyDescent="0.25">
      <c r="A15" s="20" t="s">
        <v>58</v>
      </c>
      <c r="B15" s="88">
        <v>5.5555555555555601E-2</v>
      </c>
      <c r="C15" s="89">
        <v>5.7529124119085298E-2</v>
      </c>
      <c r="D15" s="88">
        <v>7.4767686118132906E-2</v>
      </c>
      <c r="E15" s="89">
        <v>0.10305441845819101</v>
      </c>
      <c r="F15" s="90"/>
      <c r="G15" s="91">
        <f t="shared" si="0"/>
        <v>-1.9735685635296971E-3</v>
      </c>
      <c r="H15" s="92">
        <f t="shared" si="1"/>
        <v>-2.8286732340058102E-2</v>
      </c>
    </row>
    <row r="16" spans="1:8" ht="15" x14ac:dyDescent="0.25">
      <c r="A16" s="20" t="s">
        <v>59</v>
      </c>
      <c r="B16" s="88">
        <v>6.9444444444444406E-2</v>
      </c>
      <c r="C16" s="89">
        <v>5.7529124119085298E-2</v>
      </c>
      <c r="D16" s="88">
        <v>5.6965856090006102E-2</v>
      </c>
      <c r="E16" s="89">
        <v>6.2977700168894701E-2</v>
      </c>
      <c r="F16" s="90"/>
      <c r="G16" s="91">
        <f t="shared" si="0"/>
        <v>1.1915320325359108E-2</v>
      </c>
      <c r="H16" s="92">
        <f t="shared" si="1"/>
        <v>-6.0118440788885993E-3</v>
      </c>
    </row>
    <row r="17" spans="1:8" ht="15" x14ac:dyDescent="0.25">
      <c r="A17" s="20" t="s">
        <v>60</v>
      </c>
      <c r="B17" s="88">
        <v>6.3333333333333295</v>
      </c>
      <c r="C17" s="89">
        <v>7.3637278872429199</v>
      </c>
      <c r="D17" s="88">
        <v>6.1594331897318995</v>
      </c>
      <c r="E17" s="89">
        <v>6.4781152491913101</v>
      </c>
      <c r="F17" s="90"/>
      <c r="G17" s="91">
        <f t="shared" si="0"/>
        <v>-1.0303945539095904</v>
      </c>
      <c r="H17" s="92">
        <f t="shared" si="1"/>
        <v>-0.31868205945941064</v>
      </c>
    </row>
    <row r="18" spans="1:8" ht="15" x14ac:dyDescent="0.25">
      <c r="A18" s="20" t="s">
        <v>61</v>
      </c>
      <c r="B18" s="88">
        <v>8.3333333333333301E-2</v>
      </c>
      <c r="C18" s="89">
        <v>0</v>
      </c>
      <c r="D18" s="88">
        <v>3.5603660056253802E-2</v>
      </c>
      <c r="E18" s="89">
        <v>2.8626227349497599E-3</v>
      </c>
      <c r="F18" s="90"/>
      <c r="G18" s="91">
        <f t="shared" si="0"/>
        <v>8.3333333333333301E-2</v>
      </c>
      <c r="H18" s="92">
        <f t="shared" si="1"/>
        <v>3.274103732130404E-2</v>
      </c>
    </row>
    <row r="19" spans="1:8" ht="15" x14ac:dyDescent="0.25">
      <c r="A19" s="20" t="s">
        <v>62</v>
      </c>
      <c r="B19" s="88">
        <v>0.194444444444444</v>
      </c>
      <c r="C19" s="89">
        <v>0.129440529267942</v>
      </c>
      <c r="D19" s="88">
        <v>0.156656104247517</v>
      </c>
      <c r="E19" s="89">
        <v>8.8741304783442596E-2</v>
      </c>
      <c r="F19" s="90"/>
      <c r="G19" s="91">
        <f t="shared" si="0"/>
        <v>6.5003915176502003E-2</v>
      </c>
      <c r="H19" s="92">
        <f t="shared" si="1"/>
        <v>6.7914799464074402E-2</v>
      </c>
    </row>
    <row r="20" spans="1:8" ht="15" x14ac:dyDescent="0.25">
      <c r="A20" s="20" t="s">
        <v>63</v>
      </c>
      <c r="B20" s="88">
        <v>0.45833333333333298</v>
      </c>
      <c r="C20" s="89">
        <v>0.129440529267942</v>
      </c>
      <c r="D20" s="88">
        <v>0.30975184248940801</v>
      </c>
      <c r="E20" s="89">
        <v>7.4428191108693795E-2</v>
      </c>
      <c r="F20" s="90"/>
      <c r="G20" s="91">
        <f t="shared" si="0"/>
        <v>0.32889280406539101</v>
      </c>
      <c r="H20" s="92">
        <f t="shared" si="1"/>
        <v>0.2353236513807142</v>
      </c>
    </row>
    <row r="21" spans="1:8" ht="15" x14ac:dyDescent="0.25">
      <c r="A21" s="20" t="s">
        <v>64</v>
      </c>
      <c r="B21" s="88">
        <v>2.2361111111111098</v>
      </c>
      <c r="C21" s="89">
        <v>4.6310944915863699</v>
      </c>
      <c r="D21" s="88">
        <v>4.22971481468295</v>
      </c>
      <c r="E21" s="89">
        <v>4.7176022671972104</v>
      </c>
      <c r="F21" s="90"/>
      <c r="G21" s="91">
        <f t="shared" si="0"/>
        <v>-2.39498338047526</v>
      </c>
      <c r="H21" s="92">
        <f t="shared" si="1"/>
        <v>-0.48788745251426047</v>
      </c>
    </row>
    <row r="22" spans="1:8" ht="15" x14ac:dyDescent="0.25">
      <c r="A22" s="20" t="s">
        <v>65</v>
      </c>
      <c r="B22" s="88">
        <v>2.8611111111111103</v>
      </c>
      <c r="C22" s="89">
        <v>5.1776211707176802</v>
      </c>
      <c r="D22" s="88">
        <v>3.27909709118097</v>
      </c>
      <c r="E22" s="89">
        <v>3.9561446197005696</v>
      </c>
      <c r="F22" s="90"/>
      <c r="G22" s="91">
        <f t="shared" si="0"/>
        <v>-2.31651005960657</v>
      </c>
      <c r="H22" s="92">
        <f t="shared" si="1"/>
        <v>-0.6770475285195996</v>
      </c>
    </row>
    <row r="23" spans="1:8" ht="15" x14ac:dyDescent="0.25">
      <c r="A23" s="20" t="s">
        <v>66</v>
      </c>
      <c r="B23" s="88">
        <v>5.8333333333333304</v>
      </c>
      <c r="C23" s="89">
        <v>7.0185531425284093</v>
      </c>
      <c r="D23" s="88">
        <v>5.3085057143874401</v>
      </c>
      <c r="E23" s="89">
        <v>5.91417857040621</v>
      </c>
      <c r="F23" s="90"/>
      <c r="G23" s="91">
        <f t="shared" si="0"/>
        <v>-1.185219809195079</v>
      </c>
      <c r="H23" s="92">
        <f t="shared" si="1"/>
        <v>-0.60567285601876986</v>
      </c>
    </row>
    <row r="24" spans="1:8" ht="15" x14ac:dyDescent="0.25">
      <c r="A24" s="20" t="s">
        <v>67</v>
      </c>
      <c r="B24" s="88">
        <v>0</v>
      </c>
      <c r="C24" s="89">
        <v>1.43822810297713E-2</v>
      </c>
      <c r="D24" s="88">
        <v>0</v>
      </c>
      <c r="E24" s="89">
        <v>1.4313113674748799E-2</v>
      </c>
      <c r="F24" s="90"/>
      <c r="G24" s="91">
        <f t="shared" si="0"/>
        <v>-1.43822810297713E-2</v>
      </c>
      <c r="H24" s="92">
        <f t="shared" si="1"/>
        <v>-1.4313113674748799E-2</v>
      </c>
    </row>
    <row r="25" spans="1:8" ht="15" x14ac:dyDescent="0.25">
      <c r="A25" s="20" t="s">
        <v>68</v>
      </c>
      <c r="B25" s="88">
        <v>2.5138888888888902</v>
      </c>
      <c r="C25" s="89">
        <v>2.86207392492449</v>
      </c>
      <c r="D25" s="88">
        <v>2.2857549756114901</v>
      </c>
      <c r="E25" s="89">
        <v>2.5792230841897301</v>
      </c>
      <c r="F25" s="90"/>
      <c r="G25" s="91">
        <f t="shared" si="0"/>
        <v>-0.3481850360355998</v>
      </c>
      <c r="H25" s="92">
        <f t="shared" si="1"/>
        <v>-0.29346810857824002</v>
      </c>
    </row>
    <row r="26" spans="1:8" ht="15" x14ac:dyDescent="0.25">
      <c r="A26" s="20" t="s">
        <v>69</v>
      </c>
      <c r="B26" s="88">
        <v>4.1666666666666699E-2</v>
      </c>
      <c r="C26" s="89">
        <v>0</v>
      </c>
      <c r="D26" s="88">
        <v>1.0681098016876101E-2</v>
      </c>
      <c r="E26" s="89">
        <v>0</v>
      </c>
      <c r="F26" s="90"/>
      <c r="G26" s="91">
        <f t="shared" si="0"/>
        <v>4.1666666666666699E-2</v>
      </c>
      <c r="H26" s="92">
        <f t="shared" si="1"/>
        <v>1.0681098016876101E-2</v>
      </c>
    </row>
    <row r="27" spans="1:8" ht="15" x14ac:dyDescent="0.25">
      <c r="A27" s="20" t="s">
        <v>70</v>
      </c>
      <c r="B27" s="88">
        <v>0.20833333333333298</v>
      </c>
      <c r="C27" s="89">
        <v>0.21573421544656998</v>
      </c>
      <c r="D27" s="88">
        <v>0.13885427421939001</v>
      </c>
      <c r="E27" s="89">
        <v>0.20324621418143299</v>
      </c>
      <c r="F27" s="90"/>
      <c r="G27" s="91">
        <f t="shared" si="0"/>
        <v>-7.4008821132370006E-3</v>
      </c>
      <c r="H27" s="92">
        <f t="shared" si="1"/>
        <v>-6.4391939962042982E-2</v>
      </c>
    </row>
    <row r="28" spans="1:8" ht="15" x14ac:dyDescent="0.25">
      <c r="A28" s="20" t="s">
        <v>71</v>
      </c>
      <c r="B28" s="88">
        <v>0.40277777777777801</v>
      </c>
      <c r="C28" s="89">
        <v>0.38832158780382597</v>
      </c>
      <c r="D28" s="88">
        <v>0.42012318866379506</v>
      </c>
      <c r="E28" s="89">
        <v>0.349239973663871</v>
      </c>
      <c r="F28" s="90"/>
      <c r="G28" s="91">
        <f t="shared" si="0"/>
        <v>1.4456189973952038E-2</v>
      </c>
      <c r="H28" s="92">
        <f t="shared" si="1"/>
        <v>7.088321499992406E-2</v>
      </c>
    </row>
    <row r="29" spans="1:8" ht="15" x14ac:dyDescent="0.25">
      <c r="A29" s="20" t="s">
        <v>72</v>
      </c>
      <c r="B29" s="88">
        <v>4.5</v>
      </c>
      <c r="C29" s="89">
        <v>5.3358262620451606</v>
      </c>
      <c r="D29" s="88">
        <v>5.0735215580161599</v>
      </c>
      <c r="E29" s="89">
        <v>4.5143560530157698</v>
      </c>
      <c r="F29" s="90"/>
      <c r="G29" s="91">
        <f t="shared" si="0"/>
        <v>-0.83582626204516064</v>
      </c>
      <c r="H29" s="92">
        <f t="shared" si="1"/>
        <v>0.55916550500039008</v>
      </c>
    </row>
    <row r="30" spans="1:8" ht="15" x14ac:dyDescent="0.25">
      <c r="A30" s="20" t="s">
        <v>73</v>
      </c>
      <c r="B30" s="88">
        <v>1.38888888888889E-2</v>
      </c>
      <c r="C30" s="89">
        <v>4.3146843089314005E-2</v>
      </c>
      <c r="D30" s="88">
        <v>1.7801830028126901E-2</v>
      </c>
      <c r="E30" s="89">
        <v>1.1450490939799E-2</v>
      </c>
      <c r="F30" s="90"/>
      <c r="G30" s="91">
        <f t="shared" si="0"/>
        <v>-2.9257954200425103E-2</v>
      </c>
      <c r="H30" s="92">
        <f t="shared" si="1"/>
        <v>6.3513390883279015E-3</v>
      </c>
    </row>
    <row r="31" spans="1:8" ht="15" x14ac:dyDescent="0.25">
      <c r="A31" s="20" t="s">
        <v>74</v>
      </c>
      <c r="B31" s="88">
        <v>0.86111111111111094</v>
      </c>
      <c r="C31" s="89">
        <v>0.76226089457788004</v>
      </c>
      <c r="D31" s="88">
        <v>0.55185673087193399</v>
      </c>
      <c r="E31" s="89">
        <v>0.68416683365299302</v>
      </c>
      <c r="F31" s="90"/>
      <c r="G31" s="91">
        <f t="shared" si="0"/>
        <v>9.8850216533230895E-2</v>
      </c>
      <c r="H31" s="92">
        <f t="shared" si="1"/>
        <v>-0.13231010278105904</v>
      </c>
    </row>
    <row r="32" spans="1:8" ht="15" x14ac:dyDescent="0.25">
      <c r="A32" s="20" t="s">
        <v>75</v>
      </c>
      <c r="B32" s="88">
        <v>0.66666666666666696</v>
      </c>
      <c r="C32" s="89">
        <v>0.58967352222062397</v>
      </c>
      <c r="D32" s="88">
        <v>0.54473599886068302</v>
      </c>
      <c r="E32" s="89">
        <v>0.41508029656771495</v>
      </c>
      <c r="F32" s="90"/>
      <c r="G32" s="91">
        <f t="shared" si="0"/>
        <v>7.6993144446042994E-2</v>
      </c>
      <c r="H32" s="92">
        <f t="shared" si="1"/>
        <v>0.12965570229296808</v>
      </c>
    </row>
    <row r="33" spans="1:8" ht="15" x14ac:dyDescent="0.25">
      <c r="A33" s="20" t="s">
        <v>76</v>
      </c>
      <c r="B33" s="88">
        <v>0.9722222222222221</v>
      </c>
      <c r="C33" s="89">
        <v>0.37393930677405401</v>
      </c>
      <c r="D33" s="88">
        <v>0.60526222095631399</v>
      </c>
      <c r="E33" s="89">
        <v>0.47233275126671104</v>
      </c>
      <c r="F33" s="90"/>
      <c r="G33" s="91">
        <f t="shared" si="0"/>
        <v>0.59828291544816814</v>
      </c>
      <c r="H33" s="92">
        <f t="shared" si="1"/>
        <v>0.13292946968960295</v>
      </c>
    </row>
    <row r="34" spans="1:8" ht="15" x14ac:dyDescent="0.25">
      <c r="A34" s="20" t="s">
        <v>77</v>
      </c>
      <c r="B34" s="88">
        <v>0</v>
      </c>
      <c r="C34" s="89">
        <v>0</v>
      </c>
      <c r="D34" s="88">
        <v>3.5603660056253801E-3</v>
      </c>
      <c r="E34" s="89">
        <v>8.5878682048492801E-3</v>
      </c>
      <c r="F34" s="90"/>
      <c r="G34" s="91">
        <f t="shared" si="0"/>
        <v>0</v>
      </c>
      <c r="H34" s="92">
        <f t="shared" si="1"/>
        <v>-5.0275021992239001E-3</v>
      </c>
    </row>
    <row r="35" spans="1:8" ht="15" x14ac:dyDescent="0.25">
      <c r="A35" s="20" t="s">
        <v>78</v>
      </c>
      <c r="B35" s="88">
        <v>6.9444444444444406E-2</v>
      </c>
      <c r="C35" s="89">
        <v>2.87645620595426E-2</v>
      </c>
      <c r="D35" s="88">
        <v>3.2043294050628404E-2</v>
      </c>
      <c r="E35" s="89">
        <v>1.7175736409698598E-2</v>
      </c>
      <c r="F35" s="90"/>
      <c r="G35" s="91">
        <f t="shared" si="0"/>
        <v>4.0679882384901805E-2</v>
      </c>
      <c r="H35" s="92">
        <f t="shared" si="1"/>
        <v>1.4867557640929806E-2</v>
      </c>
    </row>
    <row r="36" spans="1:8" ht="15" x14ac:dyDescent="0.25">
      <c r="A36" s="20" t="s">
        <v>79</v>
      </c>
      <c r="B36" s="88">
        <v>9.875</v>
      </c>
      <c r="C36" s="89">
        <v>11.045591830864399</v>
      </c>
      <c r="D36" s="88">
        <v>10.3072595862855</v>
      </c>
      <c r="E36" s="89">
        <v>11.416139466979599</v>
      </c>
      <c r="F36" s="90"/>
      <c r="G36" s="91">
        <f t="shared" si="0"/>
        <v>-1.1705918308643994</v>
      </c>
      <c r="H36" s="92">
        <f t="shared" si="1"/>
        <v>-1.1088798806940989</v>
      </c>
    </row>
    <row r="37" spans="1:8" ht="15" x14ac:dyDescent="0.25">
      <c r="A37" s="20" t="s">
        <v>80</v>
      </c>
      <c r="B37" s="88">
        <v>1.38888888888889E-2</v>
      </c>
      <c r="C37" s="89">
        <v>0</v>
      </c>
      <c r="D37" s="88">
        <v>2.13621960337523E-2</v>
      </c>
      <c r="E37" s="89">
        <v>1.1450490939799E-2</v>
      </c>
      <c r="F37" s="90"/>
      <c r="G37" s="91">
        <f t="shared" si="0"/>
        <v>1.38888888888889E-2</v>
      </c>
      <c r="H37" s="92">
        <f t="shared" si="1"/>
        <v>9.9117050939532998E-3</v>
      </c>
    </row>
    <row r="38" spans="1:8" ht="15" x14ac:dyDescent="0.25">
      <c r="A38" s="20" t="s">
        <v>81</v>
      </c>
      <c r="B38" s="88">
        <v>3.5555555555555598</v>
      </c>
      <c r="C38" s="89">
        <v>1.23687616856033</v>
      </c>
      <c r="D38" s="88">
        <v>2.0756933812795997</v>
      </c>
      <c r="E38" s="89">
        <v>1.52577791772822</v>
      </c>
      <c r="F38" s="90"/>
      <c r="G38" s="91">
        <f t="shared" si="0"/>
        <v>2.31867938699523</v>
      </c>
      <c r="H38" s="92">
        <f t="shared" si="1"/>
        <v>0.54991546355137966</v>
      </c>
    </row>
    <row r="39" spans="1:8" ht="15" x14ac:dyDescent="0.25">
      <c r="A39" s="20" t="s">
        <v>82</v>
      </c>
      <c r="B39" s="88">
        <v>0.88888888888888906</v>
      </c>
      <c r="C39" s="89">
        <v>0.54652667913131003</v>
      </c>
      <c r="D39" s="88">
        <v>0.51981343682130499</v>
      </c>
      <c r="E39" s="89">
        <v>0.44370652391721294</v>
      </c>
      <c r="F39" s="90"/>
      <c r="G39" s="91">
        <f t="shared" si="0"/>
        <v>0.34236220975757903</v>
      </c>
      <c r="H39" s="92">
        <f t="shared" si="1"/>
        <v>7.610691290409205E-2</v>
      </c>
    </row>
    <row r="40" spans="1:8" ht="15" x14ac:dyDescent="0.25">
      <c r="A40" s="20" t="s">
        <v>83</v>
      </c>
      <c r="B40" s="88">
        <v>1.19444444444444</v>
      </c>
      <c r="C40" s="89">
        <v>0.158205091327485</v>
      </c>
      <c r="D40" s="88">
        <v>1.1357567557945001</v>
      </c>
      <c r="E40" s="89">
        <v>0.30343800990467501</v>
      </c>
      <c r="F40" s="90"/>
      <c r="G40" s="91">
        <f t="shared" si="0"/>
        <v>1.0362393531169549</v>
      </c>
      <c r="H40" s="92">
        <f t="shared" si="1"/>
        <v>0.83231874588982513</v>
      </c>
    </row>
    <row r="41" spans="1:8" ht="15" x14ac:dyDescent="0.25">
      <c r="A41" s="20" t="s">
        <v>84</v>
      </c>
      <c r="B41" s="88">
        <v>0.23611111111111099</v>
      </c>
      <c r="C41" s="89">
        <v>0.21573421544656998</v>
      </c>
      <c r="D41" s="88">
        <v>0.178018300281269</v>
      </c>
      <c r="E41" s="89">
        <v>0.23473506426588001</v>
      </c>
      <c r="F41" s="90"/>
      <c r="G41" s="91">
        <f t="shared" si="0"/>
        <v>2.0376895664541012E-2</v>
      </c>
      <c r="H41" s="92">
        <f t="shared" si="1"/>
        <v>-5.6716763984611007E-2</v>
      </c>
    </row>
    <row r="42" spans="1:8" ht="15" x14ac:dyDescent="0.25">
      <c r="A42" s="20" t="s">
        <v>85</v>
      </c>
      <c r="B42" s="88">
        <v>9.6111111111111107</v>
      </c>
      <c r="C42" s="89">
        <v>11.0599741118941</v>
      </c>
      <c r="D42" s="88">
        <v>10.0473528678748</v>
      </c>
      <c r="E42" s="89">
        <v>14.9371654309679</v>
      </c>
      <c r="F42" s="90"/>
      <c r="G42" s="91">
        <f t="shared" si="0"/>
        <v>-1.448863000782989</v>
      </c>
      <c r="H42" s="92">
        <f t="shared" si="1"/>
        <v>-4.8898125630931002</v>
      </c>
    </row>
    <row r="43" spans="1:8" ht="15" x14ac:dyDescent="0.25">
      <c r="A43" s="20" t="s">
        <v>86</v>
      </c>
      <c r="B43" s="88">
        <v>3.9027777777777799</v>
      </c>
      <c r="C43" s="89">
        <v>4.8036818639436198</v>
      </c>
      <c r="D43" s="88">
        <v>3.93776480222167</v>
      </c>
      <c r="E43" s="89">
        <v>3.8216013511579301</v>
      </c>
      <c r="F43" s="90"/>
      <c r="G43" s="91">
        <f t="shared" si="0"/>
        <v>-0.90090408616583995</v>
      </c>
      <c r="H43" s="92">
        <f t="shared" si="1"/>
        <v>0.11616345106373993</v>
      </c>
    </row>
    <row r="44" spans="1:8" ht="15" x14ac:dyDescent="0.25">
      <c r="A44" s="20" t="s">
        <v>87</v>
      </c>
      <c r="B44" s="88">
        <v>0.22222222222222202</v>
      </c>
      <c r="C44" s="89">
        <v>0.129440529267942</v>
      </c>
      <c r="D44" s="88">
        <v>0.15309573824189099</v>
      </c>
      <c r="E44" s="89">
        <v>7.7290813843643502E-2</v>
      </c>
      <c r="F44" s="90"/>
      <c r="G44" s="91">
        <f t="shared" si="0"/>
        <v>9.2781692954280015E-2</v>
      </c>
      <c r="H44" s="92">
        <f t="shared" si="1"/>
        <v>7.5804924398247486E-2</v>
      </c>
    </row>
    <row r="45" spans="1:8" ht="15" x14ac:dyDescent="0.25">
      <c r="A45" s="20" t="s">
        <v>88</v>
      </c>
      <c r="B45" s="88">
        <v>0.36111111111111099</v>
      </c>
      <c r="C45" s="89">
        <v>0.34517474471451204</v>
      </c>
      <c r="D45" s="88">
        <v>0.45928721472567402</v>
      </c>
      <c r="E45" s="89">
        <v>0.337789482724072</v>
      </c>
      <c r="F45" s="90"/>
      <c r="G45" s="91">
        <f t="shared" si="0"/>
        <v>1.5936366396598955E-2</v>
      </c>
      <c r="H45" s="92">
        <f t="shared" si="1"/>
        <v>0.12149773200160202</v>
      </c>
    </row>
    <row r="46" spans="1:8" ht="15" x14ac:dyDescent="0.25">
      <c r="A46" s="20" t="s">
        <v>89</v>
      </c>
      <c r="B46" s="88">
        <v>0.41666666666666702</v>
      </c>
      <c r="C46" s="89">
        <v>0.10067596720839901</v>
      </c>
      <c r="D46" s="88">
        <v>0.28126891444440499</v>
      </c>
      <c r="E46" s="89">
        <v>0.13454326854263901</v>
      </c>
      <c r="F46" s="90"/>
      <c r="G46" s="91">
        <f t="shared" si="0"/>
        <v>0.31599069945826802</v>
      </c>
      <c r="H46" s="92">
        <f t="shared" si="1"/>
        <v>0.14672564590176598</v>
      </c>
    </row>
    <row r="47" spans="1:8" ht="15" x14ac:dyDescent="0.25">
      <c r="A47" s="20" t="s">
        <v>90</v>
      </c>
      <c r="B47" s="88">
        <v>0.66666666666666696</v>
      </c>
      <c r="C47" s="89">
        <v>0.81979001869696511</v>
      </c>
      <c r="D47" s="88">
        <v>0.51269270481005502</v>
      </c>
      <c r="E47" s="89">
        <v>0.73855666561703803</v>
      </c>
      <c r="F47" s="90"/>
      <c r="G47" s="91">
        <f t="shared" si="0"/>
        <v>-0.15312335203029814</v>
      </c>
      <c r="H47" s="92">
        <f t="shared" si="1"/>
        <v>-0.22586396080698301</v>
      </c>
    </row>
    <row r="48" spans="1:8" ht="15" x14ac:dyDescent="0.25">
      <c r="A48" s="20" t="s">
        <v>91</v>
      </c>
      <c r="B48" s="88">
        <v>0.5</v>
      </c>
      <c r="C48" s="89">
        <v>0.48899755501222503</v>
      </c>
      <c r="D48" s="88">
        <v>0.41300245665254398</v>
      </c>
      <c r="E48" s="89">
        <v>0.45229439212206202</v>
      </c>
      <c r="F48" s="90"/>
      <c r="G48" s="91">
        <f t="shared" si="0"/>
        <v>1.1002444987774973E-2</v>
      </c>
      <c r="H48" s="92">
        <f t="shared" si="1"/>
        <v>-3.9291935469518036E-2</v>
      </c>
    </row>
    <row r="49" spans="1:8" ht="15" x14ac:dyDescent="0.25">
      <c r="A49" s="20" t="s">
        <v>92</v>
      </c>
      <c r="B49" s="88">
        <v>1.38888888888889E-2</v>
      </c>
      <c r="C49" s="89">
        <v>0</v>
      </c>
      <c r="D49" s="88">
        <v>3.9164026061879201E-2</v>
      </c>
      <c r="E49" s="89">
        <v>0</v>
      </c>
      <c r="F49" s="90"/>
      <c r="G49" s="91">
        <f t="shared" si="0"/>
        <v>1.38888888888889E-2</v>
      </c>
      <c r="H49" s="92">
        <f t="shared" si="1"/>
        <v>3.9164026061879201E-2</v>
      </c>
    </row>
    <row r="50" spans="1:8" ht="15" x14ac:dyDescent="0.25">
      <c r="A50" s="20" t="s">
        <v>93</v>
      </c>
      <c r="B50" s="88">
        <v>3.9166666666666696</v>
      </c>
      <c r="C50" s="89">
        <v>3.5092765712641998</v>
      </c>
      <c r="D50" s="88">
        <v>4.1478263965535698</v>
      </c>
      <c r="E50" s="89">
        <v>3.8502275785074298</v>
      </c>
      <c r="F50" s="90"/>
      <c r="G50" s="91">
        <f t="shared" si="0"/>
        <v>0.40739009540246984</v>
      </c>
      <c r="H50" s="92">
        <f t="shared" si="1"/>
        <v>0.29759881804613997</v>
      </c>
    </row>
    <row r="51" spans="1:8" ht="15" x14ac:dyDescent="0.25">
      <c r="A51" s="20" t="s">
        <v>94</v>
      </c>
      <c r="B51" s="88">
        <v>2.125</v>
      </c>
      <c r="C51" s="89">
        <v>1.81216740975119</v>
      </c>
      <c r="D51" s="88">
        <v>2.0650122832627198</v>
      </c>
      <c r="E51" s="89">
        <v>2.1412418057424198</v>
      </c>
      <c r="F51" s="90"/>
      <c r="G51" s="91">
        <f t="shared" si="0"/>
        <v>0.31283259024881005</v>
      </c>
      <c r="H51" s="92">
        <f t="shared" si="1"/>
        <v>-7.6229522479700051E-2</v>
      </c>
    </row>
    <row r="52" spans="1:8" ht="15" x14ac:dyDescent="0.25">
      <c r="A52" s="20" t="s">
        <v>95</v>
      </c>
      <c r="B52" s="88">
        <v>22.9861111111111</v>
      </c>
      <c r="C52" s="89">
        <v>19.876312383143997</v>
      </c>
      <c r="D52" s="88">
        <v>24.801509595186399</v>
      </c>
      <c r="E52" s="89">
        <v>20.739701714711</v>
      </c>
      <c r="F52" s="90"/>
      <c r="G52" s="91">
        <f t="shared" si="0"/>
        <v>3.1097987279671031</v>
      </c>
      <c r="H52" s="92">
        <f t="shared" si="1"/>
        <v>4.0618078804753992</v>
      </c>
    </row>
    <row r="53" spans="1:8" ht="15" x14ac:dyDescent="0.25">
      <c r="A53" s="20" t="s">
        <v>96</v>
      </c>
      <c r="B53" s="88">
        <v>4.1527777777777803</v>
      </c>
      <c r="C53" s="89">
        <v>3.29354235581763</v>
      </c>
      <c r="D53" s="88">
        <v>3.3930288033609903</v>
      </c>
      <c r="E53" s="89">
        <v>3.1775112357942303</v>
      </c>
      <c r="F53" s="90"/>
      <c r="G53" s="91">
        <f t="shared" si="0"/>
        <v>0.85923542196015035</v>
      </c>
      <c r="H53" s="92">
        <f t="shared" si="1"/>
        <v>0.21551756756675999</v>
      </c>
    </row>
    <row r="54" spans="1:8" ht="15" x14ac:dyDescent="0.25">
      <c r="A54" s="20" t="s">
        <v>97</v>
      </c>
      <c r="B54" s="88">
        <v>0.54166666666666707</v>
      </c>
      <c r="C54" s="89">
        <v>0.37393930677405401</v>
      </c>
      <c r="D54" s="88">
        <v>0.473528678748175</v>
      </c>
      <c r="E54" s="89">
        <v>0.38072882374831801</v>
      </c>
      <c r="F54" s="90"/>
      <c r="G54" s="91">
        <f t="shared" si="0"/>
        <v>0.16772735989261306</v>
      </c>
      <c r="H54" s="92">
        <f t="shared" si="1"/>
        <v>9.279985499985699E-2</v>
      </c>
    </row>
    <row r="55" spans="1:8" ht="15" x14ac:dyDescent="0.25">
      <c r="A55" s="62" t="s">
        <v>98</v>
      </c>
      <c r="B55" s="93">
        <v>5.5555555555555601E-2</v>
      </c>
      <c r="C55" s="94">
        <v>2.87645620595426E-2</v>
      </c>
      <c r="D55" s="93">
        <v>3.2043294050628404E-2</v>
      </c>
      <c r="E55" s="94">
        <v>2.8626227349497598E-2</v>
      </c>
      <c r="F55" s="95"/>
      <c r="G55" s="96">
        <f t="shared" si="0"/>
        <v>2.6790993496013001E-2</v>
      </c>
      <c r="H55" s="97">
        <f t="shared" si="1"/>
        <v>3.417066701130806E-3</v>
      </c>
    </row>
    <row r="56" spans="1:8" ht="15" x14ac:dyDescent="0.25">
      <c r="A56" s="20" t="s">
        <v>99</v>
      </c>
      <c r="B56" s="88">
        <v>5.5555555555555601E-2</v>
      </c>
      <c r="C56" s="89">
        <v>5.7529124119085298E-2</v>
      </c>
      <c r="D56" s="88">
        <v>5.3405490084380697E-2</v>
      </c>
      <c r="E56" s="89">
        <v>2.0038359144648302E-2</v>
      </c>
      <c r="F56" s="90"/>
      <c r="G56" s="91">
        <f t="shared" si="0"/>
        <v>-1.9735685635296971E-3</v>
      </c>
      <c r="H56" s="92">
        <f t="shared" si="1"/>
        <v>3.3367130939732398E-2</v>
      </c>
    </row>
    <row r="57" spans="1:8" ht="15" x14ac:dyDescent="0.25">
      <c r="A57" s="20" t="s">
        <v>100</v>
      </c>
      <c r="B57" s="88">
        <v>0.36111111111111099</v>
      </c>
      <c r="C57" s="89">
        <v>0.18696965338702701</v>
      </c>
      <c r="D57" s="88">
        <v>0.29195001246128099</v>
      </c>
      <c r="E57" s="89">
        <v>0.20897145965133299</v>
      </c>
      <c r="F57" s="90"/>
      <c r="G57" s="91">
        <f t="shared" si="0"/>
        <v>0.17414145772408399</v>
      </c>
      <c r="H57" s="92">
        <f t="shared" si="1"/>
        <v>8.2978552809948009E-2</v>
      </c>
    </row>
    <row r="58" spans="1:8" ht="15" x14ac:dyDescent="0.25">
      <c r="A58" s="20" t="s">
        <v>101</v>
      </c>
      <c r="B58" s="88">
        <v>1.4027777777777801</v>
      </c>
      <c r="C58" s="89">
        <v>0.63282036530993802</v>
      </c>
      <c r="D58" s="88">
        <v>0.70851283511945007</v>
      </c>
      <c r="E58" s="89">
        <v>0.432256032977414</v>
      </c>
      <c r="F58" s="90"/>
      <c r="G58" s="91">
        <f t="shared" si="0"/>
        <v>0.76995741246784211</v>
      </c>
      <c r="H58" s="92">
        <f t="shared" si="1"/>
        <v>0.27625680214203607</v>
      </c>
    </row>
    <row r="59" spans="1:8" ht="15" x14ac:dyDescent="0.25">
      <c r="A59" s="20" t="s">
        <v>102</v>
      </c>
      <c r="B59" s="88">
        <v>5.5555555555555601E-2</v>
      </c>
      <c r="C59" s="89">
        <v>1.43822810297713E-2</v>
      </c>
      <c r="D59" s="88">
        <v>2.13621960337523E-2</v>
      </c>
      <c r="E59" s="89">
        <v>2.0038359144648302E-2</v>
      </c>
      <c r="F59" s="90"/>
      <c r="G59" s="91">
        <f t="shared" si="0"/>
        <v>4.1173274525784301E-2</v>
      </c>
      <c r="H59" s="92">
        <f t="shared" si="1"/>
        <v>1.3238368891039971E-3</v>
      </c>
    </row>
    <row r="60" spans="1:8" ht="15" x14ac:dyDescent="0.25">
      <c r="A60" s="20" t="s">
        <v>103</v>
      </c>
      <c r="B60" s="88">
        <v>0</v>
      </c>
      <c r="C60" s="89">
        <v>0</v>
      </c>
      <c r="D60" s="88">
        <v>3.5603660056253801E-3</v>
      </c>
      <c r="E60" s="89">
        <v>0</v>
      </c>
      <c r="F60" s="90"/>
      <c r="G60" s="91">
        <f t="shared" si="0"/>
        <v>0</v>
      </c>
      <c r="H60" s="92">
        <f t="shared" si="1"/>
        <v>3.5603660056253801E-3</v>
      </c>
    </row>
    <row r="61" spans="1:8" ht="15" x14ac:dyDescent="0.25">
      <c r="A61" s="20" t="s">
        <v>104</v>
      </c>
      <c r="B61" s="88">
        <v>1.1666666666666701</v>
      </c>
      <c r="C61" s="89">
        <v>1.03552423414354</v>
      </c>
      <c r="D61" s="88">
        <v>1.1820415138676301</v>
      </c>
      <c r="E61" s="89">
        <v>0.87309993415967702</v>
      </c>
      <c r="F61" s="90"/>
      <c r="G61" s="91">
        <f t="shared" si="0"/>
        <v>0.13114243252313007</v>
      </c>
      <c r="H61" s="92">
        <f t="shared" si="1"/>
        <v>0.30894157970795311</v>
      </c>
    </row>
    <row r="62" spans="1:8" ht="15" x14ac:dyDescent="0.25">
      <c r="A62" s="20" t="s">
        <v>105</v>
      </c>
      <c r="B62" s="88">
        <v>0.16666666666666699</v>
      </c>
      <c r="C62" s="89">
        <v>8.6293686178627899E-2</v>
      </c>
      <c r="D62" s="88">
        <v>0.124612810196888</v>
      </c>
      <c r="E62" s="89">
        <v>0.10591704119314099</v>
      </c>
      <c r="F62" s="90"/>
      <c r="G62" s="91">
        <f t="shared" si="0"/>
        <v>8.0372980488039092E-2</v>
      </c>
      <c r="H62" s="92">
        <f t="shared" si="1"/>
        <v>1.8695769003747004E-2</v>
      </c>
    </row>
    <row r="63" spans="1:8" ht="15" x14ac:dyDescent="0.25">
      <c r="A63" s="20" t="s">
        <v>106</v>
      </c>
      <c r="B63" s="88">
        <v>0.22222222222222202</v>
      </c>
      <c r="C63" s="89">
        <v>0.17258737235725602</v>
      </c>
      <c r="D63" s="88">
        <v>0.24210488838252597</v>
      </c>
      <c r="E63" s="89">
        <v>0.22614719606103101</v>
      </c>
      <c r="F63" s="90"/>
      <c r="G63" s="91">
        <f t="shared" si="0"/>
        <v>4.9634849864965996E-2</v>
      </c>
      <c r="H63" s="92">
        <f t="shared" si="1"/>
        <v>1.5957692321494965E-2</v>
      </c>
    </row>
    <row r="64" spans="1:8" ht="15" x14ac:dyDescent="0.25">
      <c r="A64" s="20" t="s">
        <v>107</v>
      </c>
      <c r="B64" s="88">
        <v>6.9444444444444406E-2</v>
      </c>
      <c r="C64" s="89">
        <v>0.10067596720839901</v>
      </c>
      <c r="D64" s="88">
        <v>5.3405490084380697E-2</v>
      </c>
      <c r="E64" s="89">
        <v>0.10019179572324201</v>
      </c>
      <c r="F64" s="90"/>
      <c r="G64" s="91">
        <f t="shared" si="0"/>
        <v>-3.1231522763954606E-2</v>
      </c>
      <c r="H64" s="92">
        <f t="shared" si="1"/>
        <v>-4.6786305638861311E-2</v>
      </c>
    </row>
    <row r="65" spans="1:8" ht="15" x14ac:dyDescent="0.25">
      <c r="A65" s="20" t="s">
        <v>108</v>
      </c>
      <c r="B65" s="88">
        <v>0</v>
      </c>
      <c r="C65" s="89">
        <v>4.3146843089314005E-2</v>
      </c>
      <c r="D65" s="88">
        <v>1.0681098016876101E-2</v>
      </c>
      <c r="E65" s="89">
        <v>4.2939341024246402E-2</v>
      </c>
      <c r="F65" s="90"/>
      <c r="G65" s="91">
        <f t="shared" si="0"/>
        <v>-4.3146843089314005E-2</v>
      </c>
      <c r="H65" s="92">
        <f t="shared" si="1"/>
        <v>-3.2258243007370305E-2</v>
      </c>
    </row>
    <row r="66" spans="1:8" ht="15" x14ac:dyDescent="0.25">
      <c r="A66" s="20" t="s">
        <v>109</v>
      </c>
      <c r="B66" s="88">
        <v>0.11111111111111101</v>
      </c>
      <c r="C66" s="89">
        <v>0.129440529267942</v>
      </c>
      <c r="D66" s="88">
        <v>0.12105244419126299</v>
      </c>
      <c r="E66" s="89">
        <v>7.7290813843643502E-2</v>
      </c>
      <c r="F66" s="90"/>
      <c r="G66" s="91">
        <f t="shared" si="0"/>
        <v>-1.8329418156830993E-2</v>
      </c>
      <c r="H66" s="92">
        <f t="shared" si="1"/>
        <v>4.3761630347619485E-2</v>
      </c>
    </row>
    <row r="67" spans="1:8" ht="15" x14ac:dyDescent="0.25">
      <c r="A67" s="20" t="s">
        <v>110</v>
      </c>
      <c r="B67" s="88">
        <v>9.7222222222222196E-2</v>
      </c>
      <c r="C67" s="89">
        <v>0.258881058535884</v>
      </c>
      <c r="D67" s="88">
        <v>0.14953537223626601</v>
      </c>
      <c r="E67" s="89">
        <v>0.171757364096986</v>
      </c>
      <c r="F67" s="90"/>
      <c r="G67" s="91">
        <f t="shared" si="0"/>
        <v>-0.16165883631366179</v>
      </c>
      <c r="H67" s="92">
        <f t="shared" si="1"/>
        <v>-2.2221991860719992E-2</v>
      </c>
    </row>
    <row r="68" spans="1:8" ht="15" x14ac:dyDescent="0.25">
      <c r="A68" s="20" t="s">
        <v>111</v>
      </c>
      <c r="B68" s="88">
        <v>5.5555555555555601E-2</v>
      </c>
      <c r="C68" s="89">
        <v>1.43822810297713E-2</v>
      </c>
      <c r="D68" s="88">
        <v>4.2724392067504502E-2</v>
      </c>
      <c r="E68" s="89">
        <v>2.29009818795981E-2</v>
      </c>
      <c r="F68" s="90"/>
      <c r="G68" s="91">
        <f t="shared" si="0"/>
        <v>4.1173274525784301E-2</v>
      </c>
      <c r="H68" s="92">
        <f t="shared" si="1"/>
        <v>1.9823410187906402E-2</v>
      </c>
    </row>
    <row r="69" spans="1:8" ht="15" x14ac:dyDescent="0.25">
      <c r="A69" s="20" t="s">
        <v>112</v>
      </c>
      <c r="B69" s="88">
        <v>0.15277777777777801</v>
      </c>
      <c r="C69" s="89">
        <v>8.6293686178627899E-2</v>
      </c>
      <c r="D69" s="88">
        <v>0.188699398298145</v>
      </c>
      <c r="E69" s="89">
        <v>0.14885638221738801</v>
      </c>
      <c r="F69" s="90"/>
      <c r="G69" s="91">
        <f t="shared" si="0"/>
        <v>6.6484091599150114E-2</v>
      </c>
      <c r="H69" s="92">
        <f t="shared" si="1"/>
        <v>3.9843016080756993E-2</v>
      </c>
    </row>
    <row r="70" spans="1:8" ht="15" x14ac:dyDescent="0.25">
      <c r="A70" s="20" t="s">
        <v>113</v>
      </c>
      <c r="B70" s="88">
        <v>1.38888888888889E-2</v>
      </c>
      <c r="C70" s="89">
        <v>4.3146843089314005E-2</v>
      </c>
      <c r="D70" s="88">
        <v>5.6965856090006102E-2</v>
      </c>
      <c r="E70" s="89">
        <v>8.0153436578593307E-2</v>
      </c>
      <c r="F70" s="90"/>
      <c r="G70" s="91">
        <f t="shared" ref="G70" si="2">B70-C70</f>
        <v>-2.9257954200425103E-2</v>
      </c>
      <c r="H70" s="92">
        <f t="shared" ref="H70" si="3">D70-E70</f>
        <v>-2.3187580488587205E-2</v>
      </c>
    </row>
    <row r="71" spans="1:8" ht="15" x14ac:dyDescent="0.25">
      <c r="A71" s="81"/>
      <c r="B71" s="98"/>
      <c r="C71" s="99"/>
      <c r="D71" s="98"/>
      <c r="E71" s="99"/>
      <c r="F71" s="100"/>
      <c r="G71" s="101"/>
      <c r="H71" s="102"/>
    </row>
    <row r="72" spans="1:8" s="38" customFormat="1" x14ac:dyDescent="0.2">
      <c r="A72" s="12" t="s">
        <v>17</v>
      </c>
      <c r="B72" s="60">
        <f>SUM(B6:B71)</f>
        <v>100.00000000000003</v>
      </c>
      <c r="C72" s="61">
        <f>SUM(C6:C71)</f>
        <v>99.999999999999972</v>
      </c>
      <c r="D72" s="60">
        <f>SUM(D6:D71)</f>
        <v>100.00000000000004</v>
      </c>
      <c r="E72" s="61">
        <f>SUM(E6:E71)</f>
        <v>100.00000000000003</v>
      </c>
      <c r="F72" s="103"/>
      <c r="G72" s="104">
        <f>SUM(G6:G71)</f>
        <v>-1.9088897129648785E-14</v>
      </c>
      <c r="H72" s="105">
        <f>SUM(H6:H71)</f>
        <v>6.8733213565153051E-14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7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C7478-0DC8-4A17-98E5-216749222E99}">
  <dimension ref="A1:J33"/>
  <sheetViews>
    <sheetView tabSelected="1" workbookViewId="0">
      <selection activeCell="M1" sqref="M1"/>
    </sheetView>
  </sheetViews>
  <sheetFormatPr defaultRowHeight="12.75" x14ac:dyDescent="0.2"/>
  <cols>
    <col min="1" max="1" width="26.85546875" style="1" customWidth="1"/>
    <col min="2" max="5" width="8.28515625" style="1" customWidth="1"/>
    <col min="6" max="6" width="1.7109375" style="1" customWidth="1"/>
    <col min="7" max="10" width="8.28515625" style="1" customWidth="1"/>
    <col min="11" max="256" width="8.7109375" style="1"/>
    <col min="257" max="257" width="26.85546875" style="1" customWidth="1"/>
    <col min="258" max="261" width="8.28515625" style="1" customWidth="1"/>
    <col min="262" max="262" width="1.7109375" style="1" customWidth="1"/>
    <col min="263" max="266" width="8.28515625" style="1" customWidth="1"/>
    <col min="267" max="512" width="8.7109375" style="1"/>
    <col min="513" max="513" width="26.85546875" style="1" customWidth="1"/>
    <col min="514" max="517" width="8.28515625" style="1" customWidth="1"/>
    <col min="518" max="518" width="1.7109375" style="1" customWidth="1"/>
    <col min="519" max="522" width="8.28515625" style="1" customWidth="1"/>
    <col min="523" max="768" width="8.7109375" style="1"/>
    <col min="769" max="769" width="26.85546875" style="1" customWidth="1"/>
    <col min="770" max="773" width="8.28515625" style="1" customWidth="1"/>
    <col min="774" max="774" width="1.7109375" style="1" customWidth="1"/>
    <col min="775" max="778" width="8.28515625" style="1" customWidth="1"/>
    <col min="779" max="1024" width="8.7109375" style="1"/>
    <col min="1025" max="1025" width="26.85546875" style="1" customWidth="1"/>
    <col min="1026" max="1029" width="8.28515625" style="1" customWidth="1"/>
    <col min="1030" max="1030" width="1.7109375" style="1" customWidth="1"/>
    <col min="1031" max="1034" width="8.28515625" style="1" customWidth="1"/>
    <col min="1035" max="1280" width="8.7109375" style="1"/>
    <col min="1281" max="1281" width="26.85546875" style="1" customWidth="1"/>
    <col min="1282" max="1285" width="8.28515625" style="1" customWidth="1"/>
    <col min="1286" max="1286" width="1.7109375" style="1" customWidth="1"/>
    <col min="1287" max="1290" width="8.28515625" style="1" customWidth="1"/>
    <col min="1291" max="1536" width="8.7109375" style="1"/>
    <col min="1537" max="1537" width="26.85546875" style="1" customWidth="1"/>
    <col min="1538" max="1541" width="8.28515625" style="1" customWidth="1"/>
    <col min="1542" max="1542" width="1.7109375" style="1" customWidth="1"/>
    <col min="1543" max="1546" width="8.28515625" style="1" customWidth="1"/>
    <col min="1547" max="1792" width="8.7109375" style="1"/>
    <col min="1793" max="1793" width="26.85546875" style="1" customWidth="1"/>
    <col min="1794" max="1797" width="8.28515625" style="1" customWidth="1"/>
    <col min="1798" max="1798" width="1.7109375" style="1" customWidth="1"/>
    <col min="1799" max="1802" width="8.28515625" style="1" customWidth="1"/>
    <col min="1803" max="2048" width="8.7109375" style="1"/>
    <col min="2049" max="2049" width="26.85546875" style="1" customWidth="1"/>
    <col min="2050" max="2053" width="8.28515625" style="1" customWidth="1"/>
    <col min="2054" max="2054" width="1.7109375" style="1" customWidth="1"/>
    <col min="2055" max="2058" width="8.28515625" style="1" customWidth="1"/>
    <col min="2059" max="2304" width="8.7109375" style="1"/>
    <col min="2305" max="2305" width="26.85546875" style="1" customWidth="1"/>
    <col min="2306" max="2309" width="8.28515625" style="1" customWidth="1"/>
    <col min="2310" max="2310" width="1.7109375" style="1" customWidth="1"/>
    <col min="2311" max="2314" width="8.28515625" style="1" customWidth="1"/>
    <col min="2315" max="2560" width="8.7109375" style="1"/>
    <col min="2561" max="2561" width="26.85546875" style="1" customWidth="1"/>
    <col min="2562" max="2565" width="8.28515625" style="1" customWidth="1"/>
    <col min="2566" max="2566" width="1.7109375" style="1" customWidth="1"/>
    <col min="2567" max="2570" width="8.28515625" style="1" customWidth="1"/>
    <col min="2571" max="2816" width="8.7109375" style="1"/>
    <col min="2817" max="2817" width="26.85546875" style="1" customWidth="1"/>
    <col min="2818" max="2821" width="8.28515625" style="1" customWidth="1"/>
    <col min="2822" max="2822" width="1.7109375" style="1" customWidth="1"/>
    <col min="2823" max="2826" width="8.28515625" style="1" customWidth="1"/>
    <col min="2827" max="3072" width="8.7109375" style="1"/>
    <col min="3073" max="3073" width="26.85546875" style="1" customWidth="1"/>
    <col min="3074" max="3077" width="8.28515625" style="1" customWidth="1"/>
    <col min="3078" max="3078" width="1.7109375" style="1" customWidth="1"/>
    <col min="3079" max="3082" width="8.28515625" style="1" customWidth="1"/>
    <col min="3083" max="3328" width="8.7109375" style="1"/>
    <col min="3329" max="3329" width="26.85546875" style="1" customWidth="1"/>
    <col min="3330" max="3333" width="8.28515625" style="1" customWidth="1"/>
    <col min="3334" max="3334" width="1.7109375" style="1" customWidth="1"/>
    <col min="3335" max="3338" width="8.28515625" style="1" customWidth="1"/>
    <col min="3339" max="3584" width="8.7109375" style="1"/>
    <col min="3585" max="3585" width="26.85546875" style="1" customWidth="1"/>
    <col min="3586" max="3589" width="8.28515625" style="1" customWidth="1"/>
    <col min="3590" max="3590" width="1.7109375" style="1" customWidth="1"/>
    <col min="3591" max="3594" width="8.28515625" style="1" customWidth="1"/>
    <col min="3595" max="3840" width="8.7109375" style="1"/>
    <col min="3841" max="3841" width="26.85546875" style="1" customWidth="1"/>
    <col min="3842" max="3845" width="8.28515625" style="1" customWidth="1"/>
    <col min="3846" max="3846" width="1.7109375" style="1" customWidth="1"/>
    <col min="3847" max="3850" width="8.28515625" style="1" customWidth="1"/>
    <col min="3851" max="4096" width="8.7109375" style="1"/>
    <col min="4097" max="4097" width="26.85546875" style="1" customWidth="1"/>
    <col min="4098" max="4101" width="8.28515625" style="1" customWidth="1"/>
    <col min="4102" max="4102" width="1.7109375" style="1" customWidth="1"/>
    <col min="4103" max="4106" width="8.28515625" style="1" customWidth="1"/>
    <col min="4107" max="4352" width="8.7109375" style="1"/>
    <col min="4353" max="4353" width="26.85546875" style="1" customWidth="1"/>
    <col min="4354" max="4357" width="8.28515625" style="1" customWidth="1"/>
    <col min="4358" max="4358" width="1.7109375" style="1" customWidth="1"/>
    <col min="4359" max="4362" width="8.28515625" style="1" customWidth="1"/>
    <col min="4363" max="4608" width="8.7109375" style="1"/>
    <col min="4609" max="4609" width="26.85546875" style="1" customWidth="1"/>
    <col min="4610" max="4613" width="8.28515625" style="1" customWidth="1"/>
    <col min="4614" max="4614" width="1.7109375" style="1" customWidth="1"/>
    <col min="4615" max="4618" width="8.28515625" style="1" customWidth="1"/>
    <col min="4619" max="4864" width="8.7109375" style="1"/>
    <col min="4865" max="4865" width="26.85546875" style="1" customWidth="1"/>
    <col min="4866" max="4869" width="8.28515625" style="1" customWidth="1"/>
    <col min="4870" max="4870" width="1.7109375" style="1" customWidth="1"/>
    <col min="4871" max="4874" width="8.28515625" style="1" customWidth="1"/>
    <col min="4875" max="5120" width="8.7109375" style="1"/>
    <col min="5121" max="5121" width="26.85546875" style="1" customWidth="1"/>
    <col min="5122" max="5125" width="8.28515625" style="1" customWidth="1"/>
    <col min="5126" max="5126" width="1.7109375" style="1" customWidth="1"/>
    <col min="5127" max="5130" width="8.28515625" style="1" customWidth="1"/>
    <col min="5131" max="5376" width="8.7109375" style="1"/>
    <col min="5377" max="5377" width="26.85546875" style="1" customWidth="1"/>
    <col min="5378" max="5381" width="8.28515625" style="1" customWidth="1"/>
    <col min="5382" max="5382" width="1.7109375" style="1" customWidth="1"/>
    <col min="5383" max="5386" width="8.28515625" style="1" customWidth="1"/>
    <col min="5387" max="5632" width="8.7109375" style="1"/>
    <col min="5633" max="5633" width="26.85546875" style="1" customWidth="1"/>
    <col min="5634" max="5637" width="8.28515625" style="1" customWidth="1"/>
    <col min="5638" max="5638" width="1.7109375" style="1" customWidth="1"/>
    <col min="5639" max="5642" width="8.28515625" style="1" customWidth="1"/>
    <col min="5643" max="5888" width="8.7109375" style="1"/>
    <col min="5889" max="5889" width="26.85546875" style="1" customWidth="1"/>
    <col min="5890" max="5893" width="8.28515625" style="1" customWidth="1"/>
    <col min="5894" max="5894" width="1.7109375" style="1" customWidth="1"/>
    <col min="5895" max="5898" width="8.28515625" style="1" customWidth="1"/>
    <col min="5899" max="6144" width="8.7109375" style="1"/>
    <col min="6145" max="6145" width="26.85546875" style="1" customWidth="1"/>
    <col min="6146" max="6149" width="8.28515625" style="1" customWidth="1"/>
    <col min="6150" max="6150" width="1.7109375" style="1" customWidth="1"/>
    <col min="6151" max="6154" width="8.28515625" style="1" customWidth="1"/>
    <col min="6155" max="6400" width="8.7109375" style="1"/>
    <col min="6401" max="6401" width="26.85546875" style="1" customWidth="1"/>
    <col min="6402" max="6405" width="8.28515625" style="1" customWidth="1"/>
    <col min="6406" max="6406" width="1.7109375" style="1" customWidth="1"/>
    <col min="6407" max="6410" width="8.28515625" style="1" customWidth="1"/>
    <col min="6411" max="6656" width="8.7109375" style="1"/>
    <col min="6657" max="6657" width="26.85546875" style="1" customWidth="1"/>
    <col min="6658" max="6661" width="8.28515625" style="1" customWidth="1"/>
    <col min="6662" max="6662" width="1.7109375" style="1" customWidth="1"/>
    <col min="6663" max="6666" width="8.28515625" style="1" customWidth="1"/>
    <col min="6667" max="6912" width="8.7109375" style="1"/>
    <col min="6913" max="6913" width="26.85546875" style="1" customWidth="1"/>
    <col min="6914" max="6917" width="8.28515625" style="1" customWidth="1"/>
    <col min="6918" max="6918" width="1.7109375" style="1" customWidth="1"/>
    <col min="6919" max="6922" width="8.28515625" style="1" customWidth="1"/>
    <col min="6923" max="7168" width="8.7109375" style="1"/>
    <col min="7169" max="7169" width="26.85546875" style="1" customWidth="1"/>
    <col min="7170" max="7173" width="8.28515625" style="1" customWidth="1"/>
    <col min="7174" max="7174" width="1.7109375" style="1" customWidth="1"/>
    <col min="7175" max="7178" width="8.28515625" style="1" customWidth="1"/>
    <col min="7179" max="7424" width="8.7109375" style="1"/>
    <col min="7425" max="7425" width="26.85546875" style="1" customWidth="1"/>
    <col min="7426" max="7429" width="8.28515625" style="1" customWidth="1"/>
    <col min="7430" max="7430" width="1.7109375" style="1" customWidth="1"/>
    <col min="7431" max="7434" width="8.28515625" style="1" customWidth="1"/>
    <col min="7435" max="7680" width="8.7109375" style="1"/>
    <col min="7681" max="7681" width="26.85546875" style="1" customWidth="1"/>
    <col min="7682" max="7685" width="8.28515625" style="1" customWidth="1"/>
    <col min="7686" max="7686" width="1.7109375" style="1" customWidth="1"/>
    <col min="7687" max="7690" width="8.28515625" style="1" customWidth="1"/>
    <col min="7691" max="7936" width="8.7109375" style="1"/>
    <col min="7937" max="7937" width="26.85546875" style="1" customWidth="1"/>
    <col min="7938" max="7941" width="8.28515625" style="1" customWidth="1"/>
    <col min="7942" max="7942" width="1.7109375" style="1" customWidth="1"/>
    <col min="7943" max="7946" width="8.28515625" style="1" customWidth="1"/>
    <col min="7947" max="8192" width="8.7109375" style="1"/>
    <col min="8193" max="8193" width="26.85546875" style="1" customWidth="1"/>
    <col min="8194" max="8197" width="8.28515625" style="1" customWidth="1"/>
    <col min="8198" max="8198" width="1.7109375" style="1" customWidth="1"/>
    <col min="8199" max="8202" width="8.28515625" style="1" customWidth="1"/>
    <col min="8203" max="8448" width="8.7109375" style="1"/>
    <col min="8449" max="8449" width="26.85546875" style="1" customWidth="1"/>
    <col min="8450" max="8453" width="8.28515625" style="1" customWidth="1"/>
    <col min="8454" max="8454" width="1.7109375" style="1" customWidth="1"/>
    <col min="8455" max="8458" width="8.28515625" style="1" customWidth="1"/>
    <col min="8459" max="8704" width="8.7109375" style="1"/>
    <col min="8705" max="8705" width="26.85546875" style="1" customWidth="1"/>
    <col min="8706" max="8709" width="8.28515625" style="1" customWidth="1"/>
    <col min="8710" max="8710" width="1.7109375" style="1" customWidth="1"/>
    <col min="8711" max="8714" width="8.28515625" style="1" customWidth="1"/>
    <col min="8715" max="8960" width="8.7109375" style="1"/>
    <col min="8961" max="8961" width="26.85546875" style="1" customWidth="1"/>
    <col min="8962" max="8965" width="8.28515625" style="1" customWidth="1"/>
    <col min="8966" max="8966" width="1.7109375" style="1" customWidth="1"/>
    <col min="8967" max="8970" width="8.28515625" style="1" customWidth="1"/>
    <col min="8971" max="9216" width="8.7109375" style="1"/>
    <col min="9217" max="9217" width="26.85546875" style="1" customWidth="1"/>
    <col min="9218" max="9221" width="8.28515625" style="1" customWidth="1"/>
    <col min="9222" max="9222" width="1.7109375" style="1" customWidth="1"/>
    <col min="9223" max="9226" width="8.28515625" style="1" customWidth="1"/>
    <col min="9227" max="9472" width="8.7109375" style="1"/>
    <col min="9473" max="9473" width="26.85546875" style="1" customWidth="1"/>
    <col min="9474" max="9477" width="8.28515625" style="1" customWidth="1"/>
    <col min="9478" max="9478" width="1.7109375" style="1" customWidth="1"/>
    <col min="9479" max="9482" width="8.28515625" style="1" customWidth="1"/>
    <col min="9483" max="9728" width="8.7109375" style="1"/>
    <col min="9729" max="9729" width="26.85546875" style="1" customWidth="1"/>
    <col min="9730" max="9733" width="8.28515625" style="1" customWidth="1"/>
    <col min="9734" max="9734" width="1.7109375" style="1" customWidth="1"/>
    <col min="9735" max="9738" width="8.28515625" style="1" customWidth="1"/>
    <col min="9739" max="9984" width="8.7109375" style="1"/>
    <col min="9985" max="9985" width="26.85546875" style="1" customWidth="1"/>
    <col min="9986" max="9989" width="8.28515625" style="1" customWidth="1"/>
    <col min="9990" max="9990" width="1.7109375" style="1" customWidth="1"/>
    <col min="9991" max="9994" width="8.28515625" style="1" customWidth="1"/>
    <col min="9995" max="10240" width="8.7109375" style="1"/>
    <col min="10241" max="10241" width="26.85546875" style="1" customWidth="1"/>
    <col min="10242" max="10245" width="8.28515625" style="1" customWidth="1"/>
    <col min="10246" max="10246" width="1.7109375" style="1" customWidth="1"/>
    <col min="10247" max="10250" width="8.28515625" style="1" customWidth="1"/>
    <col min="10251" max="10496" width="8.7109375" style="1"/>
    <col min="10497" max="10497" width="26.85546875" style="1" customWidth="1"/>
    <col min="10498" max="10501" width="8.28515625" style="1" customWidth="1"/>
    <col min="10502" max="10502" width="1.7109375" style="1" customWidth="1"/>
    <col min="10503" max="10506" width="8.28515625" style="1" customWidth="1"/>
    <col min="10507" max="10752" width="8.7109375" style="1"/>
    <col min="10753" max="10753" width="26.85546875" style="1" customWidth="1"/>
    <col min="10754" max="10757" width="8.28515625" style="1" customWidth="1"/>
    <col min="10758" max="10758" width="1.7109375" style="1" customWidth="1"/>
    <col min="10759" max="10762" width="8.28515625" style="1" customWidth="1"/>
    <col min="10763" max="11008" width="8.7109375" style="1"/>
    <col min="11009" max="11009" width="26.85546875" style="1" customWidth="1"/>
    <col min="11010" max="11013" width="8.28515625" style="1" customWidth="1"/>
    <col min="11014" max="11014" width="1.7109375" style="1" customWidth="1"/>
    <col min="11015" max="11018" width="8.28515625" style="1" customWidth="1"/>
    <col min="11019" max="11264" width="8.7109375" style="1"/>
    <col min="11265" max="11265" width="26.85546875" style="1" customWidth="1"/>
    <col min="11266" max="11269" width="8.28515625" style="1" customWidth="1"/>
    <col min="11270" max="11270" width="1.7109375" style="1" customWidth="1"/>
    <col min="11271" max="11274" width="8.28515625" style="1" customWidth="1"/>
    <col min="11275" max="11520" width="8.7109375" style="1"/>
    <col min="11521" max="11521" width="26.85546875" style="1" customWidth="1"/>
    <col min="11522" max="11525" width="8.28515625" style="1" customWidth="1"/>
    <col min="11526" max="11526" width="1.7109375" style="1" customWidth="1"/>
    <col min="11527" max="11530" width="8.28515625" style="1" customWidth="1"/>
    <col min="11531" max="11776" width="8.7109375" style="1"/>
    <col min="11777" max="11777" width="26.85546875" style="1" customWidth="1"/>
    <col min="11778" max="11781" width="8.28515625" style="1" customWidth="1"/>
    <col min="11782" max="11782" width="1.7109375" style="1" customWidth="1"/>
    <col min="11783" max="11786" width="8.28515625" style="1" customWidth="1"/>
    <col min="11787" max="12032" width="8.7109375" style="1"/>
    <col min="12033" max="12033" width="26.85546875" style="1" customWidth="1"/>
    <col min="12034" max="12037" width="8.28515625" style="1" customWidth="1"/>
    <col min="12038" max="12038" width="1.7109375" style="1" customWidth="1"/>
    <col min="12039" max="12042" width="8.28515625" style="1" customWidth="1"/>
    <col min="12043" max="12288" width="8.7109375" style="1"/>
    <col min="12289" max="12289" width="26.85546875" style="1" customWidth="1"/>
    <col min="12290" max="12293" width="8.28515625" style="1" customWidth="1"/>
    <col min="12294" max="12294" width="1.7109375" style="1" customWidth="1"/>
    <col min="12295" max="12298" width="8.28515625" style="1" customWidth="1"/>
    <col min="12299" max="12544" width="8.7109375" style="1"/>
    <col min="12545" max="12545" width="26.85546875" style="1" customWidth="1"/>
    <col min="12546" max="12549" width="8.28515625" style="1" customWidth="1"/>
    <col min="12550" max="12550" width="1.7109375" style="1" customWidth="1"/>
    <col min="12551" max="12554" width="8.28515625" style="1" customWidth="1"/>
    <col min="12555" max="12800" width="8.7109375" style="1"/>
    <col min="12801" max="12801" width="26.85546875" style="1" customWidth="1"/>
    <col min="12802" max="12805" width="8.28515625" style="1" customWidth="1"/>
    <col min="12806" max="12806" width="1.7109375" style="1" customWidth="1"/>
    <col min="12807" max="12810" width="8.28515625" style="1" customWidth="1"/>
    <col min="12811" max="13056" width="8.7109375" style="1"/>
    <col min="13057" max="13057" width="26.85546875" style="1" customWidth="1"/>
    <col min="13058" max="13061" width="8.28515625" style="1" customWidth="1"/>
    <col min="13062" max="13062" width="1.7109375" style="1" customWidth="1"/>
    <col min="13063" max="13066" width="8.28515625" style="1" customWidth="1"/>
    <col min="13067" max="13312" width="8.7109375" style="1"/>
    <col min="13313" max="13313" width="26.85546875" style="1" customWidth="1"/>
    <col min="13314" max="13317" width="8.28515625" style="1" customWidth="1"/>
    <col min="13318" max="13318" width="1.7109375" style="1" customWidth="1"/>
    <col min="13319" max="13322" width="8.28515625" style="1" customWidth="1"/>
    <col min="13323" max="13568" width="8.7109375" style="1"/>
    <col min="13569" max="13569" width="26.85546875" style="1" customWidth="1"/>
    <col min="13570" max="13573" width="8.28515625" style="1" customWidth="1"/>
    <col min="13574" max="13574" width="1.7109375" style="1" customWidth="1"/>
    <col min="13575" max="13578" width="8.28515625" style="1" customWidth="1"/>
    <col min="13579" max="13824" width="8.7109375" style="1"/>
    <col min="13825" max="13825" width="26.85546875" style="1" customWidth="1"/>
    <col min="13826" max="13829" width="8.28515625" style="1" customWidth="1"/>
    <col min="13830" max="13830" width="1.7109375" style="1" customWidth="1"/>
    <col min="13831" max="13834" width="8.28515625" style="1" customWidth="1"/>
    <col min="13835" max="14080" width="8.7109375" style="1"/>
    <col min="14081" max="14081" width="26.85546875" style="1" customWidth="1"/>
    <col min="14082" max="14085" width="8.28515625" style="1" customWidth="1"/>
    <col min="14086" max="14086" width="1.7109375" style="1" customWidth="1"/>
    <col min="14087" max="14090" width="8.28515625" style="1" customWidth="1"/>
    <col min="14091" max="14336" width="8.7109375" style="1"/>
    <col min="14337" max="14337" width="26.85546875" style="1" customWidth="1"/>
    <col min="14338" max="14341" width="8.28515625" style="1" customWidth="1"/>
    <col min="14342" max="14342" width="1.7109375" style="1" customWidth="1"/>
    <col min="14343" max="14346" width="8.28515625" style="1" customWidth="1"/>
    <col min="14347" max="14592" width="8.7109375" style="1"/>
    <col min="14593" max="14593" width="26.85546875" style="1" customWidth="1"/>
    <col min="14594" max="14597" width="8.28515625" style="1" customWidth="1"/>
    <col min="14598" max="14598" width="1.7109375" style="1" customWidth="1"/>
    <col min="14599" max="14602" width="8.28515625" style="1" customWidth="1"/>
    <col min="14603" max="14848" width="8.7109375" style="1"/>
    <col min="14849" max="14849" width="26.85546875" style="1" customWidth="1"/>
    <col min="14850" max="14853" width="8.28515625" style="1" customWidth="1"/>
    <col min="14854" max="14854" width="1.7109375" style="1" customWidth="1"/>
    <col min="14855" max="14858" width="8.28515625" style="1" customWidth="1"/>
    <col min="14859" max="15104" width="8.7109375" style="1"/>
    <col min="15105" max="15105" width="26.85546875" style="1" customWidth="1"/>
    <col min="15106" max="15109" width="8.28515625" style="1" customWidth="1"/>
    <col min="15110" max="15110" width="1.7109375" style="1" customWidth="1"/>
    <col min="15111" max="15114" width="8.28515625" style="1" customWidth="1"/>
    <col min="15115" max="15360" width="8.7109375" style="1"/>
    <col min="15361" max="15361" width="26.85546875" style="1" customWidth="1"/>
    <col min="15362" max="15365" width="8.28515625" style="1" customWidth="1"/>
    <col min="15366" max="15366" width="1.7109375" style="1" customWidth="1"/>
    <col min="15367" max="15370" width="8.28515625" style="1" customWidth="1"/>
    <col min="15371" max="15616" width="8.7109375" style="1"/>
    <col min="15617" max="15617" width="26.85546875" style="1" customWidth="1"/>
    <col min="15618" max="15621" width="8.28515625" style="1" customWidth="1"/>
    <col min="15622" max="15622" width="1.7109375" style="1" customWidth="1"/>
    <col min="15623" max="15626" width="8.28515625" style="1" customWidth="1"/>
    <col min="15627" max="15872" width="8.7109375" style="1"/>
    <col min="15873" max="15873" width="26.85546875" style="1" customWidth="1"/>
    <col min="15874" max="15877" width="8.28515625" style="1" customWidth="1"/>
    <col min="15878" max="15878" width="1.7109375" style="1" customWidth="1"/>
    <col min="15879" max="15882" width="8.28515625" style="1" customWidth="1"/>
    <col min="15883" max="16128" width="8.7109375" style="1"/>
    <col min="16129" max="16129" width="26.85546875" style="1" customWidth="1"/>
    <col min="16130" max="16133" width="8.285156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116</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s="38" customFormat="1" x14ac:dyDescent="0.2">
      <c r="A7" s="111" t="s">
        <v>23</v>
      </c>
      <c r="B7" s="112">
        <f>SUM($B8:$B11)</f>
        <v>1483</v>
      </c>
      <c r="C7" s="113">
        <f>SUM($C8:$C11)</f>
        <v>1877</v>
      </c>
      <c r="D7" s="112">
        <f>SUM($D8:$D11)</f>
        <v>6621</v>
      </c>
      <c r="E7" s="113">
        <f>SUM($E8:$E11)</f>
        <v>10038</v>
      </c>
      <c r="F7" s="114"/>
      <c r="G7" s="112">
        <f>B7-C7</f>
        <v>-394</v>
      </c>
      <c r="H7" s="113">
        <f>D7-E7</f>
        <v>-3417</v>
      </c>
      <c r="I7" s="115">
        <f>IF(C7=0, "-", IF(G7/C7&lt;10, G7/C7, "&gt;999%"))</f>
        <v>-0.20990942994139583</v>
      </c>
      <c r="J7" s="116">
        <f>IF(E7=0, "-", IF(H7/E7&lt;10, H7/E7, "&gt;999%"))</f>
        <v>-0.340406455469217</v>
      </c>
    </row>
    <row r="8" spans="1:10" ht="15" x14ac:dyDescent="0.25">
      <c r="A8" s="117" t="s">
        <v>117</v>
      </c>
      <c r="B8" s="55">
        <v>872</v>
      </c>
      <c r="C8" s="56">
        <v>979</v>
      </c>
      <c r="D8" s="55">
        <v>3576</v>
      </c>
      <c r="E8" s="56">
        <v>4983</v>
      </c>
      <c r="F8" s="57"/>
      <c r="G8" s="55">
        <f>B8-C8</f>
        <v>-107</v>
      </c>
      <c r="H8" s="56">
        <f>D8-E8</f>
        <v>-1407</v>
      </c>
      <c r="I8" s="118">
        <f>IF(C8=0, "-", IF(G8/C8&lt;10, G8/C8, "&gt;999%"))</f>
        <v>-0.10929519918283963</v>
      </c>
      <c r="J8" s="119">
        <f>IF(E8=0, "-", IF(H8/E8&lt;10, H8/E8, "&gt;999%"))</f>
        <v>-0.28236002408187838</v>
      </c>
    </row>
    <row r="9" spans="1:10" ht="15" x14ac:dyDescent="0.25">
      <c r="A9" s="117" t="s">
        <v>118</v>
      </c>
      <c r="B9" s="55">
        <v>546</v>
      </c>
      <c r="C9" s="56">
        <v>778</v>
      </c>
      <c r="D9" s="55">
        <v>2324</v>
      </c>
      <c r="E9" s="56">
        <v>4095</v>
      </c>
      <c r="F9" s="57"/>
      <c r="G9" s="55">
        <f>B9-C9</f>
        <v>-232</v>
      </c>
      <c r="H9" s="56">
        <f>D9-E9</f>
        <v>-1771</v>
      </c>
      <c r="I9" s="118">
        <f>IF(C9=0, "-", IF(G9/C9&lt;10, G9/C9, "&gt;999%"))</f>
        <v>-0.29820051413881749</v>
      </c>
      <c r="J9" s="119">
        <f>IF(E9=0, "-", IF(H9/E9&lt;10, H9/E9, "&gt;999%"))</f>
        <v>-0.4324786324786325</v>
      </c>
    </row>
    <row r="10" spans="1:10" ht="15" x14ac:dyDescent="0.25">
      <c r="A10" s="117" t="s">
        <v>119</v>
      </c>
      <c r="B10" s="55">
        <v>49</v>
      </c>
      <c r="C10" s="56">
        <v>80</v>
      </c>
      <c r="D10" s="55">
        <v>332</v>
      </c>
      <c r="E10" s="56">
        <v>565</v>
      </c>
      <c r="F10" s="57"/>
      <c r="G10" s="55">
        <f>B10-C10</f>
        <v>-31</v>
      </c>
      <c r="H10" s="56">
        <f>D10-E10</f>
        <v>-233</v>
      </c>
      <c r="I10" s="118">
        <f>IF(C10=0, "-", IF(G10/C10&lt;10, G10/C10, "&gt;999%"))</f>
        <v>-0.38750000000000001</v>
      </c>
      <c r="J10" s="119">
        <f>IF(E10=0, "-", IF(H10/E10&lt;10, H10/E10, "&gt;999%"))</f>
        <v>-0.41238938053097346</v>
      </c>
    </row>
    <row r="11" spans="1:10" ht="15" x14ac:dyDescent="0.25">
      <c r="A11" s="117" t="s">
        <v>120</v>
      </c>
      <c r="B11" s="55">
        <v>16</v>
      </c>
      <c r="C11" s="56">
        <v>40</v>
      </c>
      <c r="D11" s="55">
        <v>389</v>
      </c>
      <c r="E11" s="56">
        <v>395</v>
      </c>
      <c r="F11" s="57"/>
      <c r="G11" s="55">
        <f>B11-C11</f>
        <v>-24</v>
      </c>
      <c r="H11" s="56">
        <f>D11-E11</f>
        <v>-6</v>
      </c>
      <c r="I11" s="118">
        <f>IF(C11=0, "-", IF(G11/C11&lt;10, G11/C11, "&gt;999%"))</f>
        <v>-0.6</v>
      </c>
      <c r="J11" s="119">
        <f>IF(E11=0, "-", IF(H11/E11&lt;10, H11/E11, "&gt;999%"))</f>
        <v>-1.5189873417721518E-2</v>
      </c>
    </row>
    <row r="12" spans="1:10" ht="15" x14ac:dyDescent="0.25">
      <c r="A12" s="20"/>
      <c r="B12" s="55"/>
      <c r="C12" s="56"/>
      <c r="D12" s="55"/>
      <c r="E12" s="56"/>
      <c r="F12" s="57"/>
      <c r="G12" s="55"/>
      <c r="H12" s="56"/>
      <c r="I12" s="118"/>
      <c r="J12" s="119"/>
    </row>
    <row r="13" spans="1:10" s="38" customFormat="1" x14ac:dyDescent="0.2">
      <c r="A13" s="111" t="s">
        <v>24</v>
      </c>
      <c r="B13" s="112">
        <f>SUM($B14:$B17)</f>
        <v>3441</v>
      </c>
      <c r="C13" s="113">
        <f>SUM($C14:$C17)</f>
        <v>3093</v>
      </c>
      <c r="D13" s="112">
        <f>SUM($D14:$D17)</f>
        <v>13963</v>
      </c>
      <c r="E13" s="113">
        <f>SUM($E14:$E17)</f>
        <v>15933</v>
      </c>
      <c r="F13" s="114"/>
      <c r="G13" s="112">
        <f>B13-C13</f>
        <v>348</v>
      </c>
      <c r="H13" s="113">
        <f>D13-E13</f>
        <v>-1970</v>
      </c>
      <c r="I13" s="115">
        <f>IF(C13=0, "-", IF(G13/C13&lt;10, G13/C13, "&gt;999%"))</f>
        <v>0.11251212415130941</v>
      </c>
      <c r="J13" s="116">
        <f>IF(E13=0, "-", IF(H13/E13&lt;10, H13/E13, "&gt;999%"))</f>
        <v>-0.12364275403251114</v>
      </c>
    </row>
    <row r="14" spans="1:10" ht="15" x14ac:dyDescent="0.25">
      <c r="A14" s="117" t="s">
        <v>117</v>
      </c>
      <c r="B14" s="55">
        <v>1977</v>
      </c>
      <c r="C14" s="56">
        <v>1755</v>
      </c>
      <c r="D14" s="55">
        <v>7594</v>
      </c>
      <c r="E14" s="56">
        <v>8365</v>
      </c>
      <c r="F14" s="57"/>
      <c r="G14" s="55">
        <f>B14-C14</f>
        <v>222</v>
      </c>
      <c r="H14" s="56">
        <f>D14-E14</f>
        <v>-771</v>
      </c>
      <c r="I14" s="118">
        <f>IF(C14=0, "-", IF(G14/C14&lt;10, G14/C14, "&gt;999%"))</f>
        <v>0.12649572649572649</v>
      </c>
      <c r="J14" s="119">
        <f>IF(E14=0, "-", IF(H14/E14&lt;10, H14/E14, "&gt;999%"))</f>
        <v>-9.2169754931261214E-2</v>
      </c>
    </row>
    <row r="15" spans="1:10" ht="15" x14ac:dyDescent="0.25">
      <c r="A15" s="117" t="s">
        <v>118</v>
      </c>
      <c r="B15" s="55">
        <v>1385</v>
      </c>
      <c r="C15" s="56">
        <v>1251</v>
      </c>
      <c r="D15" s="55">
        <v>5525</v>
      </c>
      <c r="E15" s="56">
        <v>6736</v>
      </c>
      <c r="F15" s="57"/>
      <c r="G15" s="55">
        <f>B15-C15</f>
        <v>134</v>
      </c>
      <c r="H15" s="56">
        <f>D15-E15</f>
        <v>-1211</v>
      </c>
      <c r="I15" s="118">
        <f>IF(C15=0, "-", IF(G15/C15&lt;10, G15/C15, "&gt;999%"))</f>
        <v>0.10711430855315747</v>
      </c>
      <c r="J15" s="119">
        <f>IF(E15=0, "-", IF(H15/E15&lt;10, H15/E15, "&gt;999%"))</f>
        <v>-0.17978028503562946</v>
      </c>
    </row>
    <row r="16" spans="1:10" ht="15" x14ac:dyDescent="0.25">
      <c r="A16" s="117" t="s">
        <v>119</v>
      </c>
      <c r="B16" s="55">
        <v>70</v>
      </c>
      <c r="C16" s="56">
        <v>61</v>
      </c>
      <c r="D16" s="55">
        <v>521</v>
      </c>
      <c r="E16" s="56">
        <v>468</v>
      </c>
      <c r="F16" s="57"/>
      <c r="G16" s="55">
        <f>B16-C16</f>
        <v>9</v>
      </c>
      <c r="H16" s="56">
        <f>D16-E16</f>
        <v>53</v>
      </c>
      <c r="I16" s="118">
        <f>IF(C16=0, "-", IF(G16/C16&lt;10, G16/C16, "&gt;999%"))</f>
        <v>0.14754098360655737</v>
      </c>
      <c r="J16" s="119">
        <f>IF(E16=0, "-", IF(H16/E16&lt;10, H16/E16, "&gt;999%"))</f>
        <v>0.11324786324786325</v>
      </c>
    </row>
    <row r="17" spans="1:10" ht="15" x14ac:dyDescent="0.25">
      <c r="A17" s="117" t="s">
        <v>120</v>
      </c>
      <c r="B17" s="55">
        <v>9</v>
      </c>
      <c r="C17" s="56">
        <v>26</v>
      </c>
      <c r="D17" s="55">
        <v>323</v>
      </c>
      <c r="E17" s="56">
        <v>364</v>
      </c>
      <c r="F17" s="57"/>
      <c r="G17" s="55">
        <f>B17-C17</f>
        <v>-17</v>
      </c>
      <c r="H17" s="56">
        <f>D17-E17</f>
        <v>-41</v>
      </c>
      <c r="I17" s="118">
        <f>IF(C17=0, "-", IF(G17/C17&lt;10, G17/C17, "&gt;999%"))</f>
        <v>-0.65384615384615385</v>
      </c>
      <c r="J17" s="119">
        <f>IF(E17=0, "-", IF(H17/E17&lt;10, H17/E17, "&gt;999%"))</f>
        <v>-0.11263736263736264</v>
      </c>
    </row>
    <row r="18" spans="1:10" x14ac:dyDescent="0.2">
      <c r="A18" s="16"/>
      <c r="B18" s="106"/>
      <c r="C18" s="107"/>
      <c r="D18" s="106"/>
      <c r="E18" s="107"/>
      <c r="F18" s="108"/>
      <c r="G18" s="106"/>
      <c r="H18" s="107"/>
      <c r="I18" s="109"/>
      <c r="J18" s="110"/>
    </row>
    <row r="19" spans="1:10" s="38" customFormat="1" x14ac:dyDescent="0.2">
      <c r="A19" s="111" t="s">
        <v>25</v>
      </c>
      <c r="B19" s="112">
        <f>SUM($B20:$B23)</f>
        <v>1925</v>
      </c>
      <c r="C19" s="113">
        <f>SUM($C20:$C23)</f>
        <v>1731</v>
      </c>
      <c r="D19" s="112">
        <f>SUM($D20:$D23)</f>
        <v>6415</v>
      </c>
      <c r="E19" s="113">
        <f>SUM($E20:$E23)</f>
        <v>7863</v>
      </c>
      <c r="F19" s="114"/>
      <c r="G19" s="112">
        <f>B19-C19</f>
        <v>194</v>
      </c>
      <c r="H19" s="113">
        <f>D19-E19</f>
        <v>-1448</v>
      </c>
      <c r="I19" s="115">
        <f>IF(C19=0, "-", IF(G19/C19&lt;10, G19/C19, "&gt;999%"))</f>
        <v>0.1120739456961294</v>
      </c>
      <c r="J19" s="116">
        <f>IF(E19=0, "-", IF(H19/E19&lt;10, H19/E19, "&gt;999%"))</f>
        <v>-0.1841536309296706</v>
      </c>
    </row>
    <row r="20" spans="1:10" ht="15" x14ac:dyDescent="0.25">
      <c r="A20" s="117" t="s">
        <v>117</v>
      </c>
      <c r="B20" s="55">
        <v>385</v>
      </c>
      <c r="C20" s="56">
        <v>393</v>
      </c>
      <c r="D20" s="55">
        <v>1406</v>
      </c>
      <c r="E20" s="56">
        <v>2115</v>
      </c>
      <c r="F20" s="57"/>
      <c r="G20" s="55">
        <f>B20-C20</f>
        <v>-8</v>
      </c>
      <c r="H20" s="56">
        <f>D20-E20</f>
        <v>-709</v>
      </c>
      <c r="I20" s="118">
        <f>IF(C20=0, "-", IF(G20/C20&lt;10, G20/C20, "&gt;999%"))</f>
        <v>-2.0356234096692113E-2</v>
      </c>
      <c r="J20" s="119">
        <f>IF(E20=0, "-", IF(H20/E20&lt;10, H20/E20, "&gt;999%"))</f>
        <v>-0.33522458628841606</v>
      </c>
    </row>
    <row r="21" spans="1:10" ht="15" x14ac:dyDescent="0.25">
      <c r="A21" s="117" t="s">
        <v>118</v>
      </c>
      <c r="B21" s="55">
        <v>1471</v>
      </c>
      <c r="C21" s="56">
        <v>1219</v>
      </c>
      <c r="D21" s="55">
        <v>4499</v>
      </c>
      <c r="E21" s="56">
        <v>5013</v>
      </c>
      <c r="F21" s="57"/>
      <c r="G21" s="55">
        <f>B21-C21</f>
        <v>252</v>
      </c>
      <c r="H21" s="56">
        <f>D21-E21</f>
        <v>-514</v>
      </c>
      <c r="I21" s="118">
        <f>IF(C21=0, "-", IF(G21/C21&lt;10, G21/C21, "&gt;999%"))</f>
        <v>0.20672682526661199</v>
      </c>
      <c r="J21" s="119">
        <f>IF(E21=0, "-", IF(H21/E21&lt;10, H21/E21, "&gt;999%"))</f>
        <v>-0.10253341312587273</v>
      </c>
    </row>
    <row r="22" spans="1:10" ht="15" x14ac:dyDescent="0.25">
      <c r="A22" s="117" t="s">
        <v>119</v>
      </c>
      <c r="B22" s="55">
        <v>51</v>
      </c>
      <c r="C22" s="56">
        <v>76</v>
      </c>
      <c r="D22" s="55">
        <v>356</v>
      </c>
      <c r="E22" s="56">
        <v>445</v>
      </c>
      <c r="F22" s="57"/>
      <c r="G22" s="55">
        <f>B22-C22</f>
        <v>-25</v>
      </c>
      <c r="H22" s="56">
        <f>D22-E22</f>
        <v>-89</v>
      </c>
      <c r="I22" s="118">
        <f>IF(C22=0, "-", IF(G22/C22&lt;10, G22/C22, "&gt;999%"))</f>
        <v>-0.32894736842105265</v>
      </c>
      <c r="J22" s="119">
        <f>IF(E22=0, "-", IF(H22/E22&lt;10, H22/E22, "&gt;999%"))</f>
        <v>-0.2</v>
      </c>
    </row>
    <row r="23" spans="1:10" ht="15" x14ac:dyDescent="0.25">
      <c r="A23" s="117" t="s">
        <v>120</v>
      </c>
      <c r="B23" s="55">
        <v>18</v>
      </c>
      <c r="C23" s="56">
        <v>43</v>
      </c>
      <c r="D23" s="55">
        <v>154</v>
      </c>
      <c r="E23" s="56">
        <v>290</v>
      </c>
      <c r="F23" s="57"/>
      <c r="G23" s="55">
        <f>B23-C23</f>
        <v>-25</v>
      </c>
      <c r="H23" s="56">
        <f>D23-E23</f>
        <v>-136</v>
      </c>
      <c r="I23" s="118">
        <f>IF(C23=0, "-", IF(G23/C23&lt;10, G23/C23, "&gt;999%"))</f>
        <v>-0.58139534883720934</v>
      </c>
      <c r="J23" s="119">
        <f>IF(E23=0, "-", IF(H23/E23&lt;10, H23/E23, "&gt;999%"))</f>
        <v>-0.4689655172413793</v>
      </c>
    </row>
    <row r="24" spans="1:10" ht="15" x14ac:dyDescent="0.25">
      <c r="A24" s="20"/>
      <c r="B24" s="55"/>
      <c r="C24" s="56"/>
      <c r="D24" s="55"/>
      <c r="E24" s="56"/>
      <c r="F24" s="57"/>
      <c r="G24" s="55"/>
      <c r="H24" s="56"/>
      <c r="I24" s="118"/>
      <c r="J24" s="119"/>
    </row>
    <row r="25" spans="1:10" s="38" customFormat="1" x14ac:dyDescent="0.2">
      <c r="A25" s="120" t="s">
        <v>121</v>
      </c>
      <c r="B25" s="112">
        <f>SUM($B26:$B29)</f>
        <v>6849</v>
      </c>
      <c r="C25" s="113">
        <f>SUM($C26:$C29)</f>
        <v>6701</v>
      </c>
      <c r="D25" s="112">
        <f>SUM($D26:$D29)</f>
        <v>26999</v>
      </c>
      <c r="E25" s="113">
        <f>SUM($E26:$E29)</f>
        <v>33834</v>
      </c>
      <c r="F25" s="114"/>
      <c r="G25" s="112">
        <f>B25-C25</f>
        <v>148</v>
      </c>
      <c r="H25" s="113">
        <f>D25-E25</f>
        <v>-6835</v>
      </c>
      <c r="I25" s="115">
        <f>IF(C25=0, "-", IF(G25/C25&lt;10, G25/C25, "&gt;999%"))</f>
        <v>2.2086255782718996E-2</v>
      </c>
      <c r="J25" s="116">
        <f>IF(E25=0, "-", IF(H25/E25&lt;10, H25/E25, "&gt;999%"))</f>
        <v>-0.2020157238281019</v>
      </c>
    </row>
    <row r="26" spans="1:10" ht="15" x14ac:dyDescent="0.25">
      <c r="A26" s="117" t="s">
        <v>117</v>
      </c>
      <c r="B26" s="55">
        <v>3234</v>
      </c>
      <c r="C26" s="56">
        <v>3127</v>
      </c>
      <c r="D26" s="55">
        <v>12576</v>
      </c>
      <c r="E26" s="56">
        <v>15463</v>
      </c>
      <c r="F26" s="57"/>
      <c r="G26" s="55">
        <f>B26-C26</f>
        <v>107</v>
      </c>
      <c r="H26" s="56">
        <f>D26-E26</f>
        <v>-2887</v>
      </c>
      <c r="I26" s="118">
        <f>IF(C26=0, "-", IF(G26/C26&lt;10, G26/C26, "&gt;999%"))</f>
        <v>3.4218100415733928E-2</v>
      </c>
      <c r="J26" s="119">
        <f>IF(E26=0, "-", IF(H26/E26&lt;10, H26/E26, "&gt;999%"))</f>
        <v>-0.18670374442216905</v>
      </c>
    </row>
    <row r="27" spans="1:10" ht="15" x14ac:dyDescent="0.25">
      <c r="A27" s="117" t="s">
        <v>118</v>
      </c>
      <c r="B27" s="55">
        <v>3402</v>
      </c>
      <c r="C27" s="56">
        <v>3248</v>
      </c>
      <c r="D27" s="55">
        <v>12348</v>
      </c>
      <c r="E27" s="56">
        <v>15844</v>
      </c>
      <c r="F27" s="57"/>
      <c r="G27" s="55">
        <f>B27-C27</f>
        <v>154</v>
      </c>
      <c r="H27" s="56">
        <f>D27-E27</f>
        <v>-3496</v>
      </c>
      <c r="I27" s="118">
        <f>IF(C27=0, "-", IF(G27/C27&lt;10, G27/C27, "&gt;999%"))</f>
        <v>4.7413793103448273E-2</v>
      </c>
      <c r="J27" s="119">
        <f>IF(E27=0, "-", IF(H27/E27&lt;10, H27/E27, "&gt;999%"))</f>
        <v>-0.22065135066902297</v>
      </c>
    </row>
    <row r="28" spans="1:10" ht="15" x14ac:dyDescent="0.25">
      <c r="A28" s="117" t="s">
        <v>119</v>
      </c>
      <c r="B28" s="55">
        <v>170</v>
      </c>
      <c r="C28" s="56">
        <v>217</v>
      </c>
      <c r="D28" s="55">
        <v>1209</v>
      </c>
      <c r="E28" s="56">
        <v>1478</v>
      </c>
      <c r="F28" s="57"/>
      <c r="G28" s="55">
        <f>B28-C28</f>
        <v>-47</v>
      </c>
      <c r="H28" s="56">
        <f>D28-E28</f>
        <v>-269</v>
      </c>
      <c r="I28" s="118">
        <f>IF(C28=0, "-", IF(G28/C28&lt;10, G28/C28, "&gt;999%"))</f>
        <v>-0.21658986175115208</v>
      </c>
      <c r="J28" s="119">
        <f>IF(E28=0, "-", IF(H28/E28&lt;10, H28/E28, "&gt;999%"))</f>
        <v>-0.18200270635994586</v>
      </c>
    </row>
    <row r="29" spans="1:10" ht="15" x14ac:dyDescent="0.25">
      <c r="A29" s="117" t="s">
        <v>120</v>
      </c>
      <c r="B29" s="55">
        <v>43</v>
      </c>
      <c r="C29" s="56">
        <v>109</v>
      </c>
      <c r="D29" s="55">
        <v>866</v>
      </c>
      <c r="E29" s="56">
        <v>1049</v>
      </c>
      <c r="F29" s="57"/>
      <c r="G29" s="55">
        <f>B29-C29</f>
        <v>-66</v>
      </c>
      <c r="H29" s="56">
        <f>D29-E29</f>
        <v>-183</v>
      </c>
      <c r="I29" s="118">
        <f>IF(C29=0, "-", IF(G29/C29&lt;10, G29/C29, "&gt;999%"))</f>
        <v>-0.60550458715596334</v>
      </c>
      <c r="J29" s="119">
        <f>IF(E29=0, "-", IF(H29/E29&lt;10, H29/E29, "&gt;999%"))</f>
        <v>-0.17445185891325071</v>
      </c>
    </row>
    <row r="30" spans="1:10" ht="15" x14ac:dyDescent="0.25">
      <c r="A30" s="20"/>
      <c r="B30" s="55"/>
      <c r="C30" s="56"/>
      <c r="D30" s="55"/>
      <c r="E30" s="56"/>
      <c r="F30" s="57"/>
      <c r="G30" s="55"/>
      <c r="H30" s="56"/>
      <c r="I30" s="118"/>
      <c r="J30" s="119"/>
    </row>
    <row r="31" spans="1:10" s="38" customFormat="1" x14ac:dyDescent="0.2">
      <c r="A31" s="16" t="s">
        <v>26</v>
      </c>
      <c r="B31" s="112">
        <v>351</v>
      </c>
      <c r="C31" s="113">
        <v>252</v>
      </c>
      <c r="D31" s="112">
        <v>1088</v>
      </c>
      <c r="E31" s="113">
        <v>1099</v>
      </c>
      <c r="F31" s="114"/>
      <c r="G31" s="112">
        <f>B31-C31</f>
        <v>99</v>
      </c>
      <c r="H31" s="113">
        <f>D31-E31</f>
        <v>-11</v>
      </c>
      <c r="I31" s="115">
        <f>IF(C31=0, "-", IF(G31/C31&lt;10, G31/C31, "&gt;999%"))</f>
        <v>0.39285714285714285</v>
      </c>
      <c r="J31" s="116">
        <f>IF(E31=0, "-", IF(H31/E31&lt;10, H31/E31, "&gt;999%"))</f>
        <v>-1.0009099181073703E-2</v>
      </c>
    </row>
    <row r="32" spans="1:10" x14ac:dyDescent="0.2">
      <c r="A32" s="81"/>
      <c r="B32" s="82"/>
      <c r="C32" s="83"/>
      <c r="D32" s="82"/>
      <c r="E32" s="83"/>
      <c r="F32" s="84"/>
      <c r="G32" s="82"/>
      <c r="H32" s="83"/>
      <c r="I32" s="85"/>
      <c r="J32" s="86"/>
    </row>
    <row r="33" spans="1:10" s="38" customFormat="1" x14ac:dyDescent="0.2">
      <c r="A33" s="12" t="s">
        <v>17</v>
      </c>
      <c r="B33" s="32">
        <f>SUM(B26:B32)</f>
        <v>7200</v>
      </c>
      <c r="C33" s="121">
        <f>SUM(C26:C32)</f>
        <v>6953</v>
      </c>
      <c r="D33" s="32">
        <f>SUM(D26:D32)</f>
        <v>28087</v>
      </c>
      <c r="E33" s="121">
        <f>SUM(E26:E32)</f>
        <v>34933</v>
      </c>
      <c r="F33" s="34"/>
      <c r="G33" s="32">
        <f>B33-C33</f>
        <v>247</v>
      </c>
      <c r="H33" s="33">
        <f>D33-E33</f>
        <v>-6846</v>
      </c>
      <c r="I33" s="35">
        <f>IF(C33=0, 0, G33/C33)</f>
        <v>3.5524234143535165E-2</v>
      </c>
      <c r="J33" s="36">
        <f>IF(E33=0, 0, H33/E33)</f>
        <v>-0.19597515243466063</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4FCC3-397F-4680-A291-75763CD9C3C4}">
  <sheetPr>
    <pageSetUpPr fitToPage="1"/>
  </sheetPr>
  <dimension ref="A1:J41"/>
  <sheetViews>
    <sheetView tabSelected="1" workbookViewId="0">
      <selection activeCell="M1" sqref="M1"/>
    </sheetView>
  </sheetViews>
  <sheetFormatPr defaultRowHeight="12.75" x14ac:dyDescent="0.2"/>
  <cols>
    <col min="1" max="1" width="32.7109375" style="1" customWidth="1"/>
    <col min="2" max="5" width="10.140625" style="1" customWidth="1"/>
    <col min="6" max="6" width="1.7109375" style="1" customWidth="1"/>
    <col min="7" max="10" width="10.140625" style="1" customWidth="1"/>
    <col min="11" max="256" width="8.7109375" style="1"/>
    <col min="257" max="257" width="32.7109375" style="1" customWidth="1"/>
    <col min="258" max="261" width="10.140625" style="1" customWidth="1"/>
    <col min="262" max="262" width="1.7109375" style="1" customWidth="1"/>
    <col min="263" max="266" width="10.140625" style="1" customWidth="1"/>
    <col min="267" max="512" width="8.7109375" style="1"/>
    <col min="513" max="513" width="32.7109375" style="1" customWidth="1"/>
    <col min="514" max="517" width="10.140625" style="1" customWidth="1"/>
    <col min="518" max="518" width="1.7109375" style="1" customWidth="1"/>
    <col min="519" max="522" width="10.140625" style="1" customWidth="1"/>
    <col min="523" max="768" width="8.7109375" style="1"/>
    <col min="769" max="769" width="32.7109375" style="1" customWidth="1"/>
    <col min="770" max="773" width="10.140625" style="1" customWidth="1"/>
    <col min="774" max="774" width="1.7109375" style="1" customWidth="1"/>
    <col min="775" max="778" width="10.140625" style="1" customWidth="1"/>
    <col min="779" max="1024" width="8.7109375" style="1"/>
    <col min="1025" max="1025" width="32.7109375" style="1" customWidth="1"/>
    <col min="1026" max="1029" width="10.140625" style="1" customWidth="1"/>
    <col min="1030" max="1030" width="1.7109375" style="1" customWidth="1"/>
    <col min="1031" max="1034" width="10.140625" style="1" customWidth="1"/>
    <col min="1035" max="1280" width="8.7109375" style="1"/>
    <col min="1281" max="1281" width="32.7109375" style="1" customWidth="1"/>
    <col min="1282" max="1285" width="10.140625" style="1" customWidth="1"/>
    <col min="1286" max="1286" width="1.7109375" style="1" customWidth="1"/>
    <col min="1287" max="1290" width="10.140625" style="1" customWidth="1"/>
    <col min="1291" max="1536" width="8.7109375" style="1"/>
    <col min="1537" max="1537" width="32.7109375" style="1" customWidth="1"/>
    <col min="1538" max="1541" width="10.140625" style="1" customWidth="1"/>
    <col min="1542" max="1542" width="1.7109375" style="1" customWidth="1"/>
    <col min="1543" max="1546" width="10.140625" style="1" customWidth="1"/>
    <col min="1547" max="1792" width="8.7109375" style="1"/>
    <col min="1793" max="1793" width="32.7109375" style="1" customWidth="1"/>
    <col min="1794" max="1797" width="10.140625" style="1" customWidth="1"/>
    <col min="1798" max="1798" width="1.7109375" style="1" customWidth="1"/>
    <col min="1799" max="1802" width="10.140625" style="1" customWidth="1"/>
    <col min="1803" max="2048" width="8.7109375" style="1"/>
    <col min="2049" max="2049" width="32.7109375" style="1" customWidth="1"/>
    <col min="2050" max="2053" width="10.140625" style="1" customWidth="1"/>
    <col min="2054" max="2054" width="1.7109375" style="1" customWidth="1"/>
    <col min="2055" max="2058" width="10.140625" style="1" customWidth="1"/>
    <col min="2059" max="2304" width="8.7109375" style="1"/>
    <col min="2305" max="2305" width="32.7109375" style="1" customWidth="1"/>
    <col min="2306" max="2309" width="10.140625" style="1" customWidth="1"/>
    <col min="2310" max="2310" width="1.7109375" style="1" customWidth="1"/>
    <col min="2311" max="2314" width="10.140625" style="1" customWidth="1"/>
    <col min="2315" max="2560" width="8.7109375" style="1"/>
    <col min="2561" max="2561" width="32.7109375" style="1" customWidth="1"/>
    <col min="2562" max="2565" width="10.140625" style="1" customWidth="1"/>
    <col min="2566" max="2566" width="1.7109375" style="1" customWidth="1"/>
    <col min="2567" max="2570" width="10.140625" style="1" customWidth="1"/>
    <col min="2571" max="2816" width="8.7109375" style="1"/>
    <col min="2817" max="2817" width="32.7109375" style="1" customWidth="1"/>
    <col min="2818" max="2821" width="10.140625" style="1" customWidth="1"/>
    <col min="2822" max="2822" width="1.7109375" style="1" customWidth="1"/>
    <col min="2823" max="2826" width="10.140625" style="1" customWidth="1"/>
    <col min="2827" max="3072" width="8.7109375" style="1"/>
    <col min="3073" max="3073" width="32.7109375" style="1" customWidth="1"/>
    <col min="3074" max="3077" width="10.140625" style="1" customWidth="1"/>
    <col min="3078" max="3078" width="1.7109375" style="1" customWidth="1"/>
    <col min="3079" max="3082" width="10.140625" style="1" customWidth="1"/>
    <col min="3083" max="3328" width="8.7109375" style="1"/>
    <col min="3329" max="3329" width="32.7109375" style="1" customWidth="1"/>
    <col min="3330" max="3333" width="10.140625" style="1" customWidth="1"/>
    <col min="3334" max="3334" width="1.7109375" style="1" customWidth="1"/>
    <col min="3335" max="3338" width="10.140625" style="1" customWidth="1"/>
    <col min="3339" max="3584" width="8.7109375" style="1"/>
    <col min="3585" max="3585" width="32.7109375" style="1" customWidth="1"/>
    <col min="3586" max="3589" width="10.140625" style="1" customWidth="1"/>
    <col min="3590" max="3590" width="1.7109375" style="1" customWidth="1"/>
    <col min="3591" max="3594" width="10.140625" style="1" customWidth="1"/>
    <col min="3595" max="3840" width="8.7109375" style="1"/>
    <col min="3841" max="3841" width="32.7109375" style="1" customWidth="1"/>
    <col min="3842" max="3845" width="10.140625" style="1" customWidth="1"/>
    <col min="3846" max="3846" width="1.7109375" style="1" customWidth="1"/>
    <col min="3847" max="3850" width="10.140625" style="1" customWidth="1"/>
    <col min="3851" max="4096" width="8.7109375" style="1"/>
    <col min="4097" max="4097" width="32.7109375" style="1" customWidth="1"/>
    <col min="4098" max="4101" width="10.140625" style="1" customWidth="1"/>
    <col min="4102" max="4102" width="1.7109375" style="1" customWidth="1"/>
    <col min="4103" max="4106" width="10.140625" style="1" customWidth="1"/>
    <col min="4107" max="4352" width="8.7109375" style="1"/>
    <col min="4353" max="4353" width="32.7109375" style="1" customWidth="1"/>
    <col min="4354" max="4357" width="10.140625" style="1" customWidth="1"/>
    <col min="4358" max="4358" width="1.7109375" style="1" customWidth="1"/>
    <col min="4359" max="4362" width="10.140625" style="1" customWidth="1"/>
    <col min="4363" max="4608" width="8.7109375" style="1"/>
    <col min="4609" max="4609" width="32.7109375" style="1" customWidth="1"/>
    <col min="4610" max="4613" width="10.140625" style="1" customWidth="1"/>
    <col min="4614" max="4614" width="1.7109375" style="1" customWidth="1"/>
    <col min="4615" max="4618" width="10.140625" style="1" customWidth="1"/>
    <col min="4619" max="4864" width="8.7109375" style="1"/>
    <col min="4865" max="4865" width="32.7109375" style="1" customWidth="1"/>
    <col min="4866" max="4869" width="10.140625" style="1" customWidth="1"/>
    <col min="4870" max="4870" width="1.7109375" style="1" customWidth="1"/>
    <col min="4871" max="4874" width="10.140625" style="1" customWidth="1"/>
    <col min="4875" max="5120" width="8.7109375" style="1"/>
    <col min="5121" max="5121" width="32.7109375" style="1" customWidth="1"/>
    <col min="5122" max="5125" width="10.140625" style="1" customWidth="1"/>
    <col min="5126" max="5126" width="1.7109375" style="1" customWidth="1"/>
    <col min="5127" max="5130" width="10.140625" style="1" customWidth="1"/>
    <col min="5131" max="5376" width="8.7109375" style="1"/>
    <col min="5377" max="5377" width="32.7109375" style="1" customWidth="1"/>
    <col min="5378" max="5381" width="10.140625" style="1" customWidth="1"/>
    <col min="5382" max="5382" width="1.7109375" style="1" customWidth="1"/>
    <col min="5383" max="5386" width="10.140625" style="1" customWidth="1"/>
    <col min="5387" max="5632" width="8.7109375" style="1"/>
    <col min="5633" max="5633" width="32.7109375" style="1" customWidth="1"/>
    <col min="5634" max="5637" width="10.140625" style="1" customWidth="1"/>
    <col min="5638" max="5638" width="1.7109375" style="1" customWidth="1"/>
    <col min="5639" max="5642" width="10.140625" style="1" customWidth="1"/>
    <col min="5643" max="5888" width="8.7109375" style="1"/>
    <col min="5889" max="5889" width="32.7109375" style="1" customWidth="1"/>
    <col min="5890" max="5893" width="10.140625" style="1" customWidth="1"/>
    <col min="5894" max="5894" width="1.7109375" style="1" customWidth="1"/>
    <col min="5895" max="5898" width="10.140625" style="1" customWidth="1"/>
    <col min="5899" max="6144" width="8.7109375" style="1"/>
    <col min="6145" max="6145" width="32.7109375" style="1" customWidth="1"/>
    <col min="6146" max="6149" width="10.140625" style="1" customWidth="1"/>
    <col min="6150" max="6150" width="1.7109375" style="1" customWidth="1"/>
    <col min="6151" max="6154" width="10.140625" style="1" customWidth="1"/>
    <col min="6155" max="6400" width="8.7109375" style="1"/>
    <col min="6401" max="6401" width="32.7109375" style="1" customWidth="1"/>
    <col min="6402" max="6405" width="10.140625" style="1" customWidth="1"/>
    <col min="6406" max="6406" width="1.7109375" style="1" customWidth="1"/>
    <col min="6407" max="6410" width="10.140625" style="1" customWidth="1"/>
    <col min="6411" max="6656" width="8.7109375" style="1"/>
    <col min="6657" max="6657" width="32.7109375" style="1" customWidth="1"/>
    <col min="6658" max="6661" width="10.140625" style="1" customWidth="1"/>
    <col min="6662" max="6662" width="1.7109375" style="1" customWidth="1"/>
    <col min="6663" max="6666" width="10.140625" style="1" customWidth="1"/>
    <col min="6667" max="6912" width="8.7109375" style="1"/>
    <col min="6913" max="6913" width="32.7109375" style="1" customWidth="1"/>
    <col min="6914" max="6917" width="10.140625" style="1" customWidth="1"/>
    <col min="6918" max="6918" width="1.7109375" style="1" customWidth="1"/>
    <col min="6919" max="6922" width="10.140625" style="1" customWidth="1"/>
    <col min="6923" max="7168" width="8.7109375" style="1"/>
    <col min="7169" max="7169" width="32.7109375" style="1" customWidth="1"/>
    <col min="7170" max="7173" width="10.140625" style="1" customWidth="1"/>
    <col min="7174" max="7174" width="1.7109375" style="1" customWidth="1"/>
    <col min="7175" max="7178" width="10.140625" style="1" customWidth="1"/>
    <col min="7179" max="7424" width="8.7109375" style="1"/>
    <col min="7425" max="7425" width="32.7109375" style="1" customWidth="1"/>
    <col min="7426" max="7429" width="10.140625" style="1" customWidth="1"/>
    <col min="7430" max="7430" width="1.7109375" style="1" customWidth="1"/>
    <col min="7431" max="7434" width="10.140625" style="1" customWidth="1"/>
    <col min="7435" max="7680" width="8.7109375" style="1"/>
    <col min="7681" max="7681" width="32.7109375" style="1" customWidth="1"/>
    <col min="7682" max="7685" width="10.140625" style="1" customWidth="1"/>
    <col min="7686" max="7686" width="1.7109375" style="1" customWidth="1"/>
    <col min="7687" max="7690" width="10.140625" style="1" customWidth="1"/>
    <col min="7691" max="7936" width="8.7109375" style="1"/>
    <col min="7937" max="7937" width="32.7109375" style="1" customWidth="1"/>
    <col min="7938" max="7941" width="10.140625" style="1" customWidth="1"/>
    <col min="7942" max="7942" width="1.7109375" style="1" customWidth="1"/>
    <col min="7943" max="7946" width="10.140625" style="1" customWidth="1"/>
    <col min="7947" max="8192" width="8.7109375" style="1"/>
    <col min="8193" max="8193" width="32.7109375" style="1" customWidth="1"/>
    <col min="8194" max="8197" width="10.140625" style="1" customWidth="1"/>
    <col min="8198" max="8198" width="1.7109375" style="1" customWidth="1"/>
    <col min="8199" max="8202" width="10.140625" style="1" customWidth="1"/>
    <col min="8203" max="8448" width="8.7109375" style="1"/>
    <col min="8449" max="8449" width="32.7109375" style="1" customWidth="1"/>
    <col min="8450" max="8453" width="10.140625" style="1" customWidth="1"/>
    <col min="8454" max="8454" width="1.7109375" style="1" customWidth="1"/>
    <col min="8455" max="8458" width="10.140625" style="1" customWidth="1"/>
    <col min="8459" max="8704" width="8.7109375" style="1"/>
    <col min="8705" max="8705" width="32.7109375" style="1" customWidth="1"/>
    <col min="8706" max="8709" width="10.140625" style="1" customWidth="1"/>
    <col min="8710" max="8710" width="1.7109375" style="1" customWidth="1"/>
    <col min="8711" max="8714" width="10.140625" style="1" customWidth="1"/>
    <col min="8715" max="8960" width="8.7109375" style="1"/>
    <col min="8961" max="8961" width="32.7109375" style="1" customWidth="1"/>
    <col min="8962" max="8965" width="10.140625" style="1" customWidth="1"/>
    <col min="8966" max="8966" width="1.7109375" style="1" customWidth="1"/>
    <col min="8967" max="8970" width="10.140625" style="1" customWidth="1"/>
    <col min="8971" max="9216" width="8.7109375" style="1"/>
    <col min="9217" max="9217" width="32.7109375" style="1" customWidth="1"/>
    <col min="9218" max="9221" width="10.140625" style="1" customWidth="1"/>
    <col min="9222" max="9222" width="1.7109375" style="1" customWidth="1"/>
    <col min="9223" max="9226" width="10.140625" style="1" customWidth="1"/>
    <col min="9227" max="9472" width="8.7109375" style="1"/>
    <col min="9473" max="9473" width="32.7109375" style="1" customWidth="1"/>
    <col min="9474" max="9477" width="10.140625" style="1" customWidth="1"/>
    <col min="9478" max="9478" width="1.7109375" style="1" customWidth="1"/>
    <col min="9479" max="9482" width="10.140625" style="1" customWidth="1"/>
    <col min="9483" max="9728" width="8.7109375" style="1"/>
    <col min="9729" max="9729" width="32.7109375" style="1" customWidth="1"/>
    <col min="9730" max="9733" width="10.140625" style="1" customWidth="1"/>
    <col min="9734" max="9734" width="1.7109375" style="1" customWidth="1"/>
    <col min="9735" max="9738" width="10.140625" style="1" customWidth="1"/>
    <col min="9739" max="9984" width="8.7109375" style="1"/>
    <col min="9985" max="9985" width="32.7109375" style="1" customWidth="1"/>
    <col min="9986" max="9989" width="10.140625" style="1" customWidth="1"/>
    <col min="9990" max="9990" width="1.7109375" style="1" customWidth="1"/>
    <col min="9991" max="9994" width="10.140625" style="1" customWidth="1"/>
    <col min="9995" max="10240" width="8.7109375" style="1"/>
    <col min="10241" max="10241" width="32.7109375" style="1" customWidth="1"/>
    <col min="10242" max="10245" width="10.140625" style="1" customWidth="1"/>
    <col min="10246" max="10246" width="1.7109375" style="1" customWidth="1"/>
    <col min="10247" max="10250" width="10.140625" style="1" customWidth="1"/>
    <col min="10251" max="10496" width="8.7109375" style="1"/>
    <col min="10497" max="10497" width="32.7109375" style="1" customWidth="1"/>
    <col min="10498" max="10501" width="10.140625" style="1" customWidth="1"/>
    <col min="10502" max="10502" width="1.7109375" style="1" customWidth="1"/>
    <col min="10503" max="10506" width="10.140625" style="1" customWidth="1"/>
    <col min="10507" max="10752" width="8.7109375" style="1"/>
    <col min="10753" max="10753" width="32.7109375" style="1" customWidth="1"/>
    <col min="10754" max="10757" width="10.140625" style="1" customWidth="1"/>
    <col min="10758" max="10758" width="1.7109375" style="1" customWidth="1"/>
    <col min="10759" max="10762" width="10.140625" style="1" customWidth="1"/>
    <col min="10763" max="11008" width="8.7109375" style="1"/>
    <col min="11009" max="11009" width="32.7109375" style="1" customWidth="1"/>
    <col min="11010" max="11013" width="10.140625" style="1" customWidth="1"/>
    <col min="11014" max="11014" width="1.7109375" style="1" customWidth="1"/>
    <col min="11015" max="11018" width="10.140625" style="1" customWidth="1"/>
    <col min="11019" max="11264" width="8.7109375" style="1"/>
    <col min="11265" max="11265" width="32.7109375" style="1" customWidth="1"/>
    <col min="11266" max="11269" width="10.140625" style="1" customWidth="1"/>
    <col min="11270" max="11270" width="1.7109375" style="1" customWidth="1"/>
    <col min="11271" max="11274" width="10.140625" style="1" customWidth="1"/>
    <col min="11275" max="11520" width="8.7109375" style="1"/>
    <col min="11521" max="11521" width="32.7109375" style="1" customWidth="1"/>
    <col min="11522" max="11525" width="10.140625" style="1" customWidth="1"/>
    <col min="11526" max="11526" width="1.7109375" style="1" customWidth="1"/>
    <col min="11527" max="11530" width="10.140625" style="1" customWidth="1"/>
    <col min="11531" max="11776" width="8.7109375" style="1"/>
    <col min="11777" max="11777" width="32.7109375" style="1" customWidth="1"/>
    <col min="11778" max="11781" width="10.140625" style="1" customWidth="1"/>
    <col min="11782" max="11782" width="1.7109375" style="1" customWidth="1"/>
    <col min="11783" max="11786" width="10.140625" style="1" customWidth="1"/>
    <col min="11787" max="12032" width="8.7109375" style="1"/>
    <col min="12033" max="12033" width="32.7109375" style="1" customWidth="1"/>
    <col min="12034" max="12037" width="10.140625" style="1" customWidth="1"/>
    <col min="12038" max="12038" width="1.7109375" style="1" customWidth="1"/>
    <col min="12039" max="12042" width="10.140625" style="1" customWidth="1"/>
    <col min="12043" max="12288" width="8.7109375" style="1"/>
    <col min="12289" max="12289" width="32.7109375" style="1" customWidth="1"/>
    <col min="12290" max="12293" width="10.140625" style="1" customWidth="1"/>
    <col min="12294" max="12294" width="1.7109375" style="1" customWidth="1"/>
    <col min="12295" max="12298" width="10.140625" style="1" customWidth="1"/>
    <col min="12299" max="12544" width="8.7109375" style="1"/>
    <col min="12545" max="12545" width="32.7109375" style="1" customWidth="1"/>
    <col min="12546" max="12549" width="10.140625" style="1" customWidth="1"/>
    <col min="12550" max="12550" width="1.7109375" style="1" customWidth="1"/>
    <col min="12551" max="12554" width="10.140625" style="1" customWidth="1"/>
    <col min="12555" max="12800" width="8.7109375" style="1"/>
    <col min="12801" max="12801" width="32.7109375" style="1" customWidth="1"/>
    <col min="12802" max="12805" width="10.140625" style="1" customWidth="1"/>
    <col min="12806" max="12806" width="1.7109375" style="1" customWidth="1"/>
    <col min="12807" max="12810" width="10.140625" style="1" customWidth="1"/>
    <col min="12811" max="13056" width="8.7109375" style="1"/>
    <col min="13057" max="13057" width="32.7109375" style="1" customWidth="1"/>
    <col min="13058" max="13061" width="10.140625" style="1" customWidth="1"/>
    <col min="13062" max="13062" width="1.7109375" style="1" customWidth="1"/>
    <col min="13063" max="13066" width="10.140625" style="1" customWidth="1"/>
    <col min="13067" max="13312" width="8.7109375" style="1"/>
    <col min="13313" max="13313" width="32.7109375" style="1" customWidth="1"/>
    <col min="13314" max="13317" width="10.140625" style="1" customWidth="1"/>
    <col min="13318" max="13318" width="1.7109375" style="1" customWidth="1"/>
    <col min="13319" max="13322" width="10.140625" style="1" customWidth="1"/>
    <col min="13323" max="13568" width="8.7109375" style="1"/>
    <col min="13569" max="13569" width="32.7109375" style="1" customWidth="1"/>
    <col min="13570" max="13573" width="10.140625" style="1" customWidth="1"/>
    <col min="13574" max="13574" width="1.7109375" style="1" customWidth="1"/>
    <col min="13575" max="13578" width="10.140625" style="1" customWidth="1"/>
    <col min="13579" max="13824" width="8.7109375" style="1"/>
    <col min="13825" max="13825" width="32.7109375" style="1" customWidth="1"/>
    <col min="13826" max="13829" width="10.140625" style="1" customWidth="1"/>
    <col min="13830" max="13830" width="1.7109375" style="1" customWidth="1"/>
    <col min="13831" max="13834" width="10.140625" style="1" customWidth="1"/>
    <col min="13835" max="14080" width="8.7109375" style="1"/>
    <col min="14081" max="14081" width="32.7109375" style="1" customWidth="1"/>
    <col min="14082" max="14085" width="10.140625" style="1" customWidth="1"/>
    <col min="14086" max="14086" width="1.7109375" style="1" customWidth="1"/>
    <col min="14087" max="14090" width="10.140625" style="1" customWidth="1"/>
    <col min="14091" max="14336" width="8.7109375" style="1"/>
    <col min="14337" max="14337" width="32.7109375" style="1" customWidth="1"/>
    <col min="14338" max="14341" width="10.140625" style="1" customWidth="1"/>
    <col min="14342" max="14342" width="1.7109375" style="1" customWidth="1"/>
    <col min="14343" max="14346" width="10.140625" style="1" customWidth="1"/>
    <col min="14347" max="14592" width="8.7109375" style="1"/>
    <col min="14593" max="14593" width="32.7109375" style="1" customWidth="1"/>
    <col min="14594" max="14597" width="10.140625" style="1" customWidth="1"/>
    <col min="14598" max="14598" width="1.7109375" style="1" customWidth="1"/>
    <col min="14599" max="14602" width="10.140625" style="1" customWidth="1"/>
    <col min="14603" max="14848" width="8.7109375" style="1"/>
    <col min="14849" max="14849" width="32.7109375" style="1" customWidth="1"/>
    <col min="14850" max="14853" width="10.140625" style="1" customWidth="1"/>
    <col min="14854" max="14854" width="1.7109375" style="1" customWidth="1"/>
    <col min="14855" max="14858" width="10.140625" style="1" customWidth="1"/>
    <col min="14859" max="15104" width="8.7109375" style="1"/>
    <col min="15105" max="15105" width="32.7109375" style="1" customWidth="1"/>
    <col min="15106" max="15109" width="10.140625" style="1" customWidth="1"/>
    <col min="15110" max="15110" width="1.7109375" style="1" customWidth="1"/>
    <col min="15111" max="15114" width="10.140625" style="1" customWidth="1"/>
    <col min="15115" max="15360" width="8.7109375" style="1"/>
    <col min="15361" max="15361" width="32.7109375" style="1" customWidth="1"/>
    <col min="15362" max="15365" width="10.140625" style="1" customWidth="1"/>
    <col min="15366" max="15366" width="1.7109375" style="1" customWidth="1"/>
    <col min="15367" max="15370" width="10.140625" style="1" customWidth="1"/>
    <col min="15371" max="15616" width="8.7109375" style="1"/>
    <col min="15617" max="15617" width="32.7109375" style="1" customWidth="1"/>
    <col min="15618" max="15621" width="10.140625" style="1" customWidth="1"/>
    <col min="15622" max="15622" width="1.7109375" style="1" customWidth="1"/>
    <col min="15623" max="15626" width="10.140625" style="1" customWidth="1"/>
    <col min="15627" max="15872" width="8.7109375" style="1"/>
    <col min="15873" max="15873" width="32.7109375" style="1" customWidth="1"/>
    <col min="15874" max="15877" width="10.140625" style="1" customWidth="1"/>
    <col min="15878" max="15878" width="1.7109375" style="1" customWidth="1"/>
    <col min="15879" max="15882" width="10.140625" style="1" customWidth="1"/>
    <col min="15883" max="16128" width="8.7109375" style="1"/>
    <col min="16129" max="16129" width="32.7109375" style="1" customWidth="1"/>
    <col min="16130" max="16133" width="10.140625" style="1" customWidth="1"/>
    <col min="16134" max="16134" width="1.7109375" style="1" customWidth="1"/>
    <col min="16135" max="16138" width="10.140625" style="1" customWidth="1"/>
    <col min="16139" max="16384" width="8.7109375" style="1"/>
  </cols>
  <sheetData>
    <row r="1" spans="1:10" s="44" customFormat="1" ht="20.25" x14ac:dyDescent="0.3">
      <c r="A1" s="52" t="s">
        <v>19</v>
      </c>
      <c r="B1" s="174" t="s">
        <v>122</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11" t="s">
        <v>123</v>
      </c>
      <c r="B7" s="55"/>
      <c r="C7" s="56"/>
      <c r="D7" s="55"/>
      <c r="E7" s="56"/>
      <c r="F7" s="57"/>
      <c r="G7" s="55"/>
      <c r="H7" s="56"/>
      <c r="I7" s="77"/>
      <c r="J7" s="78"/>
    </row>
    <row r="8" spans="1:10" x14ac:dyDescent="0.2">
      <c r="A8" s="117" t="s">
        <v>124</v>
      </c>
      <c r="B8" s="55">
        <v>3</v>
      </c>
      <c r="C8" s="56">
        <v>4</v>
      </c>
      <c r="D8" s="55">
        <v>26</v>
      </c>
      <c r="E8" s="56">
        <v>26</v>
      </c>
      <c r="F8" s="57"/>
      <c r="G8" s="55">
        <f>B8-C8</f>
        <v>-1</v>
      </c>
      <c r="H8" s="56">
        <f>D8-E8</f>
        <v>0</v>
      </c>
      <c r="I8" s="77">
        <f>IF(C8=0, "-", IF(G8/C8&lt;10, G8/C8, "&gt;999%"))</f>
        <v>-0.25</v>
      </c>
      <c r="J8" s="78">
        <f>IF(E8=0, "-", IF(H8/E8&lt;10, H8/E8, "&gt;999%"))</f>
        <v>0</v>
      </c>
    </row>
    <row r="9" spans="1:10" x14ac:dyDescent="0.2">
      <c r="A9" s="117" t="s">
        <v>125</v>
      </c>
      <c r="B9" s="55">
        <v>2</v>
      </c>
      <c r="C9" s="56">
        <v>1</v>
      </c>
      <c r="D9" s="55">
        <v>19</v>
      </c>
      <c r="E9" s="56">
        <v>11</v>
      </c>
      <c r="F9" s="57"/>
      <c r="G9" s="55">
        <f>B9-C9</f>
        <v>1</v>
      </c>
      <c r="H9" s="56">
        <f>D9-E9</f>
        <v>8</v>
      </c>
      <c r="I9" s="77">
        <f>IF(C9=0, "-", IF(G9/C9&lt;10, G9/C9, "&gt;999%"))</f>
        <v>1</v>
      </c>
      <c r="J9" s="78">
        <f>IF(E9=0, "-", IF(H9/E9&lt;10, H9/E9, "&gt;999%"))</f>
        <v>0.72727272727272729</v>
      </c>
    </row>
    <row r="10" spans="1:10" x14ac:dyDescent="0.2">
      <c r="A10" s="117" t="s">
        <v>126</v>
      </c>
      <c r="B10" s="55">
        <v>84</v>
      </c>
      <c r="C10" s="56">
        <v>39</v>
      </c>
      <c r="D10" s="55">
        <v>372</v>
      </c>
      <c r="E10" s="56">
        <v>280</v>
      </c>
      <c r="F10" s="57"/>
      <c r="G10" s="55">
        <f>B10-C10</f>
        <v>45</v>
      </c>
      <c r="H10" s="56">
        <f>D10-E10</f>
        <v>92</v>
      </c>
      <c r="I10" s="77">
        <f>IF(C10=0, "-", IF(G10/C10&lt;10, G10/C10, "&gt;999%"))</f>
        <v>1.1538461538461537</v>
      </c>
      <c r="J10" s="78">
        <f>IF(E10=0, "-", IF(H10/E10&lt;10, H10/E10, "&gt;999%"))</f>
        <v>0.32857142857142857</v>
      </c>
    </row>
    <row r="11" spans="1:10" x14ac:dyDescent="0.2">
      <c r="A11" s="117" t="s">
        <v>127</v>
      </c>
      <c r="B11" s="55">
        <v>783</v>
      </c>
      <c r="C11" s="56">
        <v>935</v>
      </c>
      <c r="D11" s="55">
        <v>3159</v>
      </c>
      <c r="E11" s="56">
        <v>4666</v>
      </c>
      <c r="F11" s="57"/>
      <c r="G11" s="55">
        <f>B11-C11</f>
        <v>-152</v>
      </c>
      <c r="H11" s="56">
        <f>D11-E11</f>
        <v>-1507</v>
      </c>
      <c r="I11" s="77">
        <f>IF(C11=0, "-", IF(G11/C11&lt;10, G11/C11, "&gt;999%"))</f>
        <v>-0.1625668449197861</v>
      </c>
      <c r="J11" s="78">
        <f>IF(E11=0, "-", IF(H11/E11&lt;10, H11/E11, "&gt;999%"))</f>
        <v>-0.3229747106729533</v>
      </c>
    </row>
    <row r="12" spans="1:10" x14ac:dyDescent="0.2">
      <c r="A12" s="117"/>
      <c r="B12" s="55"/>
      <c r="C12" s="56"/>
      <c r="D12" s="55"/>
      <c r="E12" s="56"/>
      <c r="F12" s="57"/>
      <c r="G12" s="55"/>
      <c r="H12" s="56"/>
      <c r="I12" s="77"/>
      <c r="J12" s="78"/>
    </row>
    <row r="13" spans="1:10" x14ac:dyDescent="0.2">
      <c r="A13" s="111" t="s">
        <v>128</v>
      </c>
      <c r="B13" s="55"/>
      <c r="C13" s="56"/>
      <c r="D13" s="55"/>
      <c r="E13" s="56"/>
      <c r="F13" s="57"/>
      <c r="G13" s="55"/>
      <c r="H13" s="56"/>
      <c r="I13" s="77"/>
      <c r="J13" s="78"/>
    </row>
    <row r="14" spans="1:10" x14ac:dyDescent="0.2">
      <c r="A14" s="117" t="s">
        <v>124</v>
      </c>
      <c r="B14" s="55">
        <v>16</v>
      </c>
      <c r="C14" s="56">
        <v>23</v>
      </c>
      <c r="D14" s="55">
        <v>80</v>
      </c>
      <c r="E14" s="56">
        <v>140</v>
      </c>
      <c r="F14" s="57"/>
      <c r="G14" s="55">
        <f>B14-C14</f>
        <v>-7</v>
      </c>
      <c r="H14" s="56">
        <f>D14-E14</f>
        <v>-60</v>
      </c>
      <c r="I14" s="77">
        <f>IF(C14=0, "-", IF(G14/C14&lt;10, G14/C14, "&gt;999%"))</f>
        <v>-0.30434782608695654</v>
      </c>
      <c r="J14" s="78">
        <f>IF(E14=0, "-", IF(H14/E14&lt;10, H14/E14, "&gt;999%"))</f>
        <v>-0.42857142857142855</v>
      </c>
    </row>
    <row r="15" spans="1:10" x14ac:dyDescent="0.2">
      <c r="A15" s="117" t="s">
        <v>125</v>
      </c>
      <c r="B15" s="55">
        <v>3</v>
      </c>
      <c r="C15" s="56">
        <v>0</v>
      </c>
      <c r="D15" s="55">
        <v>13</v>
      </c>
      <c r="E15" s="56">
        <v>3</v>
      </c>
      <c r="F15" s="57"/>
      <c r="G15" s="55">
        <f>B15-C15</f>
        <v>3</v>
      </c>
      <c r="H15" s="56">
        <f>D15-E15</f>
        <v>10</v>
      </c>
      <c r="I15" s="77" t="str">
        <f>IF(C15=0, "-", IF(G15/C15&lt;10, G15/C15, "&gt;999%"))</f>
        <v>-</v>
      </c>
      <c r="J15" s="78">
        <f>IF(E15=0, "-", IF(H15/E15&lt;10, H15/E15, "&gt;999%"))</f>
        <v>3.3333333333333335</v>
      </c>
    </row>
    <row r="16" spans="1:10" x14ac:dyDescent="0.2">
      <c r="A16" s="117" t="s">
        <v>126</v>
      </c>
      <c r="B16" s="55">
        <v>100</v>
      </c>
      <c r="C16" s="56">
        <v>104</v>
      </c>
      <c r="D16" s="55">
        <v>552</v>
      </c>
      <c r="E16" s="56">
        <v>669</v>
      </c>
      <c r="F16" s="57"/>
      <c r="G16" s="55">
        <f>B16-C16</f>
        <v>-4</v>
      </c>
      <c r="H16" s="56">
        <f>D16-E16</f>
        <v>-117</v>
      </c>
      <c r="I16" s="77">
        <f>IF(C16=0, "-", IF(G16/C16&lt;10, G16/C16, "&gt;999%"))</f>
        <v>-3.8461538461538464E-2</v>
      </c>
      <c r="J16" s="78">
        <f>IF(E16=0, "-", IF(H16/E16&lt;10, H16/E16, "&gt;999%"))</f>
        <v>-0.17488789237668162</v>
      </c>
    </row>
    <row r="17" spans="1:10" x14ac:dyDescent="0.2">
      <c r="A17" s="117" t="s">
        <v>127</v>
      </c>
      <c r="B17" s="55">
        <v>492</v>
      </c>
      <c r="C17" s="56">
        <v>771</v>
      </c>
      <c r="D17" s="55">
        <v>2400</v>
      </c>
      <c r="E17" s="56">
        <v>4243</v>
      </c>
      <c r="F17" s="57"/>
      <c r="G17" s="55">
        <f>B17-C17</f>
        <v>-279</v>
      </c>
      <c r="H17" s="56">
        <f>D17-E17</f>
        <v>-1843</v>
      </c>
      <c r="I17" s="77">
        <f>IF(C17=0, "-", IF(G17/C17&lt;10, G17/C17, "&gt;999%"))</f>
        <v>-0.36186770428015563</v>
      </c>
      <c r="J17" s="78">
        <f>IF(E17=0, "-", IF(H17/E17&lt;10, H17/E17, "&gt;999%"))</f>
        <v>-0.4343624793777987</v>
      </c>
    </row>
    <row r="18" spans="1:10" x14ac:dyDescent="0.2">
      <c r="A18" s="20"/>
      <c r="B18" s="55"/>
      <c r="C18" s="56"/>
      <c r="D18" s="55"/>
      <c r="E18" s="56"/>
      <c r="F18" s="57"/>
      <c r="G18" s="55"/>
      <c r="H18" s="56"/>
      <c r="I18" s="77"/>
      <c r="J18" s="78"/>
    </row>
    <row r="19" spans="1:10" x14ac:dyDescent="0.2">
      <c r="A19" s="111" t="s">
        <v>129</v>
      </c>
      <c r="B19" s="55"/>
      <c r="C19" s="56"/>
      <c r="D19" s="55"/>
      <c r="E19" s="56"/>
      <c r="F19" s="57"/>
      <c r="G19" s="55"/>
      <c r="H19" s="56"/>
      <c r="I19" s="77"/>
      <c r="J19" s="78"/>
    </row>
    <row r="20" spans="1:10" x14ac:dyDescent="0.2">
      <c r="A20" s="117" t="s">
        <v>124</v>
      </c>
      <c r="B20" s="55">
        <v>328</v>
      </c>
      <c r="C20" s="56">
        <v>321</v>
      </c>
      <c r="D20" s="55">
        <v>1243</v>
      </c>
      <c r="E20" s="56">
        <v>1634</v>
      </c>
      <c r="F20" s="57"/>
      <c r="G20" s="55">
        <f>B20-C20</f>
        <v>7</v>
      </c>
      <c r="H20" s="56">
        <f>D20-E20</f>
        <v>-391</v>
      </c>
      <c r="I20" s="77">
        <f>IF(C20=0, "-", IF(G20/C20&lt;10, G20/C20, "&gt;999%"))</f>
        <v>2.1806853582554516E-2</v>
      </c>
      <c r="J20" s="78">
        <f>IF(E20=0, "-", IF(H20/E20&lt;10, H20/E20, "&gt;999%"))</f>
        <v>-0.23929008567931456</v>
      </c>
    </row>
    <row r="21" spans="1:10" x14ac:dyDescent="0.2">
      <c r="A21" s="117" t="s">
        <v>125</v>
      </c>
      <c r="B21" s="55">
        <v>15</v>
      </c>
      <c r="C21" s="56">
        <v>2</v>
      </c>
      <c r="D21" s="55">
        <v>43</v>
      </c>
      <c r="E21" s="56">
        <v>14</v>
      </c>
      <c r="F21" s="57"/>
      <c r="G21" s="55">
        <f>B21-C21</f>
        <v>13</v>
      </c>
      <c r="H21" s="56">
        <f>D21-E21</f>
        <v>29</v>
      </c>
      <c r="I21" s="77">
        <f>IF(C21=0, "-", IF(G21/C21&lt;10, G21/C21, "&gt;999%"))</f>
        <v>6.5</v>
      </c>
      <c r="J21" s="78">
        <f>IF(E21=0, "-", IF(H21/E21&lt;10, H21/E21, "&gt;999%"))</f>
        <v>2.0714285714285716</v>
      </c>
    </row>
    <row r="22" spans="1:10" x14ac:dyDescent="0.2">
      <c r="A22" s="117" t="s">
        <v>126</v>
      </c>
      <c r="B22" s="55">
        <v>99</v>
      </c>
      <c r="C22" s="56">
        <v>40</v>
      </c>
      <c r="D22" s="55">
        <v>588</v>
      </c>
      <c r="E22" s="56">
        <v>125</v>
      </c>
      <c r="F22" s="57"/>
      <c r="G22" s="55">
        <f>B22-C22</f>
        <v>59</v>
      </c>
      <c r="H22" s="56">
        <f>D22-E22</f>
        <v>463</v>
      </c>
      <c r="I22" s="77">
        <f>IF(C22=0, "-", IF(G22/C22&lt;10, G22/C22, "&gt;999%"))</f>
        <v>1.4750000000000001</v>
      </c>
      <c r="J22" s="78">
        <f>IF(E22=0, "-", IF(H22/E22&lt;10, H22/E22, "&gt;999%"))</f>
        <v>3.7040000000000002</v>
      </c>
    </row>
    <row r="23" spans="1:10" x14ac:dyDescent="0.2">
      <c r="A23" s="117" t="s">
        <v>127</v>
      </c>
      <c r="B23" s="55">
        <v>1535</v>
      </c>
      <c r="C23" s="56">
        <v>1392</v>
      </c>
      <c r="D23" s="55">
        <v>5720</v>
      </c>
      <c r="E23" s="56">
        <v>6592</v>
      </c>
      <c r="F23" s="57"/>
      <c r="G23" s="55">
        <f>B23-C23</f>
        <v>143</v>
      </c>
      <c r="H23" s="56">
        <f>D23-E23</f>
        <v>-872</v>
      </c>
      <c r="I23" s="77">
        <f>IF(C23=0, "-", IF(G23/C23&lt;10, G23/C23, "&gt;999%"))</f>
        <v>0.10272988505747127</v>
      </c>
      <c r="J23" s="78">
        <f>IF(E23=0, "-", IF(H23/E23&lt;10, H23/E23, "&gt;999%"))</f>
        <v>-0.13228155339805825</v>
      </c>
    </row>
    <row r="24" spans="1:10" x14ac:dyDescent="0.2">
      <c r="A24" s="117"/>
      <c r="B24" s="55"/>
      <c r="C24" s="56"/>
      <c r="D24" s="55"/>
      <c r="E24" s="56"/>
      <c r="F24" s="57"/>
      <c r="G24" s="55"/>
      <c r="H24" s="56"/>
      <c r="I24" s="77"/>
      <c r="J24" s="78"/>
    </row>
    <row r="25" spans="1:10" x14ac:dyDescent="0.2">
      <c r="A25" s="111" t="s">
        <v>130</v>
      </c>
      <c r="B25" s="55"/>
      <c r="C25" s="56"/>
      <c r="D25" s="55"/>
      <c r="E25" s="56"/>
      <c r="F25" s="57"/>
      <c r="G25" s="55"/>
      <c r="H25" s="56"/>
      <c r="I25" s="77"/>
      <c r="J25" s="78"/>
    </row>
    <row r="26" spans="1:10" x14ac:dyDescent="0.2">
      <c r="A26" s="117" t="s">
        <v>124</v>
      </c>
      <c r="B26" s="55">
        <v>474</v>
      </c>
      <c r="C26" s="56">
        <v>432</v>
      </c>
      <c r="D26" s="55">
        <v>1907</v>
      </c>
      <c r="E26" s="56">
        <v>2918</v>
      </c>
      <c r="F26" s="57"/>
      <c r="G26" s="55">
        <f>B26-C26</f>
        <v>42</v>
      </c>
      <c r="H26" s="56">
        <f>D26-E26</f>
        <v>-1011</v>
      </c>
      <c r="I26" s="77">
        <f>IF(C26=0, "-", IF(G26/C26&lt;10, G26/C26, "&gt;999%"))</f>
        <v>9.7222222222222224E-2</v>
      </c>
      <c r="J26" s="78">
        <f>IF(E26=0, "-", IF(H26/E26&lt;10, H26/E26, "&gt;999%"))</f>
        <v>-0.34647018505825911</v>
      </c>
    </row>
    <row r="27" spans="1:10" x14ac:dyDescent="0.2">
      <c r="A27" s="117" t="s">
        <v>125</v>
      </c>
      <c r="B27" s="55">
        <v>8</v>
      </c>
      <c r="C27" s="56">
        <v>7</v>
      </c>
      <c r="D27" s="55">
        <v>21</v>
      </c>
      <c r="E27" s="56">
        <v>229</v>
      </c>
      <c r="F27" s="57"/>
      <c r="G27" s="55">
        <f>B27-C27</f>
        <v>1</v>
      </c>
      <c r="H27" s="56">
        <f>D27-E27</f>
        <v>-208</v>
      </c>
      <c r="I27" s="77">
        <f>IF(C27=0, "-", IF(G27/C27&lt;10, G27/C27, "&gt;999%"))</f>
        <v>0.14285714285714285</v>
      </c>
      <c r="J27" s="78">
        <f>IF(E27=0, "-", IF(H27/E27&lt;10, H27/E27, "&gt;999%"))</f>
        <v>-0.90829694323144106</v>
      </c>
    </row>
    <row r="28" spans="1:10" x14ac:dyDescent="0.2">
      <c r="A28" s="117" t="s">
        <v>126</v>
      </c>
      <c r="B28" s="55">
        <v>51</v>
      </c>
      <c r="C28" s="56">
        <v>23</v>
      </c>
      <c r="D28" s="55">
        <v>343</v>
      </c>
      <c r="E28" s="56">
        <v>69</v>
      </c>
      <c r="F28" s="57"/>
      <c r="G28" s="55">
        <f>B28-C28</f>
        <v>28</v>
      </c>
      <c r="H28" s="56">
        <f>D28-E28</f>
        <v>274</v>
      </c>
      <c r="I28" s="77">
        <f>IF(C28=0, "-", IF(G28/C28&lt;10, G28/C28, "&gt;999%"))</f>
        <v>1.2173913043478262</v>
      </c>
      <c r="J28" s="78">
        <f>IF(E28=0, "-", IF(H28/E28&lt;10, H28/E28, "&gt;999%"))</f>
        <v>3.9710144927536231</v>
      </c>
    </row>
    <row r="29" spans="1:10" x14ac:dyDescent="0.2">
      <c r="A29" s="117" t="s">
        <v>127</v>
      </c>
      <c r="B29" s="55">
        <v>931</v>
      </c>
      <c r="C29" s="56">
        <v>876</v>
      </c>
      <c r="D29" s="55">
        <v>4098</v>
      </c>
      <c r="E29" s="56">
        <v>4352</v>
      </c>
      <c r="F29" s="57"/>
      <c r="G29" s="55">
        <f>B29-C29</f>
        <v>55</v>
      </c>
      <c r="H29" s="56">
        <f>D29-E29</f>
        <v>-254</v>
      </c>
      <c r="I29" s="77">
        <f>IF(C29=0, "-", IF(G29/C29&lt;10, G29/C29, "&gt;999%"))</f>
        <v>6.2785388127853878E-2</v>
      </c>
      <c r="J29" s="78">
        <f>IF(E29=0, "-", IF(H29/E29&lt;10, H29/E29, "&gt;999%"))</f>
        <v>-5.8363970588235295E-2</v>
      </c>
    </row>
    <row r="30" spans="1:10" x14ac:dyDescent="0.2">
      <c r="A30" s="20"/>
      <c r="B30" s="55"/>
      <c r="C30" s="56"/>
      <c r="D30" s="55"/>
      <c r="E30" s="56"/>
      <c r="F30" s="57"/>
      <c r="G30" s="55"/>
      <c r="H30" s="56"/>
      <c r="I30" s="77"/>
      <c r="J30" s="78"/>
    </row>
    <row r="31" spans="1:10" x14ac:dyDescent="0.2">
      <c r="A31" s="111" t="s">
        <v>131</v>
      </c>
      <c r="B31" s="55"/>
      <c r="C31" s="56"/>
      <c r="D31" s="55"/>
      <c r="E31" s="56"/>
      <c r="F31" s="57"/>
      <c r="G31" s="55"/>
      <c r="H31" s="56"/>
      <c r="I31" s="77"/>
      <c r="J31" s="78"/>
    </row>
    <row r="32" spans="1:10" x14ac:dyDescent="0.2">
      <c r="A32" s="117" t="s">
        <v>124</v>
      </c>
      <c r="B32" s="55">
        <v>328</v>
      </c>
      <c r="C32" s="56">
        <v>361</v>
      </c>
      <c r="D32" s="55">
        <v>1267</v>
      </c>
      <c r="E32" s="56">
        <v>1978</v>
      </c>
      <c r="F32" s="57"/>
      <c r="G32" s="55">
        <f>B32-C32</f>
        <v>-33</v>
      </c>
      <c r="H32" s="56">
        <f>D32-E32</f>
        <v>-711</v>
      </c>
      <c r="I32" s="77">
        <f>IF(C32=0, "-", IF(G32/C32&lt;10, G32/C32, "&gt;999%"))</f>
        <v>-9.141274238227147E-2</v>
      </c>
      <c r="J32" s="78">
        <f>IF(E32=0, "-", IF(H32/E32&lt;10, H32/E32, "&gt;999%"))</f>
        <v>-0.35945399393326594</v>
      </c>
    </row>
    <row r="33" spans="1:10" x14ac:dyDescent="0.2">
      <c r="A33" s="117" t="s">
        <v>127</v>
      </c>
      <c r="B33" s="55">
        <v>57</v>
      </c>
      <c r="C33" s="56">
        <v>32</v>
      </c>
      <c r="D33" s="55">
        <v>139</v>
      </c>
      <c r="E33" s="56">
        <v>137</v>
      </c>
      <c r="F33" s="57"/>
      <c r="G33" s="55">
        <f>B33-C33</f>
        <v>25</v>
      </c>
      <c r="H33" s="56">
        <f>D33-E33</f>
        <v>2</v>
      </c>
      <c r="I33" s="77">
        <f>IF(C33=0, "-", IF(G33/C33&lt;10, G33/C33, "&gt;999%"))</f>
        <v>0.78125</v>
      </c>
      <c r="J33" s="78">
        <f>IF(E33=0, "-", IF(H33/E33&lt;10, H33/E33, "&gt;999%"))</f>
        <v>1.4598540145985401E-2</v>
      </c>
    </row>
    <row r="34" spans="1:10" x14ac:dyDescent="0.2">
      <c r="A34" s="117"/>
      <c r="B34" s="55"/>
      <c r="C34" s="56"/>
      <c r="D34" s="55"/>
      <c r="E34" s="56"/>
      <c r="F34" s="57"/>
      <c r="G34" s="55"/>
      <c r="H34" s="56"/>
      <c r="I34" s="77"/>
      <c r="J34" s="78"/>
    </row>
    <row r="35" spans="1:10" x14ac:dyDescent="0.2">
      <c r="A35" s="111" t="s">
        <v>132</v>
      </c>
      <c r="B35" s="55"/>
      <c r="C35" s="56"/>
      <c r="D35" s="55"/>
      <c r="E35" s="56"/>
      <c r="F35" s="57"/>
      <c r="G35" s="55"/>
      <c r="H35" s="56"/>
      <c r="I35" s="77"/>
      <c r="J35" s="78"/>
    </row>
    <row r="36" spans="1:10" x14ac:dyDescent="0.2">
      <c r="A36" s="117" t="s">
        <v>124</v>
      </c>
      <c r="B36" s="55">
        <v>1426</v>
      </c>
      <c r="C36" s="56">
        <v>1276</v>
      </c>
      <c r="D36" s="55">
        <v>4738</v>
      </c>
      <c r="E36" s="56">
        <v>5469</v>
      </c>
      <c r="F36" s="57"/>
      <c r="G36" s="55">
        <f>B36-C36</f>
        <v>150</v>
      </c>
      <c r="H36" s="56">
        <f>D36-E36</f>
        <v>-731</v>
      </c>
      <c r="I36" s="77">
        <f>IF(C36=0, "-", IF(G36/C36&lt;10, G36/C36, "&gt;999%"))</f>
        <v>0.11755485893416928</v>
      </c>
      <c r="J36" s="78">
        <f>IF(E36=0, "-", IF(H36/E36&lt;10, H36/E36, "&gt;999%"))</f>
        <v>-0.1336624611446334</v>
      </c>
    </row>
    <row r="37" spans="1:10" x14ac:dyDescent="0.2">
      <c r="A37" s="117" t="s">
        <v>127</v>
      </c>
      <c r="B37" s="55">
        <v>114</v>
      </c>
      <c r="C37" s="56">
        <v>62</v>
      </c>
      <c r="D37" s="55">
        <v>271</v>
      </c>
      <c r="E37" s="56">
        <v>279</v>
      </c>
      <c r="F37" s="57"/>
      <c r="G37" s="55">
        <f>B37-C37</f>
        <v>52</v>
      </c>
      <c r="H37" s="56">
        <f>D37-E37</f>
        <v>-8</v>
      </c>
      <c r="I37" s="77">
        <f>IF(C37=0, "-", IF(G37/C37&lt;10, G37/C37, "&gt;999%"))</f>
        <v>0.83870967741935487</v>
      </c>
      <c r="J37" s="78">
        <f>IF(E37=0, "-", IF(H37/E37&lt;10, H37/E37, "&gt;999%"))</f>
        <v>-2.8673835125448029E-2</v>
      </c>
    </row>
    <row r="38" spans="1:10" x14ac:dyDescent="0.2">
      <c r="A38" s="20"/>
      <c r="B38" s="55"/>
      <c r="C38" s="56"/>
      <c r="D38" s="55"/>
      <c r="E38" s="56"/>
      <c r="F38" s="57"/>
      <c r="G38" s="55"/>
      <c r="H38" s="56"/>
      <c r="I38" s="77"/>
      <c r="J38" s="78"/>
    </row>
    <row r="39" spans="1:10" x14ac:dyDescent="0.2">
      <c r="A39" s="16" t="s">
        <v>26</v>
      </c>
      <c r="B39" s="55">
        <v>351</v>
      </c>
      <c r="C39" s="56">
        <v>252</v>
      </c>
      <c r="D39" s="55">
        <v>1088</v>
      </c>
      <c r="E39" s="56">
        <v>1099</v>
      </c>
      <c r="F39" s="57"/>
      <c r="G39" s="55">
        <f>B39-C39</f>
        <v>99</v>
      </c>
      <c r="H39" s="56">
        <f>D39-E39</f>
        <v>-11</v>
      </c>
      <c r="I39" s="77">
        <f>IF(C39=0, "-", IF(G39/C39&lt;10, G39/C39, "&gt;999%"))</f>
        <v>0.39285714285714285</v>
      </c>
      <c r="J39" s="78">
        <f>IF(E39=0, "-", IF(H39/E39&lt;10, H39/E39, "&gt;999%"))</f>
        <v>-1.0009099181073703E-2</v>
      </c>
    </row>
    <row r="40" spans="1:10" x14ac:dyDescent="0.2">
      <c r="A40" s="81"/>
      <c r="B40" s="82"/>
      <c r="C40" s="83"/>
      <c r="D40" s="82"/>
      <c r="E40" s="83"/>
      <c r="F40" s="84"/>
      <c r="G40" s="82"/>
      <c r="H40" s="83"/>
      <c r="I40" s="85"/>
      <c r="J40" s="86"/>
    </row>
    <row r="41" spans="1:10" s="38" customFormat="1" x14ac:dyDescent="0.2">
      <c r="A41" s="12" t="s">
        <v>17</v>
      </c>
      <c r="B41" s="32">
        <f>SUM(B6:B40)</f>
        <v>7200</v>
      </c>
      <c r="C41" s="121">
        <f>SUM(C6:C40)</f>
        <v>6953</v>
      </c>
      <c r="D41" s="32">
        <f>SUM(D6:D40)</f>
        <v>28087</v>
      </c>
      <c r="E41" s="121">
        <f>SUM(E6:E40)</f>
        <v>34933</v>
      </c>
      <c r="F41" s="34"/>
      <c r="G41" s="32">
        <f>B41-C41</f>
        <v>247</v>
      </c>
      <c r="H41" s="33">
        <f>D41-E41</f>
        <v>-6846</v>
      </c>
      <c r="I41" s="35">
        <f>IF(C41=0, 0, G41/C41)</f>
        <v>3.5524234143535165E-2</v>
      </c>
      <c r="J41" s="36">
        <f>IF(E41=0, 0, H41/E41)</f>
        <v>-0.19597515243466063</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64EEE-FAE7-41A5-84B1-D8316C35950C}">
  <dimension ref="A1:J42"/>
  <sheetViews>
    <sheetView tabSelected="1" workbookViewId="0">
      <selection activeCell="M1" sqref="M1"/>
    </sheetView>
  </sheetViews>
  <sheetFormatPr defaultRowHeight="12.75" x14ac:dyDescent="0.2"/>
  <cols>
    <col min="1" max="1" width="25.7109375" style="1" customWidth="1"/>
    <col min="2" max="5" width="8.5703125" style="1" customWidth="1"/>
    <col min="6" max="6" width="1.7109375" style="1" customWidth="1"/>
    <col min="7" max="10" width="8.28515625" style="1" customWidth="1"/>
    <col min="11" max="256" width="8.7109375" style="1"/>
    <col min="257" max="257" width="25.7109375" style="1" customWidth="1"/>
    <col min="258" max="261" width="8.5703125" style="1" customWidth="1"/>
    <col min="262" max="262" width="1.7109375" style="1" customWidth="1"/>
    <col min="263" max="266" width="8.28515625" style="1" customWidth="1"/>
    <col min="267" max="512" width="8.7109375" style="1"/>
    <col min="513" max="513" width="25.7109375" style="1" customWidth="1"/>
    <col min="514" max="517" width="8.5703125" style="1" customWidth="1"/>
    <col min="518" max="518" width="1.7109375" style="1" customWidth="1"/>
    <col min="519" max="522" width="8.28515625" style="1" customWidth="1"/>
    <col min="523" max="768" width="8.7109375" style="1"/>
    <col min="769" max="769" width="25.7109375" style="1" customWidth="1"/>
    <col min="770" max="773" width="8.5703125" style="1" customWidth="1"/>
    <col min="774" max="774" width="1.7109375" style="1" customWidth="1"/>
    <col min="775" max="778" width="8.28515625" style="1" customWidth="1"/>
    <col min="779" max="1024" width="8.7109375" style="1"/>
    <col min="1025" max="1025" width="25.7109375" style="1" customWidth="1"/>
    <col min="1026" max="1029" width="8.5703125" style="1" customWidth="1"/>
    <col min="1030" max="1030" width="1.7109375" style="1" customWidth="1"/>
    <col min="1031" max="1034" width="8.28515625" style="1" customWidth="1"/>
    <col min="1035" max="1280" width="8.7109375" style="1"/>
    <col min="1281" max="1281" width="25.7109375" style="1" customWidth="1"/>
    <col min="1282" max="1285" width="8.5703125" style="1" customWidth="1"/>
    <col min="1286" max="1286" width="1.7109375" style="1" customWidth="1"/>
    <col min="1287" max="1290" width="8.28515625" style="1" customWidth="1"/>
    <col min="1291" max="1536" width="8.7109375" style="1"/>
    <col min="1537" max="1537" width="25.7109375" style="1" customWidth="1"/>
    <col min="1538" max="1541" width="8.5703125" style="1" customWidth="1"/>
    <col min="1542" max="1542" width="1.7109375" style="1" customWidth="1"/>
    <col min="1543" max="1546" width="8.28515625" style="1" customWidth="1"/>
    <col min="1547" max="1792" width="8.7109375" style="1"/>
    <col min="1793" max="1793" width="25.7109375" style="1" customWidth="1"/>
    <col min="1794" max="1797" width="8.5703125" style="1" customWidth="1"/>
    <col min="1798" max="1798" width="1.7109375" style="1" customWidth="1"/>
    <col min="1799" max="1802" width="8.28515625" style="1" customWidth="1"/>
    <col min="1803" max="2048" width="8.7109375" style="1"/>
    <col min="2049" max="2049" width="25.7109375" style="1" customWidth="1"/>
    <col min="2050" max="2053" width="8.5703125" style="1" customWidth="1"/>
    <col min="2054" max="2054" width="1.7109375" style="1" customWidth="1"/>
    <col min="2055" max="2058" width="8.28515625" style="1" customWidth="1"/>
    <col min="2059" max="2304" width="8.7109375" style="1"/>
    <col min="2305" max="2305" width="25.7109375" style="1" customWidth="1"/>
    <col min="2306" max="2309" width="8.5703125" style="1" customWidth="1"/>
    <col min="2310" max="2310" width="1.7109375" style="1" customWidth="1"/>
    <col min="2311" max="2314" width="8.28515625" style="1" customWidth="1"/>
    <col min="2315" max="2560" width="8.7109375" style="1"/>
    <col min="2561" max="2561" width="25.7109375" style="1" customWidth="1"/>
    <col min="2562" max="2565" width="8.5703125" style="1" customWidth="1"/>
    <col min="2566" max="2566" width="1.7109375" style="1" customWidth="1"/>
    <col min="2567" max="2570" width="8.28515625" style="1" customWidth="1"/>
    <col min="2571" max="2816" width="8.7109375" style="1"/>
    <col min="2817" max="2817" width="25.7109375" style="1" customWidth="1"/>
    <col min="2818" max="2821" width="8.5703125" style="1" customWidth="1"/>
    <col min="2822" max="2822" width="1.7109375" style="1" customWidth="1"/>
    <col min="2823" max="2826" width="8.28515625" style="1" customWidth="1"/>
    <col min="2827" max="3072" width="8.7109375" style="1"/>
    <col min="3073" max="3073" width="25.7109375" style="1" customWidth="1"/>
    <col min="3074" max="3077" width="8.5703125" style="1" customWidth="1"/>
    <col min="3078" max="3078" width="1.7109375" style="1" customWidth="1"/>
    <col min="3079" max="3082" width="8.28515625" style="1" customWidth="1"/>
    <col min="3083" max="3328" width="8.7109375" style="1"/>
    <col min="3329" max="3329" width="25.7109375" style="1" customWidth="1"/>
    <col min="3330" max="3333" width="8.5703125" style="1" customWidth="1"/>
    <col min="3334" max="3334" width="1.7109375" style="1" customWidth="1"/>
    <col min="3335" max="3338" width="8.28515625" style="1" customWidth="1"/>
    <col min="3339" max="3584" width="8.7109375" style="1"/>
    <col min="3585" max="3585" width="25.7109375" style="1" customWidth="1"/>
    <col min="3586" max="3589" width="8.5703125" style="1" customWidth="1"/>
    <col min="3590" max="3590" width="1.7109375" style="1" customWidth="1"/>
    <col min="3591" max="3594" width="8.28515625" style="1" customWidth="1"/>
    <col min="3595" max="3840" width="8.7109375" style="1"/>
    <col min="3841" max="3841" width="25.7109375" style="1" customWidth="1"/>
    <col min="3842" max="3845" width="8.5703125" style="1" customWidth="1"/>
    <col min="3846" max="3846" width="1.7109375" style="1" customWidth="1"/>
    <col min="3847" max="3850" width="8.28515625" style="1" customWidth="1"/>
    <col min="3851" max="4096" width="8.7109375" style="1"/>
    <col min="4097" max="4097" width="25.7109375" style="1" customWidth="1"/>
    <col min="4098" max="4101" width="8.5703125" style="1" customWidth="1"/>
    <col min="4102" max="4102" width="1.7109375" style="1" customWidth="1"/>
    <col min="4103" max="4106" width="8.28515625" style="1" customWidth="1"/>
    <col min="4107" max="4352" width="8.7109375" style="1"/>
    <col min="4353" max="4353" width="25.7109375" style="1" customWidth="1"/>
    <col min="4354" max="4357" width="8.5703125" style="1" customWidth="1"/>
    <col min="4358" max="4358" width="1.7109375" style="1" customWidth="1"/>
    <col min="4359" max="4362" width="8.28515625" style="1" customWidth="1"/>
    <col min="4363" max="4608" width="8.7109375" style="1"/>
    <col min="4609" max="4609" width="25.7109375" style="1" customWidth="1"/>
    <col min="4610" max="4613" width="8.5703125" style="1" customWidth="1"/>
    <col min="4614" max="4614" width="1.7109375" style="1" customWidth="1"/>
    <col min="4615" max="4618" width="8.28515625" style="1" customWidth="1"/>
    <col min="4619" max="4864" width="8.7109375" style="1"/>
    <col min="4865" max="4865" width="25.7109375" style="1" customWidth="1"/>
    <col min="4866" max="4869" width="8.5703125" style="1" customWidth="1"/>
    <col min="4870" max="4870" width="1.7109375" style="1" customWidth="1"/>
    <col min="4871" max="4874" width="8.28515625" style="1" customWidth="1"/>
    <col min="4875" max="5120" width="8.7109375" style="1"/>
    <col min="5121" max="5121" width="25.7109375" style="1" customWidth="1"/>
    <col min="5122" max="5125" width="8.5703125" style="1" customWidth="1"/>
    <col min="5126" max="5126" width="1.7109375" style="1" customWidth="1"/>
    <col min="5127" max="5130" width="8.28515625" style="1" customWidth="1"/>
    <col min="5131" max="5376" width="8.7109375" style="1"/>
    <col min="5377" max="5377" width="25.7109375" style="1" customWidth="1"/>
    <col min="5378" max="5381" width="8.5703125" style="1" customWidth="1"/>
    <col min="5382" max="5382" width="1.7109375" style="1" customWidth="1"/>
    <col min="5383" max="5386" width="8.28515625" style="1" customWidth="1"/>
    <col min="5387" max="5632" width="8.7109375" style="1"/>
    <col min="5633" max="5633" width="25.7109375" style="1" customWidth="1"/>
    <col min="5634" max="5637" width="8.5703125" style="1" customWidth="1"/>
    <col min="5638" max="5638" width="1.7109375" style="1" customWidth="1"/>
    <col min="5639" max="5642" width="8.28515625" style="1" customWidth="1"/>
    <col min="5643" max="5888" width="8.7109375" style="1"/>
    <col min="5889" max="5889" width="25.7109375" style="1" customWidth="1"/>
    <col min="5890" max="5893" width="8.5703125" style="1" customWidth="1"/>
    <col min="5894" max="5894" width="1.7109375" style="1" customWidth="1"/>
    <col min="5895" max="5898" width="8.28515625" style="1" customWidth="1"/>
    <col min="5899" max="6144" width="8.7109375" style="1"/>
    <col min="6145" max="6145" width="25.7109375" style="1" customWidth="1"/>
    <col min="6146" max="6149" width="8.5703125" style="1" customWidth="1"/>
    <col min="6150" max="6150" width="1.7109375" style="1" customWidth="1"/>
    <col min="6151" max="6154" width="8.28515625" style="1" customWidth="1"/>
    <col min="6155" max="6400" width="8.7109375" style="1"/>
    <col min="6401" max="6401" width="25.7109375" style="1" customWidth="1"/>
    <col min="6402" max="6405" width="8.5703125" style="1" customWidth="1"/>
    <col min="6406" max="6406" width="1.7109375" style="1" customWidth="1"/>
    <col min="6407" max="6410" width="8.28515625" style="1" customWidth="1"/>
    <col min="6411" max="6656" width="8.7109375" style="1"/>
    <col min="6657" max="6657" width="25.7109375" style="1" customWidth="1"/>
    <col min="6658" max="6661" width="8.5703125" style="1" customWidth="1"/>
    <col min="6662" max="6662" width="1.7109375" style="1" customWidth="1"/>
    <col min="6663" max="6666" width="8.28515625" style="1" customWidth="1"/>
    <col min="6667" max="6912" width="8.7109375" style="1"/>
    <col min="6913" max="6913" width="25.7109375" style="1" customWidth="1"/>
    <col min="6914" max="6917" width="8.5703125" style="1" customWidth="1"/>
    <col min="6918" max="6918" width="1.7109375" style="1" customWidth="1"/>
    <col min="6919" max="6922" width="8.28515625" style="1" customWidth="1"/>
    <col min="6923" max="7168" width="8.7109375" style="1"/>
    <col min="7169" max="7169" width="25.7109375" style="1" customWidth="1"/>
    <col min="7170" max="7173" width="8.5703125" style="1" customWidth="1"/>
    <col min="7174" max="7174" width="1.7109375" style="1" customWidth="1"/>
    <col min="7175" max="7178" width="8.28515625" style="1" customWidth="1"/>
    <col min="7179" max="7424" width="8.7109375" style="1"/>
    <col min="7425" max="7425" width="25.7109375" style="1" customWidth="1"/>
    <col min="7426" max="7429" width="8.5703125" style="1" customWidth="1"/>
    <col min="7430" max="7430" width="1.7109375" style="1" customWidth="1"/>
    <col min="7431" max="7434" width="8.28515625" style="1" customWidth="1"/>
    <col min="7435" max="7680" width="8.7109375" style="1"/>
    <col min="7681" max="7681" width="25.7109375" style="1" customWidth="1"/>
    <col min="7682" max="7685" width="8.5703125" style="1" customWidth="1"/>
    <col min="7686" max="7686" width="1.7109375" style="1" customWidth="1"/>
    <col min="7687" max="7690" width="8.28515625" style="1" customWidth="1"/>
    <col min="7691" max="7936" width="8.7109375" style="1"/>
    <col min="7937" max="7937" width="25.7109375" style="1" customWidth="1"/>
    <col min="7938" max="7941" width="8.5703125" style="1" customWidth="1"/>
    <col min="7942" max="7942" width="1.7109375" style="1" customWidth="1"/>
    <col min="7943" max="7946" width="8.28515625" style="1" customWidth="1"/>
    <col min="7947" max="8192" width="8.7109375" style="1"/>
    <col min="8193" max="8193" width="25.7109375" style="1" customWidth="1"/>
    <col min="8194" max="8197" width="8.5703125" style="1" customWidth="1"/>
    <col min="8198" max="8198" width="1.7109375" style="1" customWidth="1"/>
    <col min="8199" max="8202" width="8.28515625" style="1" customWidth="1"/>
    <col min="8203" max="8448" width="8.7109375" style="1"/>
    <col min="8449" max="8449" width="25.7109375" style="1" customWidth="1"/>
    <col min="8450" max="8453" width="8.5703125" style="1" customWidth="1"/>
    <col min="8454" max="8454" width="1.7109375" style="1" customWidth="1"/>
    <col min="8455" max="8458" width="8.28515625" style="1" customWidth="1"/>
    <col min="8459" max="8704" width="8.7109375" style="1"/>
    <col min="8705" max="8705" width="25.7109375" style="1" customWidth="1"/>
    <col min="8706" max="8709" width="8.5703125" style="1" customWidth="1"/>
    <col min="8710" max="8710" width="1.7109375" style="1" customWidth="1"/>
    <col min="8711" max="8714" width="8.28515625" style="1" customWidth="1"/>
    <col min="8715" max="8960" width="8.7109375" style="1"/>
    <col min="8961" max="8961" width="25.7109375" style="1" customWidth="1"/>
    <col min="8962" max="8965" width="8.5703125" style="1" customWidth="1"/>
    <col min="8966" max="8966" width="1.7109375" style="1" customWidth="1"/>
    <col min="8967" max="8970" width="8.28515625" style="1" customWidth="1"/>
    <col min="8971" max="9216" width="8.7109375" style="1"/>
    <col min="9217" max="9217" width="25.7109375" style="1" customWidth="1"/>
    <col min="9218" max="9221" width="8.5703125" style="1" customWidth="1"/>
    <col min="9222" max="9222" width="1.7109375" style="1" customWidth="1"/>
    <col min="9223" max="9226" width="8.28515625" style="1" customWidth="1"/>
    <col min="9227" max="9472" width="8.7109375" style="1"/>
    <col min="9473" max="9473" width="25.7109375" style="1" customWidth="1"/>
    <col min="9474" max="9477" width="8.5703125" style="1" customWidth="1"/>
    <col min="9478" max="9478" width="1.7109375" style="1" customWidth="1"/>
    <col min="9479" max="9482" width="8.28515625" style="1" customWidth="1"/>
    <col min="9483" max="9728" width="8.7109375" style="1"/>
    <col min="9729" max="9729" width="25.7109375" style="1" customWidth="1"/>
    <col min="9730" max="9733" width="8.5703125" style="1" customWidth="1"/>
    <col min="9734" max="9734" width="1.7109375" style="1" customWidth="1"/>
    <col min="9735" max="9738" width="8.28515625" style="1" customWidth="1"/>
    <col min="9739" max="9984" width="8.7109375" style="1"/>
    <col min="9985" max="9985" width="25.7109375" style="1" customWidth="1"/>
    <col min="9986" max="9989" width="8.5703125" style="1" customWidth="1"/>
    <col min="9990" max="9990" width="1.7109375" style="1" customWidth="1"/>
    <col min="9991" max="9994" width="8.28515625" style="1" customWidth="1"/>
    <col min="9995" max="10240" width="8.7109375" style="1"/>
    <col min="10241" max="10241" width="25.7109375" style="1" customWidth="1"/>
    <col min="10242" max="10245" width="8.5703125" style="1" customWidth="1"/>
    <col min="10246" max="10246" width="1.7109375" style="1" customWidth="1"/>
    <col min="10247" max="10250" width="8.28515625" style="1" customWidth="1"/>
    <col min="10251" max="10496" width="8.7109375" style="1"/>
    <col min="10497" max="10497" width="25.7109375" style="1" customWidth="1"/>
    <col min="10498" max="10501" width="8.5703125" style="1" customWidth="1"/>
    <col min="10502" max="10502" width="1.7109375" style="1" customWidth="1"/>
    <col min="10503" max="10506" width="8.28515625" style="1" customWidth="1"/>
    <col min="10507" max="10752" width="8.7109375" style="1"/>
    <col min="10753" max="10753" width="25.7109375" style="1" customWidth="1"/>
    <col min="10754" max="10757" width="8.5703125" style="1" customWidth="1"/>
    <col min="10758" max="10758" width="1.7109375" style="1" customWidth="1"/>
    <col min="10759" max="10762" width="8.28515625" style="1" customWidth="1"/>
    <col min="10763" max="11008" width="8.7109375" style="1"/>
    <col min="11009" max="11009" width="25.7109375" style="1" customWidth="1"/>
    <col min="11010" max="11013" width="8.5703125" style="1" customWidth="1"/>
    <col min="11014" max="11014" width="1.7109375" style="1" customWidth="1"/>
    <col min="11015" max="11018" width="8.28515625" style="1" customWidth="1"/>
    <col min="11019" max="11264" width="8.7109375" style="1"/>
    <col min="11265" max="11265" width="25.7109375" style="1" customWidth="1"/>
    <col min="11266" max="11269" width="8.5703125" style="1" customWidth="1"/>
    <col min="11270" max="11270" width="1.7109375" style="1" customWidth="1"/>
    <col min="11271" max="11274" width="8.28515625" style="1" customWidth="1"/>
    <col min="11275" max="11520" width="8.7109375" style="1"/>
    <col min="11521" max="11521" width="25.7109375" style="1" customWidth="1"/>
    <col min="11522" max="11525" width="8.5703125" style="1" customWidth="1"/>
    <col min="11526" max="11526" width="1.7109375" style="1" customWidth="1"/>
    <col min="11527" max="11530" width="8.28515625" style="1" customWidth="1"/>
    <col min="11531" max="11776" width="8.7109375" style="1"/>
    <col min="11777" max="11777" width="25.7109375" style="1" customWidth="1"/>
    <col min="11778" max="11781" width="8.5703125" style="1" customWidth="1"/>
    <col min="11782" max="11782" width="1.7109375" style="1" customWidth="1"/>
    <col min="11783" max="11786" width="8.28515625" style="1" customWidth="1"/>
    <col min="11787" max="12032" width="8.7109375" style="1"/>
    <col min="12033" max="12033" width="25.7109375" style="1" customWidth="1"/>
    <col min="12034" max="12037" width="8.5703125" style="1" customWidth="1"/>
    <col min="12038" max="12038" width="1.7109375" style="1" customWidth="1"/>
    <col min="12039" max="12042" width="8.28515625" style="1" customWidth="1"/>
    <col min="12043" max="12288" width="8.7109375" style="1"/>
    <col min="12289" max="12289" width="25.7109375" style="1" customWidth="1"/>
    <col min="12290" max="12293" width="8.5703125" style="1" customWidth="1"/>
    <col min="12294" max="12294" width="1.7109375" style="1" customWidth="1"/>
    <col min="12295" max="12298" width="8.28515625" style="1" customWidth="1"/>
    <col min="12299" max="12544" width="8.7109375" style="1"/>
    <col min="12545" max="12545" width="25.7109375" style="1" customWidth="1"/>
    <col min="12546" max="12549" width="8.5703125" style="1" customWidth="1"/>
    <col min="12550" max="12550" width="1.7109375" style="1" customWidth="1"/>
    <col min="12551" max="12554" width="8.28515625" style="1" customWidth="1"/>
    <col min="12555" max="12800" width="8.7109375" style="1"/>
    <col min="12801" max="12801" width="25.7109375" style="1" customWidth="1"/>
    <col min="12802" max="12805" width="8.5703125" style="1" customWidth="1"/>
    <col min="12806" max="12806" width="1.7109375" style="1" customWidth="1"/>
    <col min="12807" max="12810" width="8.28515625" style="1" customWidth="1"/>
    <col min="12811" max="13056" width="8.7109375" style="1"/>
    <col min="13057" max="13057" width="25.7109375" style="1" customWidth="1"/>
    <col min="13058" max="13061" width="8.5703125" style="1" customWidth="1"/>
    <col min="13062" max="13062" width="1.7109375" style="1" customWidth="1"/>
    <col min="13063" max="13066" width="8.28515625" style="1" customWidth="1"/>
    <col min="13067" max="13312" width="8.7109375" style="1"/>
    <col min="13313" max="13313" width="25.7109375" style="1" customWidth="1"/>
    <col min="13314" max="13317" width="8.5703125" style="1" customWidth="1"/>
    <col min="13318" max="13318" width="1.7109375" style="1" customWidth="1"/>
    <col min="13319" max="13322" width="8.28515625" style="1" customWidth="1"/>
    <col min="13323" max="13568" width="8.7109375" style="1"/>
    <col min="13569" max="13569" width="25.7109375" style="1" customWidth="1"/>
    <col min="13570" max="13573" width="8.5703125" style="1" customWidth="1"/>
    <col min="13574" max="13574" width="1.7109375" style="1" customWidth="1"/>
    <col min="13575" max="13578" width="8.28515625" style="1" customWidth="1"/>
    <col min="13579" max="13824" width="8.7109375" style="1"/>
    <col min="13825" max="13825" width="25.7109375" style="1" customWidth="1"/>
    <col min="13826" max="13829" width="8.5703125" style="1" customWidth="1"/>
    <col min="13830" max="13830" width="1.7109375" style="1" customWidth="1"/>
    <col min="13831" max="13834" width="8.28515625" style="1" customWidth="1"/>
    <col min="13835" max="14080" width="8.7109375" style="1"/>
    <col min="14081" max="14081" width="25.7109375" style="1" customWidth="1"/>
    <col min="14082" max="14085" width="8.5703125" style="1" customWidth="1"/>
    <col min="14086" max="14086" width="1.7109375" style="1" customWidth="1"/>
    <col min="14087" max="14090" width="8.28515625" style="1" customWidth="1"/>
    <col min="14091" max="14336" width="8.7109375" style="1"/>
    <col min="14337" max="14337" width="25.7109375" style="1" customWidth="1"/>
    <col min="14338" max="14341" width="8.5703125" style="1" customWidth="1"/>
    <col min="14342" max="14342" width="1.7109375" style="1" customWidth="1"/>
    <col min="14343" max="14346" width="8.28515625" style="1" customWidth="1"/>
    <col min="14347" max="14592" width="8.7109375" style="1"/>
    <col min="14593" max="14593" width="25.7109375" style="1" customWidth="1"/>
    <col min="14594" max="14597" width="8.5703125" style="1" customWidth="1"/>
    <col min="14598" max="14598" width="1.7109375" style="1" customWidth="1"/>
    <col min="14599" max="14602" width="8.28515625" style="1" customWidth="1"/>
    <col min="14603" max="14848" width="8.7109375" style="1"/>
    <col min="14849" max="14849" width="25.7109375" style="1" customWidth="1"/>
    <col min="14850" max="14853" width="8.5703125" style="1" customWidth="1"/>
    <col min="14854" max="14854" width="1.7109375" style="1" customWidth="1"/>
    <col min="14855" max="14858" width="8.28515625" style="1" customWidth="1"/>
    <col min="14859" max="15104" width="8.7109375" style="1"/>
    <col min="15105" max="15105" width="25.7109375" style="1" customWidth="1"/>
    <col min="15106" max="15109" width="8.5703125" style="1" customWidth="1"/>
    <col min="15110" max="15110" width="1.7109375" style="1" customWidth="1"/>
    <col min="15111" max="15114" width="8.28515625" style="1" customWidth="1"/>
    <col min="15115" max="15360" width="8.7109375" style="1"/>
    <col min="15361" max="15361" width="25.7109375" style="1" customWidth="1"/>
    <col min="15362" max="15365" width="8.5703125" style="1" customWidth="1"/>
    <col min="15366" max="15366" width="1.7109375" style="1" customWidth="1"/>
    <col min="15367" max="15370" width="8.28515625" style="1" customWidth="1"/>
    <col min="15371" max="15616" width="8.7109375" style="1"/>
    <col min="15617" max="15617" width="25.7109375" style="1" customWidth="1"/>
    <col min="15618" max="15621" width="8.5703125" style="1" customWidth="1"/>
    <col min="15622" max="15622" width="1.7109375" style="1" customWidth="1"/>
    <col min="15623" max="15626" width="8.28515625" style="1" customWidth="1"/>
    <col min="15627" max="15872" width="8.7109375" style="1"/>
    <col min="15873" max="15873" width="25.7109375" style="1" customWidth="1"/>
    <col min="15874" max="15877" width="8.5703125" style="1" customWidth="1"/>
    <col min="15878" max="15878" width="1.7109375" style="1" customWidth="1"/>
    <col min="15879" max="15882" width="8.28515625" style="1" customWidth="1"/>
    <col min="15883" max="16128" width="8.7109375" style="1"/>
    <col min="16129" max="16129" width="25.7109375" style="1" customWidth="1"/>
    <col min="16130" max="16133" width="8.57031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133</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6" t="s">
        <v>134</v>
      </c>
      <c r="B7" s="106"/>
      <c r="C7" s="107"/>
      <c r="D7" s="106"/>
      <c r="E7" s="107"/>
      <c r="F7" s="108"/>
      <c r="G7" s="106"/>
      <c r="H7" s="107"/>
      <c r="I7" s="109"/>
      <c r="J7" s="110"/>
    </row>
    <row r="8" spans="1:10" x14ac:dyDescent="0.2">
      <c r="A8" s="16"/>
      <c r="B8" s="106"/>
      <c r="C8" s="107"/>
      <c r="D8" s="106"/>
      <c r="E8" s="107"/>
      <c r="F8" s="108"/>
      <c r="G8" s="106"/>
      <c r="H8" s="107"/>
      <c r="I8" s="109"/>
      <c r="J8" s="110"/>
    </row>
    <row r="9" spans="1:10" x14ac:dyDescent="0.2">
      <c r="A9" s="20" t="s">
        <v>64</v>
      </c>
      <c r="B9" s="55">
        <v>0</v>
      </c>
      <c r="C9" s="56">
        <v>0</v>
      </c>
      <c r="D9" s="55">
        <v>0</v>
      </c>
      <c r="E9" s="56">
        <v>2</v>
      </c>
      <c r="F9" s="57"/>
      <c r="G9" s="55">
        <f>B9-C9</f>
        <v>0</v>
      </c>
      <c r="H9" s="56">
        <f>D9-E9</f>
        <v>-2</v>
      </c>
      <c r="I9" s="77" t="str">
        <f>IF(C9=0, "-", IF(G9/C9&lt;10, G9/C9, "&gt;999%"))</f>
        <v>-</v>
      </c>
      <c r="J9" s="78">
        <f>IF(E9=0, "-", IF(H9/E9&lt;10, H9/E9, "&gt;999%"))</f>
        <v>-1</v>
      </c>
    </row>
    <row r="10" spans="1:10" x14ac:dyDescent="0.2">
      <c r="A10" s="81"/>
      <c r="B10" s="82"/>
      <c r="C10" s="83"/>
      <c r="D10" s="82"/>
      <c r="E10" s="83"/>
      <c r="F10" s="84"/>
      <c r="G10" s="82"/>
      <c r="H10" s="83"/>
      <c r="I10" s="85"/>
      <c r="J10" s="86"/>
    </row>
    <row r="11" spans="1:10" s="38" customFormat="1" x14ac:dyDescent="0.2">
      <c r="A11" s="12" t="s">
        <v>135</v>
      </c>
      <c r="B11" s="32">
        <f>SUM(B9:B10)</f>
        <v>0</v>
      </c>
      <c r="C11" s="33">
        <f>SUM(C9:C10)</f>
        <v>0</v>
      </c>
      <c r="D11" s="32">
        <f>SUM(D9:D10)</f>
        <v>0</v>
      </c>
      <c r="E11" s="33">
        <f>SUM(E9:E10)</f>
        <v>2</v>
      </c>
      <c r="F11" s="34"/>
      <c r="G11" s="32">
        <f>B11-C11</f>
        <v>0</v>
      </c>
      <c r="H11" s="33">
        <f>D11-E11</f>
        <v>-2</v>
      </c>
      <c r="I11" s="35" t="str">
        <f>IF(C11=0, "-", IF(G11/C11&lt;10, G11/C11, "&gt;999%"))</f>
        <v>-</v>
      </c>
      <c r="J11" s="36">
        <f>IF(E11=0, "-", IF(H11/E11&lt;10, H11/E11, "&gt;999%"))</f>
        <v>-1</v>
      </c>
    </row>
    <row r="12" spans="1:10" s="38" customFormat="1" x14ac:dyDescent="0.2">
      <c r="A12" s="16"/>
      <c r="B12" s="112"/>
      <c r="C12" s="113"/>
      <c r="D12" s="112"/>
      <c r="E12" s="113"/>
      <c r="F12" s="114"/>
      <c r="G12" s="112"/>
      <c r="H12" s="113"/>
      <c r="I12" s="115"/>
      <c r="J12" s="116"/>
    </row>
    <row r="13" spans="1:10" x14ac:dyDescent="0.2">
      <c r="A13" s="16" t="s">
        <v>136</v>
      </c>
      <c r="B13" s="55"/>
      <c r="C13" s="56"/>
      <c r="D13" s="55"/>
      <c r="E13" s="56"/>
      <c r="F13" s="57"/>
      <c r="G13" s="55"/>
      <c r="H13" s="56"/>
      <c r="I13" s="77"/>
      <c r="J13" s="78"/>
    </row>
    <row r="14" spans="1:10" x14ac:dyDescent="0.2">
      <c r="A14" s="16"/>
      <c r="B14" s="55"/>
      <c r="C14" s="56"/>
      <c r="D14" s="55"/>
      <c r="E14" s="56"/>
      <c r="F14" s="57"/>
      <c r="G14" s="55"/>
      <c r="H14" s="56"/>
      <c r="I14" s="77"/>
      <c r="J14" s="78"/>
    </row>
    <row r="15" spans="1:10" x14ac:dyDescent="0.2">
      <c r="A15" s="20" t="s">
        <v>137</v>
      </c>
      <c r="B15" s="55">
        <v>20</v>
      </c>
      <c r="C15" s="56">
        <v>21</v>
      </c>
      <c r="D15" s="55">
        <v>76</v>
      </c>
      <c r="E15" s="56">
        <v>84</v>
      </c>
      <c r="F15" s="57"/>
      <c r="G15" s="55">
        <f t="shared" ref="G15:G39" si="0">B15-C15</f>
        <v>-1</v>
      </c>
      <c r="H15" s="56">
        <f t="shared" ref="H15:H39" si="1">D15-E15</f>
        <v>-8</v>
      </c>
      <c r="I15" s="77">
        <f t="shared" ref="I15:I39" si="2">IF(C15=0, "-", IF(G15/C15&lt;10, G15/C15, "&gt;999%"))</f>
        <v>-4.7619047619047616E-2</v>
      </c>
      <c r="J15" s="78">
        <f t="shared" ref="J15:J39" si="3">IF(E15=0, "-", IF(H15/E15&lt;10, H15/E15, "&gt;999%"))</f>
        <v>-9.5238095238095233E-2</v>
      </c>
    </row>
    <row r="16" spans="1:10" x14ac:dyDescent="0.2">
      <c r="A16" s="20" t="s">
        <v>138</v>
      </c>
      <c r="B16" s="55">
        <v>12</v>
      </c>
      <c r="C16" s="56">
        <v>1</v>
      </c>
      <c r="D16" s="55">
        <v>30</v>
      </c>
      <c r="E16" s="56">
        <v>10</v>
      </c>
      <c r="F16" s="57"/>
      <c r="G16" s="55">
        <f t="shared" si="0"/>
        <v>11</v>
      </c>
      <c r="H16" s="56">
        <f t="shared" si="1"/>
        <v>20</v>
      </c>
      <c r="I16" s="77" t="str">
        <f t="shared" si="2"/>
        <v>&gt;999%</v>
      </c>
      <c r="J16" s="78">
        <f t="shared" si="3"/>
        <v>2</v>
      </c>
    </row>
    <row r="17" spans="1:10" x14ac:dyDescent="0.2">
      <c r="A17" s="20" t="s">
        <v>139</v>
      </c>
      <c r="B17" s="55">
        <v>12</v>
      </c>
      <c r="C17" s="56">
        <v>14</v>
      </c>
      <c r="D17" s="55">
        <v>64</v>
      </c>
      <c r="E17" s="56">
        <v>75</v>
      </c>
      <c r="F17" s="57"/>
      <c r="G17" s="55">
        <f t="shared" si="0"/>
        <v>-2</v>
      </c>
      <c r="H17" s="56">
        <f t="shared" si="1"/>
        <v>-11</v>
      </c>
      <c r="I17" s="77">
        <f t="shared" si="2"/>
        <v>-0.14285714285714285</v>
      </c>
      <c r="J17" s="78">
        <f t="shared" si="3"/>
        <v>-0.14666666666666667</v>
      </c>
    </row>
    <row r="18" spans="1:10" x14ac:dyDescent="0.2">
      <c r="A18" s="20" t="s">
        <v>140</v>
      </c>
      <c r="B18" s="55">
        <v>14</v>
      </c>
      <c r="C18" s="56">
        <v>27</v>
      </c>
      <c r="D18" s="55">
        <v>41</v>
      </c>
      <c r="E18" s="56">
        <v>88</v>
      </c>
      <c r="F18" s="57"/>
      <c r="G18" s="55">
        <f t="shared" si="0"/>
        <v>-13</v>
      </c>
      <c r="H18" s="56">
        <f t="shared" si="1"/>
        <v>-47</v>
      </c>
      <c r="I18" s="77">
        <f t="shared" si="2"/>
        <v>-0.48148148148148145</v>
      </c>
      <c r="J18" s="78">
        <f t="shared" si="3"/>
        <v>-0.53409090909090906</v>
      </c>
    </row>
    <row r="19" spans="1:10" x14ac:dyDescent="0.2">
      <c r="A19" s="20" t="s">
        <v>141</v>
      </c>
      <c r="B19" s="55">
        <v>183</v>
      </c>
      <c r="C19" s="56">
        <v>70</v>
      </c>
      <c r="D19" s="55">
        <v>606</v>
      </c>
      <c r="E19" s="56">
        <v>308</v>
      </c>
      <c r="F19" s="57"/>
      <c r="G19" s="55">
        <f t="shared" si="0"/>
        <v>113</v>
      </c>
      <c r="H19" s="56">
        <f t="shared" si="1"/>
        <v>298</v>
      </c>
      <c r="I19" s="77">
        <f t="shared" si="2"/>
        <v>1.6142857142857143</v>
      </c>
      <c r="J19" s="78">
        <f t="shared" si="3"/>
        <v>0.96753246753246758</v>
      </c>
    </row>
    <row r="20" spans="1:10" x14ac:dyDescent="0.2">
      <c r="A20" s="20" t="s">
        <v>142</v>
      </c>
      <c r="B20" s="55">
        <v>60</v>
      </c>
      <c r="C20" s="56">
        <v>59</v>
      </c>
      <c r="D20" s="55">
        <v>215</v>
      </c>
      <c r="E20" s="56">
        <v>298</v>
      </c>
      <c r="F20" s="57"/>
      <c r="G20" s="55">
        <f t="shared" si="0"/>
        <v>1</v>
      </c>
      <c r="H20" s="56">
        <f t="shared" si="1"/>
        <v>-83</v>
      </c>
      <c r="I20" s="77">
        <f t="shared" si="2"/>
        <v>1.6949152542372881E-2</v>
      </c>
      <c r="J20" s="78">
        <f t="shared" si="3"/>
        <v>-0.27852348993288589</v>
      </c>
    </row>
    <row r="21" spans="1:10" x14ac:dyDescent="0.2">
      <c r="A21" s="20" t="s">
        <v>143</v>
      </c>
      <c r="B21" s="55">
        <v>168</v>
      </c>
      <c r="C21" s="56">
        <v>165</v>
      </c>
      <c r="D21" s="55">
        <v>607</v>
      </c>
      <c r="E21" s="56">
        <v>776</v>
      </c>
      <c r="F21" s="57"/>
      <c r="G21" s="55">
        <f t="shared" si="0"/>
        <v>3</v>
      </c>
      <c r="H21" s="56">
        <f t="shared" si="1"/>
        <v>-169</v>
      </c>
      <c r="I21" s="77">
        <f t="shared" si="2"/>
        <v>1.8181818181818181E-2</v>
      </c>
      <c r="J21" s="78">
        <f t="shared" si="3"/>
        <v>-0.21778350515463918</v>
      </c>
    </row>
    <row r="22" spans="1:10" x14ac:dyDescent="0.2">
      <c r="A22" s="20" t="s">
        <v>144</v>
      </c>
      <c r="B22" s="55">
        <v>36</v>
      </c>
      <c r="C22" s="56">
        <v>8</v>
      </c>
      <c r="D22" s="55">
        <v>78</v>
      </c>
      <c r="E22" s="56">
        <v>47</v>
      </c>
      <c r="F22" s="57"/>
      <c r="G22" s="55">
        <f t="shared" si="0"/>
        <v>28</v>
      </c>
      <c r="H22" s="56">
        <f t="shared" si="1"/>
        <v>31</v>
      </c>
      <c r="I22" s="77">
        <f t="shared" si="2"/>
        <v>3.5</v>
      </c>
      <c r="J22" s="78">
        <f t="shared" si="3"/>
        <v>0.65957446808510634</v>
      </c>
    </row>
    <row r="23" spans="1:10" x14ac:dyDescent="0.2">
      <c r="A23" s="20" t="s">
        <v>145</v>
      </c>
      <c r="B23" s="55">
        <v>73</v>
      </c>
      <c r="C23" s="56">
        <v>48</v>
      </c>
      <c r="D23" s="55">
        <v>139</v>
      </c>
      <c r="E23" s="56">
        <v>174</v>
      </c>
      <c r="F23" s="57"/>
      <c r="G23" s="55">
        <f t="shared" si="0"/>
        <v>25</v>
      </c>
      <c r="H23" s="56">
        <f t="shared" si="1"/>
        <v>-35</v>
      </c>
      <c r="I23" s="77">
        <f t="shared" si="2"/>
        <v>0.52083333333333337</v>
      </c>
      <c r="J23" s="78">
        <f t="shared" si="3"/>
        <v>-0.20114942528735633</v>
      </c>
    </row>
    <row r="24" spans="1:10" x14ac:dyDescent="0.2">
      <c r="A24" s="20" t="s">
        <v>146</v>
      </c>
      <c r="B24" s="55">
        <v>462</v>
      </c>
      <c r="C24" s="56">
        <v>395</v>
      </c>
      <c r="D24" s="55">
        <v>1524</v>
      </c>
      <c r="E24" s="56">
        <v>1959</v>
      </c>
      <c r="F24" s="57"/>
      <c r="G24" s="55">
        <f t="shared" si="0"/>
        <v>67</v>
      </c>
      <c r="H24" s="56">
        <f t="shared" si="1"/>
        <v>-435</v>
      </c>
      <c r="I24" s="77">
        <f t="shared" si="2"/>
        <v>0.16962025316455695</v>
      </c>
      <c r="J24" s="78">
        <f t="shared" si="3"/>
        <v>-0.222052067381317</v>
      </c>
    </row>
    <row r="25" spans="1:10" x14ac:dyDescent="0.2">
      <c r="A25" s="20" t="s">
        <v>147</v>
      </c>
      <c r="B25" s="55">
        <v>129</v>
      </c>
      <c r="C25" s="56">
        <v>86</v>
      </c>
      <c r="D25" s="55">
        <v>356</v>
      </c>
      <c r="E25" s="56">
        <v>315</v>
      </c>
      <c r="F25" s="57"/>
      <c r="G25" s="55">
        <f t="shared" si="0"/>
        <v>43</v>
      </c>
      <c r="H25" s="56">
        <f t="shared" si="1"/>
        <v>41</v>
      </c>
      <c r="I25" s="77">
        <f t="shared" si="2"/>
        <v>0.5</v>
      </c>
      <c r="J25" s="78">
        <f t="shared" si="3"/>
        <v>0.13015873015873017</v>
      </c>
    </row>
    <row r="26" spans="1:10" x14ac:dyDescent="0.2">
      <c r="A26" s="20" t="s">
        <v>148</v>
      </c>
      <c r="B26" s="55">
        <v>38</v>
      </c>
      <c r="C26" s="56">
        <v>10</v>
      </c>
      <c r="D26" s="55">
        <v>152</v>
      </c>
      <c r="E26" s="56">
        <v>96</v>
      </c>
      <c r="F26" s="57"/>
      <c r="G26" s="55">
        <f t="shared" si="0"/>
        <v>28</v>
      </c>
      <c r="H26" s="56">
        <f t="shared" si="1"/>
        <v>56</v>
      </c>
      <c r="I26" s="77">
        <f t="shared" si="2"/>
        <v>2.8</v>
      </c>
      <c r="J26" s="78">
        <f t="shared" si="3"/>
        <v>0.58333333333333337</v>
      </c>
    </row>
    <row r="27" spans="1:10" x14ac:dyDescent="0.2">
      <c r="A27" s="20" t="s">
        <v>149</v>
      </c>
      <c r="B27" s="55">
        <v>20</v>
      </c>
      <c r="C27" s="56">
        <v>19</v>
      </c>
      <c r="D27" s="55">
        <v>67</v>
      </c>
      <c r="E27" s="56">
        <v>85</v>
      </c>
      <c r="F27" s="57"/>
      <c r="G27" s="55">
        <f t="shared" si="0"/>
        <v>1</v>
      </c>
      <c r="H27" s="56">
        <f t="shared" si="1"/>
        <v>-18</v>
      </c>
      <c r="I27" s="77">
        <f t="shared" si="2"/>
        <v>5.2631578947368418E-2</v>
      </c>
      <c r="J27" s="78">
        <f t="shared" si="3"/>
        <v>-0.21176470588235294</v>
      </c>
    </row>
    <row r="28" spans="1:10" x14ac:dyDescent="0.2">
      <c r="A28" s="20" t="s">
        <v>150</v>
      </c>
      <c r="B28" s="55">
        <v>2506</v>
      </c>
      <c r="C28" s="56">
        <v>2309</v>
      </c>
      <c r="D28" s="55">
        <v>10634</v>
      </c>
      <c r="E28" s="56">
        <v>13089</v>
      </c>
      <c r="F28" s="57"/>
      <c r="G28" s="55">
        <f t="shared" si="0"/>
        <v>197</v>
      </c>
      <c r="H28" s="56">
        <f t="shared" si="1"/>
        <v>-2455</v>
      </c>
      <c r="I28" s="77">
        <f t="shared" si="2"/>
        <v>8.5318319618882629E-2</v>
      </c>
      <c r="J28" s="78">
        <f t="shared" si="3"/>
        <v>-0.18756207502483002</v>
      </c>
    </row>
    <row r="29" spans="1:10" x14ac:dyDescent="0.2">
      <c r="A29" s="20" t="s">
        <v>151</v>
      </c>
      <c r="B29" s="55">
        <v>760</v>
      </c>
      <c r="C29" s="56">
        <v>901</v>
      </c>
      <c r="D29" s="55">
        <v>3043</v>
      </c>
      <c r="E29" s="56">
        <v>3853</v>
      </c>
      <c r="F29" s="57"/>
      <c r="G29" s="55">
        <f t="shared" si="0"/>
        <v>-141</v>
      </c>
      <c r="H29" s="56">
        <f t="shared" si="1"/>
        <v>-810</v>
      </c>
      <c r="I29" s="77">
        <f t="shared" si="2"/>
        <v>-0.15649278579356271</v>
      </c>
      <c r="J29" s="78">
        <f t="shared" si="3"/>
        <v>-0.21022579807941863</v>
      </c>
    </row>
    <row r="30" spans="1:10" x14ac:dyDescent="0.2">
      <c r="A30" s="20" t="s">
        <v>152</v>
      </c>
      <c r="B30" s="55">
        <v>76</v>
      </c>
      <c r="C30" s="56">
        <v>57</v>
      </c>
      <c r="D30" s="55">
        <v>267</v>
      </c>
      <c r="E30" s="56">
        <v>324</v>
      </c>
      <c r="F30" s="57"/>
      <c r="G30" s="55">
        <f t="shared" si="0"/>
        <v>19</v>
      </c>
      <c r="H30" s="56">
        <f t="shared" si="1"/>
        <v>-57</v>
      </c>
      <c r="I30" s="77">
        <f t="shared" si="2"/>
        <v>0.33333333333333331</v>
      </c>
      <c r="J30" s="78">
        <f t="shared" si="3"/>
        <v>-0.17592592592592593</v>
      </c>
    </row>
    <row r="31" spans="1:10" x14ac:dyDescent="0.2">
      <c r="A31" s="20" t="s">
        <v>153</v>
      </c>
      <c r="B31" s="55">
        <v>31</v>
      </c>
      <c r="C31" s="56">
        <v>40</v>
      </c>
      <c r="D31" s="55">
        <v>174</v>
      </c>
      <c r="E31" s="56">
        <v>173</v>
      </c>
      <c r="F31" s="57"/>
      <c r="G31" s="55">
        <f t="shared" si="0"/>
        <v>-9</v>
      </c>
      <c r="H31" s="56">
        <f t="shared" si="1"/>
        <v>1</v>
      </c>
      <c r="I31" s="77">
        <f t="shared" si="2"/>
        <v>-0.22500000000000001</v>
      </c>
      <c r="J31" s="78">
        <f t="shared" si="3"/>
        <v>5.7803468208092483E-3</v>
      </c>
    </row>
    <row r="32" spans="1:10" x14ac:dyDescent="0.2">
      <c r="A32" s="20" t="s">
        <v>154</v>
      </c>
      <c r="B32" s="55">
        <v>30</v>
      </c>
      <c r="C32" s="56">
        <v>17</v>
      </c>
      <c r="D32" s="55">
        <v>119</v>
      </c>
      <c r="E32" s="56">
        <v>68</v>
      </c>
      <c r="F32" s="57"/>
      <c r="G32" s="55">
        <f t="shared" si="0"/>
        <v>13</v>
      </c>
      <c r="H32" s="56">
        <f t="shared" si="1"/>
        <v>51</v>
      </c>
      <c r="I32" s="77">
        <f t="shared" si="2"/>
        <v>0.76470588235294112</v>
      </c>
      <c r="J32" s="78">
        <f t="shared" si="3"/>
        <v>0.75</v>
      </c>
    </row>
    <row r="33" spans="1:10" x14ac:dyDescent="0.2">
      <c r="A33" s="20" t="s">
        <v>155</v>
      </c>
      <c r="B33" s="55">
        <v>50</v>
      </c>
      <c r="C33" s="56">
        <v>32</v>
      </c>
      <c r="D33" s="55">
        <v>153</v>
      </c>
      <c r="E33" s="56">
        <v>283</v>
      </c>
      <c r="F33" s="57"/>
      <c r="G33" s="55">
        <f t="shared" si="0"/>
        <v>18</v>
      </c>
      <c r="H33" s="56">
        <f t="shared" si="1"/>
        <v>-130</v>
      </c>
      <c r="I33" s="77">
        <f t="shared" si="2"/>
        <v>0.5625</v>
      </c>
      <c r="J33" s="78">
        <f t="shared" si="3"/>
        <v>-0.45936395759717313</v>
      </c>
    </row>
    <row r="34" spans="1:10" x14ac:dyDescent="0.2">
      <c r="A34" s="20" t="s">
        <v>156</v>
      </c>
      <c r="B34" s="55">
        <v>59</v>
      </c>
      <c r="C34" s="56">
        <v>49</v>
      </c>
      <c r="D34" s="55">
        <v>227</v>
      </c>
      <c r="E34" s="56">
        <v>268</v>
      </c>
      <c r="F34" s="57"/>
      <c r="G34" s="55">
        <f t="shared" si="0"/>
        <v>10</v>
      </c>
      <c r="H34" s="56">
        <f t="shared" si="1"/>
        <v>-41</v>
      </c>
      <c r="I34" s="77">
        <f t="shared" si="2"/>
        <v>0.20408163265306123</v>
      </c>
      <c r="J34" s="78">
        <f t="shared" si="3"/>
        <v>-0.15298507462686567</v>
      </c>
    </row>
    <row r="35" spans="1:10" x14ac:dyDescent="0.2">
      <c r="A35" s="20" t="s">
        <v>157</v>
      </c>
      <c r="B35" s="55">
        <v>24</v>
      </c>
      <c r="C35" s="56">
        <v>12</v>
      </c>
      <c r="D35" s="55">
        <v>62</v>
      </c>
      <c r="E35" s="56">
        <v>70</v>
      </c>
      <c r="F35" s="57"/>
      <c r="G35" s="55">
        <f t="shared" si="0"/>
        <v>12</v>
      </c>
      <c r="H35" s="56">
        <f t="shared" si="1"/>
        <v>-8</v>
      </c>
      <c r="I35" s="77">
        <f t="shared" si="2"/>
        <v>1</v>
      </c>
      <c r="J35" s="78">
        <f t="shared" si="3"/>
        <v>-0.11428571428571428</v>
      </c>
    </row>
    <row r="36" spans="1:10" x14ac:dyDescent="0.2">
      <c r="A36" s="20" t="s">
        <v>158</v>
      </c>
      <c r="B36" s="55">
        <v>1859</v>
      </c>
      <c r="C36" s="56">
        <v>2169</v>
      </c>
      <c r="D36" s="55">
        <v>7428</v>
      </c>
      <c r="E36" s="56">
        <v>10349</v>
      </c>
      <c r="F36" s="57"/>
      <c r="G36" s="55">
        <f t="shared" si="0"/>
        <v>-310</v>
      </c>
      <c r="H36" s="56">
        <f t="shared" si="1"/>
        <v>-2921</v>
      </c>
      <c r="I36" s="77">
        <f t="shared" si="2"/>
        <v>-0.1429230059935454</v>
      </c>
      <c r="J36" s="78">
        <f t="shared" si="3"/>
        <v>-0.28224949270460914</v>
      </c>
    </row>
    <row r="37" spans="1:10" x14ac:dyDescent="0.2">
      <c r="A37" s="20" t="s">
        <v>159</v>
      </c>
      <c r="B37" s="55">
        <v>41</v>
      </c>
      <c r="C37" s="56">
        <v>39</v>
      </c>
      <c r="D37" s="55">
        <v>138</v>
      </c>
      <c r="E37" s="56">
        <v>177</v>
      </c>
      <c r="F37" s="57"/>
      <c r="G37" s="55">
        <f t="shared" si="0"/>
        <v>2</v>
      </c>
      <c r="H37" s="56">
        <f t="shared" si="1"/>
        <v>-39</v>
      </c>
      <c r="I37" s="77">
        <f t="shared" si="2"/>
        <v>5.128205128205128E-2</v>
      </c>
      <c r="J37" s="78">
        <f t="shared" si="3"/>
        <v>-0.22033898305084745</v>
      </c>
    </row>
    <row r="38" spans="1:10" x14ac:dyDescent="0.2">
      <c r="A38" s="20" t="s">
        <v>160</v>
      </c>
      <c r="B38" s="55">
        <v>254</v>
      </c>
      <c r="C38" s="56">
        <v>205</v>
      </c>
      <c r="D38" s="55">
        <v>971</v>
      </c>
      <c r="E38" s="56">
        <v>1075</v>
      </c>
      <c r="F38" s="57"/>
      <c r="G38" s="55">
        <f t="shared" si="0"/>
        <v>49</v>
      </c>
      <c r="H38" s="56">
        <f t="shared" si="1"/>
        <v>-104</v>
      </c>
      <c r="I38" s="77">
        <f t="shared" si="2"/>
        <v>0.23902439024390243</v>
      </c>
      <c r="J38" s="78">
        <f t="shared" si="3"/>
        <v>-9.6744186046511624E-2</v>
      </c>
    </row>
    <row r="39" spans="1:10" x14ac:dyDescent="0.2">
      <c r="A39" s="20" t="s">
        <v>161</v>
      </c>
      <c r="B39" s="55">
        <v>283</v>
      </c>
      <c r="C39" s="56">
        <v>200</v>
      </c>
      <c r="D39" s="55">
        <v>916</v>
      </c>
      <c r="E39" s="56">
        <v>887</v>
      </c>
      <c r="F39" s="57"/>
      <c r="G39" s="55">
        <f t="shared" si="0"/>
        <v>83</v>
      </c>
      <c r="H39" s="56">
        <f t="shared" si="1"/>
        <v>29</v>
      </c>
      <c r="I39" s="77">
        <f t="shared" si="2"/>
        <v>0.41499999999999998</v>
      </c>
      <c r="J39" s="78">
        <f t="shared" si="3"/>
        <v>3.269447576099211E-2</v>
      </c>
    </row>
    <row r="40" spans="1:10" x14ac:dyDescent="0.2">
      <c r="A40" s="20"/>
      <c r="B40" s="55"/>
      <c r="C40" s="56"/>
      <c r="D40" s="55"/>
      <c r="E40" s="56"/>
      <c r="F40" s="57"/>
      <c r="G40" s="55"/>
      <c r="H40" s="56"/>
      <c r="I40" s="77"/>
      <c r="J40" s="78"/>
    </row>
    <row r="41" spans="1:10" s="38" customFormat="1" x14ac:dyDescent="0.2">
      <c r="A41" s="12" t="s">
        <v>162</v>
      </c>
      <c r="B41" s="32">
        <f>SUM(B15:B40)</f>
        <v>7200</v>
      </c>
      <c r="C41" s="33">
        <f>SUM(C15:C40)</f>
        <v>6953</v>
      </c>
      <c r="D41" s="32">
        <f>SUM(D15:D40)</f>
        <v>28087</v>
      </c>
      <c r="E41" s="33">
        <f>SUM(E15:E40)</f>
        <v>34931</v>
      </c>
      <c r="F41" s="34"/>
      <c r="G41" s="32">
        <f>B41-C41</f>
        <v>247</v>
      </c>
      <c r="H41" s="33">
        <f>D41-E41</f>
        <v>-6844</v>
      </c>
      <c r="I41" s="35">
        <f>IF(C41=0, "-", G41/C41)</f>
        <v>3.5524234143535165E-2</v>
      </c>
      <c r="J41" s="36">
        <f>IF(E41=0, "-", H41/E41)</f>
        <v>-0.19592911740287997</v>
      </c>
    </row>
    <row r="42" spans="1:10" s="38" customFormat="1" x14ac:dyDescent="0.2">
      <c r="A42" s="12" t="s">
        <v>7</v>
      </c>
      <c r="B42" s="32">
        <f>B11+B41</f>
        <v>7200</v>
      </c>
      <c r="C42" s="121">
        <f>C11+C41</f>
        <v>6953</v>
      </c>
      <c r="D42" s="32">
        <f>D11+D41</f>
        <v>28087</v>
      </c>
      <c r="E42" s="121">
        <f>E11+E41</f>
        <v>34933</v>
      </c>
      <c r="F42" s="34"/>
      <c r="G42" s="32">
        <f>B42-C42</f>
        <v>247</v>
      </c>
      <c r="H42" s="33">
        <f>D42-E42</f>
        <v>-6846</v>
      </c>
      <c r="I42" s="35">
        <f>IF(C42=0, "-", G42/C42)</f>
        <v>3.5524234143535165E-2</v>
      </c>
      <c r="J42" s="36">
        <f>IF(E42=0, "-", H42/E42)</f>
        <v>-0.19597515243466063</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600-B8AB-49FB-BDB6-8D2DDC31A4FE}">
  <sheetPr>
    <pageSetUpPr fitToPage="1"/>
  </sheetPr>
  <dimension ref="A1:K253"/>
  <sheetViews>
    <sheetView tabSelected="1" workbookViewId="0">
      <selection activeCell="M1" sqref="M1"/>
    </sheetView>
  </sheetViews>
  <sheetFormatPr defaultRowHeight="12.75" x14ac:dyDescent="0.2"/>
  <cols>
    <col min="1" max="1" width="29"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27</v>
      </c>
      <c r="B4" s="170" t="s">
        <v>4</v>
      </c>
      <c r="C4" s="172"/>
      <c r="D4" s="172"/>
      <c r="E4" s="171"/>
      <c r="F4" s="170" t="s">
        <v>164</v>
      </c>
      <c r="G4" s="172"/>
      <c r="H4" s="172"/>
      <c r="I4" s="171"/>
      <c r="J4" s="170" t="s">
        <v>165</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27</v>
      </c>
      <c r="B6" s="124" t="s">
        <v>166</v>
      </c>
      <c r="C6" s="125" t="s">
        <v>167</v>
      </c>
      <c r="D6" s="124" t="s">
        <v>166</v>
      </c>
      <c r="E6" s="126" t="s">
        <v>167</v>
      </c>
      <c r="F6" s="125" t="s">
        <v>166</v>
      </c>
      <c r="G6" s="125" t="s">
        <v>167</v>
      </c>
      <c r="H6" s="124" t="s">
        <v>166</v>
      </c>
      <c r="I6" s="126" t="s">
        <v>167</v>
      </c>
      <c r="J6" s="124"/>
      <c r="K6" s="126"/>
    </row>
    <row r="7" spans="1:11" ht="15" x14ac:dyDescent="0.25">
      <c r="A7" s="20" t="s">
        <v>168</v>
      </c>
      <c r="B7" s="55">
        <v>2</v>
      </c>
      <c r="C7" s="127">
        <f>IF(B11=0, "-", B7/B11)</f>
        <v>6.25E-2</v>
      </c>
      <c r="D7" s="55">
        <v>2</v>
      </c>
      <c r="E7" s="119">
        <f>IF(D11=0, "-", D7/D11)</f>
        <v>3.2786885245901641E-2</v>
      </c>
      <c r="F7" s="128">
        <v>12</v>
      </c>
      <c r="G7" s="127">
        <f>IF(F11=0, "-", F7/F11)</f>
        <v>6.8965517241379309E-2</v>
      </c>
      <c r="H7" s="55">
        <v>23</v>
      </c>
      <c r="I7" s="119">
        <f>IF(H11=0, "-", H7/H11)</f>
        <v>8.455882352941177E-2</v>
      </c>
      <c r="J7" s="118">
        <f>IF(D7=0, "-", IF((B7-D7)/D7&lt;10, (B7-D7)/D7, "&gt;999%"))</f>
        <v>0</v>
      </c>
      <c r="K7" s="119">
        <f>IF(H7=0, "-", IF((F7-H7)/H7&lt;10, (F7-H7)/H7, "&gt;999%"))</f>
        <v>-0.47826086956521741</v>
      </c>
    </row>
    <row r="8" spans="1:11" ht="15" x14ac:dyDescent="0.25">
      <c r="A8" s="20" t="s">
        <v>169</v>
      </c>
      <c r="B8" s="55">
        <v>22</v>
      </c>
      <c r="C8" s="127">
        <f>IF(B11=0, "-", B8/B11)</f>
        <v>0.6875</v>
      </c>
      <c r="D8" s="55">
        <v>46</v>
      </c>
      <c r="E8" s="119">
        <f>IF(D11=0, "-", D8/D11)</f>
        <v>0.75409836065573765</v>
      </c>
      <c r="F8" s="128">
        <v>119</v>
      </c>
      <c r="G8" s="127">
        <f>IF(F11=0, "-", F8/F11)</f>
        <v>0.68390804597701149</v>
      </c>
      <c r="H8" s="55">
        <v>196</v>
      </c>
      <c r="I8" s="119">
        <f>IF(H11=0, "-", H8/H11)</f>
        <v>0.72058823529411764</v>
      </c>
      <c r="J8" s="118">
        <f>IF(D8=0, "-", IF((B8-D8)/D8&lt;10, (B8-D8)/D8, "&gt;999%"))</f>
        <v>-0.52173913043478259</v>
      </c>
      <c r="K8" s="119">
        <f>IF(H8=0, "-", IF((F8-H8)/H8&lt;10, (F8-H8)/H8, "&gt;999%"))</f>
        <v>-0.39285714285714285</v>
      </c>
    </row>
    <row r="9" spans="1:11" ht="15" x14ac:dyDescent="0.25">
      <c r="A9" s="20" t="s">
        <v>170</v>
      </c>
      <c r="B9" s="55">
        <v>8</v>
      </c>
      <c r="C9" s="127">
        <f>IF(B11=0, "-", B9/B11)</f>
        <v>0.25</v>
      </c>
      <c r="D9" s="55">
        <v>13</v>
      </c>
      <c r="E9" s="119">
        <f>IF(D11=0, "-", D9/D11)</f>
        <v>0.21311475409836064</v>
      </c>
      <c r="F9" s="128">
        <v>43</v>
      </c>
      <c r="G9" s="127">
        <f>IF(F11=0, "-", F9/F11)</f>
        <v>0.2471264367816092</v>
      </c>
      <c r="H9" s="55">
        <v>53</v>
      </c>
      <c r="I9" s="119">
        <f>IF(H11=0, "-", H9/H11)</f>
        <v>0.19485294117647059</v>
      </c>
      <c r="J9" s="118">
        <f>IF(D9=0, "-", IF((B9-D9)/D9&lt;10, (B9-D9)/D9, "&gt;999%"))</f>
        <v>-0.38461538461538464</v>
      </c>
      <c r="K9" s="119">
        <f>IF(H9=0, "-", IF((F9-H9)/H9&lt;10, (F9-H9)/H9, "&gt;999%"))</f>
        <v>-0.18867924528301888</v>
      </c>
    </row>
    <row r="10" spans="1:11" x14ac:dyDescent="0.2">
      <c r="A10" s="129"/>
      <c r="B10" s="82"/>
      <c r="D10" s="82"/>
      <c r="E10" s="86"/>
      <c r="F10" s="130"/>
      <c r="H10" s="82"/>
      <c r="I10" s="86"/>
      <c r="J10" s="85"/>
      <c r="K10" s="86"/>
    </row>
    <row r="11" spans="1:11" s="38" customFormat="1" x14ac:dyDescent="0.2">
      <c r="A11" s="131" t="s">
        <v>171</v>
      </c>
      <c r="B11" s="32">
        <f>SUM(B7:B10)</f>
        <v>32</v>
      </c>
      <c r="C11" s="132">
        <f>B11/7200</f>
        <v>4.4444444444444444E-3</v>
      </c>
      <c r="D11" s="32">
        <f>SUM(D7:D10)</f>
        <v>61</v>
      </c>
      <c r="E11" s="133">
        <f>D11/6953</f>
        <v>8.7731914281605067E-3</v>
      </c>
      <c r="F11" s="121">
        <f>SUM(F7:F10)</f>
        <v>174</v>
      </c>
      <c r="G11" s="134">
        <f>F11/28087</f>
        <v>6.1950368497881584E-3</v>
      </c>
      <c r="H11" s="32">
        <f>SUM(H7:H10)</f>
        <v>272</v>
      </c>
      <c r="I11" s="133">
        <f>H11/34933</f>
        <v>7.7863338390633495E-3</v>
      </c>
      <c r="J11" s="35">
        <f>IF(D11=0, "-", IF((B11-D11)/D11&lt;10, (B11-D11)/D11, "&gt;999%"))</f>
        <v>-0.47540983606557374</v>
      </c>
      <c r="K11" s="36">
        <f>IF(H11=0, "-", IF((F11-H11)/H11&lt;10, (F11-H11)/H11, "&gt;999%"))</f>
        <v>-0.36029411764705882</v>
      </c>
    </row>
    <row r="12" spans="1:11" x14ac:dyDescent="0.2">
      <c r="B12" s="130"/>
      <c r="D12" s="130"/>
      <c r="F12" s="130"/>
      <c r="H12" s="130"/>
    </row>
    <row r="13" spans="1:11" s="38" customFormat="1" x14ac:dyDescent="0.2">
      <c r="A13" s="131" t="s">
        <v>171</v>
      </c>
      <c r="B13" s="32">
        <v>32</v>
      </c>
      <c r="C13" s="132">
        <f>B13/7200</f>
        <v>4.4444444444444444E-3</v>
      </c>
      <c r="D13" s="32">
        <v>61</v>
      </c>
      <c r="E13" s="133">
        <f>D13/6953</f>
        <v>8.7731914281605067E-3</v>
      </c>
      <c r="F13" s="121">
        <v>174</v>
      </c>
      <c r="G13" s="134">
        <f>F13/28087</f>
        <v>6.1950368497881584E-3</v>
      </c>
      <c r="H13" s="32">
        <v>272</v>
      </c>
      <c r="I13" s="133">
        <f>H13/34933</f>
        <v>7.7863338390633495E-3</v>
      </c>
      <c r="J13" s="35">
        <f>IF(D13=0, "-", IF((B13-D13)/D13&lt;10, (B13-D13)/D13, "&gt;999%"))</f>
        <v>-0.47540983606557374</v>
      </c>
      <c r="K13" s="36">
        <f>IF(H13=0, "-", IF((F13-H13)/H13&lt;10, (F13-H13)/H13, "&gt;999%"))</f>
        <v>-0.36029411764705882</v>
      </c>
    </row>
    <row r="14" spans="1:11" x14ac:dyDescent="0.2">
      <c r="B14" s="130"/>
      <c r="D14" s="130"/>
      <c r="F14" s="130"/>
      <c r="H14" s="130"/>
    </row>
    <row r="15" spans="1:11" ht="15.75" x14ac:dyDescent="0.25">
      <c r="A15" s="122" t="s">
        <v>28</v>
      </c>
      <c r="B15" s="170" t="s">
        <v>4</v>
      </c>
      <c r="C15" s="172"/>
      <c r="D15" s="172"/>
      <c r="E15" s="171"/>
      <c r="F15" s="170" t="s">
        <v>164</v>
      </c>
      <c r="G15" s="172"/>
      <c r="H15" s="172"/>
      <c r="I15" s="171"/>
      <c r="J15" s="170" t="s">
        <v>165</v>
      </c>
      <c r="K15" s="171"/>
    </row>
    <row r="16" spans="1:11" x14ac:dyDescent="0.2">
      <c r="A16" s="16"/>
      <c r="B16" s="170">
        <f>VALUE(RIGHT($B$2, 4))</f>
        <v>2020</v>
      </c>
      <c r="C16" s="171"/>
      <c r="D16" s="170">
        <f>B16-1</f>
        <v>2019</v>
      </c>
      <c r="E16" s="178"/>
      <c r="F16" s="170">
        <f>B16</f>
        <v>2020</v>
      </c>
      <c r="G16" s="178"/>
      <c r="H16" s="170">
        <f>D16</f>
        <v>2019</v>
      </c>
      <c r="I16" s="178"/>
      <c r="J16" s="13" t="s">
        <v>8</v>
      </c>
      <c r="K16" s="14" t="s">
        <v>5</v>
      </c>
    </row>
    <row r="17" spans="1:11" x14ac:dyDescent="0.2">
      <c r="A17" s="123" t="s">
        <v>172</v>
      </c>
      <c r="B17" s="124" t="s">
        <v>166</v>
      </c>
      <c r="C17" s="125" t="s">
        <v>167</v>
      </c>
      <c r="D17" s="124" t="s">
        <v>166</v>
      </c>
      <c r="E17" s="126" t="s">
        <v>167</v>
      </c>
      <c r="F17" s="125" t="s">
        <v>166</v>
      </c>
      <c r="G17" s="125" t="s">
        <v>167</v>
      </c>
      <c r="H17" s="124" t="s">
        <v>166</v>
      </c>
      <c r="I17" s="126" t="s">
        <v>167</v>
      </c>
      <c r="J17" s="124"/>
      <c r="K17" s="126"/>
    </row>
    <row r="18" spans="1:11" ht="15" x14ac:dyDescent="0.25">
      <c r="A18" s="20" t="s">
        <v>173</v>
      </c>
      <c r="B18" s="55">
        <v>5</v>
      </c>
      <c r="C18" s="127">
        <f>IF(B34=0, "-", B18/B34)</f>
        <v>2.5125628140703519E-2</v>
      </c>
      <c r="D18" s="55">
        <v>0</v>
      </c>
      <c r="E18" s="119">
        <f>IF(D34=0, "-", D18/D34)</f>
        <v>0</v>
      </c>
      <c r="F18" s="128">
        <v>9</v>
      </c>
      <c r="G18" s="127">
        <f>IF(F34=0, "-", F18/F34)</f>
        <v>7.7922077922077922E-3</v>
      </c>
      <c r="H18" s="55">
        <v>0</v>
      </c>
      <c r="I18" s="119">
        <f>IF(H34=0, "-", H18/H34)</f>
        <v>0</v>
      </c>
      <c r="J18" s="118" t="str">
        <f t="shared" ref="J18:J32" si="0">IF(D18=0, "-", IF((B18-D18)/D18&lt;10, (B18-D18)/D18, "&gt;999%"))</f>
        <v>-</v>
      </c>
      <c r="K18" s="119" t="str">
        <f t="shared" ref="K18:K32" si="1">IF(H18=0, "-", IF((F18-H18)/H18&lt;10, (F18-H18)/H18, "&gt;999%"))</f>
        <v>-</v>
      </c>
    </row>
    <row r="19" spans="1:11" ht="15" x14ac:dyDescent="0.25">
      <c r="A19" s="20" t="s">
        <v>174</v>
      </c>
      <c r="B19" s="55">
        <v>0</v>
      </c>
      <c r="C19" s="127">
        <f>IF(B34=0, "-", B19/B34)</f>
        <v>0</v>
      </c>
      <c r="D19" s="55">
        <v>0</v>
      </c>
      <c r="E19" s="119">
        <f>IF(D34=0, "-", D19/D34)</f>
        <v>0</v>
      </c>
      <c r="F19" s="128">
        <v>0</v>
      </c>
      <c r="G19" s="127">
        <f>IF(F34=0, "-", F19/F34)</f>
        <v>0</v>
      </c>
      <c r="H19" s="55">
        <v>2</v>
      </c>
      <c r="I19" s="119">
        <f>IF(H34=0, "-", H19/H34)</f>
        <v>9.6711798839458415E-4</v>
      </c>
      <c r="J19" s="118" t="str">
        <f t="shared" si="0"/>
        <v>-</v>
      </c>
      <c r="K19" s="119">
        <f t="shared" si="1"/>
        <v>-1</v>
      </c>
    </row>
    <row r="20" spans="1:11" ht="15" x14ac:dyDescent="0.25">
      <c r="A20" s="20" t="s">
        <v>175</v>
      </c>
      <c r="B20" s="55">
        <v>0</v>
      </c>
      <c r="C20" s="127">
        <f>IF(B34=0, "-", B20/B34)</f>
        <v>0</v>
      </c>
      <c r="D20" s="55">
        <v>0</v>
      </c>
      <c r="E20" s="119">
        <f>IF(D34=0, "-", D20/D34)</f>
        <v>0</v>
      </c>
      <c r="F20" s="128">
        <v>4</v>
      </c>
      <c r="G20" s="127">
        <f>IF(F34=0, "-", F20/F34)</f>
        <v>3.4632034632034632E-3</v>
      </c>
      <c r="H20" s="55">
        <v>16</v>
      </c>
      <c r="I20" s="119">
        <f>IF(H34=0, "-", H20/H34)</f>
        <v>7.7369439071566732E-3</v>
      </c>
      <c r="J20" s="118" t="str">
        <f t="shared" si="0"/>
        <v>-</v>
      </c>
      <c r="K20" s="119">
        <f t="shared" si="1"/>
        <v>-0.75</v>
      </c>
    </row>
    <row r="21" spans="1:11" ht="15" x14ac:dyDescent="0.25">
      <c r="A21" s="20" t="s">
        <v>176</v>
      </c>
      <c r="B21" s="55">
        <v>10</v>
      </c>
      <c r="C21" s="127">
        <f>IF(B34=0, "-", B21/B34)</f>
        <v>5.0251256281407038E-2</v>
      </c>
      <c r="D21" s="55">
        <v>47</v>
      </c>
      <c r="E21" s="119">
        <f>IF(D34=0, "-", D21/D34)</f>
        <v>0.12702702702702703</v>
      </c>
      <c r="F21" s="128">
        <v>108</v>
      </c>
      <c r="G21" s="127">
        <f>IF(F34=0, "-", F21/F34)</f>
        <v>9.350649350649351E-2</v>
      </c>
      <c r="H21" s="55">
        <v>215</v>
      </c>
      <c r="I21" s="119">
        <f>IF(H34=0, "-", H21/H34)</f>
        <v>0.1039651837524178</v>
      </c>
      <c r="J21" s="118">
        <f t="shared" si="0"/>
        <v>-0.78723404255319152</v>
      </c>
      <c r="K21" s="119">
        <f t="shared" si="1"/>
        <v>-0.49767441860465117</v>
      </c>
    </row>
    <row r="22" spans="1:11" ht="15" x14ac:dyDescent="0.25">
      <c r="A22" s="20" t="s">
        <v>177</v>
      </c>
      <c r="B22" s="55">
        <v>0</v>
      </c>
      <c r="C22" s="127">
        <f>IF(B34=0, "-", B22/B34)</f>
        <v>0</v>
      </c>
      <c r="D22" s="55">
        <v>92</v>
      </c>
      <c r="E22" s="119">
        <f>IF(D34=0, "-", D22/D34)</f>
        <v>0.24864864864864866</v>
      </c>
      <c r="F22" s="128">
        <v>0</v>
      </c>
      <c r="G22" s="127">
        <f>IF(F34=0, "-", F22/F34)</f>
        <v>0</v>
      </c>
      <c r="H22" s="55">
        <v>347</v>
      </c>
      <c r="I22" s="119">
        <f>IF(H34=0, "-", H22/H34)</f>
        <v>0.16779497098646035</v>
      </c>
      <c r="J22" s="118">
        <f t="shared" si="0"/>
        <v>-1</v>
      </c>
      <c r="K22" s="119">
        <f t="shared" si="1"/>
        <v>-1</v>
      </c>
    </row>
    <row r="23" spans="1:11" ht="15" x14ac:dyDescent="0.25">
      <c r="A23" s="20" t="s">
        <v>178</v>
      </c>
      <c r="B23" s="55">
        <v>21</v>
      </c>
      <c r="C23" s="127">
        <f>IF(B34=0, "-", B23/B34)</f>
        <v>0.10552763819095477</v>
      </c>
      <c r="D23" s="55">
        <v>41</v>
      </c>
      <c r="E23" s="119">
        <f>IF(D34=0, "-", D23/D34)</f>
        <v>0.11081081081081082</v>
      </c>
      <c r="F23" s="128">
        <v>118</v>
      </c>
      <c r="G23" s="127">
        <f>IF(F34=0, "-", F23/F34)</f>
        <v>0.10216450216450217</v>
      </c>
      <c r="H23" s="55">
        <v>158</v>
      </c>
      <c r="I23" s="119">
        <f>IF(H34=0, "-", H23/H34)</f>
        <v>7.6402321083172145E-2</v>
      </c>
      <c r="J23" s="118">
        <f t="shared" si="0"/>
        <v>-0.48780487804878048</v>
      </c>
      <c r="K23" s="119">
        <f t="shared" si="1"/>
        <v>-0.25316455696202533</v>
      </c>
    </row>
    <row r="24" spans="1:11" ht="15" x14ac:dyDescent="0.25">
      <c r="A24" s="20" t="s">
        <v>179</v>
      </c>
      <c r="B24" s="55">
        <v>11</v>
      </c>
      <c r="C24" s="127">
        <f>IF(B34=0, "-", B24/B34)</f>
        <v>5.5276381909547742E-2</v>
      </c>
      <c r="D24" s="55">
        <v>64</v>
      </c>
      <c r="E24" s="119">
        <f>IF(D34=0, "-", D24/D34)</f>
        <v>0.17297297297297298</v>
      </c>
      <c r="F24" s="128">
        <v>98</v>
      </c>
      <c r="G24" s="127">
        <f>IF(F34=0, "-", F24/F34)</f>
        <v>8.4848484848484854E-2</v>
      </c>
      <c r="H24" s="55">
        <v>392</v>
      </c>
      <c r="I24" s="119">
        <f>IF(H34=0, "-", H24/H34)</f>
        <v>0.1895551257253385</v>
      </c>
      <c r="J24" s="118">
        <f t="shared" si="0"/>
        <v>-0.828125</v>
      </c>
      <c r="K24" s="119">
        <f t="shared" si="1"/>
        <v>-0.75</v>
      </c>
    </row>
    <row r="25" spans="1:11" ht="15" x14ac:dyDescent="0.25">
      <c r="A25" s="20" t="s">
        <v>180</v>
      </c>
      <c r="B25" s="55">
        <v>43</v>
      </c>
      <c r="C25" s="127">
        <f>IF(B34=0, "-", B25/B34)</f>
        <v>0.21608040201005024</v>
      </c>
      <c r="D25" s="55">
        <v>5</v>
      </c>
      <c r="E25" s="119">
        <f>IF(D34=0, "-", D25/D34)</f>
        <v>1.3513513513513514E-2</v>
      </c>
      <c r="F25" s="128">
        <v>157</v>
      </c>
      <c r="G25" s="127">
        <f>IF(F34=0, "-", F25/F34)</f>
        <v>0.13593073593073593</v>
      </c>
      <c r="H25" s="55">
        <v>50</v>
      </c>
      <c r="I25" s="119">
        <f>IF(H34=0, "-", H25/H34)</f>
        <v>2.4177949709864602E-2</v>
      </c>
      <c r="J25" s="118">
        <f t="shared" si="0"/>
        <v>7.6</v>
      </c>
      <c r="K25" s="119">
        <f t="shared" si="1"/>
        <v>2.14</v>
      </c>
    </row>
    <row r="26" spans="1:11" ht="15" x14ac:dyDescent="0.25">
      <c r="A26" s="20" t="s">
        <v>181</v>
      </c>
      <c r="B26" s="55">
        <v>0</v>
      </c>
      <c r="C26" s="127">
        <f>IF(B34=0, "-", B26/B34)</f>
        <v>0</v>
      </c>
      <c r="D26" s="55">
        <v>1</v>
      </c>
      <c r="E26" s="119">
        <f>IF(D34=0, "-", D26/D34)</f>
        <v>2.7027027027027029E-3</v>
      </c>
      <c r="F26" s="128">
        <v>0</v>
      </c>
      <c r="G26" s="127">
        <f>IF(F34=0, "-", F26/F34)</f>
        <v>0</v>
      </c>
      <c r="H26" s="55">
        <v>18</v>
      </c>
      <c r="I26" s="119">
        <f>IF(H34=0, "-", H26/H34)</f>
        <v>8.7040618955512572E-3</v>
      </c>
      <c r="J26" s="118">
        <f t="shared" si="0"/>
        <v>-1</v>
      </c>
      <c r="K26" s="119">
        <f t="shared" si="1"/>
        <v>-1</v>
      </c>
    </row>
    <row r="27" spans="1:11" ht="15" x14ac:dyDescent="0.25">
      <c r="A27" s="20" t="s">
        <v>182</v>
      </c>
      <c r="B27" s="55">
        <v>4</v>
      </c>
      <c r="C27" s="127">
        <f>IF(B34=0, "-", B27/B34)</f>
        <v>2.0100502512562814E-2</v>
      </c>
      <c r="D27" s="55">
        <v>0</v>
      </c>
      <c r="E27" s="119">
        <f>IF(D34=0, "-", D27/D34)</f>
        <v>0</v>
      </c>
      <c r="F27" s="128">
        <v>12</v>
      </c>
      <c r="G27" s="127">
        <f>IF(F34=0, "-", F27/F34)</f>
        <v>1.038961038961039E-2</v>
      </c>
      <c r="H27" s="55">
        <v>14</v>
      </c>
      <c r="I27" s="119">
        <f>IF(H34=0, "-", H27/H34)</f>
        <v>6.7698259187620891E-3</v>
      </c>
      <c r="J27" s="118" t="str">
        <f t="shared" si="0"/>
        <v>-</v>
      </c>
      <c r="K27" s="119">
        <f t="shared" si="1"/>
        <v>-0.14285714285714285</v>
      </c>
    </row>
    <row r="28" spans="1:11" ht="15" x14ac:dyDescent="0.25">
      <c r="A28" s="20" t="s">
        <v>183</v>
      </c>
      <c r="B28" s="55">
        <v>33</v>
      </c>
      <c r="C28" s="127">
        <f>IF(B34=0, "-", B28/B34)</f>
        <v>0.16582914572864321</v>
      </c>
      <c r="D28" s="55">
        <v>4</v>
      </c>
      <c r="E28" s="119">
        <f>IF(D34=0, "-", D28/D34)</f>
        <v>1.0810810810810811E-2</v>
      </c>
      <c r="F28" s="128">
        <v>138</v>
      </c>
      <c r="G28" s="127">
        <f>IF(F34=0, "-", F28/F34)</f>
        <v>0.11948051948051948</v>
      </c>
      <c r="H28" s="55">
        <v>59</v>
      </c>
      <c r="I28" s="119">
        <f>IF(H34=0, "-", H28/H34)</f>
        <v>2.852998065764023E-2</v>
      </c>
      <c r="J28" s="118">
        <f t="shared" si="0"/>
        <v>7.25</v>
      </c>
      <c r="K28" s="119">
        <f t="shared" si="1"/>
        <v>1.3389830508474576</v>
      </c>
    </row>
    <row r="29" spans="1:11" ht="15" x14ac:dyDescent="0.25">
      <c r="A29" s="20" t="s">
        <v>184</v>
      </c>
      <c r="B29" s="55">
        <v>53</v>
      </c>
      <c r="C29" s="127">
        <f>IF(B34=0, "-", B29/B34)</f>
        <v>0.26633165829145727</v>
      </c>
      <c r="D29" s="55">
        <v>31</v>
      </c>
      <c r="E29" s="119">
        <f>IF(D34=0, "-", D29/D34)</f>
        <v>8.3783783783783788E-2</v>
      </c>
      <c r="F29" s="128">
        <v>184</v>
      </c>
      <c r="G29" s="127">
        <f>IF(F34=0, "-", F29/F34)</f>
        <v>0.15930735930735931</v>
      </c>
      <c r="H29" s="55">
        <v>301</v>
      </c>
      <c r="I29" s="119">
        <f>IF(H34=0, "-", H29/H34)</f>
        <v>0.14555125725338491</v>
      </c>
      <c r="J29" s="118">
        <f t="shared" si="0"/>
        <v>0.70967741935483875</v>
      </c>
      <c r="K29" s="119">
        <f t="shared" si="1"/>
        <v>-0.38870431893687707</v>
      </c>
    </row>
    <row r="30" spans="1:11" ht="15" x14ac:dyDescent="0.25">
      <c r="A30" s="20" t="s">
        <v>185</v>
      </c>
      <c r="B30" s="55">
        <v>0</v>
      </c>
      <c r="C30" s="127">
        <f>IF(B34=0, "-", B30/B34)</f>
        <v>0</v>
      </c>
      <c r="D30" s="55">
        <v>3</v>
      </c>
      <c r="E30" s="119">
        <f>IF(D34=0, "-", D30/D34)</f>
        <v>8.1081081081081086E-3</v>
      </c>
      <c r="F30" s="128">
        <v>5</v>
      </c>
      <c r="G30" s="127">
        <f>IF(F34=0, "-", F30/F34)</f>
        <v>4.329004329004329E-3</v>
      </c>
      <c r="H30" s="55">
        <v>18</v>
      </c>
      <c r="I30" s="119">
        <f>IF(H34=0, "-", H30/H34)</f>
        <v>8.7040618955512572E-3</v>
      </c>
      <c r="J30" s="118">
        <f t="shared" si="0"/>
        <v>-1</v>
      </c>
      <c r="K30" s="119">
        <f t="shared" si="1"/>
        <v>-0.72222222222222221</v>
      </c>
    </row>
    <row r="31" spans="1:11" ht="15" x14ac:dyDescent="0.25">
      <c r="A31" s="20" t="s">
        <v>186</v>
      </c>
      <c r="B31" s="55">
        <v>4</v>
      </c>
      <c r="C31" s="127">
        <f>IF(B34=0, "-", B31/B34)</f>
        <v>2.0100502512562814E-2</v>
      </c>
      <c r="D31" s="55">
        <v>59</v>
      </c>
      <c r="E31" s="119">
        <f>IF(D34=0, "-", D31/D34)</f>
        <v>0.15945945945945947</v>
      </c>
      <c r="F31" s="128">
        <v>255</v>
      </c>
      <c r="G31" s="127">
        <f>IF(F34=0, "-", F31/F34)</f>
        <v>0.22077922077922077</v>
      </c>
      <c r="H31" s="55">
        <v>320</v>
      </c>
      <c r="I31" s="119">
        <f>IF(H34=0, "-", H31/H34)</f>
        <v>0.15473887814313347</v>
      </c>
      <c r="J31" s="118">
        <f t="shared" si="0"/>
        <v>-0.93220338983050843</v>
      </c>
      <c r="K31" s="119">
        <f t="shared" si="1"/>
        <v>-0.203125</v>
      </c>
    </row>
    <row r="32" spans="1:11" ht="15" x14ac:dyDescent="0.25">
      <c r="A32" s="20" t="s">
        <v>187</v>
      </c>
      <c r="B32" s="55">
        <v>15</v>
      </c>
      <c r="C32" s="127">
        <f>IF(B34=0, "-", B32/B34)</f>
        <v>7.5376884422110546E-2</v>
      </c>
      <c r="D32" s="55">
        <v>23</v>
      </c>
      <c r="E32" s="119">
        <f>IF(D34=0, "-", D32/D34)</f>
        <v>6.2162162162162166E-2</v>
      </c>
      <c r="F32" s="128">
        <v>67</v>
      </c>
      <c r="G32" s="127">
        <f>IF(F34=0, "-", F32/F34)</f>
        <v>5.8008658008658009E-2</v>
      </c>
      <c r="H32" s="55">
        <v>158</v>
      </c>
      <c r="I32" s="119">
        <f>IF(H34=0, "-", H32/H34)</f>
        <v>7.6402321083172145E-2</v>
      </c>
      <c r="J32" s="118">
        <f t="shared" si="0"/>
        <v>-0.34782608695652173</v>
      </c>
      <c r="K32" s="119">
        <f t="shared" si="1"/>
        <v>-0.57594936708860756</v>
      </c>
    </row>
    <row r="33" spans="1:11" x14ac:dyDescent="0.2">
      <c r="A33" s="129"/>
      <c r="B33" s="82"/>
      <c r="D33" s="82"/>
      <c r="E33" s="86"/>
      <c r="F33" s="130"/>
      <c r="H33" s="82"/>
      <c r="I33" s="86"/>
      <c r="J33" s="85"/>
      <c r="K33" s="86"/>
    </row>
    <row r="34" spans="1:11" s="38" customFormat="1" x14ac:dyDescent="0.2">
      <c r="A34" s="131" t="s">
        <v>188</v>
      </c>
      <c r="B34" s="32">
        <f>SUM(B18:B33)</f>
        <v>199</v>
      </c>
      <c r="C34" s="132">
        <f>B34/7200</f>
        <v>2.763888888888889E-2</v>
      </c>
      <c r="D34" s="32">
        <f>SUM(D18:D33)</f>
        <v>370</v>
      </c>
      <c r="E34" s="133">
        <f>D34/6953</f>
        <v>5.3214439810153891E-2</v>
      </c>
      <c r="F34" s="121">
        <f>SUM(F18:F33)</f>
        <v>1155</v>
      </c>
      <c r="G34" s="134">
        <f>F34/28087</f>
        <v>4.1122227364973118E-2</v>
      </c>
      <c r="H34" s="32">
        <f>SUM(H18:H33)</f>
        <v>2068</v>
      </c>
      <c r="I34" s="133">
        <f>H34/34933</f>
        <v>5.9199038158761055E-2</v>
      </c>
      <c r="J34" s="35">
        <f>IF(D34=0, "-", IF((B34-D34)/D34&lt;10, (B34-D34)/D34, "&gt;999%"))</f>
        <v>-0.46216216216216216</v>
      </c>
      <c r="K34" s="36">
        <f>IF(H34=0, "-", IF((F34-H34)/H34&lt;10, (F34-H34)/H34, "&gt;999%"))</f>
        <v>-0.44148936170212766</v>
      </c>
    </row>
    <row r="35" spans="1:11" x14ac:dyDescent="0.2">
      <c r="B35" s="130"/>
      <c r="D35" s="130"/>
      <c r="F35" s="130"/>
      <c r="H35" s="130"/>
    </row>
    <row r="36" spans="1:11" x14ac:dyDescent="0.2">
      <c r="A36" s="123" t="s">
        <v>189</v>
      </c>
      <c r="B36" s="124" t="s">
        <v>166</v>
      </c>
      <c r="C36" s="125" t="s">
        <v>167</v>
      </c>
      <c r="D36" s="124" t="s">
        <v>166</v>
      </c>
      <c r="E36" s="126" t="s">
        <v>167</v>
      </c>
      <c r="F36" s="125" t="s">
        <v>166</v>
      </c>
      <c r="G36" s="125" t="s">
        <v>167</v>
      </c>
      <c r="H36" s="124" t="s">
        <v>166</v>
      </c>
      <c r="I36" s="126" t="s">
        <v>167</v>
      </c>
      <c r="J36" s="124"/>
      <c r="K36" s="126"/>
    </row>
    <row r="37" spans="1:11" ht="15" x14ac:dyDescent="0.25">
      <c r="A37" s="20" t="s">
        <v>190</v>
      </c>
      <c r="B37" s="55">
        <v>3</v>
      </c>
      <c r="C37" s="127">
        <f>IF(B42=0, "-", B37/B42)</f>
        <v>0.23076923076923078</v>
      </c>
      <c r="D37" s="55">
        <v>0</v>
      </c>
      <c r="E37" s="119">
        <f>IF(D42=0, "-", D37/D42)</f>
        <v>0</v>
      </c>
      <c r="F37" s="128">
        <v>19</v>
      </c>
      <c r="G37" s="127">
        <f>IF(F42=0, "-", F37/F42)</f>
        <v>0.45238095238095238</v>
      </c>
      <c r="H37" s="55">
        <v>12</v>
      </c>
      <c r="I37" s="119">
        <f>IF(H42=0, "-", H37/H42)</f>
        <v>0.16901408450704225</v>
      </c>
      <c r="J37" s="118" t="str">
        <f>IF(D37=0, "-", IF((B37-D37)/D37&lt;10, (B37-D37)/D37, "&gt;999%"))</f>
        <v>-</v>
      </c>
      <c r="K37" s="119">
        <f>IF(H37=0, "-", IF((F37-H37)/H37&lt;10, (F37-H37)/H37, "&gt;999%"))</f>
        <v>0.58333333333333337</v>
      </c>
    </row>
    <row r="38" spans="1:11" ht="15" x14ac:dyDescent="0.25">
      <c r="A38" s="20" t="s">
        <v>191</v>
      </c>
      <c r="B38" s="55">
        <v>0</v>
      </c>
      <c r="C38" s="127">
        <f>IF(B42=0, "-", B38/B42)</f>
        <v>0</v>
      </c>
      <c r="D38" s="55">
        <v>0</v>
      </c>
      <c r="E38" s="119">
        <f>IF(D42=0, "-", D38/D42)</f>
        <v>0</v>
      </c>
      <c r="F38" s="128">
        <v>0</v>
      </c>
      <c r="G38" s="127">
        <f>IF(F42=0, "-", F38/F42)</f>
        <v>0</v>
      </c>
      <c r="H38" s="55">
        <v>1</v>
      </c>
      <c r="I38" s="119">
        <f>IF(H42=0, "-", H38/H42)</f>
        <v>1.4084507042253521E-2</v>
      </c>
      <c r="J38" s="118" t="str">
        <f>IF(D38=0, "-", IF((B38-D38)/D38&lt;10, (B38-D38)/D38, "&gt;999%"))</f>
        <v>-</v>
      </c>
      <c r="K38" s="119">
        <f>IF(H38=0, "-", IF((F38-H38)/H38&lt;10, (F38-H38)/H38, "&gt;999%"))</f>
        <v>-1</v>
      </c>
    </row>
    <row r="39" spans="1:11" ht="15" x14ac:dyDescent="0.25">
      <c r="A39" s="20" t="s">
        <v>192</v>
      </c>
      <c r="B39" s="55">
        <v>10</v>
      </c>
      <c r="C39" s="127">
        <f>IF(B42=0, "-", B39/B42)</f>
        <v>0.76923076923076927</v>
      </c>
      <c r="D39" s="55">
        <v>8</v>
      </c>
      <c r="E39" s="119">
        <f>IF(D42=0, "-", D39/D42)</f>
        <v>1</v>
      </c>
      <c r="F39" s="128">
        <v>23</v>
      </c>
      <c r="G39" s="127">
        <f>IF(F42=0, "-", F39/F42)</f>
        <v>0.54761904761904767</v>
      </c>
      <c r="H39" s="55">
        <v>56</v>
      </c>
      <c r="I39" s="119">
        <f>IF(H42=0, "-", H39/H42)</f>
        <v>0.78873239436619713</v>
      </c>
      <c r="J39" s="118">
        <f>IF(D39=0, "-", IF((B39-D39)/D39&lt;10, (B39-D39)/D39, "&gt;999%"))</f>
        <v>0.25</v>
      </c>
      <c r="K39" s="119">
        <f>IF(H39=0, "-", IF((F39-H39)/H39&lt;10, (F39-H39)/H39, "&gt;999%"))</f>
        <v>-0.5892857142857143</v>
      </c>
    </row>
    <row r="40" spans="1:11" ht="15" x14ac:dyDescent="0.25">
      <c r="A40" s="20" t="s">
        <v>193</v>
      </c>
      <c r="B40" s="55">
        <v>0</v>
      </c>
      <c r="C40" s="127">
        <f>IF(B42=0, "-", B40/B42)</f>
        <v>0</v>
      </c>
      <c r="D40" s="55">
        <v>0</v>
      </c>
      <c r="E40" s="119">
        <f>IF(D42=0, "-", D40/D42)</f>
        <v>0</v>
      </c>
      <c r="F40" s="128">
        <v>0</v>
      </c>
      <c r="G40" s="127">
        <f>IF(F42=0, "-", F40/F42)</f>
        <v>0</v>
      </c>
      <c r="H40" s="55">
        <v>2</v>
      </c>
      <c r="I40" s="119">
        <f>IF(H42=0, "-", H40/H42)</f>
        <v>2.8169014084507043E-2</v>
      </c>
      <c r="J40" s="118" t="str">
        <f>IF(D40=0, "-", IF((B40-D40)/D40&lt;10, (B40-D40)/D40, "&gt;999%"))</f>
        <v>-</v>
      </c>
      <c r="K40" s="119">
        <f>IF(H40=0, "-", IF((F40-H40)/H40&lt;10, (F40-H40)/H40, "&gt;999%"))</f>
        <v>-1</v>
      </c>
    </row>
    <row r="41" spans="1:11" x14ac:dyDescent="0.2">
      <c r="A41" s="129"/>
      <c r="B41" s="82"/>
      <c r="D41" s="82"/>
      <c r="E41" s="86"/>
      <c r="F41" s="130"/>
      <c r="H41" s="82"/>
      <c r="I41" s="86"/>
      <c r="J41" s="85"/>
      <c r="K41" s="86"/>
    </row>
    <row r="42" spans="1:11" s="38" customFormat="1" x14ac:dyDescent="0.2">
      <c r="A42" s="131" t="s">
        <v>194</v>
      </c>
      <c r="B42" s="32">
        <f>SUM(B37:B41)</f>
        <v>13</v>
      </c>
      <c r="C42" s="132">
        <f>B42/7200</f>
        <v>1.8055555555555555E-3</v>
      </c>
      <c r="D42" s="32">
        <f>SUM(D37:D41)</f>
        <v>8</v>
      </c>
      <c r="E42" s="133">
        <f>D42/6953</f>
        <v>1.1505824823817058E-3</v>
      </c>
      <c r="F42" s="121">
        <f>SUM(F37:F41)</f>
        <v>42</v>
      </c>
      <c r="G42" s="134">
        <f>F42/28087</f>
        <v>1.4953537223626589E-3</v>
      </c>
      <c r="H42" s="32">
        <f>SUM(H37:H41)</f>
        <v>71</v>
      </c>
      <c r="I42" s="133">
        <f>H42/34933</f>
        <v>2.0324621418143303E-3</v>
      </c>
      <c r="J42" s="35">
        <f>IF(D42=0, "-", IF((B42-D42)/D42&lt;10, (B42-D42)/D42, "&gt;999%"))</f>
        <v>0.625</v>
      </c>
      <c r="K42" s="36">
        <f>IF(H42=0, "-", IF((F42-H42)/H42&lt;10, (F42-H42)/H42, "&gt;999%"))</f>
        <v>-0.40845070422535212</v>
      </c>
    </row>
    <row r="43" spans="1:11" x14ac:dyDescent="0.2">
      <c r="B43" s="130"/>
      <c r="D43" s="130"/>
      <c r="F43" s="130"/>
      <c r="H43" s="130"/>
    </row>
    <row r="44" spans="1:11" s="38" customFormat="1" x14ac:dyDescent="0.2">
      <c r="A44" s="131" t="s">
        <v>195</v>
      </c>
      <c r="B44" s="32">
        <v>212</v>
      </c>
      <c r="C44" s="132">
        <f>B44/7200</f>
        <v>2.9444444444444443E-2</v>
      </c>
      <c r="D44" s="32">
        <v>378</v>
      </c>
      <c r="E44" s="133">
        <f>D44/6953</f>
        <v>5.4365022292535599E-2</v>
      </c>
      <c r="F44" s="121">
        <v>1197</v>
      </c>
      <c r="G44" s="134">
        <f>F44/28087</f>
        <v>4.2617581087335779E-2</v>
      </c>
      <c r="H44" s="32">
        <v>2139</v>
      </c>
      <c r="I44" s="133">
        <f>H44/34933</f>
        <v>6.1231500300575385E-2</v>
      </c>
      <c r="J44" s="35">
        <f>IF(D44=0, "-", IF((B44-D44)/D44&lt;10, (B44-D44)/D44, "&gt;999%"))</f>
        <v>-0.43915343915343913</v>
      </c>
      <c r="K44" s="36">
        <f>IF(H44=0, "-", IF((F44-H44)/H44&lt;10, (F44-H44)/H44, "&gt;999%"))</f>
        <v>-0.44039270687237025</v>
      </c>
    </row>
    <row r="45" spans="1:11" x14ac:dyDescent="0.2">
      <c r="B45" s="130"/>
      <c r="D45" s="130"/>
      <c r="F45" s="130"/>
      <c r="H45" s="130"/>
    </row>
    <row r="46" spans="1:11" ht="15.75" x14ac:dyDescent="0.25">
      <c r="A46" s="122" t="s">
        <v>29</v>
      </c>
      <c r="B46" s="170" t="s">
        <v>4</v>
      </c>
      <c r="C46" s="172"/>
      <c r="D46" s="172"/>
      <c r="E46" s="171"/>
      <c r="F46" s="170" t="s">
        <v>164</v>
      </c>
      <c r="G46" s="172"/>
      <c r="H46" s="172"/>
      <c r="I46" s="171"/>
      <c r="J46" s="170" t="s">
        <v>165</v>
      </c>
      <c r="K46" s="171"/>
    </row>
    <row r="47" spans="1:11" x14ac:dyDescent="0.2">
      <c r="A47" s="16"/>
      <c r="B47" s="170">
        <f>VALUE(RIGHT($B$2, 4))</f>
        <v>2020</v>
      </c>
      <c r="C47" s="171"/>
      <c r="D47" s="170">
        <f>B47-1</f>
        <v>2019</v>
      </c>
      <c r="E47" s="178"/>
      <c r="F47" s="170">
        <f>B47</f>
        <v>2020</v>
      </c>
      <c r="G47" s="178"/>
      <c r="H47" s="170">
        <f>D47</f>
        <v>2019</v>
      </c>
      <c r="I47" s="178"/>
      <c r="J47" s="13" t="s">
        <v>8</v>
      </c>
      <c r="K47" s="14" t="s">
        <v>5</v>
      </c>
    </row>
    <row r="48" spans="1:11" x14ac:dyDescent="0.2">
      <c r="A48" s="123" t="s">
        <v>196</v>
      </c>
      <c r="B48" s="124" t="s">
        <v>166</v>
      </c>
      <c r="C48" s="125" t="s">
        <v>167</v>
      </c>
      <c r="D48" s="124" t="s">
        <v>166</v>
      </c>
      <c r="E48" s="126" t="s">
        <v>167</v>
      </c>
      <c r="F48" s="125" t="s">
        <v>166</v>
      </c>
      <c r="G48" s="125" t="s">
        <v>167</v>
      </c>
      <c r="H48" s="124" t="s">
        <v>166</v>
      </c>
      <c r="I48" s="126" t="s">
        <v>167</v>
      </c>
      <c r="J48" s="124"/>
      <c r="K48" s="126"/>
    </row>
    <row r="49" spans="1:11" ht="15" x14ac:dyDescent="0.25">
      <c r="A49" s="20" t="s">
        <v>197</v>
      </c>
      <c r="B49" s="55">
        <v>1</v>
      </c>
      <c r="C49" s="127">
        <f>IF(B71=0, "-", B49/B71)</f>
        <v>1.3037809647979139E-3</v>
      </c>
      <c r="D49" s="55">
        <v>1</v>
      </c>
      <c r="E49" s="119">
        <f>IF(D71=0, "-", D49/D71)</f>
        <v>9.7751710654936461E-4</v>
      </c>
      <c r="F49" s="128">
        <v>6</v>
      </c>
      <c r="G49" s="127">
        <f>IF(F71=0, "-", F49/F71)</f>
        <v>1.8444512757454657E-3</v>
      </c>
      <c r="H49" s="55">
        <v>9</v>
      </c>
      <c r="I49" s="119">
        <f>IF(H71=0, "-", H49/H71)</f>
        <v>1.7914012738853504E-3</v>
      </c>
      <c r="J49" s="118">
        <f t="shared" ref="J49:J69" si="2">IF(D49=0, "-", IF((B49-D49)/D49&lt;10, (B49-D49)/D49, "&gt;999%"))</f>
        <v>0</v>
      </c>
      <c r="K49" s="119">
        <f t="shared" ref="K49:K69" si="3">IF(H49=0, "-", IF((F49-H49)/H49&lt;10, (F49-H49)/H49, "&gt;999%"))</f>
        <v>-0.33333333333333331</v>
      </c>
    </row>
    <row r="50" spans="1:11" ht="15" x14ac:dyDescent="0.25">
      <c r="A50" s="20" t="s">
        <v>198</v>
      </c>
      <c r="B50" s="55">
        <v>23</v>
      </c>
      <c r="C50" s="127">
        <f>IF(B71=0, "-", B50/B71)</f>
        <v>2.9986962190352021E-2</v>
      </c>
      <c r="D50" s="55">
        <v>49</v>
      </c>
      <c r="E50" s="119">
        <f>IF(D71=0, "-", D50/D71)</f>
        <v>4.7898338220918865E-2</v>
      </c>
      <c r="F50" s="128">
        <v>80</v>
      </c>
      <c r="G50" s="127">
        <f>IF(F71=0, "-", F50/F71)</f>
        <v>2.4592683676606209E-2</v>
      </c>
      <c r="H50" s="55">
        <v>199</v>
      </c>
      <c r="I50" s="119">
        <f>IF(H71=0, "-", H50/H71)</f>
        <v>3.9609872611464966E-2</v>
      </c>
      <c r="J50" s="118">
        <f t="shared" si="2"/>
        <v>-0.53061224489795922</v>
      </c>
      <c r="K50" s="119">
        <f t="shared" si="3"/>
        <v>-0.59798994974874375</v>
      </c>
    </row>
    <row r="51" spans="1:11" ht="15" x14ac:dyDescent="0.25">
      <c r="A51" s="20" t="s">
        <v>199</v>
      </c>
      <c r="B51" s="55">
        <v>7</v>
      </c>
      <c r="C51" s="127">
        <f>IF(B71=0, "-", B51/B71)</f>
        <v>9.126466753585397E-3</v>
      </c>
      <c r="D51" s="55">
        <v>25</v>
      </c>
      <c r="E51" s="119">
        <f>IF(D71=0, "-", D51/D71)</f>
        <v>2.4437927663734114E-2</v>
      </c>
      <c r="F51" s="128">
        <v>112</v>
      </c>
      <c r="G51" s="127">
        <f>IF(F71=0, "-", F51/F71)</f>
        <v>3.4429757147248691E-2</v>
      </c>
      <c r="H51" s="55">
        <v>206</v>
      </c>
      <c r="I51" s="119">
        <f>IF(H71=0, "-", H51/H71)</f>
        <v>4.1003184713375794E-2</v>
      </c>
      <c r="J51" s="118">
        <f t="shared" si="2"/>
        <v>-0.72</v>
      </c>
      <c r="K51" s="119">
        <f t="shared" si="3"/>
        <v>-0.4563106796116505</v>
      </c>
    </row>
    <row r="52" spans="1:11" ht="15" x14ac:dyDescent="0.25">
      <c r="A52" s="20" t="s">
        <v>200</v>
      </c>
      <c r="B52" s="55">
        <v>45</v>
      </c>
      <c r="C52" s="127">
        <f>IF(B71=0, "-", B52/B71)</f>
        <v>5.867014341590613E-2</v>
      </c>
      <c r="D52" s="55">
        <v>67</v>
      </c>
      <c r="E52" s="119">
        <f>IF(D71=0, "-", D52/D71)</f>
        <v>6.5493646138807426E-2</v>
      </c>
      <c r="F52" s="128">
        <v>217</v>
      </c>
      <c r="G52" s="127">
        <f>IF(F71=0, "-", F52/F71)</f>
        <v>6.670765447279435E-2</v>
      </c>
      <c r="H52" s="55">
        <v>290</v>
      </c>
      <c r="I52" s="119">
        <f>IF(H71=0, "-", H52/H71)</f>
        <v>5.7722929936305734E-2</v>
      </c>
      <c r="J52" s="118">
        <f t="shared" si="2"/>
        <v>-0.32835820895522388</v>
      </c>
      <c r="K52" s="119">
        <f t="shared" si="3"/>
        <v>-0.25172413793103449</v>
      </c>
    </row>
    <row r="53" spans="1:11" ht="15" x14ac:dyDescent="0.25">
      <c r="A53" s="20" t="s">
        <v>201</v>
      </c>
      <c r="B53" s="55">
        <v>22</v>
      </c>
      <c r="C53" s="127">
        <f>IF(B71=0, "-", B53/B71)</f>
        <v>2.8683181225554105E-2</v>
      </c>
      <c r="D53" s="55">
        <v>14</v>
      </c>
      <c r="E53" s="119">
        <f>IF(D71=0, "-", D53/D71)</f>
        <v>1.3685239491691105E-2</v>
      </c>
      <c r="F53" s="128">
        <v>74</v>
      </c>
      <c r="G53" s="127">
        <f>IF(F71=0, "-", F53/F71)</f>
        <v>2.2748232400860744E-2</v>
      </c>
      <c r="H53" s="55">
        <v>89</v>
      </c>
      <c r="I53" s="119">
        <f>IF(H71=0, "-", H53/H71)</f>
        <v>1.7714968152866242E-2</v>
      </c>
      <c r="J53" s="118">
        <f t="shared" si="2"/>
        <v>0.5714285714285714</v>
      </c>
      <c r="K53" s="119">
        <f t="shared" si="3"/>
        <v>-0.16853932584269662</v>
      </c>
    </row>
    <row r="54" spans="1:11" ht="15" x14ac:dyDescent="0.25">
      <c r="A54" s="20" t="s">
        <v>202</v>
      </c>
      <c r="B54" s="55">
        <v>119</v>
      </c>
      <c r="C54" s="127">
        <f>IF(B71=0, "-", B54/B71)</f>
        <v>0.15514993481095177</v>
      </c>
      <c r="D54" s="55">
        <v>122</v>
      </c>
      <c r="E54" s="119">
        <f>IF(D71=0, "-", D54/D71)</f>
        <v>0.11925708699902249</v>
      </c>
      <c r="F54" s="128">
        <v>445</v>
      </c>
      <c r="G54" s="127">
        <f>IF(F71=0, "-", F54/F71)</f>
        <v>0.13679680295112204</v>
      </c>
      <c r="H54" s="55">
        <v>558</v>
      </c>
      <c r="I54" s="119">
        <f>IF(H71=0, "-", H54/H71)</f>
        <v>0.11106687898089172</v>
      </c>
      <c r="J54" s="118">
        <f t="shared" si="2"/>
        <v>-2.4590163934426229E-2</v>
      </c>
      <c r="K54" s="119">
        <f t="shared" si="3"/>
        <v>-0.2025089605734767</v>
      </c>
    </row>
    <row r="55" spans="1:11" ht="15" x14ac:dyDescent="0.25">
      <c r="A55" s="20" t="s">
        <v>203</v>
      </c>
      <c r="B55" s="55">
        <v>1</v>
      </c>
      <c r="C55" s="127">
        <f>IF(B71=0, "-", B55/B71)</f>
        <v>1.3037809647979139E-3</v>
      </c>
      <c r="D55" s="55">
        <v>1</v>
      </c>
      <c r="E55" s="119">
        <f>IF(D71=0, "-", D55/D71)</f>
        <v>9.7751710654936461E-4</v>
      </c>
      <c r="F55" s="128">
        <v>19</v>
      </c>
      <c r="G55" s="127">
        <f>IF(F71=0, "-", F55/F71)</f>
        <v>5.8407623731939751E-3</v>
      </c>
      <c r="H55" s="55">
        <v>12</v>
      </c>
      <c r="I55" s="119">
        <f>IF(H71=0, "-", H55/H71)</f>
        <v>2.3885350318471337E-3</v>
      </c>
      <c r="J55" s="118">
        <f t="shared" si="2"/>
        <v>0</v>
      </c>
      <c r="K55" s="119">
        <f t="shared" si="3"/>
        <v>0.58333333333333337</v>
      </c>
    </row>
    <row r="56" spans="1:11" ht="15" x14ac:dyDescent="0.25">
      <c r="A56" s="20" t="s">
        <v>204</v>
      </c>
      <c r="B56" s="55">
        <v>96</v>
      </c>
      <c r="C56" s="127">
        <f>IF(B71=0, "-", B56/B71)</f>
        <v>0.12516297262059975</v>
      </c>
      <c r="D56" s="55">
        <v>155</v>
      </c>
      <c r="E56" s="119">
        <f>IF(D71=0, "-", D56/D71)</f>
        <v>0.15151515151515152</v>
      </c>
      <c r="F56" s="128">
        <v>419</v>
      </c>
      <c r="G56" s="127">
        <f>IF(F71=0, "-", F56/F71)</f>
        <v>0.12880418075622502</v>
      </c>
      <c r="H56" s="55">
        <v>599</v>
      </c>
      <c r="I56" s="119">
        <f>IF(H71=0, "-", H56/H71)</f>
        <v>0.11922770700636942</v>
      </c>
      <c r="J56" s="118">
        <f t="shared" si="2"/>
        <v>-0.38064516129032255</v>
      </c>
      <c r="K56" s="119">
        <f t="shared" si="3"/>
        <v>-0.30050083472454092</v>
      </c>
    </row>
    <row r="57" spans="1:11" ht="15" x14ac:dyDescent="0.25">
      <c r="A57" s="20" t="s">
        <v>205</v>
      </c>
      <c r="B57" s="55">
        <v>0</v>
      </c>
      <c r="C57" s="127">
        <f>IF(B71=0, "-", B57/B71)</f>
        <v>0</v>
      </c>
      <c r="D57" s="55">
        <v>0</v>
      </c>
      <c r="E57" s="119">
        <f>IF(D71=0, "-", D57/D71)</f>
        <v>0</v>
      </c>
      <c r="F57" s="128">
        <v>0</v>
      </c>
      <c r="G57" s="127">
        <f>IF(F71=0, "-", F57/F71)</f>
        <v>0</v>
      </c>
      <c r="H57" s="55">
        <v>4</v>
      </c>
      <c r="I57" s="119">
        <f>IF(H71=0, "-", H57/H71)</f>
        <v>7.9617834394904463E-4</v>
      </c>
      <c r="J57" s="118" t="str">
        <f t="shared" si="2"/>
        <v>-</v>
      </c>
      <c r="K57" s="119">
        <f t="shared" si="3"/>
        <v>-1</v>
      </c>
    </row>
    <row r="58" spans="1:11" ht="15" x14ac:dyDescent="0.25">
      <c r="A58" s="20" t="s">
        <v>206</v>
      </c>
      <c r="B58" s="55">
        <v>141</v>
      </c>
      <c r="C58" s="127">
        <f>IF(B71=0, "-", B58/B71)</f>
        <v>0.18383311603650587</v>
      </c>
      <c r="D58" s="55">
        <v>219</v>
      </c>
      <c r="E58" s="119">
        <f>IF(D71=0, "-", D58/D71)</f>
        <v>0.21407624633431085</v>
      </c>
      <c r="F58" s="128">
        <v>566</v>
      </c>
      <c r="G58" s="127">
        <f>IF(F71=0, "-", F58/F71)</f>
        <v>0.17399323701198893</v>
      </c>
      <c r="H58" s="55">
        <v>1238</v>
      </c>
      <c r="I58" s="119">
        <f>IF(H71=0, "-", H58/H71)</f>
        <v>0.24641719745222929</v>
      </c>
      <c r="J58" s="118">
        <f t="shared" si="2"/>
        <v>-0.35616438356164382</v>
      </c>
      <c r="K58" s="119">
        <f t="shared" si="3"/>
        <v>-0.54281098546042006</v>
      </c>
    </row>
    <row r="59" spans="1:11" ht="15" x14ac:dyDescent="0.25">
      <c r="A59" s="20" t="s">
        <v>207</v>
      </c>
      <c r="B59" s="55">
        <v>0</v>
      </c>
      <c r="C59" s="127">
        <f>IF(B71=0, "-", B59/B71)</f>
        <v>0</v>
      </c>
      <c r="D59" s="55">
        <v>0</v>
      </c>
      <c r="E59" s="119">
        <f>IF(D71=0, "-", D59/D71)</f>
        <v>0</v>
      </c>
      <c r="F59" s="128">
        <v>0</v>
      </c>
      <c r="G59" s="127">
        <f>IF(F71=0, "-", F59/F71)</f>
        <v>0</v>
      </c>
      <c r="H59" s="55">
        <v>3</v>
      </c>
      <c r="I59" s="119">
        <f>IF(H71=0, "-", H59/H71)</f>
        <v>5.9713375796178342E-4</v>
      </c>
      <c r="J59" s="118" t="str">
        <f t="shared" si="2"/>
        <v>-</v>
      </c>
      <c r="K59" s="119">
        <f t="shared" si="3"/>
        <v>-1</v>
      </c>
    </row>
    <row r="60" spans="1:11" ht="15" x14ac:dyDescent="0.25">
      <c r="A60" s="20" t="s">
        <v>208</v>
      </c>
      <c r="B60" s="55">
        <v>0</v>
      </c>
      <c r="C60" s="127">
        <f>IF(B71=0, "-", B60/B71)</f>
        <v>0</v>
      </c>
      <c r="D60" s="55">
        <v>75</v>
      </c>
      <c r="E60" s="119">
        <f>IF(D71=0, "-", D60/D71)</f>
        <v>7.331378299120235E-2</v>
      </c>
      <c r="F60" s="128">
        <v>0</v>
      </c>
      <c r="G60" s="127">
        <f>IF(F71=0, "-", F60/F71)</f>
        <v>0</v>
      </c>
      <c r="H60" s="55">
        <v>307</v>
      </c>
      <c r="I60" s="119">
        <f>IF(H71=0, "-", H60/H71)</f>
        <v>6.1106687898089172E-2</v>
      </c>
      <c r="J60" s="118">
        <f t="shared" si="2"/>
        <v>-1</v>
      </c>
      <c r="K60" s="119">
        <f t="shared" si="3"/>
        <v>-1</v>
      </c>
    </row>
    <row r="61" spans="1:11" ht="15" x14ac:dyDescent="0.25">
      <c r="A61" s="20" t="s">
        <v>209</v>
      </c>
      <c r="B61" s="55">
        <v>0</v>
      </c>
      <c r="C61" s="127">
        <f>IF(B71=0, "-", B61/B71)</f>
        <v>0</v>
      </c>
      <c r="D61" s="55">
        <v>0</v>
      </c>
      <c r="E61" s="119">
        <f>IF(D71=0, "-", D61/D71)</f>
        <v>0</v>
      </c>
      <c r="F61" s="128">
        <v>0</v>
      </c>
      <c r="G61" s="127">
        <f>IF(F71=0, "-", F61/F71)</f>
        <v>0</v>
      </c>
      <c r="H61" s="55">
        <v>3</v>
      </c>
      <c r="I61" s="119">
        <f>IF(H71=0, "-", H61/H71)</f>
        <v>5.9713375796178342E-4</v>
      </c>
      <c r="J61" s="118" t="str">
        <f t="shared" si="2"/>
        <v>-</v>
      </c>
      <c r="K61" s="119">
        <f t="shared" si="3"/>
        <v>-1</v>
      </c>
    </row>
    <row r="62" spans="1:11" ht="15" x14ac:dyDescent="0.25">
      <c r="A62" s="20" t="s">
        <v>210</v>
      </c>
      <c r="B62" s="55">
        <v>0</v>
      </c>
      <c r="C62" s="127">
        <f>IF(B71=0, "-", B62/B71)</f>
        <v>0</v>
      </c>
      <c r="D62" s="55">
        <v>0</v>
      </c>
      <c r="E62" s="119">
        <f>IF(D71=0, "-", D62/D71)</f>
        <v>0</v>
      </c>
      <c r="F62" s="128">
        <v>3</v>
      </c>
      <c r="G62" s="127">
        <f>IF(F71=0, "-", F62/F71)</f>
        <v>9.2222563787273287E-4</v>
      </c>
      <c r="H62" s="55">
        <v>6</v>
      </c>
      <c r="I62" s="119">
        <f>IF(H71=0, "-", H62/H71)</f>
        <v>1.1942675159235668E-3</v>
      </c>
      <c r="J62" s="118" t="str">
        <f t="shared" si="2"/>
        <v>-</v>
      </c>
      <c r="K62" s="119">
        <f t="shared" si="3"/>
        <v>-0.5</v>
      </c>
    </row>
    <row r="63" spans="1:11" ht="15" x14ac:dyDescent="0.25">
      <c r="A63" s="20" t="s">
        <v>211</v>
      </c>
      <c r="B63" s="55">
        <v>0</v>
      </c>
      <c r="C63" s="127">
        <f>IF(B71=0, "-", B63/B71)</f>
        <v>0</v>
      </c>
      <c r="D63" s="55">
        <v>0</v>
      </c>
      <c r="E63" s="119">
        <f>IF(D71=0, "-", D63/D71)</f>
        <v>0</v>
      </c>
      <c r="F63" s="128">
        <v>5</v>
      </c>
      <c r="G63" s="127">
        <f>IF(F71=0, "-", F63/F71)</f>
        <v>1.5370427297878881E-3</v>
      </c>
      <c r="H63" s="55">
        <v>6</v>
      </c>
      <c r="I63" s="119">
        <f>IF(H71=0, "-", H63/H71)</f>
        <v>1.1942675159235668E-3</v>
      </c>
      <c r="J63" s="118" t="str">
        <f t="shared" si="2"/>
        <v>-</v>
      </c>
      <c r="K63" s="119">
        <f t="shared" si="3"/>
        <v>-0.16666666666666666</v>
      </c>
    </row>
    <row r="64" spans="1:11" ht="15" x14ac:dyDescent="0.25">
      <c r="A64" s="20" t="s">
        <v>212</v>
      </c>
      <c r="B64" s="55">
        <v>28</v>
      </c>
      <c r="C64" s="127">
        <f>IF(B71=0, "-", B64/B71)</f>
        <v>3.6505867014341588E-2</v>
      </c>
      <c r="D64" s="55">
        <v>22</v>
      </c>
      <c r="E64" s="119">
        <f>IF(D71=0, "-", D64/D71)</f>
        <v>2.1505376344086023E-2</v>
      </c>
      <c r="F64" s="128">
        <v>110</v>
      </c>
      <c r="G64" s="127">
        <f>IF(F71=0, "-", F64/F71)</f>
        <v>3.3814940055333538E-2</v>
      </c>
      <c r="H64" s="55">
        <v>137</v>
      </c>
      <c r="I64" s="119">
        <f>IF(H71=0, "-", H64/H71)</f>
        <v>2.7269108280254778E-2</v>
      </c>
      <c r="J64" s="118">
        <f t="shared" si="2"/>
        <v>0.27272727272727271</v>
      </c>
      <c r="K64" s="119">
        <f t="shared" si="3"/>
        <v>-0.19708029197080293</v>
      </c>
    </row>
    <row r="65" spans="1:11" ht="15" x14ac:dyDescent="0.25">
      <c r="A65" s="20" t="s">
        <v>213</v>
      </c>
      <c r="B65" s="55">
        <v>6</v>
      </c>
      <c r="C65" s="127">
        <f>IF(B71=0, "-", B65/B71)</f>
        <v>7.8226857887874843E-3</v>
      </c>
      <c r="D65" s="55">
        <v>2</v>
      </c>
      <c r="E65" s="119">
        <f>IF(D71=0, "-", D65/D71)</f>
        <v>1.9550342130987292E-3</v>
      </c>
      <c r="F65" s="128">
        <v>33</v>
      </c>
      <c r="G65" s="127">
        <f>IF(F71=0, "-", F65/F71)</f>
        <v>1.0144482016600061E-2</v>
      </c>
      <c r="H65" s="55">
        <v>27</v>
      </c>
      <c r="I65" s="119">
        <f>IF(H71=0, "-", H65/H71)</f>
        <v>5.3742038216560506E-3</v>
      </c>
      <c r="J65" s="118">
        <f t="shared" si="2"/>
        <v>2</v>
      </c>
      <c r="K65" s="119">
        <f t="shared" si="3"/>
        <v>0.22222222222222221</v>
      </c>
    </row>
    <row r="66" spans="1:11" ht="15" x14ac:dyDescent="0.25">
      <c r="A66" s="20" t="s">
        <v>214</v>
      </c>
      <c r="B66" s="55">
        <v>201</v>
      </c>
      <c r="C66" s="127">
        <f>IF(B71=0, "-", B66/B71)</f>
        <v>0.26205997392438068</v>
      </c>
      <c r="D66" s="55">
        <v>221</v>
      </c>
      <c r="E66" s="119">
        <f>IF(D71=0, "-", D66/D71)</f>
        <v>0.21603128054740958</v>
      </c>
      <c r="F66" s="128">
        <v>875</v>
      </c>
      <c r="G66" s="127">
        <f>IF(F71=0, "-", F66/F71)</f>
        <v>0.26898247771288042</v>
      </c>
      <c r="H66" s="55">
        <v>1002</v>
      </c>
      <c r="I66" s="119">
        <f>IF(H71=0, "-", H66/H71)</f>
        <v>0.19944267515923567</v>
      </c>
      <c r="J66" s="118">
        <f t="shared" si="2"/>
        <v>-9.0497737556561084E-2</v>
      </c>
      <c r="K66" s="119">
        <f t="shared" si="3"/>
        <v>-0.12674650698602793</v>
      </c>
    </row>
    <row r="67" spans="1:11" ht="15" x14ac:dyDescent="0.25">
      <c r="A67" s="20" t="s">
        <v>215</v>
      </c>
      <c r="B67" s="55">
        <v>0</v>
      </c>
      <c r="C67" s="127">
        <f>IF(B71=0, "-", B67/B71)</f>
        <v>0</v>
      </c>
      <c r="D67" s="55">
        <v>0</v>
      </c>
      <c r="E67" s="119">
        <f>IF(D71=0, "-", D67/D71)</f>
        <v>0</v>
      </c>
      <c r="F67" s="128">
        <v>5</v>
      </c>
      <c r="G67" s="127">
        <f>IF(F71=0, "-", F67/F71)</f>
        <v>1.5370427297878881E-3</v>
      </c>
      <c r="H67" s="55">
        <v>6</v>
      </c>
      <c r="I67" s="119">
        <f>IF(H71=0, "-", H67/H71)</f>
        <v>1.1942675159235668E-3</v>
      </c>
      <c r="J67" s="118" t="str">
        <f t="shared" si="2"/>
        <v>-</v>
      </c>
      <c r="K67" s="119">
        <f t="shared" si="3"/>
        <v>-0.16666666666666666</v>
      </c>
    </row>
    <row r="68" spans="1:11" ht="15" x14ac:dyDescent="0.25">
      <c r="A68" s="20" t="s">
        <v>216</v>
      </c>
      <c r="B68" s="55">
        <v>2</v>
      </c>
      <c r="C68" s="127">
        <f>IF(B71=0, "-", B68/B71)</f>
        <v>2.6075619295958278E-3</v>
      </c>
      <c r="D68" s="55">
        <v>1</v>
      </c>
      <c r="E68" s="119">
        <f>IF(D71=0, "-", D68/D71)</f>
        <v>9.7751710654936461E-4</v>
      </c>
      <c r="F68" s="128">
        <v>6</v>
      </c>
      <c r="G68" s="127">
        <f>IF(F71=0, "-", F68/F71)</f>
        <v>1.8444512757454657E-3</v>
      </c>
      <c r="H68" s="55">
        <v>10</v>
      </c>
      <c r="I68" s="119">
        <f>IF(H71=0, "-", H68/H71)</f>
        <v>1.9904458598726115E-3</v>
      </c>
      <c r="J68" s="118">
        <f t="shared" si="2"/>
        <v>1</v>
      </c>
      <c r="K68" s="119">
        <f t="shared" si="3"/>
        <v>-0.4</v>
      </c>
    </row>
    <row r="69" spans="1:11" ht="15" x14ac:dyDescent="0.25">
      <c r="A69" s="20" t="s">
        <v>217</v>
      </c>
      <c r="B69" s="55">
        <v>75</v>
      </c>
      <c r="C69" s="127">
        <f>IF(B71=0, "-", B69/B71)</f>
        <v>9.7783572359843543E-2</v>
      </c>
      <c r="D69" s="55">
        <v>49</v>
      </c>
      <c r="E69" s="119">
        <f>IF(D71=0, "-", D69/D71)</f>
        <v>4.7898338220918865E-2</v>
      </c>
      <c r="F69" s="128">
        <v>278</v>
      </c>
      <c r="G69" s="127">
        <f>IF(F71=0, "-", F69/F71)</f>
        <v>8.5459575776206581E-2</v>
      </c>
      <c r="H69" s="55">
        <v>313</v>
      </c>
      <c r="I69" s="119">
        <f>IF(H71=0, "-", H69/H71)</f>
        <v>6.2300955414012739E-2</v>
      </c>
      <c r="J69" s="118">
        <f t="shared" si="2"/>
        <v>0.53061224489795922</v>
      </c>
      <c r="K69" s="119">
        <f t="shared" si="3"/>
        <v>-0.11182108626198083</v>
      </c>
    </row>
    <row r="70" spans="1:11" x14ac:dyDescent="0.2">
      <c r="A70" s="129"/>
      <c r="B70" s="82"/>
      <c r="D70" s="82"/>
      <c r="E70" s="86"/>
      <c r="F70" s="130"/>
      <c r="H70" s="82"/>
      <c r="I70" s="86"/>
      <c r="J70" s="85"/>
      <c r="K70" s="86"/>
    </row>
    <row r="71" spans="1:11" s="38" customFormat="1" x14ac:dyDescent="0.2">
      <c r="A71" s="131" t="s">
        <v>218</v>
      </c>
      <c r="B71" s="32">
        <f>SUM(B49:B70)</f>
        <v>767</v>
      </c>
      <c r="C71" s="132">
        <f>B71/7200</f>
        <v>0.10652777777777778</v>
      </c>
      <c r="D71" s="32">
        <f>SUM(D49:D70)</f>
        <v>1023</v>
      </c>
      <c r="E71" s="133">
        <f>D71/6953</f>
        <v>0.14713073493456061</v>
      </c>
      <c r="F71" s="121">
        <f>SUM(F49:F70)</f>
        <v>3253</v>
      </c>
      <c r="G71" s="134">
        <f>F71/28087</f>
        <v>0.11581870616299356</v>
      </c>
      <c r="H71" s="32">
        <f>SUM(H49:H70)</f>
        <v>5024</v>
      </c>
      <c r="I71" s="133">
        <f>H71/34933</f>
        <v>0.143818166203876</v>
      </c>
      <c r="J71" s="35">
        <f>IF(D71=0, "-", IF((B71-D71)/D71&lt;10, (B71-D71)/D71, "&gt;999%"))</f>
        <v>-0.25024437927663734</v>
      </c>
      <c r="K71" s="36">
        <f>IF(H71=0, "-", IF((F71-H71)/H71&lt;10, (F71-H71)/H71, "&gt;999%"))</f>
        <v>-0.35250796178343952</v>
      </c>
    </row>
    <row r="72" spans="1:11" x14ac:dyDescent="0.2">
      <c r="B72" s="130"/>
      <c r="D72" s="130"/>
      <c r="F72" s="130"/>
      <c r="H72" s="130"/>
    </row>
    <row r="73" spans="1:11" x14ac:dyDescent="0.2">
      <c r="A73" s="123" t="s">
        <v>219</v>
      </c>
      <c r="B73" s="124" t="s">
        <v>166</v>
      </c>
      <c r="C73" s="125" t="s">
        <v>167</v>
      </c>
      <c r="D73" s="124" t="s">
        <v>166</v>
      </c>
      <c r="E73" s="126" t="s">
        <v>167</v>
      </c>
      <c r="F73" s="125" t="s">
        <v>166</v>
      </c>
      <c r="G73" s="125" t="s">
        <v>167</v>
      </c>
      <c r="H73" s="124" t="s">
        <v>166</v>
      </c>
      <c r="I73" s="126" t="s">
        <v>167</v>
      </c>
      <c r="J73" s="124"/>
      <c r="K73" s="126"/>
    </row>
    <row r="74" spans="1:11" ht="15" x14ac:dyDescent="0.25">
      <c r="A74" s="20" t="s">
        <v>220</v>
      </c>
      <c r="B74" s="55">
        <v>11</v>
      </c>
      <c r="C74" s="127">
        <f>IF(B85=0, "-", B74/B85)</f>
        <v>0.12359550561797752</v>
      </c>
      <c r="D74" s="55">
        <v>7</v>
      </c>
      <c r="E74" s="119">
        <f>IF(D85=0, "-", D74/D85)</f>
        <v>0.1891891891891892</v>
      </c>
      <c r="F74" s="128">
        <v>29</v>
      </c>
      <c r="G74" s="127">
        <f>IF(F85=0, "-", F74/F85)</f>
        <v>0.11788617886178862</v>
      </c>
      <c r="H74" s="55">
        <v>36</v>
      </c>
      <c r="I74" s="119">
        <f>IF(H85=0, "-", H74/H85)</f>
        <v>0.19889502762430938</v>
      </c>
      <c r="J74" s="118">
        <f t="shared" ref="J74:J83" si="4">IF(D74=0, "-", IF((B74-D74)/D74&lt;10, (B74-D74)/D74, "&gt;999%"))</f>
        <v>0.5714285714285714</v>
      </c>
      <c r="K74" s="119">
        <f t="shared" ref="K74:K83" si="5">IF(H74=0, "-", IF((F74-H74)/H74&lt;10, (F74-H74)/H74, "&gt;999%"))</f>
        <v>-0.19444444444444445</v>
      </c>
    </row>
    <row r="75" spans="1:11" ht="15" x14ac:dyDescent="0.25">
      <c r="A75" s="20" t="s">
        <v>221</v>
      </c>
      <c r="B75" s="55">
        <v>9</v>
      </c>
      <c r="C75" s="127">
        <f>IF(B85=0, "-", B75/B85)</f>
        <v>0.10112359550561797</v>
      </c>
      <c r="D75" s="55">
        <v>6</v>
      </c>
      <c r="E75" s="119">
        <f>IF(D85=0, "-", D75/D85)</f>
        <v>0.16216216216216217</v>
      </c>
      <c r="F75" s="128">
        <v>35</v>
      </c>
      <c r="G75" s="127">
        <f>IF(F85=0, "-", F75/F85)</f>
        <v>0.14227642276422764</v>
      </c>
      <c r="H75" s="55">
        <v>31</v>
      </c>
      <c r="I75" s="119">
        <f>IF(H85=0, "-", H75/H85)</f>
        <v>0.17127071823204421</v>
      </c>
      <c r="J75" s="118">
        <f t="shared" si="4"/>
        <v>0.5</v>
      </c>
      <c r="K75" s="119">
        <f t="shared" si="5"/>
        <v>0.12903225806451613</v>
      </c>
    </row>
    <row r="76" spans="1:11" ht="15" x14ac:dyDescent="0.25">
      <c r="A76" s="20" t="s">
        <v>222</v>
      </c>
      <c r="B76" s="55">
        <v>0</v>
      </c>
      <c r="C76" s="127">
        <f>IF(B85=0, "-", B76/B85)</f>
        <v>0</v>
      </c>
      <c r="D76" s="55">
        <v>0</v>
      </c>
      <c r="E76" s="119">
        <f>IF(D85=0, "-", D76/D85)</f>
        <v>0</v>
      </c>
      <c r="F76" s="128">
        <v>0</v>
      </c>
      <c r="G76" s="127">
        <f>IF(F85=0, "-", F76/F85)</f>
        <v>0</v>
      </c>
      <c r="H76" s="55">
        <v>2</v>
      </c>
      <c r="I76" s="119">
        <f>IF(H85=0, "-", H76/H85)</f>
        <v>1.1049723756906077E-2</v>
      </c>
      <c r="J76" s="118" t="str">
        <f t="shared" si="4"/>
        <v>-</v>
      </c>
      <c r="K76" s="119">
        <f t="shared" si="5"/>
        <v>-1</v>
      </c>
    </row>
    <row r="77" spans="1:11" ht="15" x14ac:dyDescent="0.25">
      <c r="A77" s="20" t="s">
        <v>223</v>
      </c>
      <c r="B77" s="55">
        <v>9</v>
      </c>
      <c r="C77" s="127">
        <f>IF(B85=0, "-", B77/B85)</f>
        <v>0.10112359550561797</v>
      </c>
      <c r="D77" s="55">
        <v>0</v>
      </c>
      <c r="E77" s="119">
        <f>IF(D85=0, "-", D77/D85)</f>
        <v>0</v>
      </c>
      <c r="F77" s="128">
        <v>22</v>
      </c>
      <c r="G77" s="127">
        <f>IF(F85=0, "-", F77/F85)</f>
        <v>8.943089430894309E-2</v>
      </c>
      <c r="H77" s="55">
        <v>0</v>
      </c>
      <c r="I77" s="119">
        <f>IF(H85=0, "-", H77/H85)</f>
        <v>0</v>
      </c>
      <c r="J77" s="118" t="str">
        <f t="shared" si="4"/>
        <v>-</v>
      </c>
      <c r="K77" s="119" t="str">
        <f t="shared" si="5"/>
        <v>-</v>
      </c>
    </row>
    <row r="78" spans="1:11" ht="15" x14ac:dyDescent="0.25">
      <c r="A78" s="20" t="s">
        <v>224</v>
      </c>
      <c r="B78" s="55">
        <v>0</v>
      </c>
      <c r="C78" s="127">
        <f>IF(B85=0, "-", B78/B85)</f>
        <v>0</v>
      </c>
      <c r="D78" s="55">
        <v>0</v>
      </c>
      <c r="E78" s="119">
        <f>IF(D85=0, "-", D78/D85)</f>
        <v>0</v>
      </c>
      <c r="F78" s="128">
        <v>3</v>
      </c>
      <c r="G78" s="127">
        <f>IF(F85=0, "-", F78/F85)</f>
        <v>1.2195121951219513E-2</v>
      </c>
      <c r="H78" s="55">
        <v>3</v>
      </c>
      <c r="I78" s="119">
        <f>IF(H85=0, "-", H78/H85)</f>
        <v>1.6574585635359115E-2</v>
      </c>
      <c r="J78" s="118" t="str">
        <f t="shared" si="4"/>
        <v>-</v>
      </c>
      <c r="K78" s="119">
        <f t="shared" si="5"/>
        <v>0</v>
      </c>
    </row>
    <row r="79" spans="1:11" ht="15" x14ac:dyDescent="0.25">
      <c r="A79" s="20" t="s">
        <v>225</v>
      </c>
      <c r="B79" s="55">
        <v>1</v>
      </c>
      <c r="C79" s="127">
        <f>IF(B85=0, "-", B79/B85)</f>
        <v>1.1235955056179775E-2</v>
      </c>
      <c r="D79" s="55">
        <v>0</v>
      </c>
      <c r="E79" s="119">
        <f>IF(D85=0, "-", D79/D85)</f>
        <v>0</v>
      </c>
      <c r="F79" s="128">
        <v>2</v>
      </c>
      <c r="G79" s="127">
        <f>IF(F85=0, "-", F79/F85)</f>
        <v>8.130081300813009E-3</v>
      </c>
      <c r="H79" s="55">
        <v>4</v>
      </c>
      <c r="I79" s="119">
        <f>IF(H85=0, "-", H79/H85)</f>
        <v>2.2099447513812154E-2</v>
      </c>
      <c r="J79" s="118" t="str">
        <f t="shared" si="4"/>
        <v>-</v>
      </c>
      <c r="K79" s="119">
        <f t="shared" si="5"/>
        <v>-0.5</v>
      </c>
    </row>
    <row r="80" spans="1:11" ht="15" x14ac:dyDescent="0.25">
      <c r="A80" s="20" t="s">
        <v>226</v>
      </c>
      <c r="B80" s="55">
        <v>48</v>
      </c>
      <c r="C80" s="127">
        <f>IF(B85=0, "-", B80/B85)</f>
        <v>0.5393258426966292</v>
      </c>
      <c r="D80" s="55">
        <v>18</v>
      </c>
      <c r="E80" s="119">
        <f>IF(D85=0, "-", D80/D85)</f>
        <v>0.48648648648648651</v>
      </c>
      <c r="F80" s="128">
        <v>128</v>
      </c>
      <c r="G80" s="127">
        <f>IF(F85=0, "-", F80/F85)</f>
        <v>0.52032520325203258</v>
      </c>
      <c r="H80" s="55">
        <v>84</v>
      </c>
      <c r="I80" s="119">
        <f>IF(H85=0, "-", H80/H85)</f>
        <v>0.46408839779005523</v>
      </c>
      <c r="J80" s="118">
        <f t="shared" si="4"/>
        <v>1.6666666666666667</v>
      </c>
      <c r="K80" s="119">
        <f t="shared" si="5"/>
        <v>0.52380952380952384</v>
      </c>
    </row>
    <row r="81" spans="1:11" ht="15" x14ac:dyDescent="0.25">
      <c r="A81" s="20" t="s">
        <v>227</v>
      </c>
      <c r="B81" s="55">
        <v>6</v>
      </c>
      <c r="C81" s="127">
        <f>IF(B85=0, "-", B81/B85)</f>
        <v>6.741573033707865E-2</v>
      </c>
      <c r="D81" s="55">
        <v>5</v>
      </c>
      <c r="E81" s="119">
        <f>IF(D85=0, "-", D81/D85)</f>
        <v>0.13513513513513514</v>
      </c>
      <c r="F81" s="128">
        <v>10</v>
      </c>
      <c r="G81" s="127">
        <f>IF(F85=0, "-", F81/F85)</f>
        <v>4.065040650406504E-2</v>
      </c>
      <c r="H81" s="55">
        <v>14</v>
      </c>
      <c r="I81" s="119">
        <f>IF(H85=0, "-", H81/H85)</f>
        <v>7.7348066298342538E-2</v>
      </c>
      <c r="J81" s="118">
        <f t="shared" si="4"/>
        <v>0.2</v>
      </c>
      <c r="K81" s="119">
        <f t="shared" si="5"/>
        <v>-0.2857142857142857</v>
      </c>
    </row>
    <row r="82" spans="1:11" ht="15" x14ac:dyDescent="0.25">
      <c r="A82" s="20" t="s">
        <v>228</v>
      </c>
      <c r="B82" s="55">
        <v>3</v>
      </c>
      <c r="C82" s="127">
        <f>IF(B85=0, "-", B82/B85)</f>
        <v>3.3707865168539325E-2</v>
      </c>
      <c r="D82" s="55">
        <v>1</v>
      </c>
      <c r="E82" s="119">
        <f>IF(D85=0, "-", D82/D85)</f>
        <v>2.7027027027027029E-2</v>
      </c>
      <c r="F82" s="128">
        <v>8</v>
      </c>
      <c r="G82" s="127">
        <f>IF(F85=0, "-", F82/F85)</f>
        <v>3.2520325203252036E-2</v>
      </c>
      <c r="H82" s="55">
        <v>7</v>
      </c>
      <c r="I82" s="119">
        <f>IF(H85=0, "-", H82/H85)</f>
        <v>3.8674033149171269E-2</v>
      </c>
      <c r="J82" s="118">
        <f t="shared" si="4"/>
        <v>2</v>
      </c>
      <c r="K82" s="119">
        <f t="shared" si="5"/>
        <v>0.14285714285714285</v>
      </c>
    </row>
    <row r="83" spans="1:11" ht="15" x14ac:dyDescent="0.25">
      <c r="A83" s="20" t="s">
        <v>229</v>
      </c>
      <c r="B83" s="55">
        <v>2</v>
      </c>
      <c r="C83" s="127">
        <f>IF(B85=0, "-", B83/B85)</f>
        <v>2.247191011235955E-2</v>
      </c>
      <c r="D83" s="55">
        <v>0</v>
      </c>
      <c r="E83" s="119">
        <f>IF(D85=0, "-", D83/D85)</f>
        <v>0</v>
      </c>
      <c r="F83" s="128">
        <v>9</v>
      </c>
      <c r="G83" s="127">
        <f>IF(F85=0, "-", F83/F85)</f>
        <v>3.6585365853658534E-2</v>
      </c>
      <c r="H83" s="55">
        <v>0</v>
      </c>
      <c r="I83" s="119">
        <f>IF(H85=0, "-", H83/H85)</f>
        <v>0</v>
      </c>
      <c r="J83" s="118" t="str">
        <f t="shared" si="4"/>
        <v>-</v>
      </c>
      <c r="K83" s="119" t="str">
        <f t="shared" si="5"/>
        <v>-</v>
      </c>
    </row>
    <row r="84" spans="1:11" x14ac:dyDescent="0.2">
      <c r="A84" s="129"/>
      <c r="B84" s="82"/>
      <c r="D84" s="82"/>
      <c r="E84" s="86"/>
      <c r="F84" s="130"/>
      <c r="H84" s="82"/>
      <c r="I84" s="86"/>
      <c r="J84" s="85"/>
      <c r="K84" s="86"/>
    </row>
    <row r="85" spans="1:11" s="38" customFormat="1" x14ac:dyDescent="0.2">
      <c r="A85" s="131" t="s">
        <v>230</v>
      </c>
      <c r="B85" s="32">
        <f>SUM(B74:B84)</f>
        <v>89</v>
      </c>
      <c r="C85" s="132">
        <f>B85/7200</f>
        <v>1.2361111111111111E-2</v>
      </c>
      <c r="D85" s="32">
        <f>SUM(D74:D84)</f>
        <v>37</v>
      </c>
      <c r="E85" s="133">
        <f>D85/6953</f>
        <v>5.3214439810153891E-3</v>
      </c>
      <c r="F85" s="121">
        <f>SUM(F74:F84)</f>
        <v>246</v>
      </c>
      <c r="G85" s="134">
        <f>F85/28087</f>
        <v>8.7585003738384314E-3</v>
      </c>
      <c r="H85" s="32">
        <f>SUM(H74:H84)</f>
        <v>181</v>
      </c>
      <c r="I85" s="133">
        <f>H85/34933</f>
        <v>5.1813471502590676E-3</v>
      </c>
      <c r="J85" s="35">
        <f>IF(D85=0, "-", IF((B85-D85)/D85&lt;10, (B85-D85)/D85, "&gt;999%"))</f>
        <v>1.4054054054054055</v>
      </c>
      <c r="K85" s="36">
        <f>IF(H85=0, "-", IF((F85-H85)/H85&lt;10, (F85-H85)/H85, "&gt;999%"))</f>
        <v>0.35911602209944754</v>
      </c>
    </row>
    <row r="86" spans="1:11" x14ac:dyDescent="0.2">
      <c r="B86" s="130"/>
      <c r="D86" s="130"/>
      <c r="F86" s="130"/>
      <c r="H86" s="130"/>
    </row>
    <row r="87" spans="1:11" s="38" customFormat="1" x14ac:dyDescent="0.2">
      <c r="A87" s="131" t="s">
        <v>231</v>
      </c>
      <c r="B87" s="32">
        <v>856</v>
      </c>
      <c r="C87" s="132">
        <f>B87/7200</f>
        <v>0.11888888888888889</v>
      </c>
      <c r="D87" s="32">
        <v>1060</v>
      </c>
      <c r="E87" s="133">
        <f>D87/6953</f>
        <v>0.152452178915576</v>
      </c>
      <c r="F87" s="121">
        <v>3499</v>
      </c>
      <c r="G87" s="134">
        <f>F87/28087</f>
        <v>0.12457720653683199</v>
      </c>
      <c r="H87" s="32">
        <v>5205</v>
      </c>
      <c r="I87" s="133">
        <f>H87/34933</f>
        <v>0.14899951335413505</v>
      </c>
      <c r="J87" s="35">
        <f>IF(D87=0, "-", IF((B87-D87)/D87&lt;10, (B87-D87)/D87, "&gt;999%"))</f>
        <v>-0.19245283018867926</v>
      </c>
      <c r="K87" s="36">
        <f>IF(H87=0, "-", IF((F87-H87)/H87&lt;10, (F87-H87)/H87, "&gt;999%"))</f>
        <v>-0.32776176753121999</v>
      </c>
    </row>
    <row r="88" spans="1:11" x14ac:dyDescent="0.2">
      <c r="B88" s="130"/>
      <c r="D88" s="130"/>
      <c r="F88" s="130"/>
      <c r="H88" s="130"/>
    </row>
    <row r="89" spans="1:11" ht="15.75" x14ac:dyDescent="0.25">
      <c r="A89" s="122" t="s">
        <v>30</v>
      </c>
      <c r="B89" s="170" t="s">
        <v>4</v>
      </c>
      <c r="C89" s="172"/>
      <c r="D89" s="172"/>
      <c r="E89" s="171"/>
      <c r="F89" s="170" t="s">
        <v>164</v>
      </c>
      <c r="G89" s="172"/>
      <c r="H89" s="172"/>
      <c r="I89" s="171"/>
      <c r="J89" s="170" t="s">
        <v>165</v>
      </c>
      <c r="K89" s="171"/>
    </row>
    <row r="90" spans="1:11" x14ac:dyDescent="0.2">
      <c r="A90" s="16"/>
      <c r="B90" s="170">
        <f>VALUE(RIGHT($B$2, 4))</f>
        <v>2020</v>
      </c>
      <c r="C90" s="171"/>
      <c r="D90" s="170">
        <f>B90-1</f>
        <v>2019</v>
      </c>
      <c r="E90" s="178"/>
      <c r="F90" s="170">
        <f>B90</f>
        <v>2020</v>
      </c>
      <c r="G90" s="178"/>
      <c r="H90" s="170">
        <f>D90</f>
        <v>2019</v>
      </c>
      <c r="I90" s="178"/>
      <c r="J90" s="13" t="s">
        <v>8</v>
      </c>
      <c r="K90" s="14" t="s">
        <v>5</v>
      </c>
    </row>
    <row r="91" spans="1:11" x14ac:dyDescent="0.2">
      <c r="A91" s="123" t="s">
        <v>232</v>
      </c>
      <c r="B91" s="124" t="s">
        <v>166</v>
      </c>
      <c r="C91" s="125" t="s">
        <v>167</v>
      </c>
      <c r="D91" s="124" t="s">
        <v>166</v>
      </c>
      <c r="E91" s="126" t="s">
        <v>167</v>
      </c>
      <c r="F91" s="125" t="s">
        <v>166</v>
      </c>
      <c r="G91" s="125" t="s">
        <v>167</v>
      </c>
      <c r="H91" s="124" t="s">
        <v>166</v>
      </c>
      <c r="I91" s="126" t="s">
        <v>167</v>
      </c>
      <c r="J91" s="124"/>
      <c r="K91" s="126"/>
    </row>
    <row r="92" spans="1:11" ht="15" x14ac:dyDescent="0.25">
      <c r="A92" s="20" t="s">
        <v>233</v>
      </c>
      <c r="B92" s="55">
        <v>0</v>
      </c>
      <c r="C92" s="127">
        <f>IF(B104=0, "-", B92/B104)</f>
        <v>0</v>
      </c>
      <c r="D92" s="55">
        <v>0</v>
      </c>
      <c r="E92" s="119">
        <f>IF(D104=0, "-", D92/D104)</f>
        <v>0</v>
      </c>
      <c r="F92" s="128">
        <v>3</v>
      </c>
      <c r="G92" s="127">
        <f>IF(F104=0, "-", F92/F104)</f>
        <v>3.8119440914866584E-3</v>
      </c>
      <c r="H92" s="55">
        <v>7</v>
      </c>
      <c r="I92" s="119">
        <f>IF(H104=0, "-", H92/H104)</f>
        <v>6.4935064935064939E-3</v>
      </c>
      <c r="J92" s="118" t="str">
        <f t="shared" ref="J92:J102" si="6">IF(D92=0, "-", IF((B92-D92)/D92&lt;10, (B92-D92)/D92, "&gt;999%"))</f>
        <v>-</v>
      </c>
      <c r="K92" s="119">
        <f t="shared" ref="K92:K102" si="7">IF(H92=0, "-", IF((F92-H92)/H92&lt;10, (F92-H92)/H92, "&gt;999%"))</f>
        <v>-0.5714285714285714</v>
      </c>
    </row>
    <row r="93" spans="1:11" ht="15" x14ac:dyDescent="0.25">
      <c r="A93" s="20" t="s">
        <v>234</v>
      </c>
      <c r="B93" s="55">
        <v>0</v>
      </c>
      <c r="C93" s="127">
        <f>IF(B104=0, "-", B93/B104)</f>
        <v>0</v>
      </c>
      <c r="D93" s="55">
        <v>1</v>
      </c>
      <c r="E93" s="119">
        <f>IF(D104=0, "-", D93/D104)</f>
        <v>5.9523809523809521E-3</v>
      </c>
      <c r="F93" s="128">
        <v>4</v>
      </c>
      <c r="G93" s="127">
        <f>IF(F104=0, "-", F93/F104)</f>
        <v>5.0825921219822112E-3</v>
      </c>
      <c r="H93" s="55">
        <v>3</v>
      </c>
      <c r="I93" s="119">
        <f>IF(H104=0, "-", H93/H104)</f>
        <v>2.7829313543599257E-3</v>
      </c>
      <c r="J93" s="118">
        <f t="shared" si="6"/>
        <v>-1</v>
      </c>
      <c r="K93" s="119">
        <f t="shared" si="7"/>
        <v>0.33333333333333331</v>
      </c>
    </row>
    <row r="94" spans="1:11" ht="15" x14ac:dyDescent="0.25">
      <c r="A94" s="20" t="s">
        <v>235</v>
      </c>
      <c r="B94" s="55">
        <v>0</v>
      </c>
      <c r="C94" s="127">
        <f>IF(B104=0, "-", B94/B104)</f>
        <v>0</v>
      </c>
      <c r="D94" s="55">
        <v>1</v>
      </c>
      <c r="E94" s="119">
        <f>IF(D104=0, "-", D94/D104)</f>
        <v>5.9523809523809521E-3</v>
      </c>
      <c r="F94" s="128">
        <v>0</v>
      </c>
      <c r="G94" s="127">
        <f>IF(F104=0, "-", F94/F104)</f>
        <v>0</v>
      </c>
      <c r="H94" s="55">
        <v>4</v>
      </c>
      <c r="I94" s="119">
        <f>IF(H104=0, "-", H94/H104)</f>
        <v>3.7105751391465678E-3</v>
      </c>
      <c r="J94" s="118">
        <f t="shared" si="6"/>
        <v>-1</v>
      </c>
      <c r="K94" s="119">
        <f t="shared" si="7"/>
        <v>-1</v>
      </c>
    </row>
    <row r="95" spans="1:11" ht="15" x14ac:dyDescent="0.25">
      <c r="A95" s="20" t="s">
        <v>236</v>
      </c>
      <c r="B95" s="55">
        <v>1</v>
      </c>
      <c r="C95" s="127">
        <f>IF(B104=0, "-", B95/B104)</f>
        <v>7.7519379844961239E-3</v>
      </c>
      <c r="D95" s="55">
        <v>1</v>
      </c>
      <c r="E95" s="119">
        <f>IF(D104=0, "-", D95/D104)</f>
        <v>5.9523809523809521E-3</v>
      </c>
      <c r="F95" s="128">
        <v>2</v>
      </c>
      <c r="G95" s="127">
        <f>IF(F104=0, "-", F95/F104)</f>
        <v>2.5412960609911056E-3</v>
      </c>
      <c r="H95" s="55">
        <v>9</v>
      </c>
      <c r="I95" s="119">
        <f>IF(H104=0, "-", H95/H104)</f>
        <v>8.3487940630797772E-3</v>
      </c>
      <c r="J95" s="118">
        <f t="shared" si="6"/>
        <v>0</v>
      </c>
      <c r="K95" s="119">
        <f t="shared" si="7"/>
        <v>-0.77777777777777779</v>
      </c>
    </row>
    <row r="96" spans="1:11" ht="15" x14ac:dyDescent="0.25">
      <c r="A96" s="20" t="s">
        <v>237</v>
      </c>
      <c r="B96" s="55">
        <v>13</v>
      </c>
      <c r="C96" s="127">
        <f>IF(B104=0, "-", B96/B104)</f>
        <v>0.10077519379844961</v>
      </c>
      <c r="D96" s="55">
        <v>20</v>
      </c>
      <c r="E96" s="119">
        <f>IF(D104=0, "-", D96/D104)</f>
        <v>0.11904761904761904</v>
      </c>
      <c r="F96" s="128">
        <v>55</v>
      </c>
      <c r="G96" s="127">
        <f>IF(F104=0, "-", F96/F104)</f>
        <v>6.9885641677255403E-2</v>
      </c>
      <c r="H96" s="55">
        <v>102</v>
      </c>
      <c r="I96" s="119">
        <f>IF(H104=0, "-", H96/H104)</f>
        <v>9.4619666048237475E-2</v>
      </c>
      <c r="J96" s="118">
        <f t="shared" si="6"/>
        <v>-0.35</v>
      </c>
      <c r="K96" s="119">
        <f t="shared" si="7"/>
        <v>-0.46078431372549017</v>
      </c>
    </row>
    <row r="97" spans="1:11" ht="15" x14ac:dyDescent="0.25">
      <c r="A97" s="20" t="s">
        <v>238</v>
      </c>
      <c r="B97" s="55">
        <v>2</v>
      </c>
      <c r="C97" s="127">
        <f>IF(B104=0, "-", B97/B104)</f>
        <v>1.5503875968992248E-2</v>
      </c>
      <c r="D97" s="55">
        <v>0</v>
      </c>
      <c r="E97" s="119">
        <f>IF(D104=0, "-", D97/D104)</f>
        <v>0</v>
      </c>
      <c r="F97" s="128">
        <v>5</v>
      </c>
      <c r="G97" s="127">
        <f>IF(F104=0, "-", F97/F104)</f>
        <v>6.3532401524777635E-3</v>
      </c>
      <c r="H97" s="55">
        <v>0</v>
      </c>
      <c r="I97" s="119">
        <f>IF(H104=0, "-", H97/H104)</f>
        <v>0</v>
      </c>
      <c r="J97" s="118" t="str">
        <f t="shared" si="6"/>
        <v>-</v>
      </c>
      <c r="K97" s="119" t="str">
        <f t="shared" si="7"/>
        <v>-</v>
      </c>
    </row>
    <row r="98" spans="1:11" ht="15" x14ac:dyDescent="0.25">
      <c r="A98" s="20" t="s">
        <v>239</v>
      </c>
      <c r="B98" s="55">
        <v>12</v>
      </c>
      <c r="C98" s="127">
        <f>IF(B104=0, "-", B98/B104)</f>
        <v>9.3023255813953487E-2</v>
      </c>
      <c r="D98" s="55">
        <v>8</v>
      </c>
      <c r="E98" s="119">
        <f>IF(D104=0, "-", D98/D104)</f>
        <v>4.7619047619047616E-2</v>
      </c>
      <c r="F98" s="128">
        <v>34</v>
      </c>
      <c r="G98" s="127">
        <f>IF(F104=0, "-", F98/F104)</f>
        <v>4.3202033036848796E-2</v>
      </c>
      <c r="H98" s="55">
        <v>35</v>
      </c>
      <c r="I98" s="119">
        <f>IF(H104=0, "-", H98/H104)</f>
        <v>3.2467532467532464E-2</v>
      </c>
      <c r="J98" s="118">
        <f t="shared" si="6"/>
        <v>0.5</v>
      </c>
      <c r="K98" s="119">
        <f t="shared" si="7"/>
        <v>-2.8571428571428571E-2</v>
      </c>
    </row>
    <row r="99" spans="1:11" ht="15" x14ac:dyDescent="0.25">
      <c r="A99" s="20" t="s">
        <v>240</v>
      </c>
      <c r="B99" s="55">
        <v>1</v>
      </c>
      <c r="C99" s="127">
        <f>IF(B104=0, "-", B99/B104)</f>
        <v>7.7519379844961239E-3</v>
      </c>
      <c r="D99" s="55">
        <v>1</v>
      </c>
      <c r="E99" s="119">
        <f>IF(D104=0, "-", D99/D104)</f>
        <v>5.9523809523809521E-3</v>
      </c>
      <c r="F99" s="128">
        <v>8</v>
      </c>
      <c r="G99" s="127">
        <f>IF(F104=0, "-", F99/F104)</f>
        <v>1.0165184243964422E-2</v>
      </c>
      <c r="H99" s="55">
        <v>5</v>
      </c>
      <c r="I99" s="119">
        <f>IF(H104=0, "-", H99/H104)</f>
        <v>4.6382189239332098E-3</v>
      </c>
      <c r="J99" s="118">
        <f t="shared" si="6"/>
        <v>0</v>
      </c>
      <c r="K99" s="119">
        <f t="shared" si="7"/>
        <v>0.6</v>
      </c>
    </row>
    <row r="100" spans="1:11" ht="15" x14ac:dyDescent="0.25">
      <c r="A100" s="20" t="s">
        <v>241</v>
      </c>
      <c r="B100" s="55">
        <v>6</v>
      </c>
      <c r="C100" s="127">
        <f>IF(B104=0, "-", B100/B104)</f>
        <v>4.6511627906976744E-2</v>
      </c>
      <c r="D100" s="55">
        <v>7</v>
      </c>
      <c r="E100" s="119">
        <f>IF(D104=0, "-", D100/D104)</f>
        <v>4.1666666666666664E-2</v>
      </c>
      <c r="F100" s="128">
        <v>36</v>
      </c>
      <c r="G100" s="127">
        <f>IF(F104=0, "-", F100/F104)</f>
        <v>4.5743329097839895E-2</v>
      </c>
      <c r="H100" s="55">
        <v>33</v>
      </c>
      <c r="I100" s="119">
        <f>IF(H104=0, "-", H100/H104)</f>
        <v>3.0612244897959183E-2</v>
      </c>
      <c r="J100" s="118">
        <f t="shared" si="6"/>
        <v>-0.14285714285714285</v>
      </c>
      <c r="K100" s="119">
        <f t="shared" si="7"/>
        <v>9.0909090909090912E-2</v>
      </c>
    </row>
    <row r="101" spans="1:11" ht="15" x14ac:dyDescent="0.25">
      <c r="A101" s="20" t="s">
        <v>242</v>
      </c>
      <c r="B101" s="55">
        <v>90</v>
      </c>
      <c r="C101" s="127">
        <f>IF(B104=0, "-", B101/B104)</f>
        <v>0.69767441860465118</v>
      </c>
      <c r="D101" s="55">
        <v>125</v>
      </c>
      <c r="E101" s="119">
        <f>IF(D104=0, "-", D101/D104)</f>
        <v>0.74404761904761907</v>
      </c>
      <c r="F101" s="128">
        <v>625</v>
      </c>
      <c r="G101" s="127">
        <f>IF(F104=0, "-", F101/F104)</f>
        <v>0.79415501905972041</v>
      </c>
      <c r="H101" s="55">
        <v>857</v>
      </c>
      <c r="I101" s="119">
        <f>IF(H104=0, "-", H101/H104)</f>
        <v>0.79499072356215217</v>
      </c>
      <c r="J101" s="118">
        <f t="shared" si="6"/>
        <v>-0.28000000000000003</v>
      </c>
      <c r="K101" s="119">
        <f t="shared" si="7"/>
        <v>-0.27071178529754958</v>
      </c>
    </row>
    <row r="102" spans="1:11" ht="15" x14ac:dyDescent="0.25">
      <c r="A102" s="20" t="s">
        <v>243</v>
      </c>
      <c r="B102" s="55">
        <v>4</v>
      </c>
      <c r="C102" s="127">
        <f>IF(B104=0, "-", B102/B104)</f>
        <v>3.1007751937984496E-2</v>
      </c>
      <c r="D102" s="55">
        <v>4</v>
      </c>
      <c r="E102" s="119">
        <f>IF(D104=0, "-", D102/D104)</f>
        <v>2.3809523809523808E-2</v>
      </c>
      <c r="F102" s="128">
        <v>15</v>
      </c>
      <c r="G102" s="127">
        <f>IF(F104=0, "-", F102/F104)</f>
        <v>1.9059720457433291E-2</v>
      </c>
      <c r="H102" s="55">
        <v>23</v>
      </c>
      <c r="I102" s="119">
        <f>IF(H104=0, "-", H102/H104)</f>
        <v>2.1335807050092765E-2</v>
      </c>
      <c r="J102" s="118">
        <f t="shared" si="6"/>
        <v>0</v>
      </c>
      <c r="K102" s="119">
        <f t="shared" si="7"/>
        <v>-0.34782608695652173</v>
      </c>
    </row>
    <row r="103" spans="1:11" x14ac:dyDescent="0.2">
      <c r="A103" s="129"/>
      <c r="B103" s="82"/>
      <c r="D103" s="82"/>
      <c r="E103" s="86"/>
      <c r="F103" s="130"/>
      <c r="H103" s="82"/>
      <c r="I103" s="86"/>
      <c r="J103" s="85"/>
      <c r="K103" s="86"/>
    </row>
    <row r="104" spans="1:11" s="38" customFormat="1" x14ac:dyDescent="0.2">
      <c r="A104" s="131" t="s">
        <v>244</v>
      </c>
      <c r="B104" s="32">
        <f>SUM(B92:B103)</f>
        <v>129</v>
      </c>
      <c r="C104" s="132">
        <f>B104/7200</f>
        <v>1.7916666666666668E-2</v>
      </c>
      <c r="D104" s="32">
        <f>SUM(D92:D103)</f>
        <v>168</v>
      </c>
      <c r="E104" s="133">
        <f>D104/6953</f>
        <v>2.416223213001582E-2</v>
      </c>
      <c r="F104" s="121">
        <f>SUM(F92:F103)</f>
        <v>787</v>
      </c>
      <c r="G104" s="134">
        <f>F104/28087</f>
        <v>2.8020080464271728E-2</v>
      </c>
      <c r="H104" s="32">
        <f>SUM(H92:H103)</f>
        <v>1078</v>
      </c>
      <c r="I104" s="133">
        <f>H104/34933</f>
        <v>3.0859073082758422E-2</v>
      </c>
      <c r="J104" s="35">
        <f>IF(D104=0, "-", IF((B104-D104)/D104&lt;10, (B104-D104)/D104, "&gt;999%"))</f>
        <v>-0.23214285714285715</v>
      </c>
      <c r="K104" s="36">
        <f>IF(H104=0, "-", IF((F104-H104)/H104&lt;10, (F104-H104)/H104, "&gt;999%"))</f>
        <v>-0.26994434137291279</v>
      </c>
    </row>
    <row r="105" spans="1:11" x14ac:dyDescent="0.2">
      <c r="B105" s="130"/>
      <c r="D105" s="130"/>
      <c r="F105" s="130"/>
      <c r="H105" s="130"/>
    </row>
    <row r="106" spans="1:11" x14ac:dyDescent="0.2">
      <c r="A106" s="123" t="s">
        <v>245</v>
      </c>
      <c r="B106" s="124" t="s">
        <v>166</v>
      </c>
      <c r="C106" s="125" t="s">
        <v>167</v>
      </c>
      <c r="D106" s="124" t="s">
        <v>166</v>
      </c>
      <c r="E106" s="126" t="s">
        <v>167</v>
      </c>
      <c r="F106" s="125" t="s">
        <v>166</v>
      </c>
      <c r="G106" s="125" t="s">
        <v>167</v>
      </c>
      <c r="H106" s="124" t="s">
        <v>166</v>
      </c>
      <c r="I106" s="126" t="s">
        <v>167</v>
      </c>
      <c r="J106" s="124"/>
      <c r="K106" s="126"/>
    </row>
    <row r="107" spans="1:11" ht="15" x14ac:dyDescent="0.25">
      <c r="A107" s="20" t="s">
        <v>246</v>
      </c>
      <c r="B107" s="55">
        <v>0</v>
      </c>
      <c r="C107" s="127">
        <f>IF(B124=0, "-", B107/B124)</f>
        <v>0</v>
      </c>
      <c r="D107" s="55">
        <v>4</v>
      </c>
      <c r="E107" s="119">
        <f>IF(D124=0, "-", D107/D124)</f>
        <v>0.1</v>
      </c>
      <c r="F107" s="128">
        <v>6</v>
      </c>
      <c r="G107" s="127">
        <f>IF(F124=0, "-", F107/F124)</f>
        <v>2.5423728813559324E-2</v>
      </c>
      <c r="H107" s="55">
        <v>17</v>
      </c>
      <c r="I107" s="119">
        <f>IF(H124=0, "-", H107/H124)</f>
        <v>5.2307692307692305E-2</v>
      </c>
      <c r="J107" s="118">
        <f t="shared" ref="J107:J122" si="8">IF(D107=0, "-", IF((B107-D107)/D107&lt;10, (B107-D107)/D107, "&gt;999%"))</f>
        <v>-1</v>
      </c>
      <c r="K107" s="119">
        <f t="shared" ref="K107:K122" si="9">IF(H107=0, "-", IF((F107-H107)/H107&lt;10, (F107-H107)/H107, "&gt;999%"))</f>
        <v>-0.6470588235294118</v>
      </c>
    </row>
    <row r="108" spans="1:11" ht="15" x14ac:dyDescent="0.25">
      <c r="A108" s="20" t="s">
        <v>247</v>
      </c>
      <c r="B108" s="55">
        <v>5</v>
      </c>
      <c r="C108" s="127">
        <f>IF(B124=0, "-", B108/B124)</f>
        <v>5.3191489361702128E-2</v>
      </c>
      <c r="D108" s="55">
        <v>2</v>
      </c>
      <c r="E108" s="119">
        <f>IF(D124=0, "-", D108/D124)</f>
        <v>0.05</v>
      </c>
      <c r="F108" s="128">
        <v>10</v>
      </c>
      <c r="G108" s="127">
        <f>IF(F124=0, "-", F108/F124)</f>
        <v>4.2372881355932202E-2</v>
      </c>
      <c r="H108" s="55">
        <v>28</v>
      </c>
      <c r="I108" s="119">
        <f>IF(H124=0, "-", H108/H124)</f>
        <v>8.615384615384615E-2</v>
      </c>
      <c r="J108" s="118">
        <f t="shared" si="8"/>
        <v>1.5</v>
      </c>
      <c r="K108" s="119">
        <f t="shared" si="9"/>
        <v>-0.6428571428571429</v>
      </c>
    </row>
    <row r="109" spans="1:11" ht="15" x14ac:dyDescent="0.25">
      <c r="A109" s="20" t="s">
        <v>248</v>
      </c>
      <c r="B109" s="55">
        <v>2</v>
      </c>
      <c r="C109" s="127">
        <f>IF(B124=0, "-", B109/B124)</f>
        <v>2.1276595744680851E-2</v>
      </c>
      <c r="D109" s="55">
        <v>2</v>
      </c>
      <c r="E109" s="119">
        <f>IF(D124=0, "-", D109/D124)</f>
        <v>0.05</v>
      </c>
      <c r="F109" s="128">
        <v>15</v>
      </c>
      <c r="G109" s="127">
        <f>IF(F124=0, "-", F109/F124)</f>
        <v>6.3559322033898302E-2</v>
      </c>
      <c r="H109" s="55">
        <v>16</v>
      </c>
      <c r="I109" s="119">
        <f>IF(H124=0, "-", H109/H124)</f>
        <v>4.9230769230769231E-2</v>
      </c>
      <c r="J109" s="118">
        <f t="shared" si="8"/>
        <v>0</v>
      </c>
      <c r="K109" s="119">
        <f t="shared" si="9"/>
        <v>-6.25E-2</v>
      </c>
    </row>
    <row r="110" spans="1:11" ht="15" x14ac:dyDescent="0.25">
      <c r="A110" s="20" t="s">
        <v>249</v>
      </c>
      <c r="B110" s="55">
        <v>13</v>
      </c>
      <c r="C110" s="127">
        <f>IF(B124=0, "-", B110/B124)</f>
        <v>0.13829787234042554</v>
      </c>
      <c r="D110" s="55">
        <v>13</v>
      </c>
      <c r="E110" s="119">
        <f>IF(D124=0, "-", D110/D124)</f>
        <v>0.32500000000000001</v>
      </c>
      <c r="F110" s="128">
        <v>57</v>
      </c>
      <c r="G110" s="127">
        <f>IF(F124=0, "-", F110/F124)</f>
        <v>0.24152542372881355</v>
      </c>
      <c r="H110" s="55">
        <v>54</v>
      </c>
      <c r="I110" s="119">
        <f>IF(H124=0, "-", H110/H124)</f>
        <v>0.16615384615384615</v>
      </c>
      <c r="J110" s="118">
        <f t="shared" si="8"/>
        <v>0</v>
      </c>
      <c r="K110" s="119">
        <f t="shared" si="9"/>
        <v>5.5555555555555552E-2</v>
      </c>
    </row>
    <row r="111" spans="1:11" ht="15" x14ac:dyDescent="0.25">
      <c r="A111" s="20" t="s">
        <v>250</v>
      </c>
      <c r="B111" s="55">
        <v>0</v>
      </c>
      <c r="C111" s="127">
        <f>IF(B124=0, "-", B111/B124)</f>
        <v>0</v>
      </c>
      <c r="D111" s="55">
        <v>0</v>
      </c>
      <c r="E111" s="119">
        <f>IF(D124=0, "-", D111/D124)</f>
        <v>0</v>
      </c>
      <c r="F111" s="128">
        <v>0</v>
      </c>
      <c r="G111" s="127">
        <f>IF(F124=0, "-", F111/F124)</f>
        <v>0</v>
      </c>
      <c r="H111" s="55">
        <v>1</v>
      </c>
      <c r="I111" s="119">
        <f>IF(H124=0, "-", H111/H124)</f>
        <v>3.0769230769230769E-3</v>
      </c>
      <c r="J111" s="118" t="str">
        <f t="shared" si="8"/>
        <v>-</v>
      </c>
      <c r="K111" s="119">
        <f t="shared" si="9"/>
        <v>-1</v>
      </c>
    </row>
    <row r="112" spans="1:11" ht="15" x14ac:dyDescent="0.25">
      <c r="A112" s="20" t="s">
        <v>251</v>
      </c>
      <c r="B112" s="55">
        <v>0</v>
      </c>
      <c r="C112" s="127">
        <f>IF(B124=0, "-", B112/B124)</f>
        <v>0</v>
      </c>
      <c r="D112" s="55">
        <v>0</v>
      </c>
      <c r="E112" s="119">
        <f>IF(D124=0, "-", D112/D124)</f>
        <v>0</v>
      </c>
      <c r="F112" s="128">
        <v>1</v>
      </c>
      <c r="G112" s="127">
        <f>IF(F124=0, "-", F112/F124)</f>
        <v>4.2372881355932203E-3</v>
      </c>
      <c r="H112" s="55">
        <v>5</v>
      </c>
      <c r="I112" s="119">
        <f>IF(H124=0, "-", H112/H124)</f>
        <v>1.5384615384615385E-2</v>
      </c>
      <c r="J112" s="118" t="str">
        <f t="shared" si="8"/>
        <v>-</v>
      </c>
      <c r="K112" s="119">
        <f t="shared" si="9"/>
        <v>-0.8</v>
      </c>
    </row>
    <row r="113" spans="1:11" ht="15" x14ac:dyDescent="0.25">
      <c r="A113" s="20" t="s">
        <v>252</v>
      </c>
      <c r="B113" s="55">
        <v>0</v>
      </c>
      <c r="C113" s="127">
        <f>IF(B124=0, "-", B113/B124)</f>
        <v>0</v>
      </c>
      <c r="D113" s="55">
        <v>0</v>
      </c>
      <c r="E113" s="119">
        <f>IF(D124=0, "-", D113/D124)</f>
        <v>0</v>
      </c>
      <c r="F113" s="128">
        <v>0</v>
      </c>
      <c r="G113" s="127">
        <f>IF(F124=0, "-", F113/F124)</f>
        <v>0</v>
      </c>
      <c r="H113" s="55">
        <v>1</v>
      </c>
      <c r="I113" s="119">
        <f>IF(H124=0, "-", H113/H124)</f>
        <v>3.0769230769230769E-3</v>
      </c>
      <c r="J113" s="118" t="str">
        <f t="shared" si="8"/>
        <v>-</v>
      </c>
      <c r="K113" s="119">
        <f t="shared" si="9"/>
        <v>-1</v>
      </c>
    </row>
    <row r="114" spans="1:11" ht="15" x14ac:dyDescent="0.25">
      <c r="A114" s="20" t="s">
        <v>253</v>
      </c>
      <c r="B114" s="55">
        <v>0</v>
      </c>
      <c r="C114" s="127">
        <f>IF(B124=0, "-", B114/B124)</f>
        <v>0</v>
      </c>
      <c r="D114" s="55">
        <v>1</v>
      </c>
      <c r="E114" s="119">
        <f>IF(D124=0, "-", D114/D124)</f>
        <v>2.5000000000000001E-2</v>
      </c>
      <c r="F114" s="128">
        <v>0</v>
      </c>
      <c r="G114" s="127">
        <f>IF(F124=0, "-", F114/F124)</f>
        <v>0</v>
      </c>
      <c r="H114" s="55">
        <v>2</v>
      </c>
      <c r="I114" s="119">
        <f>IF(H124=0, "-", H114/H124)</f>
        <v>6.1538461538461538E-3</v>
      </c>
      <c r="J114" s="118">
        <f t="shared" si="8"/>
        <v>-1</v>
      </c>
      <c r="K114" s="119">
        <f t="shared" si="9"/>
        <v>-1</v>
      </c>
    </row>
    <row r="115" spans="1:11" ht="15" x14ac:dyDescent="0.25">
      <c r="A115" s="20" t="s">
        <v>254</v>
      </c>
      <c r="B115" s="55">
        <v>3</v>
      </c>
      <c r="C115" s="127">
        <f>IF(B124=0, "-", B115/B124)</f>
        <v>3.1914893617021274E-2</v>
      </c>
      <c r="D115" s="55">
        <v>0</v>
      </c>
      <c r="E115" s="119">
        <f>IF(D124=0, "-", D115/D124)</f>
        <v>0</v>
      </c>
      <c r="F115" s="128">
        <v>11</v>
      </c>
      <c r="G115" s="127">
        <f>IF(F124=0, "-", F115/F124)</f>
        <v>4.6610169491525424E-2</v>
      </c>
      <c r="H115" s="55">
        <v>10</v>
      </c>
      <c r="I115" s="119">
        <f>IF(H124=0, "-", H115/H124)</f>
        <v>3.0769230769230771E-2</v>
      </c>
      <c r="J115" s="118" t="str">
        <f t="shared" si="8"/>
        <v>-</v>
      </c>
      <c r="K115" s="119">
        <f t="shared" si="9"/>
        <v>0.1</v>
      </c>
    </row>
    <row r="116" spans="1:11" ht="15" x14ac:dyDescent="0.25">
      <c r="A116" s="20" t="s">
        <v>255</v>
      </c>
      <c r="B116" s="55">
        <v>6</v>
      </c>
      <c r="C116" s="127">
        <f>IF(B124=0, "-", B116/B124)</f>
        <v>6.3829787234042548E-2</v>
      </c>
      <c r="D116" s="55">
        <v>1</v>
      </c>
      <c r="E116" s="119">
        <f>IF(D124=0, "-", D116/D124)</f>
        <v>2.5000000000000001E-2</v>
      </c>
      <c r="F116" s="128">
        <v>16</v>
      </c>
      <c r="G116" s="127">
        <f>IF(F124=0, "-", F116/F124)</f>
        <v>6.7796610169491525E-2</v>
      </c>
      <c r="H116" s="55">
        <v>15</v>
      </c>
      <c r="I116" s="119">
        <f>IF(H124=0, "-", H116/H124)</f>
        <v>4.6153846153846156E-2</v>
      </c>
      <c r="J116" s="118">
        <f t="shared" si="8"/>
        <v>5</v>
      </c>
      <c r="K116" s="119">
        <f t="shared" si="9"/>
        <v>6.6666666666666666E-2</v>
      </c>
    </row>
    <row r="117" spans="1:11" ht="15" x14ac:dyDescent="0.25">
      <c r="A117" s="20" t="s">
        <v>256</v>
      </c>
      <c r="B117" s="55">
        <v>7</v>
      </c>
      <c r="C117" s="127">
        <f>IF(B124=0, "-", B117/B124)</f>
        <v>7.4468085106382975E-2</v>
      </c>
      <c r="D117" s="55">
        <v>2</v>
      </c>
      <c r="E117" s="119">
        <f>IF(D124=0, "-", D117/D124)</f>
        <v>0.05</v>
      </c>
      <c r="F117" s="128">
        <v>13</v>
      </c>
      <c r="G117" s="127">
        <f>IF(F124=0, "-", F117/F124)</f>
        <v>5.5084745762711863E-2</v>
      </c>
      <c r="H117" s="55">
        <v>18</v>
      </c>
      <c r="I117" s="119">
        <f>IF(H124=0, "-", H117/H124)</f>
        <v>5.5384615384615386E-2</v>
      </c>
      <c r="J117" s="118">
        <f t="shared" si="8"/>
        <v>2.5</v>
      </c>
      <c r="K117" s="119">
        <f t="shared" si="9"/>
        <v>-0.27777777777777779</v>
      </c>
    </row>
    <row r="118" spans="1:11" ht="15" x14ac:dyDescent="0.25">
      <c r="A118" s="20" t="s">
        <v>257</v>
      </c>
      <c r="B118" s="55">
        <v>35</v>
      </c>
      <c r="C118" s="127">
        <f>IF(B124=0, "-", B118/B124)</f>
        <v>0.37234042553191488</v>
      </c>
      <c r="D118" s="55">
        <v>12</v>
      </c>
      <c r="E118" s="119">
        <f>IF(D124=0, "-", D118/D124)</f>
        <v>0.3</v>
      </c>
      <c r="F118" s="128">
        <v>69</v>
      </c>
      <c r="G118" s="127">
        <f>IF(F124=0, "-", F118/F124)</f>
        <v>0.2923728813559322</v>
      </c>
      <c r="H118" s="55">
        <v>135</v>
      </c>
      <c r="I118" s="119">
        <f>IF(H124=0, "-", H118/H124)</f>
        <v>0.41538461538461541</v>
      </c>
      <c r="J118" s="118">
        <f t="shared" si="8"/>
        <v>1.9166666666666667</v>
      </c>
      <c r="K118" s="119">
        <f t="shared" si="9"/>
        <v>-0.48888888888888887</v>
      </c>
    </row>
    <row r="119" spans="1:11" ht="15" x14ac:dyDescent="0.25">
      <c r="A119" s="20" t="s">
        <v>258</v>
      </c>
      <c r="B119" s="55">
        <v>22</v>
      </c>
      <c r="C119" s="127">
        <f>IF(B124=0, "-", B119/B124)</f>
        <v>0.23404255319148937</v>
      </c>
      <c r="D119" s="55">
        <v>1</v>
      </c>
      <c r="E119" s="119">
        <f>IF(D124=0, "-", D119/D124)</f>
        <v>2.5000000000000001E-2</v>
      </c>
      <c r="F119" s="128">
        <v>33</v>
      </c>
      <c r="G119" s="127">
        <f>IF(F124=0, "-", F119/F124)</f>
        <v>0.13983050847457626</v>
      </c>
      <c r="H119" s="55">
        <v>13</v>
      </c>
      <c r="I119" s="119">
        <f>IF(H124=0, "-", H119/H124)</f>
        <v>0.04</v>
      </c>
      <c r="J119" s="118" t="str">
        <f t="shared" si="8"/>
        <v>&gt;999%</v>
      </c>
      <c r="K119" s="119">
        <f t="shared" si="9"/>
        <v>1.5384615384615385</v>
      </c>
    </row>
    <row r="120" spans="1:11" ht="15" x14ac:dyDescent="0.25">
      <c r="A120" s="20" t="s">
        <v>259</v>
      </c>
      <c r="B120" s="55">
        <v>0</v>
      </c>
      <c r="C120" s="127">
        <f>IF(B124=0, "-", B120/B124)</f>
        <v>0</v>
      </c>
      <c r="D120" s="55">
        <v>2</v>
      </c>
      <c r="E120" s="119">
        <f>IF(D124=0, "-", D120/D124)</f>
        <v>0.05</v>
      </c>
      <c r="F120" s="128">
        <v>0</v>
      </c>
      <c r="G120" s="127">
        <f>IF(F124=0, "-", F120/F124)</f>
        <v>0</v>
      </c>
      <c r="H120" s="55">
        <v>10</v>
      </c>
      <c r="I120" s="119">
        <f>IF(H124=0, "-", H120/H124)</f>
        <v>3.0769230769230771E-2</v>
      </c>
      <c r="J120" s="118">
        <f t="shared" si="8"/>
        <v>-1</v>
      </c>
      <c r="K120" s="119">
        <f t="shared" si="9"/>
        <v>-1</v>
      </c>
    </row>
    <row r="121" spans="1:11" ht="15" x14ac:dyDescent="0.25">
      <c r="A121" s="20" t="s">
        <v>260</v>
      </c>
      <c r="B121" s="55">
        <v>1</v>
      </c>
      <c r="C121" s="127">
        <f>IF(B124=0, "-", B121/B124)</f>
        <v>1.0638297872340425E-2</v>
      </c>
      <c r="D121" s="55">
        <v>0</v>
      </c>
      <c r="E121" s="119">
        <f>IF(D124=0, "-", D121/D124)</f>
        <v>0</v>
      </c>
      <c r="F121" s="128">
        <v>4</v>
      </c>
      <c r="G121" s="127">
        <f>IF(F124=0, "-", F121/F124)</f>
        <v>1.6949152542372881E-2</v>
      </c>
      <c r="H121" s="55">
        <v>0</v>
      </c>
      <c r="I121" s="119">
        <f>IF(H124=0, "-", H121/H124)</f>
        <v>0</v>
      </c>
      <c r="J121" s="118" t="str">
        <f t="shared" si="8"/>
        <v>-</v>
      </c>
      <c r="K121" s="119" t="str">
        <f t="shared" si="9"/>
        <v>-</v>
      </c>
    </row>
    <row r="122" spans="1:11" ht="15" x14ac:dyDescent="0.25">
      <c r="A122" s="20" t="s">
        <v>261</v>
      </c>
      <c r="B122" s="55">
        <v>0</v>
      </c>
      <c r="C122" s="127">
        <f>IF(B124=0, "-", B122/B124)</f>
        <v>0</v>
      </c>
      <c r="D122" s="55">
        <v>0</v>
      </c>
      <c r="E122" s="119">
        <f>IF(D124=0, "-", D122/D124)</f>
        <v>0</v>
      </c>
      <c r="F122" s="128">
        <v>1</v>
      </c>
      <c r="G122" s="127">
        <f>IF(F124=0, "-", F122/F124)</f>
        <v>4.2372881355932203E-3</v>
      </c>
      <c r="H122" s="55">
        <v>0</v>
      </c>
      <c r="I122" s="119">
        <f>IF(H124=0, "-", H122/H124)</f>
        <v>0</v>
      </c>
      <c r="J122" s="118" t="str">
        <f t="shared" si="8"/>
        <v>-</v>
      </c>
      <c r="K122" s="119" t="str">
        <f t="shared" si="9"/>
        <v>-</v>
      </c>
    </row>
    <row r="123" spans="1:11" x14ac:dyDescent="0.2">
      <c r="A123" s="129"/>
      <c r="B123" s="82"/>
      <c r="D123" s="82"/>
      <c r="E123" s="86"/>
      <c r="F123" s="130"/>
      <c r="H123" s="82"/>
      <c r="I123" s="86"/>
      <c r="J123" s="85"/>
      <c r="K123" s="86"/>
    </row>
    <row r="124" spans="1:11" s="38" customFormat="1" x14ac:dyDescent="0.2">
      <c r="A124" s="131" t="s">
        <v>262</v>
      </c>
      <c r="B124" s="32">
        <f>SUM(B107:B123)</f>
        <v>94</v>
      </c>
      <c r="C124" s="132">
        <f>B124/7200</f>
        <v>1.3055555555555556E-2</v>
      </c>
      <c r="D124" s="32">
        <f>SUM(D107:D123)</f>
        <v>40</v>
      </c>
      <c r="E124" s="133">
        <f>D124/6953</f>
        <v>5.7529124119085288E-3</v>
      </c>
      <c r="F124" s="121">
        <f>SUM(F107:F123)</f>
        <v>236</v>
      </c>
      <c r="G124" s="134">
        <f>F124/28087</f>
        <v>8.4024637732758936E-3</v>
      </c>
      <c r="H124" s="32">
        <f>SUM(H107:H123)</f>
        <v>325</v>
      </c>
      <c r="I124" s="133">
        <f>H124/34933</f>
        <v>9.3035238885867226E-3</v>
      </c>
      <c r="J124" s="35">
        <f>IF(D124=0, "-", IF((B124-D124)/D124&lt;10, (B124-D124)/D124, "&gt;999%"))</f>
        <v>1.35</v>
      </c>
      <c r="K124" s="36">
        <f>IF(H124=0, "-", IF((F124-H124)/H124&lt;10, (F124-H124)/H124, "&gt;999%"))</f>
        <v>-0.27384615384615385</v>
      </c>
    </row>
    <row r="125" spans="1:11" x14ac:dyDescent="0.2">
      <c r="B125" s="130"/>
      <c r="D125" s="130"/>
      <c r="F125" s="130"/>
      <c r="H125" s="130"/>
    </row>
    <row r="126" spans="1:11" s="38" customFormat="1" x14ac:dyDescent="0.2">
      <c r="A126" s="131" t="s">
        <v>263</v>
      </c>
      <c r="B126" s="32">
        <v>223</v>
      </c>
      <c r="C126" s="132">
        <f>B126/7200</f>
        <v>3.0972222222222224E-2</v>
      </c>
      <c r="D126" s="32">
        <v>208</v>
      </c>
      <c r="E126" s="133">
        <f>D126/6953</f>
        <v>2.991514454192435E-2</v>
      </c>
      <c r="F126" s="121">
        <v>1023</v>
      </c>
      <c r="G126" s="134">
        <f>F126/28087</f>
        <v>3.6422544237547622E-2</v>
      </c>
      <c r="H126" s="32">
        <v>1403</v>
      </c>
      <c r="I126" s="133">
        <f>H126/34933</f>
        <v>4.0162596971345145E-2</v>
      </c>
      <c r="J126" s="35">
        <f>IF(D126=0, "-", IF((B126-D126)/D126&lt;10, (B126-D126)/D126, "&gt;999%"))</f>
        <v>7.2115384615384609E-2</v>
      </c>
      <c r="K126" s="36">
        <f>IF(H126=0, "-", IF((F126-H126)/H126&lt;10, (F126-H126)/H126, "&gt;999%"))</f>
        <v>-0.27084818246614395</v>
      </c>
    </row>
    <row r="127" spans="1:11" x14ac:dyDescent="0.2">
      <c r="B127" s="130"/>
      <c r="D127" s="130"/>
      <c r="F127" s="130"/>
      <c r="H127" s="130"/>
    </row>
    <row r="128" spans="1:11" ht="15.75" x14ac:dyDescent="0.25">
      <c r="A128" s="122" t="s">
        <v>31</v>
      </c>
      <c r="B128" s="170" t="s">
        <v>4</v>
      </c>
      <c r="C128" s="172"/>
      <c r="D128" s="172"/>
      <c r="E128" s="171"/>
      <c r="F128" s="170" t="s">
        <v>164</v>
      </c>
      <c r="G128" s="172"/>
      <c r="H128" s="172"/>
      <c r="I128" s="171"/>
      <c r="J128" s="170" t="s">
        <v>165</v>
      </c>
      <c r="K128" s="171"/>
    </row>
    <row r="129" spans="1:11" x14ac:dyDescent="0.2">
      <c r="A129" s="16"/>
      <c r="B129" s="170">
        <f>VALUE(RIGHT($B$2, 4))</f>
        <v>2020</v>
      </c>
      <c r="C129" s="171"/>
      <c r="D129" s="170">
        <f>B129-1</f>
        <v>2019</v>
      </c>
      <c r="E129" s="178"/>
      <c r="F129" s="170">
        <f>B129</f>
        <v>2020</v>
      </c>
      <c r="G129" s="178"/>
      <c r="H129" s="170">
        <f>D129</f>
        <v>2019</v>
      </c>
      <c r="I129" s="178"/>
      <c r="J129" s="13" t="s">
        <v>8</v>
      </c>
      <c r="K129" s="14" t="s">
        <v>5</v>
      </c>
    </row>
    <row r="130" spans="1:11" x14ac:dyDescent="0.2">
      <c r="A130" s="123" t="s">
        <v>264</v>
      </c>
      <c r="B130" s="124" t="s">
        <v>166</v>
      </c>
      <c r="C130" s="125" t="s">
        <v>167</v>
      </c>
      <c r="D130" s="124" t="s">
        <v>166</v>
      </c>
      <c r="E130" s="126" t="s">
        <v>167</v>
      </c>
      <c r="F130" s="125" t="s">
        <v>166</v>
      </c>
      <c r="G130" s="125" t="s">
        <v>167</v>
      </c>
      <c r="H130" s="124" t="s">
        <v>166</v>
      </c>
      <c r="I130" s="126" t="s">
        <v>167</v>
      </c>
      <c r="J130" s="124"/>
      <c r="K130" s="126"/>
    </row>
    <row r="131" spans="1:11" ht="15" x14ac:dyDescent="0.25">
      <c r="A131" s="20" t="s">
        <v>265</v>
      </c>
      <c r="B131" s="55">
        <v>19</v>
      </c>
      <c r="C131" s="127">
        <f>IF(B135=0, "-", B131/B135)</f>
        <v>0.55882352941176472</v>
      </c>
      <c r="D131" s="55">
        <v>42</v>
      </c>
      <c r="E131" s="119">
        <f>IF(D135=0, "-", D131/D135)</f>
        <v>0.75</v>
      </c>
      <c r="F131" s="128">
        <v>122</v>
      </c>
      <c r="G131" s="127">
        <f>IF(F135=0, "-", F131/F135)</f>
        <v>0.75308641975308643</v>
      </c>
      <c r="H131" s="55">
        <v>281</v>
      </c>
      <c r="I131" s="119">
        <f>IF(H135=0, "-", H131/H135)</f>
        <v>0.78711484593837533</v>
      </c>
      <c r="J131" s="118">
        <f>IF(D131=0, "-", IF((B131-D131)/D131&lt;10, (B131-D131)/D131, "&gt;999%"))</f>
        <v>-0.54761904761904767</v>
      </c>
      <c r="K131" s="119">
        <f>IF(H131=0, "-", IF((F131-H131)/H131&lt;10, (F131-H131)/H131, "&gt;999%"))</f>
        <v>-0.5658362989323843</v>
      </c>
    </row>
    <row r="132" spans="1:11" ht="15" x14ac:dyDescent="0.25">
      <c r="A132" s="20" t="s">
        <v>266</v>
      </c>
      <c r="B132" s="55">
        <v>15</v>
      </c>
      <c r="C132" s="127">
        <f>IF(B135=0, "-", B132/B135)</f>
        <v>0.44117647058823528</v>
      </c>
      <c r="D132" s="55">
        <v>8</v>
      </c>
      <c r="E132" s="119">
        <f>IF(D135=0, "-", D132/D135)</f>
        <v>0.14285714285714285</v>
      </c>
      <c r="F132" s="128">
        <v>37</v>
      </c>
      <c r="G132" s="127">
        <f>IF(F135=0, "-", F132/F135)</f>
        <v>0.22839506172839505</v>
      </c>
      <c r="H132" s="55">
        <v>50</v>
      </c>
      <c r="I132" s="119">
        <f>IF(H135=0, "-", H132/H135)</f>
        <v>0.14005602240896359</v>
      </c>
      <c r="J132" s="118">
        <f>IF(D132=0, "-", IF((B132-D132)/D132&lt;10, (B132-D132)/D132, "&gt;999%"))</f>
        <v>0.875</v>
      </c>
      <c r="K132" s="119">
        <f>IF(H132=0, "-", IF((F132-H132)/H132&lt;10, (F132-H132)/H132, "&gt;999%"))</f>
        <v>-0.26</v>
      </c>
    </row>
    <row r="133" spans="1:11" ht="15" x14ac:dyDescent="0.25">
      <c r="A133" s="20" t="s">
        <v>267</v>
      </c>
      <c r="B133" s="55">
        <v>0</v>
      </c>
      <c r="C133" s="127">
        <f>IF(B135=0, "-", B133/B135)</f>
        <v>0</v>
      </c>
      <c r="D133" s="55">
        <v>6</v>
      </c>
      <c r="E133" s="119">
        <f>IF(D135=0, "-", D133/D135)</f>
        <v>0.10714285714285714</v>
      </c>
      <c r="F133" s="128">
        <v>3</v>
      </c>
      <c r="G133" s="127">
        <f>IF(F135=0, "-", F133/F135)</f>
        <v>1.8518518518518517E-2</v>
      </c>
      <c r="H133" s="55">
        <v>26</v>
      </c>
      <c r="I133" s="119">
        <f>IF(H135=0, "-", H133/H135)</f>
        <v>7.2829131652661069E-2</v>
      </c>
      <c r="J133" s="118">
        <f>IF(D133=0, "-", IF((B133-D133)/D133&lt;10, (B133-D133)/D133, "&gt;999%"))</f>
        <v>-1</v>
      </c>
      <c r="K133" s="119">
        <f>IF(H133=0, "-", IF((F133-H133)/H133&lt;10, (F133-H133)/H133, "&gt;999%"))</f>
        <v>-0.88461538461538458</v>
      </c>
    </row>
    <row r="134" spans="1:11" x14ac:dyDescent="0.2">
      <c r="A134" s="129"/>
      <c r="B134" s="82"/>
      <c r="D134" s="82"/>
      <c r="E134" s="86"/>
      <c r="F134" s="130"/>
      <c r="H134" s="82"/>
      <c r="I134" s="86"/>
      <c r="J134" s="85"/>
      <c r="K134" s="86"/>
    </row>
    <row r="135" spans="1:11" s="38" customFormat="1" x14ac:dyDescent="0.2">
      <c r="A135" s="131" t="s">
        <v>268</v>
      </c>
      <c r="B135" s="32">
        <f>SUM(B131:B134)</f>
        <v>34</v>
      </c>
      <c r="C135" s="132">
        <f>B135/7200</f>
        <v>4.7222222222222223E-3</v>
      </c>
      <c r="D135" s="32">
        <f>SUM(D131:D134)</f>
        <v>56</v>
      </c>
      <c r="E135" s="133">
        <f>D135/6953</f>
        <v>8.0540773766719399E-3</v>
      </c>
      <c r="F135" s="121">
        <f>SUM(F131:F134)</f>
        <v>162</v>
      </c>
      <c r="G135" s="134">
        <f>F135/28087</f>
        <v>5.7677929291131127E-3</v>
      </c>
      <c r="H135" s="32">
        <f>SUM(H131:H134)</f>
        <v>357</v>
      </c>
      <c r="I135" s="133">
        <f>H135/34933</f>
        <v>1.0219563163770647E-2</v>
      </c>
      <c r="J135" s="35">
        <f>IF(D135=0, "-", IF((B135-D135)/D135&lt;10, (B135-D135)/D135, "&gt;999%"))</f>
        <v>-0.39285714285714285</v>
      </c>
      <c r="K135" s="36">
        <f>IF(H135=0, "-", IF((F135-H135)/H135&lt;10, (F135-H135)/H135, "&gt;999%"))</f>
        <v>-0.54621848739495793</v>
      </c>
    </row>
    <row r="136" spans="1:11" x14ac:dyDescent="0.2">
      <c r="B136" s="130"/>
      <c r="D136" s="130"/>
      <c r="F136" s="130"/>
      <c r="H136" s="130"/>
    </row>
    <row r="137" spans="1:11" x14ac:dyDescent="0.2">
      <c r="A137" s="123" t="s">
        <v>269</v>
      </c>
      <c r="B137" s="124" t="s">
        <v>166</v>
      </c>
      <c r="C137" s="125" t="s">
        <v>167</v>
      </c>
      <c r="D137" s="124" t="s">
        <v>166</v>
      </c>
      <c r="E137" s="126" t="s">
        <v>167</v>
      </c>
      <c r="F137" s="125" t="s">
        <v>166</v>
      </c>
      <c r="G137" s="125" t="s">
        <v>167</v>
      </c>
      <c r="H137" s="124" t="s">
        <v>166</v>
      </c>
      <c r="I137" s="126" t="s">
        <v>167</v>
      </c>
      <c r="J137" s="124"/>
      <c r="K137" s="126"/>
    </row>
    <row r="138" spans="1:11" ht="15" x14ac:dyDescent="0.25">
      <c r="A138" s="20" t="s">
        <v>270</v>
      </c>
      <c r="B138" s="55">
        <v>0</v>
      </c>
      <c r="C138" s="127">
        <f>IF(B148=0, "-", B138/B148)</f>
        <v>0</v>
      </c>
      <c r="D138" s="55">
        <v>0</v>
      </c>
      <c r="E138" s="119">
        <f>IF(D148=0, "-", D138/D148)</f>
        <v>0</v>
      </c>
      <c r="F138" s="128">
        <v>4</v>
      </c>
      <c r="G138" s="127">
        <f>IF(F148=0, "-", F138/F148)</f>
        <v>9.0909090909090912E-2</v>
      </c>
      <c r="H138" s="55">
        <v>2</v>
      </c>
      <c r="I138" s="119">
        <f>IF(H148=0, "-", H138/H148)</f>
        <v>3.4482758620689655E-2</v>
      </c>
      <c r="J138" s="118" t="str">
        <f t="shared" ref="J138:J146" si="10">IF(D138=0, "-", IF((B138-D138)/D138&lt;10, (B138-D138)/D138, "&gt;999%"))</f>
        <v>-</v>
      </c>
      <c r="K138" s="119">
        <f t="shared" ref="K138:K146" si="11">IF(H138=0, "-", IF((F138-H138)/H138&lt;10, (F138-H138)/H138, "&gt;999%"))</f>
        <v>1</v>
      </c>
    </row>
    <row r="139" spans="1:11" ht="15" x14ac:dyDescent="0.25">
      <c r="A139" s="20" t="s">
        <v>271</v>
      </c>
      <c r="B139" s="55">
        <v>0</v>
      </c>
      <c r="C139" s="127">
        <f>IF(B148=0, "-", B139/B148)</f>
        <v>0</v>
      </c>
      <c r="D139" s="55">
        <v>1</v>
      </c>
      <c r="E139" s="119">
        <f>IF(D148=0, "-", D139/D148)</f>
        <v>0.1</v>
      </c>
      <c r="F139" s="128">
        <v>1</v>
      </c>
      <c r="G139" s="127">
        <f>IF(F148=0, "-", F139/F148)</f>
        <v>2.2727272727272728E-2</v>
      </c>
      <c r="H139" s="55">
        <v>3</v>
      </c>
      <c r="I139" s="119">
        <f>IF(H148=0, "-", H139/H148)</f>
        <v>5.1724137931034482E-2</v>
      </c>
      <c r="J139" s="118">
        <f t="shared" si="10"/>
        <v>-1</v>
      </c>
      <c r="K139" s="119">
        <f t="shared" si="11"/>
        <v>-0.66666666666666663</v>
      </c>
    </row>
    <row r="140" spans="1:11" ht="15" x14ac:dyDescent="0.25">
      <c r="A140" s="20" t="s">
        <v>272</v>
      </c>
      <c r="B140" s="55">
        <v>1</v>
      </c>
      <c r="C140" s="127">
        <f>IF(B148=0, "-", B140/B148)</f>
        <v>6.6666666666666666E-2</v>
      </c>
      <c r="D140" s="55">
        <v>6</v>
      </c>
      <c r="E140" s="119">
        <f>IF(D148=0, "-", D140/D148)</f>
        <v>0.6</v>
      </c>
      <c r="F140" s="128">
        <v>10</v>
      </c>
      <c r="G140" s="127">
        <f>IF(F148=0, "-", F140/F148)</f>
        <v>0.22727272727272727</v>
      </c>
      <c r="H140" s="55">
        <v>22</v>
      </c>
      <c r="I140" s="119">
        <f>IF(H148=0, "-", H140/H148)</f>
        <v>0.37931034482758619</v>
      </c>
      <c r="J140" s="118">
        <f t="shared" si="10"/>
        <v>-0.83333333333333337</v>
      </c>
      <c r="K140" s="119">
        <f t="shared" si="11"/>
        <v>-0.54545454545454541</v>
      </c>
    </row>
    <row r="141" spans="1:11" ht="15" x14ac:dyDescent="0.25">
      <c r="A141" s="20" t="s">
        <v>273</v>
      </c>
      <c r="B141" s="55">
        <v>6</v>
      </c>
      <c r="C141" s="127">
        <f>IF(B148=0, "-", B141/B148)</f>
        <v>0.4</v>
      </c>
      <c r="D141" s="55">
        <v>0</v>
      </c>
      <c r="E141" s="119">
        <f>IF(D148=0, "-", D141/D148)</f>
        <v>0</v>
      </c>
      <c r="F141" s="128">
        <v>10</v>
      </c>
      <c r="G141" s="127">
        <f>IF(F148=0, "-", F141/F148)</f>
        <v>0.22727272727272727</v>
      </c>
      <c r="H141" s="55">
        <v>0</v>
      </c>
      <c r="I141" s="119">
        <f>IF(H148=0, "-", H141/H148)</f>
        <v>0</v>
      </c>
      <c r="J141" s="118" t="str">
        <f t="shared" si="10"/>
        <v>-</v>
      </c>
      <c r="K141" s="119" t="str">
        <f t="shared" si="11"/>
        <v>-</v>
      </c>
    </row>
    <row r="142" spans="1:11" ht="15" x14ac:dyDescent="0.25">
      <c r="A142" s="20" t="s">
        <v>274</v>
      </c>
      <c r="B142" s="55">
        <v>0</v>
      </c>
      <c r="C142" s="127">
        <f>IF(B148=0, "-", B142/B148)</f>
        <v>0</v>
      </c>
      <c r="D142" s="55">
        <v>0</v>
      </c>
      <c r="E142" s="119">
        <f>IF(D148=0, "-", D142/D148)</f>
        <v>0</v>
      </c>
      <c r="F142" s="128">
        <v>1</v>
      </c>
      <c r="G142" s="127">
        <f>IF(F148=0, "-", F142/F148)</f>
        <v>2.2727272727272728E-2</v>
      </c>
      <c r="H142" s="55">
        <v>2</v>
      </c>
      <c r="I142" s="119">
        <f>IF(H148=0, "-", H142/H148)</f>
        <v>3.4482758620689655E-2</v>
      </c>
      <c r="J142" s="118" t="str">
        <f t="shared" si="10"/>
        <v>-</v>
      </c>
      <c r="K142" s="119">
        <f t="shared" si="11"/>
        <v>-0.5</v>
      </c>
    </row>
    <row r="143" spans="1:11" ht="15" x14ac:dyDescent="0.25">
      <c r="A143" s="20" t="s">
        <v>275</v>
      </c>
      <c r="B143" s="55">
        <v>0</v>
      </c>
      <c r="C143" s="127">
        <f>IF(B148=0, "-", B143/B148)</f>
        <v>0</v>
      </c>
      <c r="D143" s="55">
        <v>0</v>
      </c>
      <c r="E143" s="119">
        <f>IF(D148=0, "-", D143/D148)</f>
        <v>0</v>
      </c>
      <c r="F143" s="128">
        <v>0</v>
      </c>
      <c r="G143" s="127">
        <f>IF(F148=0, "-", F143/F148)</f>
        <v>0</v>
      </c>
      <c r="H143" s="55">
        <v>1</v>
      </c>
      <c r="I143" s="119">
        <f>IF(H148=0, "-", H143/H148)</f>
        <v>1.7241379310344827E-2</v>
      </c>
      <c r="J143" s="118" t="str">
        <f t="shared" si="10"/>
        <v>-</v>
      </c>
      <c r="K143" s="119">
        <f t="shared" si="11"/>
        <v>-1</v>
      </c>
    </row>
    <row r="144" spans="1:11" ht="15" x14ac:dyDescent="0.25">
      <c r="A144" s="20" t="s">
        <v>276</v>
      </c>
      <c r="B144" s="55">
        <v>0</v>
      </c>
      <c r="C144" s="127">
        <f>IF(B148=0, "-", B144/B148)</f>
        <v>0</v>
      </c>
      <c r="D144" s="55">
        <v>0</v>
      </c>
      <c r="E144" s="119">
        <f>IF(D148=0, "-", D144/D148)</f>
        <v>0</v>
      </c>
      <c r="F144" s="128">
        <v>1</v>
      </c>
      <c r="G144" s="127">
        <f>IF(F148=0, "-", F144/F148)</f>
        <v>2.2727272727272728E-2</v>
      </c>
      <c r="H144" s="55">
        <v>2</v>
      </c>
      <c r="I144" s="119">
        <f>IF(H148=0, "-", H144/H148)</f>
        <v>3.4482758620689655E-2</v>
      </c>
      <c r="J144" s="118" t="str">
        <f t="shared" si="10"/>
        <v>-</v>
      </c>
      <c r="K144" s="119">
        <f t="shared" si="11"/>
        <v>-0.5</v>
      </c>
    </row>
    <row r="145" spans="1:11" ht="15" x14ac:dyDescent="0.25">
      <c r="A145" s="20" t="s">
        <v>277</v>
      </c>
      <c r="B145" s="55">
        <v>0</v>
      </c>
      <c r="C145" s="127">
        <f>IF(B148=0, "-", B145/B148)</f>
        <v>0</v>
      </c>
      <c r="D145" s="55">
        <v>1</v>
      </c>
      <c r="E145" s="119">
        <f>IF(D148=0, "-", D145/D148)</f>
        <v>0.1</v>
      </c>
      <c r="F145" s="128">
        <v>1</v>
      </c>
      <c r="G145" s="127">
        <f>IF(F148=0, "-", F145/F148)</f>
        <v>2.2727272727272728E-2</v>
      </c>
      <c r="H145" s="55">
        <v>4</v>
      </c>
      <c r="I145" s="119">
        <f>IF(H148=0, "-", H145/H148)</f>
        <v>6.8965517241379309E-2</v>
      </c>
      <c r="J145" s="118">
        <f t="shared" si="10"/>
        <v>-1</v>
      </c>
      <c r="K145" s="119">
        <f t="shared" si="11"/>
        <v>-0.75</v>
      </c>
    </row>
    <row r="146" spans="1:11" ht="15" x14ac:dyDescent="0.25">
      <c r="A146" s="20" t="s">
        <v>278</v>
      </c>
      <c r="B146" s="55">
        <v>8</v>
      </c>
      <c r="C146" s="127">
        <f>IF(B148=0, "-", B146/B148)</f>
        <v>0.53333333333333333</v>
      </c>
      <c r="D146" s="55">
        <v>2</v>
      </c>
      <c r="E146" s="119">
        <f>IF(D148=0, "-", D146/D148)</f>
        <v>0.2</v>
      </c>
      <c r="F146" s="128">
        <v>16</v>
      </c>
      <c r="G146" s="127">
        <f>IF(F148=0, "-", F146/F148)</f>
        <v>0.36363636363636365</v>
      </c>
      <c r="H146" s="55">
        <v>22</v>
      </c>
      <c r="I146" s="119">
        <f>IF(H148=0, "-", H146/H148)</f>
        <v>0.37931034482758619</v>
      </c>
      <c r="J146" s="118">
        <f t="shared" si="10"/>
        <v>3</v>
      </c>
      <c r="K146" s="119">
        <f t="shared" si="11"/>
        <v>-0.27272727272727271</v>
      </c>
    </row>
    <row r="147" spans="1:11" x14ac:dyDescent="0.2">
      <c r="A147" s="129"/>
      <c r="B147" s="82"/>
      <c r="D147" s="82"/>
      <c r="E147" s="86"/>
      <c r="F147" s="130"/>
      <c r="H147" s="82"/>
      <c r="I147" s="86"/>
      <c r="J147" s="85"/>
      <c r="K147" s="86"/>
    </row>
    <row r="148" spans="1:11" s="38" customFormat="1" x14ac:dyDescent="0.2">
      <c r="A148" s="131" t="s">
        <v>279</v>
      </c>
      <c r="B148" s="32">
        <f>SUM(B138:B147)</f>
        <v>15</v>
      </c>
      <c r="C148" s="132">
        <f>B148/7200</f>
        <v>2.0833333333333333E-3</v>
      </c>
      <c r="D148" s="32">
        <f>SUM(D138:D147)</f>
        <v>10</v>
      </c>
      <c r="E148" s="133">
        <f>D148/6953</f>
        <v>1.4382281029771322E-3</v>
      </c>
      <c r="F148" s="121">
        <f>SUM(F138:F147)</f>
        <v>44</v>
      </c>
      <c r="G148" s="134">
        <f>F148/28087</f>
        <v>1.5665610424751663E-3</v>
      </c>
      <c r="H148" s="32">
        <f>SUM(H138:H147)</f>
        <v>58</v>
      </c>
      <c r="I148" s="133">
        <f>H148/34933</f>
        <v>1.6603211862708613E-3</v>
      </c>
      <c r="J148" s="35">
        <f>IF(D148=0, "-", IF((B148-D148)/D148&lt;10, (B148-D148)/D148, "&gt;999%"))</f>
        <v>0.5</v>
      </c>
      <c r="K148" s="36">
        <f>IF(H148=0, "-", IF((F148-H148)/H148&lt;10, (F148-H148)/H148, "&gt;999%"))</f>
        <v>-0.2413793103448276</v>
      </c>
    </row>
    <row r="149" spans="1:11" x14ac:dyDescent="0.2">
      <c r="B149" s="130"/>
      <c r="D149" s="130"/>
      <c r="F149" s="130"/>
      <c r="H149" s="130"/>
    </row>
    <row r="150" spans="1:11" s="38" customFormat="1" x14ac:dyDescent="0.2">
      <c r="A150" s="131" t="s">
        <v>280</v>
      </c>
      <c r="B150" s="32">
        <v>49</v>
      </c>
      <c r="C150" s="132">
        <f>B150/7200</f>
        <v>6.8055555555555551E-3</v>
      </c>
      <c r="D150" s="32">
        <v>66</v>
      </c>
      <c r="E150" s="133">
        <f>D150/6953</f>
        <v>9.4923054796490717E-3</v>
      </c>
      <c r="F150" s="121">
        <v>206</v>
      </c>
      <c r="G150" s="134">
        <f>F150/28087</f>
        <v>7.3343539715882795E-3</v>
      </c>
      <c r="H150" s="32">
        <v>415</v>
      </c>
      <c r="I150" s="133">
        <f>H150/34933</f>
        <v>1.1879884350041508E-2</v>
      </c>
      <c r="J150" s="35">
        <f>IF(D150=0, "-", IF((B150-D150)/D150&lt;10, (B150-D150)/D150, "&gt;999%"))</f>
        <v>-0.25757575757575757</v>
      </c>
      <c r="K150" s="36">
        <f>IF(H150=0, "-", IF((F150-H150)/H150&lt;10, (F150-H150)/H150, "&gt;999%"))</f>
        <v>-0.5036144578313253</v>
      </c>
    </row>
    <row r="151" spans="1:11" x14ac:dyDescent="0.2">
      <c r="B151" s="130"/>
      <c r="D151" s="130"/>
      <c r="F151" s="130"/>
      <c r="H151" s="130"/>
    </row>
    <row r="152" spans="1:11" ht="15.75" x14ac:dyDescent="0.25">
      <c r="A152" s="122" t="s">
        <v>32</v>
      </c>
      <c r="B152" s="170" t="s">
        <v>4</v>
      </c>
      <c r="C152" s="172"/>
      <c r="D152" s="172"/>
      <c r="E152" s="171"/>
      <c r="F152" s="170" t="s">
        <v>164</v>
      </c>
      <c r="G152" s="172"/>
      <c r="H152" s="172"/>
      <c r="I152" s="171"/>
      <c r="J152" s="170" t="s">
        <v>165</v>
      </c>
      <c r="K152" s="171"/>
    </row>
    <row r="153" spans="1:11" x14ac:dyDescent="0.2">
      <c r="A153" s="16"/>
      <c r="B153" s="170">
        <f>VALUE(RIGHT($B$2, 4))</f>
        <v>2020</v>
      </c>
      <c r="C153" s="171"/>
      <c r="D153" s="170">
        <f>B153-1</f>
        <v>2019</v>
      </c>
      <c r="E153" s="178"/>
      <c r="F153" s="170">
        <f>B153</f>
        <v>2020</v>
      </c>
      <c r="G153" s="178"/>
      <c r="H153" s="170">
        <f>D153</f>
        <v>2019</v>
      </c>
      <c r="I153" s="178"/>
      <c r="J153" s="13" t="s">
        <v>8</v>
      </c>
      <c r="K153" s="14" t="s">
        <v>5</v>
      </c>
    </row>
    <row r="154" spans="1:11" x14ac:dyDescent="0.2">
      <c r="A154" s="123" t="s">
        <v>281</v>
      </c>
      <c r="B154" s="124" t="s">
        <v>166</v>
      </c>
      <c r="C154" s="125" t="s">
        <v>167</v>
      </c>
      <c r="D154" s="124" t="s">
        <v>166</v>
      </c>
      <c r="E154" s="126" t="s">
        <v>167</v>
      </c>
      <c r="F154" s="125" t="s">
        <v>166</v>
      </c>
      <c r="G154" s="125" t="s">
        <v>167</v>
      </c>
      <c r="H154" s="124" t="s">
        <v>166</v>
      </c>
      <c r="I154" s="126" t="s">
        <v>167</v>
      </c>
      <c r="J154" s="124"/>
      <c r="K154" s="126"/>
    </row>
    <row r="155" spans="1:11" ht="15" x14ac:dyDescent="0.25">
      <c r="A155" s="20" t="s">
        <v>282</v>
      </c>
      <c r="B155" s="55">
        <v>2</v>
      </c>
      <c r="C155" s="127">
        <f>IF(B157=0, "-", B155/B157)</f>
        <v>1</v>
      </c>
      <c r="D155" s="55">
        <v>2</v>
      </c>
      <c r="E155" s="119">
        <f>IF(D157=0, "-", D155/D157)</f>
        <v>1</v>
      </c>
      <c r="F155" s="128">
        <v>9</v>
      </c>
      <c r="G155" s="127">
        <f>IF(F157=0, "-", F155/F157)</f>
        <v>1</v>
      </c>
      <c r="H155" s="55">
        <v>7</v>
      </c>
      <c r="I155" s="119">
        <f>IF(H157=0, "-", H155/H157)</f>
        <v>1</v>
      </c>
      <c r="J155" s="118">
        <f>IF(D155=0, "-", IF((B155-D155)/D155&lt;10, (B155-D155)/D155, "&gt;999%"))</f>
        <v>0</v>
      </c>
      <c r="K155" s="119">
        <f>IF(H155=0, "-", IF((F155-H155)/H155&lt;10, (F155-H155)/H155, "&gt;999%"))</f>
        <v>0.2857142857142857</v>
      </c>
    </row>
    <row r="156" spans="1:11" x14ac:dyDescent="0.2">
      <c r="A156" s="129"/>
      <c r="B156" s="82"/>
      <c r="D156" s="82"/>
      <c r="E156" s="86"/>
      <c r="F156" s="130"/>
      <c r="H156" s="82"/>
      <c r="I156" s="86"/>
      <c r="J156" s="85"/>
      <c r="K156" s="86"/>
    </row>
    <row r="157" spans="1:11" s="38" customFormat="1" x14ac:dyDescent="0.2">
      <c r="A157" s="131" t="s">
        <v>283</v>
      </c>
      <c r="B157" s="32">
        <f>SUM(B155:B156)</f>
        <v>2</v>
      </c>
      <c r="C157" s="132">
        <f>B157/7200</f>
        <v>2.7777777777777778E-4</v>
      </c>
      <c r="D157" s="32">
        <f>SUM(D155:D156)</f>
        <v>2</v>
      </c>
      <c r="E157" s="133">
        <f>D157/6953</f>
        <v>2.8764562059542645E-4</v>
      </c>
      <c r="F157" s="121">
        <f>SUM(F155:F156)</f>
        <v>9</v>
      </c>
      <c r="G157" s="134">
        <f>F157/28087</f>
        <v>3.2043294050628407E-4</v>
      </c>
      <c r="H157" s="32">
        <f>SUM(H155:H156)</f>
        <v>7</v>
      </c>
      <c r="I157" s="133">
        <f>H157/34933</f>
        <v>2.0038359144648326E-4</v>
      </c>
      <c r="J157" s="35">
        <f>IF(D157=0, "-", IF((B157-D157)/D157&lt;10, (B157-D157)/D157, "&gt;999%"))</f>
        <v>0</v>
      </c>
      <c r="K157" s="36">
        <f>IF(H157=0, "-", IF((F157-H157)/H157&lt;10, (F157-H157)/H157, "&gt;999%"))</f>
        <v>0.2857142857142857</v>
      </c>
    </row>
    <row r="158" spans="1:11" x14ac:dyDescent="0.2">
      <c r="B158" s="130"/>
      <c r="D158" s="130"/>
      <c r="F158" s="130"/>
      <c r="H158" s="130"/>
    </row>
    <row r="159" spans="1:11" x14ac:dyDescent="0.2">
      <c r="A159" s="123" t="s">
        <v>284</v>
      </c>
      <c r="B159" s="124" t="s">
        <v>166</v>
      </c>
      <c r="C159" s="125" t="s">
        <v>167</v>
      </c>
      <c r="D159" s="124" t="s">
        <v>166</v>
      </c>
      <c r="E159" s="126" t="s">
        <v>167</v>
      </c>
      <c r="F159" s="125" t="s">
        <v>166</v>
      </c>
      <c r="G159" s="125" t="s">
        <v>167</v>
      </c>
      <c r="H159" s="124" t="s">
        <v>166</v>
      </c>
      <c r="I159" s="126" t="s">
        <v>167</v>
      </c>
      <c r="J159" s="124"/>
      <c r="K159" s="126"/>
    </row>
    <row r="160" spans="1:11" ht="15" x14ac:dyDescent="0.25">
      <c r="A160" s="20" t="s">
        <v>285</v>
      </c>
      <c r="B160" s="55">
        <v>1</v>
      </c>
      <c r="C160" s="127">
        <f>IF(B167=0, "-", B160/B167)</f>
        <v>0.25</v>
      </c>
      <c r="D160" s="55">
        <v>0</v>
      </c>
      <c r="E160" s="119">
        <f>IF(D167=0, "-", D160/D167)</f>
        <v>0</v>
      </c>
      <c r="F160" s="128">
        <v>3</v>
      </c>
      <c r="G160" s="127">
        <f>IF(F167=0, "-", F160/F167)</f>
        <v>0.25</v>
      </c>
      <c r="H160" s="55">
        <v>1</v>
      </c>
      <c r="I160" s="119">
        <f>IF(H167=0, "-", H160/H167)</f>
        <v>8.3333333333333329E-2</v>
      </c>
      <c r="J160" s="118" t="str">
        <f t="shared" ref="J160:J165" si="12">IF(D160=0, "-", IF((B160-D160)/D160&lt;10, (B160-D160)/D160, "&gt;999%"))</f>
        <v>-</v>
      </c>
      <c r="K160" s="119">
        <f t="shared" ref="K160:K165" si="13">IF(H160=0, "-", IF((F160-H160)/H160&lt;10, (F160-H160)/H160, "&gt;999%"))</f>
        <v>2</v>
      </c>
    </row>
    <row r="161" spans="1:11" ht="15" x14ac:dyDescent="0.25">
      <c r="A161" s="20" t="s">
        <v>286</v>
      </c>
      <c r="B161" s="55">
        <v>0</v>
      </c>
      <c r="C161" s="127">
        <f>IF(B167=0, "-", B161/B167)</f>
        <v>0</v>
      </c>
      <c r="D161" s="55">
        <v>0</v>
      </c>
      <c r="E161" s="119">
        <f>IF(D167=0, "-", D161/D167)</f>
        <v>0</v>
      </c>
      <c r="F161" s="128">
        <v>0</v>
      </c>
      <c r="G161" s="127">
        <f>IF(F167=0, "-", F161/F167)</f>
        <v>0</v>
      </c>
      <c r="H161" s="55">
        <v>1</v>
      </c>
      <c r="I161" s="119">
        <f>IF(H167=0, "-", H161/H167)</f>
        <v>8.3333333333333329E-2</v>
      </c>
      <c r="J161" s="118" t="str">
        <f t="shared" si="12"/>
        <v>-</v>
      </c>
      <c r="K161" s="119">
        <f t="shared" si="13"/>
        <v>-1</v>
      </c>
    </row>
    <row r="162" spans="1:11" ht="15" x14ac:dyDescent="0.25">
      <c r="A162" s="20" t="s">
        <v>287</v>
      </c>
      <c r="B162" s="55">
        <v>0</v>
      </c>
      <c r="C162" s="127">
        <f>IF(B167=0, "-", B162/B167)</f>
        <v>0</v>
      </c>
      <c r="D162" s="55">
        <v>2</v>
      </c>
      <c r="E162" s="119">
        <f>IF(D167=0, "-", D162/D167)</f>
        <v>0.66666666666666663</v>
      </c>
      <c r="F162" s="128">
        <v>1</v>
      </c>
      <c r="G162" s="127">
        <f>IF(F167=0, "-", F162/F167)</f>
        <v>8.3333333333333329E-2</v>
      </c>
      <c r="H162" s="55">
        <v>3</v>
      </c>
      <c r="I162" s="119">
        <f>IF(H167=0, "-", H162/H167)</f>
        <v>0.25</v>
      </c>
      <c r="J162" s="118">
        <f t="shared" si="12"/>
        <v>-1</v>
      </c>
      <c r="K162" s="119">
        <f t="shared" si="13"/>
        <v>-0.66666666666666663</v>
      </c>
    </row>
    <row r="163" spans="1:11" ht="15" x14ac:dyDescent="0.25">
      <c r="A163" s="20" t="s">
        <v>288</v>
      </c>
      <c r="B163" s="55">
        <v>1</v>
      </c>
      <c r="C163" s="127">
        <f>IF(B167=0, "-", B163/B167)</f>
        <v>0.25</v>
      </c>
      <c r="D163" s="55">
        <v>0</v>
      </c>
      <c r="E163" s="119">
        <f>IF(D167=0, "-", D163/D167)</f>
        <v>0</v>
      </c>
      <c r="F163" s="128">
        <v>4</v>
      </c>
      <c r="G163" s="127">
        <f>IF(F167=0, "-", F163/F167)</f>
        <v>0.33333333333333331</v>
      </c>
      <c r="H163" s="55">
        <v>0</v>
      </c>
      <c r="I163" s="119">
        <f>IF(H167=0, "-", H163/H167)</f>
        <v>0</v>
      </c>
      <c r="J163" s="118" t="str">
        <f t="shared" si="12"/>
        <v>-</v>
      </c>
      <c r="K163" s="119" t="str">
        <f t="shared" si="13"/>
        <v>-</v>
      </c>
    </row>
    <row r="164" spans="1:11" ht="15" x14ac:dyDescent="0.25">
      <c r="A164" s="20" t="s">
        <v>289</v>
      </c>
      <c r="B164" s="55">
        <v>1</v>
      </c>
      <c r="C164" s="127">
        <f>IF(B167=0, "-", B164/B167)</f>
        <v>0.25</v>
      </c>
      <c r="D164" s="55">
        <v>1</v>
      </c>
      <c r="E164" s="119">
        <f>IF(D167=0, "-", D164/D167)</f>
        <v>0.33333333333333331</v>
      </c>
      <c r="F164" s="128">
        <v>2</v>
      </c>
      <c r="G164" s="127">
        <f>IF(F167=0, "-", F164/F167)</f>
        <v>0.16666666666666666</v>
      </c>
      <c r="H164" s="55">
        <v>2</v>
      </c>
      <c r="I164" s="119">
        <f>IF(H167=0, "-", H164/H167)</f>
        <v>0.16666666666666666</v>
      </c>
      <c r="J164" s="118">
        <f t="shared" si="12"/>
        <v>0</v>
      </c>
      <c r="K164" s="119">
        <f t="shared" si="13"/>
        <v>0</v>
      </c>
    </row>
    <row r="165" spans="1:11" ht="15" x14ac:dyDescent="0.25">
      <c r="A165" s="20" t="s">
        <v>290</v>
      </c>
      <c r="B165" s="55">
        <v>1</v>
      </c>
      <c r="C165" s="127">
        <f>IF(B167=0, "-", B165/B167)</f>
        <v>0.25</v>
      </c>
      <c r="D165" s="55">
        <v>0</v>
      </c>
      <c r="E165" s="119">
        <f>IF(D167=0, "-", D165/D167)</f>
        <v>0</v>
      </c>
      <c r="F165" s="128">
        <v>2</v>
      </c>
      <c r="G165" s="127">
        <f>IF(F167=0, "-", F165/F167)</f>
        <v>0.16666666666666666</v>
      </c>
      <c r="H165" s="55">
        <v>5</v>
      </c>
      <c r="I165" s="119">
        <f>IF(H167=0, "-", H165/H167)</f>
        <v>0.41666666666666669</v>
      </c>
      <c r="J165" s="118" t="str">
        <f t="shared" si="12"/>
        <v>-</v>
      </c>
      <c r="K165" s="119">
        <f t="shared" si="13"/>
        <v>-0.6</v>
      </c>
    </row>
    <row r="166" spans="1:11" x14ac:dyDescent="0.2">
      <c r="A166" s="129"/>
      <c r="B166" s="82"/>
      <c r="D166" s="82"/>
      <c r="E166" s="86"/>
      <c r="F166" s="130"/>
      <c r="H166" s="82"/>
      <c r="I166" s="86"/>
      <c r="J166" s="85"/>
      <c r="K166" s="86"/>
    </row>
    <row r="167" spans="1:11" s="38" customFormat="1" x14ac:dyDescent="0.2">
      <c r="A167" s="131" t="s">
        <v>291</v>
      </c>
      <c r="B167" s="32">
        <f>SUM(B160:B166)</f>
        <v>4</v>
      </c>
      <c r="C167" s="132">
        <f>B167/7200</f>
        <v>5.5555555555555556E-4</v>
      </c>
      <c r="D167" s="32">
        <f>SUM(D160:D166)</f>
        <v>3</v>
      </c>
      <c r="E167" s="133">
        <f>D167/6953</f>
        <v>4.3146843089313965E-4</v>
      </c>
      <c r="F167" s="121">
        <f>SUM(F160:F166)</f>
        <v>12</v>
      </c>
      <c r="G167" s="134">
        <f>F167/28087</f>
        <v>4.2724392067504537E-4</v>
      </c>
      <c r="H167" s="32">
        <f>SUM(H160:H166)</f>
        <v>12</v>
      </c>
      <c r="I167" s="133">
        <f>H167/34933</f>
        <v>3.4351472819397133E-4</v>
      </c>
      <c r="J167" s="35">
        <f>IF(D167=0, "-", IF((B167-D167)/D167&lt;10, (B167-D167)/D167, "&gt;999%"))</f>
        <v>0.33333333333333331</v>
      </c>
      <c r="K167" s="36">
        <f>IF(H167=0, "-", IF((F167-H167)/H167&lt;10, (F167-H167)/H167, "&gt;999%"))</f>
        <v>0</v>
      </c>
    </row>
    <row r="168" spans="1:11" x14ac:dyDescent="0.2">
      <c r="B168" s="130"/>
      <c r="D168" s="130"/>
      <c r="F168" s="130"/>
      <c r="H168" s="130"/>
    </row>
    <row r="169" spans="1:11" s="38" customFormat="1" x14ac:dyDescent="0.2">
      <c r="A169" s="131" t="s">
        <v>292</v>
      </c>
      <c r="B169" s="32">
        <v>6</v>
      </c>
      <c r="C169" s="132">
        <f>B169/7200</f>
        <v>8.3333333333333339E-4</v>
      </c>
      <c r="D169" s="32">
        <v>5</v>
      </c>
      <c r="E169" s="133">
        <f>D169/6953</f>
        <v>7.191140514885661E-4</v>
      </c>
      <c r="F169" s="121">
        <v>21</v>
      </c>
      <c r="G169" s="134">
        <f>F169/28087</f>
        <v>7.4767686118132944E-4</v>
      </c>
      <c r="H169" s="32">
        <v>19</v>
      </c>
      <c r="I169" s="133">
        <f>H169/34933</f>
        <v>5.4389831964045464E-4</v>
      </c>
      <c r="J169" s="35">
        <f>IF(D169=0, "-", IF((B169-D169)/D169&lt;10, (B169-D169)/D169, "&gt;999%"))</f>
        <v>0.2</v>
      </c>
      <c r="K169" s="36">
        <f>IF(H169=0, "-", IF((F169-H169)/H169&lt;10, (F169-H169)/H169, "&gt;999%"))</f>
        <v>0.10526315789473684</v>
      </c>
    </row>
    <row r="170" spans="1:11" x14ac:dyDescent="0.2">
      <c r="B170" s="130"/>
      <c r="D170" s="130"/>
      <c r="F170" s="130"/>
      <c r="H170" s="130"/>
    </row>
    <row r="171" spans="1:11" ht="15.75" x14ac:dyDescent="0.25">
      <c r="A171" s="122" t="s">
        <v>33</v>
      </c>
      <c r="B171" s="170" t="s">
        <v>4</v>
      </c>
      <c r="C171" s="172"/>
      <c r="D171" s="172"/>
      <c r="E171" s="171"/>
      <c r="F171" s="170" t="s">
        <v>164</v>
      </c>
      <c r="G171" s="172"/>
      <c r="H171" s="172"/>
      <c r="I171" s="171"/>
      <c r="J171" s="170" t="s">
        <v>165</v>
      </c>
      <c r="K171" s="171"/>
    </row>
    <row r="172" spans="1:11" x14ac:dyDescent="0.2">
      <c r="A172" s="16"/>
      <c r="B172" s="170">
        <f>VALUE(RIGHT($B$2, 4))</f>
        <v>2020</v>
      </c>
      <c r="C172" s="171"/>
      <c r="D172" s="170">
        <f>B172-1</f>
        <v>2019</v>
      </c>
      <c r="E172" s="178"/>
      <c r="F172" s="170">
        <f>B172</f>
        <v>2020</v>
      </c>
      <c r="G172" s="178"/>
      <c r="H172" s="170">
        <f>D172</f>
        <v>2019</v>
      </c>
      <c r="I172" s="178"/>
      <c r="J172" s="13" t="s">
        <v>8</v>
      </c>
      <c r="K172" s="14" t="s">
        <v>5</v>
      </c>
    </row>
    <row r="173" spans="1:11" x14ac:dyDescent="0.2">
      <c r="A173" s="123" t="s">
        <v>293</v>
      </c>
      <c r="B173" s="124" t="s">
        <v>166</v>
      </c>
      <c r="C173" s="125" t="s">
        <v>167</v>
      </c>
      <c r="D173" s="124" t="s">
        <v>166</v>
      </c>
      <c r="E173" s="126" t="s">
        <v>167</v>
      </c>
      <c r="F173" s="125" t="s">
        <v>166</v>
      </c>
      <c r="G173" s="125" t="s">
        <v>167</v>
      </c>
      <c r="H173" s="124" t="s">
        <v>166</v>
      </c>
      <c r="I173" s="126" t="s">
        <v>167</v>
      </c>
      <c r="J173" s="124"/>
      <c r="K173" s="126"/>
    </row>
    <row r="174" spans="1:11" ht="15" x14ac:dyDescent="0.25">
      <c r="A174" s="20" t="s">
        <v>294</v>
      </c>
      <c r="B174" s="55">
        <v>5</v>
      </c>
      <c r="C174" s="127">
        <f>IF(B182=0, "-", B174/B182)</f>
        <v>0.14285714285714285</v>
      </c>
      <c r="D174" s="55">
        <v>7</v>
      </c>
      <c r="E174" s="119">
        <f>IF(D182=0, "-", D174/D182)</f>
        <v>0.14893617021276595</v>
      </c>
      <c r="F174" s="128">
        <v>22</v>
      </c>
      <c r="G174" s="127">
        <f>IF(F182=0, "-", F174/F182)</f>
        <v>0.12865497076023391</v>
      </c>
      <c r="H174" s="55">
        <v>27</v>
      </c>
      <c r="I174" s="119">
        <f>IF(H182=0, "-", H174/H182)</f>
        <v>0.12442396313364056</v>
      </c>
      <c r="J174" s="118">
        <f t="shared" ref="J174:J180" si="14">IF(D174=0, "-", IF((B174-D174)/D174&lt;10, (B174-D174)/D174, "&gt;999%"))</f>
        <v>-0.2857142857142857</v>
      </c>
      <c r="K174" s="119">
        <f t="shared" ref="K174:K180" si="15">IF(H174=0, "-", IF((F174-H174)/H174&lt;10, (F174-H174)/H174, "&gt;999%"))</f>
        <v>-0.18518518518518517</v>
      </c>
    </row>
    <row r="175" spans="1:11" ht="15" x14ac:dyDescent="0.25">
      <c r="A175" s="20" t="s">
        <v>295</v>
      </c>
      <c r="B175" s="55">
        <v>0</v>
      </c>
      <c r="C175" s="127">
        <f>IF(B182=0, "-", B175/B182)</f>
        <v>0</v>
      </c>
      <c r="D175" s="55">
        <v>4</v>
      </c>
      <c r="E175" s="119">
        <f>IF(D182=0, "-", D175/D182)</f>
        <v>8.5106382978723402E-2</v>
      </c>
      <c r="F175" s="128">
        <v>11</v>
      </c>
      <c r="G175" s="127">
        <f>IF(F182=0, "-", F175/F182)</f>
        <v>6.4327485380116955E-2</v>
      </c>
      <c r="H175" s="55">
        <v>21</v>
      </c>
      <c r="I175" s="119">
        <f>IF(H182=0, "-", H175/H182)</f>
        <v>9.6774193548387094E-2</v>
      </c>
      <c r="J175" s="118">
        <f t="shared" si="14"/>
        <v>-1</v>
      </c>
      <c r="K175" s="119">
        <f t="shared" si="15"/>
        <v>-0.47619047619047616</v>
      </c>
    </row>
    <row r="176" spans="1:11" ht="15" x14ac:dyDescent="0.25">
      <c r="A176" s="20" t="s">
        <v>296</v>
      </c>
      <c r="B176" s="55">
        <v>23</v>
      </c>
      <c r="C176" s="127">
        <f>IF(B182=0, "-", B176/B182)</f>
        <v>0.65714285714285714</v>
      </c>
      <c r="D176" s="55">
        <v>22</v>
      </c>
      <c r="E176" s="119">
        <f>IF(D182=0, "-", D176/D182)</f>
        <v>0.46808510638297873</v>
      </c>
      <c r="F176" s="128">
        <v>106</v>
      </c>
      <c r="G176" s="127">
        <f>IF(F182=0, "-", F176/F182)</f>
        <v>0.61988304093567248</v>
      </c>
      <c r="H176" s="55">
        <v>107</v>
      </c>
      <c r="I176" s="119">
        <f>IF(H182=0, "-", H176/H182)</f>
        <v>0.49308755760368661</v>
      </c>
      <c r="J176" s="118">
        <f t="shared" si="14"/>
        <v>4.5454545454545456E-2</v>
      </c>
      <c r="K176" s="119">
        <f t="shared" si="15"/>
        <v>-9.3457943925233638E-3</v>
      </c>
    </row>
    <row r="177" spans="1:11" ht="15" x14ac:dyDescent="0.25">
      <c r="A177" s="20" t="s">
        <v>297</v>
      </c>
      <c r="B177" s="55">
        <v>3</v>
      </c>
      <c r="C177" s="127">
        <f>IF(B182=0, "-", B177/B182)</f>
        <v>8.5714285714285715E-2</v>
      </c>
      <c r="D177" s="55">
        <v>2</v>
      </c>
      <c r="E177" s="119">
        <f>IF(D182=0, "-", D177/D182)</f>
        <v>4.2553191489361701E-2</v>
      </c>
      <c r="F177" s="128">
        <v>10</v>
      </c>
      <c r="G177" s="127">
        <f>IF(F182=0, "-", F177/F182)</f>
        <v>5.8479532163742687E-2</v>
      </c>
      <c r="H177" s="55">
        <v>16</v>
      </c>
      <c r="I177" s="119">
        <f>IF(H182=0, "-", H177/H182)</f>
        <v>7.3732718894009217E-2</v>
      </c>
      <c r="J177" s="118">
        <f t="shared" si="14"/>
        <v>0.5</v>
      </c>
      <c r="K177" s="119">
        <f t="shared" si="15"/>
        <v>-0.375</v>
      </c>
    </row>
    <row r="178" spans="1:11" ht="15" x14ac:dyDescent="0.25">
      <c r="A178" s="20" t="s">
        <v>298</v>
      </c>
      <c r="B178" s="55">
        <v>2</v>
      </c>
      <c r="C178" s="127">
        <f>IF(B182=0, "-", B178/B182)</f>
        <v>5.7142857142857141E-2</v>
      </c>
      <c r="D178" s="55">
        <v>6</v>
      </c>
      <c r="E178" s="119">
        <f>IF(D182=0, "-", D178/D182)</f>
        <v>0.1276595744680851</v>
      </c>
      <c r="F178" s="128">
        <v>11</v>
      </c>
      <c r="G178" s="127">
        <f>IF(F182=0, "-", F178/F182)</f>
        <v>6.4327485380116955E-2</v>
      </c>
      <c r="H178" s="55">
        <v>28</v>
      </c>
      <c r="I178" s="119">
        <f>IF(H182=0, "-", H178/H182)</f>
        <v>0.12903225806451613</v>
      </c>
      <c r="J178" s="118">
        <f t="shared" si="14"/>
        <v>-0.66666666666666663</v>
      </c>
      <c r="K178" s="119">
        <f t="shared" si="15"/>
        <v>-0.6071428571428571</v>
      </c>
    </row>
    <row r="179" spans="1:11" ht="15" x14ac:dyDescent="0.25">
      <c r="A179" s="20" t="s">
        <v>299</v>
      </c>
      <c r="B179" s="55">
        <v>0</v>
      </c>
      <c r="C179" s="127">
        <f>IF(B182=0, "-", B179/B182)</f>
        <v>0</v>
      </c>
      <c r="D179" s="55">
        <v>4</v>
      </c>
      <c r="E179" s="119">
        <f>IF(D182=0, "-", D179/D182)</f>
        <v>8.5106382978723402E-2</v>
      </c>
      <c r="F179" s="128">
        <v>6</v>
      </c>
      <c r="G179" s="127">
        <f>IF(F182=0, "-", F179/F182)</f>
        <v>3.5087719298245612E-2</v>
      </c>
      <c r="H179" s="55">
        <v>6</v>
      </c>
      <c r="I179" s="119">
        <f>IF(H182=0, "-", H179/H182)</f>
        <v>2.7649769585253458E-2</v>
      </c>
      <c r="J179" s="118">
        <f t="shared" si="14"/>
        <v>-1</v>
      </c>
      <c r="K179" s="119">
        <f t="shared" si="15"/>
        <v>0</v>
      </c>
    </row>
    <row r="180" spans="1:11" ht="15" x14ac:dyDescent="0.25">
      <c r="A180" s="20" t="s">
        <v>300</v>
      </c>
      <c r="B180" s="55">
        <v>2</v>
      </c>
      <c r="C180" s="127">
        <f>IF(B182=0, "-", B180/B182)</f>
        <v>5.7142857142857141E-2</v>
      </c>
      <c r="D180" s="55">
        <v>2</v>
      </c>
      <c r="E180" s="119">
        <f>IF(D182=0, "-", D180/D182)</f>
        <v>4.2553191489361701E-2</v>
      </c>
      <c r="F180" s="128">
        <v>5</v>
      </c>
      <c r="G180" s="127">
        <f>IF(F182=0, "-", F180/F182)</f>
        <v>2.9239766081871343E-2</v>
      </c>
      <c r="H180" s="55">
        <v>12</v>
      </c>
      <c r="I180" s="119">
        <f>IF(H182=0, "-", H180/H182)</f>
        <v>5.5299539170506916E-2</v>
      </c>
      <c r="J180" s="118">
        <f t="shared" si="14"/>
        <v>0</v>
      </c>
      <c r="K180" s="119">
        <f t="shared" si="15"/>
        <v>-0.58333333333333337</v>
      </c>
    </row>
    <row r="181" spans="1:11" x14ac:dyDescent="0.2">
      <c r="A181" s="129"/>
      <c r="B181" s="82"/>
      <c r="D181" s="82"/>
      <c r="E181" s="86"/>
      <c r="F181" s="130"/>
      <c r="H181" s="82"/>
      <c r="I181" s="86"/>
      <c r="J181" s="85"/>
      <c r="K181" s="86"/>
    </row>
    <row r="182" spans="1:11" s="38" customFormat="1" x14ac:dyDescent="0.2">
      <c r="A182" s="131" t="s">
        <v>301</v>
      </c>
      <c r="B182" s="32">
        <f>SUM(B174:B181)</f>
        <v>35</v>
      </c>
      <c r="C182" s="132">
        <f>B182/7200</f>
        <v>4.8611111111111112E-3</v>
      </c>
      <c r="D182" s="32">
        <f>SUM(D174:D181)</f>
        <v>47</v>
      </c>
      <c r="E182" s="133">
        <f>D182/6953</f>
        <v>6.7596720839925208E-3</v>
      </c>
      <c r="F182" s="121">
        <f>SUM(F174:F181)</f>
        <v>171</v>
      </c>
      <c r="G182" s="134">
        <f>F182/28087</f>
        <v>6.0882258696193965E-3</v>
      </c>
      <c r="H182" s="32">
        <f>SUM(H174:H181)</f>
        <v>217</v>
      </c>
      <c r="I182" s="133">
        <f>H182/34933</f>
        <v>6.2118913348409811E-3</v>
      </c>
      <c r="J182" s="35">
        <f>IF(D182=0, "-", IF((B182-D182)/D182&lt;10, (B182-D182)/D182, "&gt;999%"))</f>
        <v>-0.25531914893617019</v>
      </c>
      <c r="K182" s="36">
        <f>IF(H182=0, "-", IF((F182-H182)/H182&lt;10, (F182-H182)/H182, "&gt;999%"))</f>
        <v>-0.2119815668202765</v>
      </c>
    </row>
    <row r="183" spans="1:11" x14ac:dyDescent="0.2">
      <c r="B183" s="130"/>
      <c r="D183" s="130"/>
      <c r="F183" s="130"/>
      <c r="H183" s="130"/>
    </row>
    <row r="184" spans="1:11" x14ac:dyDescent="0.2">
      <c r="A184" s="123" t="s">
        <v>302</v>
      </c>
      <c r="B184" s="124" t="s">
        <v>166</v>
      </c>
      <c r="C184" s="125" t="s">
        <v>167</v>
      </c>
      <c r="D184" s="124" t="s">
        <v>166</v>
      </c>
      <c r="E184" s="126" t="s">
        <v>167</v>
      </c>
      <c r="F184" s="125" t="s">
        <v>166</v>
      </c>
      <c r="G184" s="125" t="s">
        <v>167</v>
      </c>
      <c r="H184" s="124" t="s">
        <v>166</v>
      </c>
      <c r="I184" s="126" t="s">
        <v>167</v>
      </c>
      <c r="J184" s="124"/>
      <c r="K184" s="126"/>
    </row>
    <row r="185" spans="1:11" ht="15" x14ac:dyDescent="0.25">
      <c r="A185" s="20" t="s">
        <v>303</v>
      </c>
      <c r="B185" s="55">
        <v>0</v>
      </c>
      <c r="C185" s="127">
        <f>IF(B190=0, "-", B185/B190)</f>
        <v>0</v>
      </c>
      <c r="D185" s="55">
        <v>0</v>
      </c>
      <c r="E185" s="119" t="str">
        <f>IF(D190=0, "-", D185/D190)</f>
        <v>-</v>
      </c>
      <c r="F185" s="128">
        <v>0</v>
      </c>
      <c r="G185" s="127">
        <f>IF(F190=0, "-", F185/F190)</f>
        <v>0</v>
      </c>
      <c r="H185" s="55">
        <v>1</v>
      </c>
      <c r="I185" s="119">
        <f>IF(H190=0, "-", H185/H190)</f>
        <v>0.1111111111111111</v>
      </c>
      <c r="J185" s="118" t="str">
        <f>IF(D185=0, "-", IF((B185-D185)/D185&lt;10, (B185-D185)/D185, "&gt;999%"))</f>
        <v>-</v>
      </c>
      <c r="K185" s="119">
        <f>IF(H185=0, "-", IF((F185-H185)/H185&lt;10, (F185-H185)/H185, "&gt;999%"))</f>
        <v>-1</v>
      </c>
    </row>
    <row r="186" spans="1:11" ht="15" x14ac:dyDescent="0.25">
      <c r="A186" s="20" t="s">
        <v>304</v>
      </c>
      <c r="B186" s="55">
        <v>0</v>
      </c>
      <c r="C186" s="127">
        <f>IF(B190=0, "-", B186/B190)</f>
        <v>0</v>
      </c>
      <c r="D186" s="55">
        <v>0</v>
      </c>
      <c r="E186" s="119" t="str">
        <f>IF(D190=0, "-", D186/D190)</f>
        <v>-</v>
      </c>
      <c r="F186" s="128">
        <v>4</v>
      </c>
      <c r="G186" s="127">
        <f>IF(F190=0, "-", F186/F190)</f>
        <v>0.26666666666666666</v>
      </c>
      <c r="H186" s="55">
        <v>3</v>
      </c>
      <c r="I186" s="119">
        <f>IF(H190=0, "-", H186/H190)</f>
        <v>0.33333333333333331</v>
      </c>
      <c r="J186" s="118" t="str">
        <f>IF(D186=0, "-", IF((B186-D186)/D186&lt;10, (B186-D186)/D186, "&gt;999%"))</f>
        <v>-</v>
      </c>
      <c r="K186" s="119">
        <f>IF(H186=0, "-", IF((F186-H186)/H186&lt;10, (F186-H186)/H186, "&gt;999%"))</f>
        <v>0.33333333333333331</v>
      </c>
    </row>
    <row r="187" spans="1:11" ht="15" x14ac:dyDescent="0.25">
      <c r="A187" s="20" t="s">
        <v>305</v>
      </c>
      <c r="B187" s="55">
        <v>1</v>
      </c>
      <c r="C187" s="127">
        <f>IF(B190=0, "-", B187/B190)</f>
        <v>1</v>
      </c>
      <c r="D187" s="55">
        <v>0</v>
      </c>
      <c r="E187" s="119" t="str">
        <f>IF(D190=0, "-", D187/D190)</f>
        <v>-</v>
      </c>
      <c r="F187" s="128">
        <v>4</v>
      </c>
      <c r="G187" s="127">
        <f>IF(F190=0, "-", F187/F190)</f>
        <v>0.26666666666666666</v>
      </c>
      <c r="H187" s="55">
        <v>5</v>
      </c>
      <c r="I187" s="119">
        <f>IF(H190=0, "-", H187/H190)</f>
        <v>0.55555555555555558</v>
      </c>
      <c r="J187" s="118" t="str">
        <f>IF(D187=0, "-", IF((B187-D187)/D187&lt;10, (B187-D187)/D187, "&gt;999%"))</f>
        <v>-</v>
      </c>
      <c r="K187" s="119">
        <f>IF(H187=0, "-", IF((F187-H187)/H187&lt;10, (F187-H187)/H187, "&gt;999%"))</f>
        <v>-0.2</v>
      </c>
    </row>
    <row r="188" spans="1:11" ht="15" x14ac:dyDescent="0.25">
      <c r="A188" s="20" t="s">
        <v>306</v>
      </c>
      <c r="B188" s="55">
        <v>0</v>
      </c>
      <c r="C188" s="127">
        <f>IF(B190=0, "-", B188/B190)</f>
        <v>0</v>
      </c>
      <c r="D188" s="55">
        <v>0</v>
      </c>
      <c r="E188" s="119" t="str">
        <f>IF(D190=0, "-", D188/D190)</f>
        <v>-</v>
      </c>
      <c r="F188" s="128">
        <v>7</v>
      </c>
      <c r="G188" s="127">
        <f>IF(F190=0, "-", F188/F190)</f>
        <v>0.46666666666666667</v>
      </c>
      <c r="H188" s="55">
        <v>0</v>
      </c>
      <c r="I188" s="119">
        <f>IF(H190=0, "-", H188/H190)</f>
        <v>0</v>
      </c>
      <c r="J188" s="118" t="str">
        <f>IF(D188=0, "-", IF((B188-D188)/D188&lt;10, (B188-D188)/D188, "&gt;999%"))</f>
        <v>-</v>
      </c>
      <c r="K188" s="119" t="str">
        <f>IF(H188=0, "-", IF((F188-H188)/H188&lt;10, (F188-H188)/H188, "&gt;999%"))</f>
        <v>-</v>
      </c>
    </row>
    <row r="189" spans="1:11" x14ac:dyDescent="0.2">
      <c r="A189" s="129"/>
      <c r="B189" s="82"/>
      <c r="D189" s="82"/>
      <c r="E189" s="86"/>
      <c r="F189" s="130"/>
      <c r="H189" s="82"/>
      <c r="I189" s="86"/>
      <c r="J189" s="85"/>
      <c r="K189" s="86"/>
    </row>
    <row r="190" spans="1:11" s="38" customFormat="1" x14ac:dyDescent="0.2">
      <c r="A190" s="131" t="s">
        <v>307</v>
      </c>
      <c r="B190" s="32">
        <f>SUM(B185:B189)</f>
        <v>1</v>
      </c>
      <c r="C190" s="132">
        <f>B190/7200</f>
        <v>1.3888888888888889E-4</v>
      </c>
      <c r="D190" s="32">
        <f>SUM(D185:D189)</f>
        <v>0</v>
      </c>
      <c r="E190" s="133">
        <f>D190/6953</f>
        <v>0</v>
      </c>
      <c r="F190" s="121">
        <f>SUM(F185:F189)</f>
        <v>15</v>
      </c>
      <c r="G190" s="134">
        <f>F190/28087</f>
        <v>5.3405490084380673E-4</v>
      </c>
      <c r="H190" s="32">
        <f>SUM(H185:H189)</f>
        <v>9</v>
      </c>
      <c r="I190" s="133">
        <f>H190/34933</f>
        <v>2.576360461454785E-4</v>
      </c>
      <c r="J190" s="35" t="str">
        <f>IF(D190=0, "-", IF((B190-D190)/D190&lt;10, (B190-D190)/D190, "&gt;999%"))</f>
        <v>-</v>
      </c>
      <c r="K190" s="36">
        <f>IF(H190=0, "-", IF((F190-H190)/H190&lt;10, (F190-H190)/H190, "&gt;999%"))</f>
        <v>0.66666666666666663</v>
      </c>
    </row>
    <row r="191" spans="1:11" x14ac:dyDescent="0.2">
      <c r="B191" s="130"/>
      <c r="D191" s="130"/>
      <c r="F191" s="130"/>
      <c r="H191" s="130"/>
    </row>
    <row r="192" spans="1:11" s="38" customFormat="1" x14ac:dyDescent="0.2">
      <c r="A192" s="131" t="s">
        <v>308</v>
      </c>
      <c r="B192" s="32">
        <v>36</v>
      </c>
      <c r="C192" s="132">
        <f>B192/7200</f>
        <v>5.0000000000000001E-3</v>
      </c>
      <c r="D192" s="32">
        <v>47</v>
      </c>
      <c r="E192" s="133">
        <f>D192/6953</f>
        <v>6.7596720839925208E-3</v>
      </c>
      <c r="F192" s="121">
        <v>186</v>
      </c>
      <c r="G192" s="134">
        <f>F192/28087</f>
        <v>6.622280770463204E-3</v>
      </c>
      <c r="H192" s="32">
        <v>226</v>
      </c>
      <c r="I192" s="133">
        <f>H192/34933</f>
        <v>6.4695273809864595E-3</v>
      </c>
      <c r="J192" s="35">
        <f>IF(D192=0, "-", IF((B192-D192)/D192&lt;10, (B192-D192)/D192, "&gt;999%"))</f>
        <v>-0.23404255319148937</v>
      </c>
      <c r="K192" s="36">
        <f>IF(H192=0, "-", IF((F192-H192)/H192&lt;10, (F192-H192)/H192, "&gt;999%"))</f>
        <v>-0.17699115044247787</v>
      </c>
    </row>
    <row r="193" spans="1:11" x14ac:dyDescent="0.2">
      <c r="B193" s="130"/>
      <c r="D193" s="130"/>
      <c r="F193" s="130"/>
      <c r="H193" s="130"/>
    </row>
    <row r="194" spans="1:11" ht="15.75" x14ac:dyDescent="0.25">
      <c r="A194" s="122" t="s">
        <v>34</v>
      </c>
      <c r="B194" s="170" t="s">
        <v>4</v>
      </c>
      <c r="C194" s="172"/>
      <c r="D194" s="172"/>
      <c r="E194" s="171"/>
      <c r="F194" s="170" t="s">
        <v>164</v>
      </c>
      <c r="G194" s="172"/>
      <c r="H194" s="172"/>
      <c r="I194" s="171"/>
      <c r="J194" s="170" t="s">
        <v>165</v>
      </c>
      <c r="K194" s="171"/>
    </row>
    <row r="195" spans="1:11" x14ac:dyDescent="0.2">
      <c r="A195" s="16"/>
      <c r="B195" s="170">
        <f>VALUE(RIGHT($B$2, 4))</f>
        <v>2020</v>
      </c>
      <c r="C195" s="171"/>
      <c r="D195" s="170">
        <f>B195-1</f>
        <v>2019</v>
      </c>
      <c r="E195" s="178"/>
      <c r="F195" s="170">
        <f>B195</f>
        <v>2020</v>
      </c>
      <c r="G195" s="178"/>
      <c r="H195" s="170">
        <f>D195</f>
        <v>2019</v>
      </c>
      <c r="I195" s="178"/>
      <c r="J195" s="13" t="s">
        <v>8</v>
      </c>
      <c r="K195" s="14" t="s">
        <v>5</v>
      </c>
    </row>
    <row r="196" spans="1:11" x14ac:dyDescent="0.2">
      <c r="A196" s="123" t="s">
        <v>309</v>
      </c>
      <c r="B196" s="124" t="s">
        <v>166</v>
      </c>
      <c r="C196" s="125" t="s">
        <v>167</v>
      </c>
      <c r="D196" s="124" t="s">
        <v>166</v>
      </c>
      <c r="E196" s="126" t="s">
        <v>167</v>
      </c>
      <c r="F196" s="125" t="s">
        <v>166</v>
      </c>
      <c r="G196" s="125" t="s">
        <v>167</v>
      </c>
      <c r="H196" s="124" t="s">
        <v>166</v>
      </c>
      <c r="I196" s="126" t="s">
        <v>167</v>
      </c>
      <c r="J196" s="124"/>
      <c r="K196" s="126"/>
    </row>
    <row r="197" spans="1:11" ht="15" x14ac:dyDescent="0.25">
      <c r="A197" s="20" t="s">
        <v>310</v>
      </c>
      <c r="B197" s="55">
        <v>0</v>
      </c>
      <c r="C197" s="127">
        <f>IF(B208=0, "-", B197/B208)</f>
        <v>0</v>
      </c>
      <c r="D197" s="55">
        <v>0</v>
      </c>
      <c r="E197" s="119">
        <f>IF(D208=0, "-", D197/D208)</f>
        <v>0</v>
      </c>
      <c r="F197" s="128">
        <v>3</v>
      </c>
      <c r="G197" s="127">
        <f>IF(F208=0, "-", F197/F208)</f>
        <v>1.4851485148514851E-2</v>
      </c>
      <c r="H197" s="55">
        <v>3</v>
      </c>
      <c r="I197" s="119">
        <f>IF(H208=0, "-", H197/H208)</f>
        <v>1.3392857142857142E-2</v>
      </c>
      <c r="J197" s="118" t="str">
        <f t="shared" ref="J197:J206" si="16">IF(D197=0, "-", IF((B197-D197)/D197&lt;10, (B197-D197)/D197, "&gt;999%"))</f>
        <v>-</v>
      </c>
      <c r="K197" s="119">
        <f t="shared" ref="K197:K206" si="17">IF(H197=0, "-", IF((F197-H197)/H197&lt;10, (F197-H197)/H197, "&gt;999%"))</f>
        <v>0</v>
      </c>
    </row>
    <row r="198" spans="1:11" ht="15" x14ac:dyDescent="0.25">
      <c r="A198" s="20" t="s">
        <v>311</v>
      </c>
      <c r="B198" s="55">
        <v>2</v>
      </c>
      <c r="C198" s="127">
        <f>IF(B208=0, "-", B198/B208)</f>
        <v>4.878048780487805E-2</v>
      </c>
      <c r="D198" s="55">
        <v>0</v>
      </c>
      <c r="E198" s="119">
        <f>IF(D208=0, "-", D198/D208)</f>
        <v>0</v>
      </c>
      <c r="F198" s="128">
        <v>8</v>
      </c>
      <c r="G198" s="127">
        <f>IF(F208=0, "-", F198/F208)</f>
        <v>3.9603960396039604E-2</v>
      </c>
      <c r="H198" s="55">
        <v>4</v>
      </c>
      <c r="I198" s="119">
        <f>IF(H208=0, "-", H198/H208)</f>
        <v>1.7857142857142856E-2</v>
      </c>
      <c r="J198" s="118" t="str">
        <f t="shared" si="16"/>
        <v>-</v>
      </c>
      <c r="K198" s="119">
        <f t="shared" si="17"/>
        <v>1</v>
      </c>
    </row>
    <row r="199" spans="1:11" ht="15" x14ac:dyDescent="0.25">
      <c r="A199" s="20" t="s">
        <v>312</v>
      </c>
      <c r="B199" s="55">
        <v>2</v>
      </c>
      <c r="C199" s="127">
        <f>IF(B208=0, "-", B199/B208)</f>
        <v>4.878048780487805E-2</v>
      </c>
      <c r="D199" s="55">
        <v>2</v>
      </c>
      <c r="E199" s="119">
        <f>IF(D208=0, "-", D199/D208)</f>
        <v>6.4516129032258063E-2</v>
      </c>
      <c r="F199" s="128">
        <v>13</v>
      </c>
      <c r="G199" s="127">
        <f>IF(F208=0, "-", F199/F208)</f>
        <v>6.4356435643564358E-2</v>
      </c>
      <c r="H199" s="55">
        <v>19</v>
      </c>
      <c r="I199" s="119">
        <f>IF(H208=0, "-", H199/H208)</f>
        <v>8.4821428571428575E-2</v>
      </c>
      <c r="J199" s="118">
        <f t="shared" si="16"/>
        <v>0</v>
      </c>
      <c r="K199" s="119">
        <f t="shared" si="17"/>
        <v>-0.31578947368421051</v>
      </c>
    </row>
    <row r="200" spans="1:11" ht="15" x14ac:dyDescent="0.25">
      <c r="A200" s="20" t="s">
        <v>313</v>
      </c>
      <c r="B200" s="55">
        <v>22</v>
      </c>
      <c r="C200" s="127">
        <f>IF(B208=0, "-", B200/B208)</f>
        <v>0.53658536585365857</v>
      </c>
      <c r="D200" s="55">
        <v>18</v>
      </c>
      <c r="E200" s="119">
        <f>IF(D208=0, "-", D200/D208)</f>
        <v>0.58064516129032262</v>
      </c>
      <c r="F200" s="128">
        <v>107</v>
      </c>
      <c r="G200" s="127">
        <f>IF(F208=0, "-", F200/F208)</f>
        <v>0.52970297029702973</v>
      </c>
      <c r="H200" s="55">
        <v>132</v>
      </c>
      <c r="I200" s="119">
        <f>IF(H208=0, "-", H200/H208)</f>
        <v>0.5892857142857143</v>
      </c>
      <c r="J200" s="118">
        <f t="shared" si="16"/>
        <v>0.22222222222222221</v>
      </c>
      <c r="K200" s="119">
        <f t="shared" si="17"/>
        <v>-0.18939393939393939</v>
      </c>
    </row>
    <row r="201" spans="1:11" ht="15" x14ac:dyDescent="0.25">
      <c r="A201" s="20" t="s">
        <v>314</v>
      </c>
      <c r="B201" s="55">
        <v>4</v>
      </c>
      <c r="C201" s="127">
        <f>IF(B208=0, "-", B201/B208)</f>
        <v>9.7560975609756101E-2</v>
      </c>
      <c r="D201" s="55">
        <v>0</v>
      </c>
      <c r="E201" s="119">
        <f>IF(D208=0, "-", D201/D208)</f>
        <v>0</v>
      </c>
      <c r="F201" s="128">
        <v>12</v>
      </c>
      <c r="G201" s="127">
        <f>IF(F208=0, "-", F201/F208)</f>
        <v>5.9405940594059403E-2</v>
      </c>
      <c r="H201" s="55">
        <v>0</v>
      </c>
      <c r="I201" s="119">
        <f>IF(H208=0, "-", H201/H208)</f>
        <v>0</v>
      </c>
      <c r="J201" s="118" t="str">
        <f t="shared" si="16"/>
        <v>-</v>
      </c>
      <c r="K201" s="119" t="str">
        <f t="shared" si="17"/>
        <v>-</v>
      </c>
    </row>
    <row r="202" spans="1:11" ht="15" x14ac:dyDescent="0.25">
      <c r="A202" s="20" t="s">
        <v>315</v>
      </c>
      <c r="B202" s="55">
        <v>2</v>
      </c>
      <c r="C202" s="127">
        <f>IF(B208=0, "-", B202/B208)</f>
        <v>4.878048780487805E-2</v>
      </c>
      <c r="D202" s="55">
        <v>3</v>
      </c>
      <c r="E202" s="119">
        <f>IF(D208=0, "-", D202/D208)</f>
        <v>9.6774193548387094E-2</v>
      </c>
      <c r="F202" s="128">
        <v>18</v>
      </c>
      <c r="G202" s="127">
        <f>IF(F208=0, "-", F202/F208)</f>
        <v>8.9108910891089105E-2</v>
      </c>
      <c r="H202" s="55">
        <v>22</v>
      </c>
      <c r="I202" s="119">
        <f>IF(H208=0, "-", H202/H208)</f>
        <v>9.8214285714285712E-2</v>
      </c>
      <c r="J202" s="118">
        <f t="shared" si="16"/>
        <v>-0.33333333333333331</v>
      </c>
      <c r="K202" s="119">
        <f t="shared" si="17"/>
        <v>-0.18181818181818182</v>
      </c>
    </row>
    <row r="203" spans="1:11" ht="15" x14ac:dyDescent="0.25">
      <c r="A203" s="20" t="s">
        <v>316</v>
      </c>
      <c r="B203" s="55">
        <v>0</v>
      </c>
      <c r="C203" s="127">
        <f>IF(B208=0, "-", B203/B208)</f>
        <v>0</v>
      </c>
      <c r="D203" s="55">
        <v>1</v>
      </c>
      <c r="E203" s="119">
        <f>IF(D208=0, "-", D203/D208)</f>
        <v>3.2258064516129031E-2</v>
      </c>
      <c r="F203" s="128">
        <v>4</v>
      </c>
      <c r="G203" s="127">
        <f>IF(F208=0, "-", F203/F208)</f>
        <v>1.9801980198019802E-2</v>
      </c>
      <c r="H203" s="55">
        <v>5</v>
      </c>
      <c r="I203" s="119">
        <f>IF(H208=0, "-", H203/H208)</f>
        <v>2.2321428571428572E-2</v>
      </c>
      <c r="J203" s="118">
        <f t="shared" si="16"/>
        <v>-1</v>
      </c>
      <c r="K203" s="119">
        <f t="shared" si="17"/>
        <v>-0.2</v>
      </c>
    </row>
    <row r="204" spans="1:11" ht="15" x14ac:dyDescent="0.25">
      <c r="A204" s="20" t="s">
        <v>317</v>
      </c>
      <c r="B204" s="55">
        <v>2</v>
      </c>
      <c r="C204" s="127">
        <f>IF(B208=0, "-", B204/B208)</f>
        <v>4.878048780487805E-2</v>
      </c>
      <c r="D204" s="55">
        <v>2</v>
      </c>
      <c r="E204" s="119">
        <f>IF(D208=0, "-", D204/D208)</f>
        <v>6.4516129032258063E-2</v>
      </c>
      <c r="F204" s="128">
        <v>5</v>
      </c>
      <c r="G204" s="127">
        <f>IF(F208=0, "-", F204/F208)</f>
        <v>2.4752475247524754E-2</v>
      </c>
      <c r="H204" s="55">
        <v>7</v>
      </c>
      <c r="I204" s="119">
        <f>IF(H208=0, "-", H204/H208)</f>
        <v>3.125E-2</v>
      </c>
      <c r="J204" s="118">
        <f t="shared" si="16"/>
        <v>0</v>
      </c>
      <c r="K204" s="119">
        <f t="shared" si="17"/>
        <v>-0.2857142857142857</v>
      </c>
    </row>
    <row r="205" spans="1:11" ht="15" x14ac:dyDescent="0.25">
      <c r="A205" s="20" t="s">
        <v>318</v>
      </c>
      <c r="B205" s="55">
        <v>2</v>
      </c>
      <c r="C205" s="127">
        <f>IF(B208=0, "-", B205/B208)</f>
        <v>4.878048780487805E-2</v>
      </c>
      <c r="D205" s="55">
        <v>3</v>
      </c>
      <c r="E205" s="119">
        <f>IF(D208=0, "-", D205/D208)</f>
        <v>9.6774193548387094E-2</v>
      </c>
      <c r="F205" s="128">
        <v>14</v>
      </c>
      <c r="G205" s="127">
        <f>IF(F208=0, "-", F205/F208)</f>
        <v>6.9306930693069313E-2</v>
      </c>
      <c r="H205" s="55">
        <v>11</v>
      </c>
      <c r="I205" s="119">
        <f>IF(H208=0, "-", H205/H208)</f>
        <v>4.9107142857142856E-2</v>
      </c>
      <c r="J205" s="118">
        <f t="shared" si="16"/>
        <v>-0.33333333333333331</v>
      </c>
      <c r="K205" s="119">
        <f t="shared" si="17"/>
        <v>0.27272727272727271</v>
      </c>
    </row>
    <row r="206" spans="1:11" ht="15" x14ac:dyDescent="0.25">
      <c r="A206" s="20" t="s">
        <v>319</v>
      </c>
      <c r="B206" s="55">
        <v>5</v>
      </c>
      <c r="C206" s="127">
        <f>IF(B208=0, "-", B206/B208)</f>
        <v>0.12195121951219512</v>
      </c>
      <c r="D206" s="55">
        <v>2</v>
      </c>
      <c r="E206" s="119">
        <f>IF(D208=0, "-", D206/D208)</f>
        <v>6.4516129032258063E-2</v>
      </c>
      <c r="F206" s="128">
        <v>18</v>
      </c>
      <c r="G206" s="127">
        <f>IF(F208=0, "-", F206/F208)</f>
        <v>8.9108910891089105E-2</v>
      </c>
      <c r="H206" s="55">
        <v>21</v>
      </c>
      <c r="I206" s="119">
        <f>IF(H208=0, "-", H206/H208)</f>
        <v>9.375E-2</v>
      </c>
      <c r="J206" s="118">
        <f t="shared" si="16"/>
        <v>1.5</v>
      </c>
      <c r="K206" s="119">
        <f t="shared" si="17"/>
        <v>-0.14285714285714285</v>
      </c>
    </row>
    <row r="207" spans="1:11" x14ac:dyDescent="0.2">
      <c r="A207" s="129"/>
      <c r="B207" s="82"/>
      <c r="D207" s="82"/>
      <c r="E207" s="86"/>
      <c r="F207" s="130"/>
      <c r="H207" s="82"/>
      <c r="I207" s="86"/>
      <c r="J207" s="85"/>
      <c r="K207" s="86"/>
    </row>
    <row r="208" spans="1:11" s="38" customFormat="1" x14ac:dyDescent="0.2">
      <c r="A208" s="131" t="s">
        <v>320</v>
      </c>
      <c r="B208" s="32">
        <f>SUM(B197:B207)</f>
        <v>41</v>
      </c>
      <c r="C208" s="132">
        <f>B208/7200</f>
        <v>5.6944444444444447E-3</v>
      </c>
      <c r="D208" s="32">
        <f>SUM(D197:D207)</f>
        <v>31</v>
      </c>
      <c r="E208" s="133">
        <f>D208/6953</f>
        <v>4.4585071192291097E-3</v>
      </c>
      <c r="F208" s="121">
        <f>SUM(F197:F207)</f>
        <v>202</v>
      </c>
      <c r="G208" s="134">
        <f>F208/28087</f>
        <v>7.1919393313632646E-3</v>
      </c>
      <c r="H208" s="32">
        <f>SUM(H197:H207)</f>
        <v>224</v>
      </c>
      <c r="I208" s="133">
        <f>H208/34933</f>
        <v>6.4122749262874642E-3</v>
      </c>
      <c r="J208" s="35">
        <f>IF(D208=0, "-", IF((B208-D208)/D208&lt;10, (B208-D208)/D208, "&gt;999%"))</f>
        <v>0.32258064516129031</v>
      </c>
      <c r="K208" s="36">
        <f>IF(H208=0, "-", IF((F208-H208)/H208&lt;10, (F208-H208)/H208, "&gt;999%"))</f>
        <v>-9.8214285714285712E-2</v>
      </c>
    </row>
    <row r="209" spans="1:11" x14ac:dyDescent="0.2">
      <c r="B209" s="130"/>
      <c r="D209" s="130"/>
      <c r="F209" s="130"/>
      <c r="H209" s="130"/>
    </row>
    <row r="210" spans="1:11" x14ac:dyDescent="0.2">
      <c r="A210" s="123" t="s">
        <v>321</v>
      </c>
      <c r="B210" s="124" t="s">
        <v>166</v>
      </c>
      <c r="C210" s="125" t="s">
        <v>167</v>
      </c>
      <c r="D210" s="124" t="s">
        <v>166</v>
      </c>
      <c r="E210" s="126" t="s">
        <v>167</v>
      </c>
      <c r="F210" s="125" t="s">
        <v>166</v>
      </c>
      <c r="G210" s="125" t="s">
        <v>167</v>
      </c>
      <c r="H210" s="124" t="s">
        <v>166</v>
      </c>
      <c r="I210" s="126" t="s">
        <v>167</v>
      </c>
      <c r="J210" s="124"/>
      <c r="K210" s="126"/>
    </row>
    <row r="211" spans="1:11" ht="15" x14ac:dyDescent="0.25">
      <c r="A211" s="20" t="s">
        <v>322</v>
      </c>
      <c r="B211" s="55">
        <v>0</v>
      </c>
      <c r="C211" s="127">
        <f>IF(B230=0, "-", B211/B230)</f>
        <v>0</v>
      </c>
      <c r="D211" s="55">
        <v>0</v>
      </c>
      <c r="E211" s="119">
        <f>IF(D230=0, "-", D211/D230)</f>
        <v>0</v>
      </c>
      <c r="F211" s="128">
        <v>0</v>
      </c>
      <c r="G211" s="127">
        <f>IF(F230=0, "-", F211/F230)</f>
        <v>0</v>
      </c>
      <c r="H211" s="55">
        <v>1</v>
      </c>
      <c r="I211" s="119">
        <f>IF(H230=0, "-", H211/H230)</f>
        <v>1.1363636363636364E-2</v>
      </c>
      <c r="J211" s="118" t="str">
        <f t="shared" ref="J211:J228" si="18">IF(D211=0, "-", IF((B211-D211)/D211&lt;10, (B211-D211)/D211, "&gt;999%"))</f>
        <v>-</v>
      </c>
      <c r="K211" s="119">
        <f t="shared" ref="K211:K228" si="19">IF(H211=0, "-", IF((F211-H211)/H211&lt;10, (F211-H211)/H211, "&gt;999%"))</f>
        <v>-1</v>
      </c>
    </row>
    <row r="212" spans="1:11" ht="15" x14ac:dyDescent="0.25">
      <c r="A212" s="20" t="s">
        <v>323</v>
      </c>
      <c r="B212" s="55">
        <v>0</v>
      </c>
      <c r="C212" s="127">
        <f>IF(B230=0, "-", B212/B230)</f>
        <v>0</v>
      </c>
      <c r="D212" s="55">
        <v>0</v>
      </c>
      <c r="E212" s="119">
        <f>IF(D230=0, "-", D212/D230)</f>
        <v>0</v>
      </c>
      <c r="F212" s="128">
        <v>0</v>
      </c>
      <c r="G212" s="127">
        <f>IF(F230=0, "-", F212/F230)</f>
        <v>0</v>
      </c>
      <c r="H212" s="55">
        <v>1</v>
      </c>
      <c r="I212" s="119">
        <f>IF(H230=0, "-", H212/H230)</f>
        <v>1.1363636363636364E-2</v>
      </c>
      <c r="J212" s="118" t="str">
        <f t="shared" si="18"/>
        <v>-</v>
      </c>
      <c r="K212" s="119">
        <f t="shared" si="19"/>
        <v>-1</v>
      </c>
    </row>
    <row r="213" spans="1:11" ht="15" x14ac:dyDescent="0.25">
      <c r="A213" s="20" t="s">
        <v>324</v>
      </c>
      <c r="B213" s="55">
        <v>0</v>
      </c>
      <c r="C213" s="127">
        <f>IF(B230=0, "-", B213/B230)</f>
        <v>0</v>
      </c>
      <c r="D213" s="55">
        <v>0</v>
      </c>
      <c r="E213" s="119">
        <f>IF(D230=0, "-", D213/D230)</f>
        <v>0</v>
      </c>
      <c r="F213" s="128">
        <v>1</v>
      </c>
      <c r="G213" s="127">
        <f>IF(F230=0, "-", F213/F230)</f>
        <v>1.3698630136986301E-2</v>
      </c>
      <c r="H213" s="55">
        <v>7</v>
      </c>
      <c r="I213" s="119">
        <f>IF(H230=0, "-", H213/H230)</f>
        <v>7.9545454545454544E-2</v>
      </c>
      <c r="J213" s="118" t="str">
        <f t="shared" si="18"/>
        <v>-</v>
      </c>
      <c r="K213" s="119">
        <f t="shared" si="19"/>
        <v>-0.8571428571428571</v>
      </c>
    </row>
    <row r="214" spans="1:11" ht="15" x14ac:dyDescent="0.25">
      <c r="A214" s="20" t="s">
        <v>325</v>
      </c>
      <c r="B214" s="55">
        <v>0</v>
      </c>
      <c r="C214" s="127">
        <f>IF(B230=0, "-", B214/B230)</f>
        <v>0</v>
      </c>
      <c r="D214" s="55">
        <v>0</v>
      </c>
      <c r="E214" s="119">
        <f>IF(D230=0, "-", D214/D230)</f>
        <v>0</v>
      </c>
      <c r="F214" s="128">
        <v>1</v>
      </c>
      <c r="G214" s="127">
        <f>IF(F230=0, "-", F214/F230)</f>
        <v>1.3698630136986301E-2</v>
      </c>
      <c r="H214" s="55">
        <v>0</v>
      </c>
      <c r="I214" s="119">
        <f>IF(H230=0, "-", H214/H230)</f>
        <v>0</v>
      </c>
      <c r="J214" s="118" t="str">
        <f t="shared" si="18"/>
        <v>-</v>
      </c>
      <c r="K214" s="119" t="str">
        <f t="shared" si="19"/>
        <v>-</v>
      </c>
    </row>
    <row r="215" spans="1:11" ht="15" x14ac:dyDescent="0.25">
      <c r="A215" s="20" t="s">
        <v>326</v>
      </c>
      <c r="B215" s="55">
        <v>5</v>
      </c>
      <c r="C215" s="127">
        <f>IF(B230=0, "-", B215/B230)</f>
        <v>0.22727272727272727</v>
      </c>
      <c r="D215" s="55">
        <v>1</v>
      </c>
      <c r="E215" s="119">
        <f>IF(D230=0, "-", D215/D230)</f>
        <v>8.3333333333333329E-2</v>
      </c>
      <c r="F215" s="128">
        <v>9</v>
      </c>
      <c r="G215" s="127">
        <f>IF(F230=0, "-", F215/F230)</f>
        <v>0.12328767123287671</v>
      </c>
      <c r="H215" s="55">
        <v>10</v>
      </c>
      <c r="I215" s="119">
        <f>IF(H230=0, "-", H215/H230)</f>
        <v>0.11363636363636363</v>
      </c>
      <c r="J215" s="118">
        <f t="shared" si="18"/>
        <v>4</v>
      </c>
      <c r="K215" s="119">
        <f t="shared" si="19"/>
        <v>-0.1</v>
      </c>
    </row>
    <row r="216" spans="1:11" ht="15" x14ac:dyDescent="0.25">
      <c r="A216" s="20" t="s">
        <v>327</v>
      </c>
      <c r="B216" s="55">
        <v>1</v>
      </c>
      <c r="C216" s="127">
        <f>IF(B230=0, "-", B216/B230)</f>
        <v>4.5454545454545456E-2</v>
      </c>
      <c r="D216" s="55">
        <v>1</v>
      </c>
      <c r="E216" s="119">
        <f>IF(D230=0, "-", D216/D230)</f>
        <v>8.3333333333333329E-2</v>
      </c>
      <c r="F216" s="128">
        <v>6</v>
      </c>
      <c r="G216" s="127">
        <f>IF(F230=0, "-", F216/F230)</f>
        <v>8.2191780821917804E-2</v>
      </c>
      <c r="H216" s="55">
        <v>3</v>
      </c>
      <c r="I216" s="119">
        <f>IF(H230=0, "-", H216/H230)</f>
        <v>3.4090909090909088E-2</v>
      </c>
      <c r="J216" s="118">
        <f t="shared" si="18"/>
        <v>0</v>
      </c>
      <c r="K216" s="119">
        <f t="shared" si="19"/>
        <v>1</v>
      </c>
    </row>
    <row r="217" spans="1:11" ht="15" x14ac:dyDescent="0.25">
      <c r="A217" s="20" t="s">
        <v>328</v>
      </c>
      <c r="B217" s="55">
        <v>0</v>
      </c>
      <c r="C217" s="127">
        <f>IF(B230=0, "-", B217/B230)</f>
        <v>0</v>
      </c>
      <c r="D217" s="55">
        <v>0</v>
      </c>
      <c r="E217" s="119">
        <f>IF(D230=0, "-", D217/D230)</f>
        <v>0</v>
      </c>
      <c r="F217" s="128">
        <v>0</v>
      </c>
      <c r="G217" s="127">
        <f>IF(F230=0, "-", F217/F230)</f>
        <v>0</v>
      </c>
      <c r="H217" s="55">
        <v>2</v>
      </c>
      <c r="I217" s="119">
        <f>IF(H230=0, "-", H217/H230)</f>
        <v>2.2727272727272728E-2</v>
      </c>
      <c r="J217" s="118" t="str">
        <f t="shared" si="18"/>
        <v>-</v>
      </c>
      <c r="K217" s="119">
        <f t="shared" si="19"/>
        <v>-1</v>
      </c>
    </row>
    <row r="218" spans="1:11" ht="15" x14ac:dyDescent="0.25">
      <c r="A218" s="20" t="s">
        <v>329</v>
      </c>
      <c r="B218" s="55">
        <v>0</v>
      </c>
      <c r="C218" s="127">
        <f>IF(B230=0, "-", B218/B230)</f>
        <v>0</v>
      </c>
      <c r="D218" s="55">
        <v>1</v>
      </c>
      <c r="E218" s="119">
        <f>IF(D230=0, "-", D218/D230)</f>
        <v>8.3333333333333329E-2</v>
      </c>
      <c r="F218" s="128">
        <v>2</v>
      </c>
      <c r="G218" s="127">
        <f>IF(F230=0, "-", F218/F230)</f>
        <v>2.7397260273972601E-2</v>
      </c>
      <c r="H218" s="55">
        <v>3</v>
      </c>
      <c r="I218" s="119">
        <f>IF(H230=0, "-", H218/H230)</f>
        <v>3.4090909090909088E-2</v>
      </c>
      <c r="J218" s="118">
        <f t="shared" si="18"/>
        <v>-1</v>
      </c>
      <c r="K218" s="119">
        <f t="shared" si="19"/>
        <v>-0.33333333333333331</v>
      </c>
    </row>
    <row r="219" spans="1:11" ht="15" x14ac:dyDescent="0.25">
      <c r="A219" s="20" t="s">
        <v>330</v>
      </c>
      <c r="B219" s="55">
        <v>0</v>
      </c>
      <c r="C219" s="127">
        <f>IF(B230=0, "-", B219/B230)</f>
        <v>0</v>
      </c>
      <c r="D219" s="55">
        <v>0</v>
      </c>
      <c r="E219" s="119">
        <f>IF(D230=0, "-", D219/D230)</f>
        <v>0</v>
      </c>
      <c r="F219" s="128">
        <v>0</v>
      </c>
      <c r="G219" s="127">
        <f>IF(F230=0, "-", F219/F230)</f>
        <v>0</v>
      </c>
      <c r="H219" s="55">
        <v>1</v>
      </c>
      <c r="I219" s="119">
        <f>IF(H230=0, "-", H219/H230)</f>
        <v>1.1363636363636364E-2</v>
      </c>
      <c r="J219" s="118" t="str">
        <f t="shared" si="18"/>
        <v>-</v>
      </c>
      <c r="K219" s="119">
        <f t="shared" si="19"/>
        <v>-1</v>
      </c>
    </row>
    <row r="220" spans="1:11" ht="15" x14ac:dyDescent="0.25">
      <c r="A220" s="20" t="s">
        <v>331</v>
      </c>
      <c r="B220" s="55">
        <v>2</v>
      </c>
      <c r="C220" s="127">
        <f>IF(B230=0, "-", B220/B230)</f>
        <v>9.0909090909090912E-2</v>
      </c>
      <c r="D220" s="55">
        <v>1</v>
      </c>
      <c r="E220" s="119">
        <f>IF(D230=0, "-", D220/D230)</f>
        <v>8.3333333333333329E-2</v>
      </c>
      <c r="F220" s="128">
        <v>5</v>
      </c>
      <c r="G220" s="127">
        <f>IF(F230=0, "-", F220/F230)</f>
        <v>6.8493150684931503E-2</v>
      </c>
      <c r="H220" s="55">
        <v>4</v>
      </c>
      <c r="I220" s="119">
        <f>IF(H230=0, "-", H220/H230)</f>
        <v>4.5454545454545456E-2</v>
      </c>
      <c r="J220" s="118">
        <f t="shared" si="18"/>
        <v>1</v>
      </c>
      <c r="K220" s="119">
        <f t="shared" si="19"/>
        <v>0.25</v>
      </c>
    </row>
    <row r="221" spans="1:11" ht="15" x14ac:dyDescent="0.25">
      <c r="A221" s="20" t="s">
        <v>332</v>
      </c>
      <c r="B221" s="55">
        <v>0</v>
      </c>
      <c r="C221" s="127">
        <f>IF(B230=0, "-", B221/B230)</f>
        <v>0</v>
      </c>
      <c r="D221" s="55">
        <v>0</v>
      </c>
      <c r="E221" s="119">
        <f>IF(D230=0, "-", D221/D230)</f>
        <v>0</v>
      </c>
      <c r="F221" s="128">
        <v>0</v>
      </c>
      <c r="G221" s="127">
        <f>IF(F230=0, "-", F221/F230)</f>
        <v>0</v>
      </c>
      <c r="H221" s="55">
        <v>1</v>
      </c>
      <c r="I221" s="119">
        <f>IF(H230=0, "-", H221/H230)</f>
        <v>1.1363636363636364E-2</v>
      </c>
      <c r="J221" s="118" t="str">
        <f t="shared" si="18"/>
        <v>-</v>
      </c>
      <c r="K221" s="119">
        <f t="shared" si="19"/>
        <v>-1</v>
      </c>
    </row>
    <row r="222" spans="1:11" ht="15" x14ac:dyDescent="0.25">
      <c r="A222" s="20" t="s">
        <v>333</v>
      </c>
      <c r="B222" s="55">
        <v>0</v>
      </c>
      <c r="C222" s="127">
        <f>IF(B230=0, "-", B222/B230)</f>
        <v>0</v>
      </c>
      <c r="D222" s="55">
        <v>0</v>
      </c>
      <c r="E222" s="119">
        <f>IF(D230=0, "-", D222/D230)</f>
        <v>0</v>
      </c>
      <c r="F222" s="128">
        <v>1</v>
      </c>
      <c r="G222" s="127">
        <f>IF(F230=0, "-", F222/F230)</f>
        <v>1.3698630136986301E-2</v>
      </c>
      <c r="H222" s="55">
        <v>2</v>
      </c>
      <c r="I222" s="119">
        <f>IF(H230=0, "-", H222/H230)</f>
        <v>2.2727272727272728E-2</v>
      </c>
      <c r="J222" s="118" t="str">
        <f t="shared" si="18"/>
        <v>-</v>
      </c>
      <c r="K222" s="119">
        <f t="shared" si="19"/>
        <v>-0.5</v>
      </c>
    </row>
    <row r="223" spans="1:11" ht="15" x14ac:dyDescent="0.25">
      <c r="A223" s="20" t="s">
        <v>334</v>
      </c>
      <c r="B223" s="55">
        <v>9</v>
      </c>
      <c r="C223" s="127">
        <f>IF(B230=0, "-", B223/B230)</f>
        <v>0.40909090909090912</v>
      </c>
      <c r="D223" s="55">
        <v>6</v>
      </c>
      <c r="E223" s="119">
        <f>IF(D230=0, "-", D223/D230)</f>
        <v>0.5</v>
      </c>
      <c r="F223" s="128">
        <v>30</v>
      </c>
      <c r="G223" s="127">
        <f>IF(F230=0, "-", F223/F230)</f>
        <v>0.41095890410958902</v>
      </c>
      <c r="H223" s="55">
        <v>38</v>
      </c>
      <c r="I223" s="119">
        <f>IF(H230=0, "-", H223/H230)</f>
        <v>0.43181818181818182</v>
      </c>
      <c r="J223" s="118">
        <f t="shared" si="18"/>
        <v>0.5</v>
      </c>
      <c r="K223" s="119">
        <f t="shared" si="19"/>
        <v>-0.21052631578947367</v>
      </c>
    </row>
    <row r="224" spans="1:11" ht="15" x14ac:dyDescent="0.25">
      <c r="A224" s="20" t="s">
        <v>335</v>
      </c>
      <c r="B224" s="55">
        <v>3</v>
      </c>
      <c r="C224" s="127">
        <f>IF(B230=0, "-", B224/B230)</f>
        <v>0.13636363636363635</v>
      </c>
      <c r="D224" s="55">
        <v>1</v>
      </c>
      <c r="E224" s="119">
        <f>IF(D230=0, "-", D224/D230)</f>
        <v>8.3333333333333329E-2</v>
      </c>
      <c r="F224" s="128">
        <v>6</v>
      </c>
      <c r="G224" s="127">
        <f>IF(F230=0, "-", F224/F230)</f>
        <v>8.2191780821917804E-2</v>
      </c>
      <c r="H224" s="55">
        <v>11</v>
      </c>
      <c r="I224" s="119">
        <f>IF(H230=0, "-", H224/H230)</f>
        <v>0.125</v>
      </c>
      <c r="J224" s="118">
        <f t="shared" si="18"/>
        <v>2</v>
      </c>
      <c r="K224" s="119">
        <f t="shared" si="19"/>
        <v>-0.45454545454545453</v>
      </c>
    </row>
    <row r="225" spans="1:11" ht="15" x14ac:dyDescent="0.25">
      <c r="A225" s="20" t="s">
        <v>336</v>
      </c>
      <c r="B225" s="55">
        <v>0</v>
      </c>
      <c r="C225" s="127">
        <f>IF(B230=0, "-", B225/B230)</f>
        <v>0</v>
      </c>
      <c r="D225" s="55">
        <v>0</v>
      </c>
      <c r="E225" s="119">
        <f>IF(D230=0, "-", D225/D230)</f>
        <v>0</v>
      </c>
      <c r="F225" s="128">
        <v>1</v>
      </c>
      <c r="G225" s="127">
        <f>IF(F230=0, "-", F225/F230)</f>
        <v>1.3698630136986301E-2</v>
      </c>
      <c r="H225" s="55">
        <v>2</v>
      </c>
      <c r="I225" s="119">
        <f>IF(H230=0, "-", H225/H230)</f>
        <v>2.2727272727272728E-2</v>
      </c>
      <c r="J225" s="118" t="str">
        <f t="shared" si="18"/>
        <v>-</v>
      </c>
      <c r="K225" s="119">
        <f t="shared" si="19"/>
        <v>-0.5</v>
      </c>
    </row>
    <row r="226" spans="1:11" ht="15" x14ac:dyDescent="0.25">
      <c r="A226" s="20" t="s">
        <v>337</v>
      </c>
      <c r="B226" s="55">
        <v>0</v>
      </c>
      <c r="C226" s="127">
        <f>IF(B230=0, "-", B226/B230)</f>
        <v>0</v>
      </c>
      <c r="D226" s="55">
        <v>0</v>
      </c>
      <c r="E226" s="119">
        <f>IF(D230=0, "-", D226/D230)</f>
        <v>0</v>
      </c>
      <c r="F226" s="128">
        <v>2</v>
      </c>
      <c r="G226" s="127">
        <f>IF(F230=0, "-", F226/F230)</f>
        <v>2.7397260273972601E-2</v>
      </c>
      <c r="H226" s="55">
        <v>0</v>
      </c>
      <c r="I226" s="119">
        <f>IF(H230=0, "-", H226/H230)</f>
        <v>0</v>
      </c>
      <c r="J226" s="118" t="str">
        <f t="shared" si="18"/>
        <v>-</v>
      </c>
      <c r="K226" s="119" t="str">
        <f t="shared" si="19"/>
        <v>-</v>
      </c>
    </row>
    <row r="227" spans="1:11" ht="15" x14ac:dyDescent="0.25">
      <c r="A227" s="20" t="s">
        <v>338</v>
      </c>
      <c r="B227" s="55">
        <v>1</v>
      </c>
      <c r="C227" s="127">
        <f>IF(B230=0, "-", B227/B230)</f>
        <v>4.5454545454545456E-2</v>
      </c>
      <c r="D227" s="55">
        <v>1</v>
      </c>
      <c r="E227" s="119">
        <f>IF(D230=0, "-", D227/D230)</f>
        <v>8.3333333333333329E-2</v>
      </c>
      <c r="F227" s="128">
        <v>6</v>
      </c>
      <c r="G227" s="127">
        <f>IF(F230=0, "-", F227/F230)</f>
        <v>8.2191780821917804E-2</v>
      </c>
      <c r="H227" s="55">
        <v>2</v>
      </c>
      <c r="I227" s="119">
        <f>IF(H230=0, "-", H227/H230)</f>
        <v>2.2727272727272728E-2</v>
      </c>
      <c r="J227" s="118">
        <f t="shared" si="18"/>
        <v>0</v>
      </c>
      <c r="K227" s="119">
        <f t="shared" si="19"/>
        <v>2</v>
      </c>
    </row>
    <row r="228" spans="1:11" ht="15" x14ac:dyDescent="0.25">
      <c r="A228" s="20" t="s">
        <v>339</v>
      </c>
      <c r="B228" s="55">
        <v>1</v>
      </c>
      <c r="C228" s="127">
        <f>IF(B230=0, "-", B228/B230)</f>
        <v>4.5454545454545456E-2</v>
      </c>
      <c r="D228" s="55">
        <v>0</v>
      </c>
      <c r="E228" s="119">
        <f>IF(D230=0, "-", D228/D230)</f>
        <v>0</v>
      </c>
      <c r="F228" s="128">
        <v>3</v>
      </c>
      <c r="G228" s="127">
        <f>IF(F230=0, "-", F228/F230)</f>
        <v>4.1095890410958902E-2</v>
      </c>
      <c r="H228" s="55">
        <v>0</v>
      </c>
      <c r="I228" s="119">
        <f>IF(H230=0, "-", H228/H230)</f>
        <v>0</v>
      </c>
      <c r="J228" s="118" t="str">
        <f t="shared" si="18"/>
        <v>-</v>
      </c>
      <c r="K228" s="119" t="str">
        <f t="shared" si="19"/>
        <v>-</v>
      </c>
    </row>
    <row r="229" spans="1:11" x14ac:dyDescent="0.2">
      <c r="A229" s="129"/>
      <c r="B229" s="82"/>
      <c r="D229" s="82"/>
      <c r="E229" s="86"/>
      <c r="F229" s="130"/>
      <c r="H229" s="82"/>
      <c r="I229" s="86"/>
      <c r="J229" s="85"/>
      <c r="K229" s="86"/>
    </row>
    <row r="230" spans="1:11" s="38" customFormat="1" x14ac:dyDescent="0.2">
      <c r="A230" s="131" t="s">
        <v>340</v>
      </c>
      <c r="B230" s="32">
        <f>SUM(B211:B229)</f>
        <v>22</v>
      </c>
      <c r="C230" s="132">
        <f>B230/7200</f>
        <v>3.0555555555555557E-3</v>
      </c>
      <c r="D230" s="32">
        <f>SUM(D211:D229)</f>
        <v>12</v>
      </c>
      <c r="E230" s="133">
        <f>D230/6953</f>
        <v>1.7258737235725586E-3</v>
      </c>
      <c r="F230" s="121">
        <f>SUM(F211:F229)</f>
        <v>73</v>
      </c>
      <c r="G230" s="134">
        <f>F230/28087</f>
        <v>2.5990671841065261E-3</v>
      </c>
      <c r="H230" s="32">
        <f>SUM(H211:H229)</f>
        <v>88</v>
      </c>
      <c r="I230" s="133">
        <f>H230/34933</f>
        <v>2.5191080067557894E-3</v>
      </c>
      <c r="J230" s="35">
        <f>IF(D230=0, "-", IF((B230-D230)/D230&lt;10, (B230-D230)/D230, "&gt;999%"))</f>
        <v>0.83333333333333337</v>
      </c>
      <c r="K230" s="36">
        <f>IF(H230=0, "-", IF((F230-H230)/H230&lt;10, (F230-H230)/H230, "&gt;999%"))</f>
        <v>-0.17045454545454544</v>
      </c>
    </row>
    <row r="231" spans="1:11" x14ac:dyDescent="0.2">
      <c r="B231" s="130"/>
      <c r="D231" s="130"/>
      <c r="F231" s="130"/>
      <c r="H231" s="130"/>
    </row>
    <row r="232" spans="1:11" x14ac:dyDescent="0.2">
      <c r="A232" s="123" t="s">
        <v>341</v>
      </c>
      <c r="B232" s="124" t="s">
        <v>166</v>
      </c>
      <c r="C232" s="125" t="s">
        <v>167</v>
      </c>
      <c r="D232" s="124" t="s">
        <v>166</v>
      </c>
      <c r="E232" s="126" t="s">
        <v>167</v>
      </c>
      <c r="F232" s="125" t="s">
        <v>166</v>
      </c>
      <c r="G232" s="125" t="s">
        <v>167</v>
      </c>
      <c r="H232" s="124" t="s">
        <v>166</v>
      </c>
      <c r="I232" s="126" t="s">
        <v>167</v>
      </c>
      <c r="J232" s="124"/>
      <c r="K232" s="126"/>
    </row>
    <row r="233" spans="1:11" ht="15" x14ac:dyDescent="0.25">
      <c r="A233" s="20" t="s">
        <v>342</v>
      </c>
      <c r="B233" s="55">
        <v>0</v>
      </c>
      <c r="C233" s="127">
        <f>IF(B245=0, "-", B233/B245)</f>
        <v>0</v>
      </c>
      <c r="D233" s="55">
        <v>1</v>
      </c>
      <c r="E233" s="119">
        <f>IF(D245=0, "-", D233/D245)</f>
        <v>0.1111111111111111</v>
      </c>
      <c r="F233" s="128">
        <v>2</v>
      </c>
      <c r="G233" s="127">
        <f>IF(F245=0, "-", F233/F245)</f>
        <v>0.05</v>
      </c>
      <c r="H233" s="55">
        <v>2</v>
      </c>
      <c r="I233" s="119">
        <f>IF(H245=0, "-", H233/H245)</f>
        <v>4.2553191489361701E-2</v>
      </c>
      <c r="J233" s="118">
        <f t="shared" ref="J233:J243" si="20">IF(D233=0, "-", IF((B233-D233)/D233&lt;10, (B233-D233)/D233, "&gt;999%"))</f>
        <v>-1</v>
      </c>
      <c r="K233" s="119">
        <f t="shared" ref="K233:K243" si="21">IF(H233=0, "-", IF((F233-H233)/H233&lt;10, (F233-H233)/H233, "&gt;999%"))</f>
        <v>0</v>
      </c>
    </row>
    <row r="234" spans="1:11" ht="15" x14ac:dyDescent="0.25">
      <c r="A234" s="20" t="s">
        <v>343</v>
      </c>
      <c r="B234" s="55">
        <v>1</v>
      </c>
      <c r="C234" s="127">
        <f>IF(B245=0, "-", B234/B245)</f>
        <v>0.16666666666666666</v>
      </c>
      <c r="D234" s="55">
        <v>0</v>
      </c>
      <c r="E234" s="119">
        <f>IF(D245=0, "-", D234/D245)</f>
        <v>0</v>
      </c>
      <c r="F234" s="128">
        <v>5</v>
      </c>
      <c r="G234" s="127">
        <f>IF(F245=0, "-", F234/F245)</f>
        <v>0.125</v>
      </c>
      <c r="H234" s="55">
        <v>4</v>
      </c>
      <c r="I234" s="119">
        <f>IF(H245=0, "-", H234/H245)</f>
        <v>8.5106382978723402E-2</v>
      </c>
      <c r="J234" s="118" t="str">
        <f t="shared" si="20"/>
        <v>-</v>
      </c>
      <c r="K234" s="119">
        <f t="shared" si="21"/>
        <v>0.25</v>
      </c>
    </row>
    <row r="235" spans="1:11" ht="15" x14ac:dyDescent="0.25">
      <c r="A235" s="20" t="s">
        <v>344</v>
      </c>
      <c r="B235" s="55">
        <v>0</v>
      </c>
      <c r="C235" s="127">
        <f>IF(B245=0, "-", B235/B245)</f>
        <v>0</v>
      </c>
      <c r="D235" s="55">
        <v>0</v>
      </c>
      <c r="E235" s="119">
        <f>IF(D245=0, "-", D235/D245)</f>
        <v>0</v>
      </c>
      <c r="F235" s="128">
        <v>2</v>
      </c>
      <c r="G235" s="127">
        <f>IF(F245=0, "-", F235/F245)</f>
        <v>0.05</v>
      </c>
      <c r="H235" s="55">
        <v>1</v>
      </c>
      <c r="I235" s="119">
        <f>IF(H245=0, "-", H235/H245)</f>
        <v>2.1276595744680851E-2</v>
      </c>
      <c r="J235" s="118" t="str">
        <f t="shared" si="20"/>
        <v>-</v>
      </c>
      <c r="K235" s="119">
        <f t="shared" si="21"/>
        <v>1</v>
      </c>
    </row>
    <row r="236" spans="1:11" ht="15" x14ac:dyDescent="0.25">
      <c r="A236" s="20" t="s">
        <v>345</v>
      </c>
      <c r="B236" s="55">
        <v>0</v>
      </c>
      <c r="C236" s="127">
        <f>IF(B245=0, "-", B236/B245)</f>
        <v>0</v>
      </c>
      <c r="D236" s="55">
        <v>0</v>
      </c>
      <c r="E236" s="119">
        <f>IF(D245=0, "-", D236/D245)</f>
        <v>0</v>
      </c>
      <c r="F236" s="128">
        <v>0</v>
      </c>
      <c r="G236" s="127">
        <f>IF(F245=0, "-", F236/F245)</f>
        <v>0</v>
      </c>
      <c r="H236" s="55">
        <v>1</v>
      </c>
      <c r="I236" s="119">
        <f>IF(H245=0, "-", H236/H245)</f>
        <v>2.1276595744680851E-2</v>
      </c>
      <c r="J236" s="118" t="str">
        <f t="shared" si="20"/>
        <v>-</v>
      </c>
      <c r="K236" s="119">
        <f t="shared" si="21"/>
        <v>-1</v>
      </c>
    </row>
    <row r="237" spans="1:11" ht="15" x14ac:dyDescent="0.25">
      <c r="A237" s="20" t="s">
        <v>346</v>
      </c>
      <c r="B237" s="55">
        <v>0</v>
      </c>
      <c r="C237" s="127">
        <f>IF(B245=0, "-", B237/B245)</f>
        <v>0</v>
      </c>
      <c r="D237" s="55">
        <v>2</v>
      </c>
      <c r="E237" s="119">
        <f>IF(D245=0, "-", D237/D245)</f>
        <v>0.22222222222222221</v>
      </c>
      <c r="F237" s="128">
        <v>5</v>
      </c>
      <c r="G237" s="127">
        <f>IF(F245=0, "-", F237/F245)</f>
        <v>0.125</v>
      </c>
      <c r="H237" s="55">
        <v>5</v>
      </c>
      <c r="I237" s="119">
        <f>IF(H245=0, "-", H237/H245)</f>
        <v>0.10638297872340426</v>
      </c>
      <c r="J237" s="118">
        <f t="shared" si="20"/>
        <v>-1</v>
      </c>
      <c r="K237" s="119">
        <f t="shared" si="21"/>
        <v>0</v>
      </c>
    </row>
    <row r="238" spans="1:11" ht="15" x14ac:dyDescent="0.25">
      <c r="A238" s="20" t="s">
        <v>347</v>
      </c>
      <c r="B238" s="55">
        <v>1</v>
      </c>
      <c r="C238" s="127">
        <f>IF(B245=0, "-", B238/B245)</f>
        <v>0.16666666666666666</v>
      </c>
      <c r="D238" s="55">
        <v>2</v>
      </c>
      <c r="E238" s="119">
        <f>IF(D245=0, "-", D238/D245)</f>
        <v>0.22222222222222221</v>
      </c>
      <c r="F238" s="128">
        <v>3</v>
      </c>
      <c r="G238" s="127">
        <f>IF(F245=0, "-", F238/F245)</f>
        <v>7.4999999999999997E-2</v>
      </c>
      <c r="H238" s="55">
        <v>3</v>
      </c>
      <c r="I238" s="119">
        <f>IF(H245=0, "-", H238/H245)</f>
        <v>6.3829787234042548E-2</v>
      </c>
      <c r="J238" s="118">
        <f t="shared" si="20"/>
        <v>-0.5</v>
      </c>
      <c r="K238" s="119">
        <f t="shared" si="21"/>
        <v>0</v>
      </c>
    </row>
    <row r="239" spans="1:11" ht="15" x14ac:dyDescent="0.25">
      <c r="A239" s="20" t="s">
        <v>348</v>
      </c>
      <c r="B239" s="55">
        <v>1</v>
      </c>
      <c r="C239" s="127">
        <f>IF(B245=0, "-", B239/B245)</f>
        <v>0.16666666666666666</v>
      </c>
      <c r="D239" s="55">
        <v>0</v>
      </c>
      <c r="E239" s="119">
        <f>IF(D245=0, "-", D239/D245)</f>
        <v>0</v>
      </c>
      <c r="F239" s="128">
        <v>1</v>
      </c>
      <c r="G239" s="127">
        <f>IF(F245=0, "-", F239/F245)</f>
        <v>2.5000000000000001E-2</v>
      </c>
      <c r="H239" s="55">
        <v>0</v>
      </c>
      <c r="I239" s="119">
        <f>IF(H245=0, "-", H239/H245)</f>
        <v>0</v>
      </c>
      <c r="J239" s="118" t="str">
        <f t="shared" si="20"/>
        <v>-</v>
      </c>
      <c r="K239" s="119" t="str">
        <f t="shared" si="21"/>
        <v>-</v>
      </c>
    </row>
    <row r="240" spans="1:11" ht="15" x14ac:dyDescent="0.25">
      <c r="A240" s="20" t="s">
        <v>349</v>
      </c>
      <c r="B240" s="55">
        <v>1</v>
      </c>
      <c r="C240" s="127">
        <f>IF(B245=0, "-", B240/B245)</f>
        <v>0.16666666666666666</v>
      </c>
      <c r="D240" s="55">
        <v>0</v>
      </c>
      <c r="E240" s="119">
        <f>IF(D245=0, "-", D240/D245)</f>
        <v>0</v>
      </c>
      <c r="F240" s="128">
        <v>6</v>
      </c>
      <c r="G240" s="127">
        <f>IF(F245=0, "-", F240/F245)</f>
        <v>0.15</v>
      </c>
      <c r="H240" s="55">
        <v>4</v>
      </c>
      <c r="I240" s="119">
        <f>IF(H245=0, "-", H240/H245)</f>
        <v>8.5106382978723402E-2</v>
      </c>
      <c r="J240" s="118" t="str">
        <f t="shared" si="20"/>
        <v>-</v>
      </c>
      <c r="K240" s="119">
        <f t="shared" si="21"/>
        <v>0.5</v>
      </c>
    </row>
    <row r="241" spans="1:11" ht="15" x14ac:dyDescent="0.25">
      <c r="A241" s="20" t="s">
        <v>350</v>
      </c>
      <c r="B241" s="55">
        <v>0</v>
      </c>
      <c r="C241" s="127">
        <f>IF(B245=0, "-", B241/B245)</f>
        <v>0</v>
      </c>
      <c r="D241" s="55">
        <v>0</v>
      </c>
      <c r="E241" s="119">
        <f>IF(D245=0, "-", D241/D245)</f>
        <v>0</v>
      </c>
      <c r="F241" s="128">
        <v>0</v>
      </c>
      <c r="G241" s="127">
        <f>IF(F245=0, "-", F241/F245)</f>
        <v>0</v>
      </c>
      <c r="H241" s="55">
        <v>1</v>
      </c>
      <c r="I241" s="119">
        <f>IF(H245=0, "-", H241/H245)</f>
        <v>2.1276595744680851E-2</v>
      </c>
      <c r="J241" s="118" t="str">
        <f t="shared" si="20"/>
        <v>-</v>
      </c>
      <c r="K241" s="119">
        <f t="shared" si="21"/>
        <v>-1</v>
      </c>
    </row>
    <row r="242" spans="1:11" ht="15" x14ac:dyDescent="0.25">
      <c r="A242" s="20" t="s">
        <v>351</v>
      </c>
      <c r="B242" s="55">
        <v>0</v>
      </c>
      <c r="C242" s="127">
        <f>IF(B245=0, "-", B242/B245)</f>
        <v>0</v>
      </c>
      <c r="D242" s="55">
        <v>0</v>
      </c>
      <c r="E242" s="119">
        <f>IF(D245=0, "-", D242/D245)</f>
        <v>0</v>
      </c>
      <c r="F242" s="128">
        <v>1</v>
      </c>
      <c r="G242" s="127">
        <f>IF(F245=0, "-", F242/F245)</f>
        <v>2.5000000000000001E-2</v>
      </c>
      <c r="H242" s="55">
        <v>0</v>
      </c>
      <c r="I242" s="119">
        <f>IF(H245=0, "-", H242/H245)</f>
        <v>0</v>
      </c>
      <c r="J242" s="118" t="str">
        <f t="shared" si="20"/>
        <v>-</v>
      </c>
      <c r="K242" s="119" t="str">
        <f t="shared" si="21"/>
        <v>-</v>
      </c>
    </row>
    <row r="243" spans="1:11" ht="15" x14ac:dyDescent="0.25">
      <c r="A243" s="20" t="s">
        <v>352</v>
      </c>
      <c r="B243" s="55">
        <v>2</v>
      </c>
      <c r="C243" s="127">
        <f>IF(B245=0, "-", B243/B245)</f>
        <v>0.33333333333333331</v>
      </c>
      <c r="D243" s="55">
        <v>4</v>
      </c>
      <c r="E243" s="119">
        <f>IF(D245=0, "-", D243/D245)</f>
        <v>0.44444444444444442</v>
      </c>
      <c r="F243" s="128">
        <v>15</v>
      </c>
      <c r="G243" s="127">
        <f>IF(F245=0, "-", F243/F245)</f>
        <v>0.375</v>
      </c>
      <c r="H243" s="55">
        <v>26</v>
      </c>
      <c r="I243" s="119">
        <f>IF(H245=0, "-", H243/H245)</f>
        <v>0.55319148936170215</v>
      </c>
      <c r="J243" s="118">
        <f t="shared" si="20"/>
        <v>-0.5</v>
      </c>
      <c r="K243" s="119">
        <f t="shared" si="21"/>
        <v>-0.42307692307692307</v>
      </c>
    </row>
    <row r="244" spans="1:11" x14ac:dyDescent="0.2">
      <c r="A244" s="129"/>
      <c r="B244" s="82"/>
      <c r="D244" s="82"/>
      <c r="E244" s="86"/>
      <c r="F244" s="130"/>
      <c r="H244" s="82"/>
      <c r="I244" s="86"/>
      <c r="J244" s="85"/>
      <c r="K244" s="86"/>
    </row>
    <row r="245" spans="1:11" s="38" customFormat="1" x14ac:dyDescent="0.2">
      <c r="A245" s="131" t="s">
        <v>353</v>
      </c>
      <c r="B245" s="32">
        <f>SUM(B233:B244)</f>
        <v>6</v>
      </c>
      <c r="C245" s="132">
        <f>B245/7200</f>
        <v>8.3333333333333339E-4</v>
      </c>
      <c r="D245" s="32">
        <f>SUM(D233:D244)</f>
        <v>9</v>
      </c>
      <c r="E245" s="133">
        <f>D245/6953</f>
        <v>1.2944052926794189E-3</v>
      </c>
      <c r="F245" s="121">
        <f>SUM(F233:F244)</f>
        <v>40</v>
      </c>
      <c r="G245" s="134">
        <f>F245/28087</f>
        <v>1.4241464022501514E-3</v>
      </c>
      <c r="H245" s="32">
        <f>SUM(H233:H244)</f>
        <v>47</v>
      </c>
      <c r="I245" s="133">
        <f>H245/34933</f>
        <v>1.3454326854263877E-3</v>
      </c>
      <c r="J245" s="35">
        <f>IF(D245=0, "-", IF((B245-D245)/D245&lt;10, (B245-D245)/D245, "&gt;999%"))</f>
        <v>-0.33333333333333331</v>
      </c>
      <c r="K245" s="36">
        <f>IF(H245=0, "-", IF((F245-H245)/H245&lt;10, (F245-H245)/H245, "&gt;999%"))</f>
        <v>-0.14893617021276595</v>
      </c>
    </row>
    <row r="246" spans="1:11" x14ac:dyDescent="0.2">
      <c r="B246" s="130"/>
      <c r="D246" s="130"/>
      <c r="F246" s="130"/>
      <c r="H246" s="130"/>
    </row>
    <row r="247" spans="1:11" s="38" customFormat="1" x14ac:dyDescent="0.2">
      <c r="A247" s="131" t="s">
        <v>354</v>
      </c>
      <c r="B247" s="32">
        <v>69</v>
      </c>
      <c r="C247" s="132">
        <f>B247/7200</f>
        <v>9.5833333333333326E-3</v>
      </c>
      <c r="D247" s="32">
        <v>52</v>
      </c>
      <c r="E247" s="133">
        <f>D247/6953</f>
        <v>7.4787861354810876E-3</v>
      </c>
      <c r="F247" s="121">
        <v>315</v>
      </c>
      <c r="G247" s="134">
        <f>F247/28087</f>
        <v>1.1215152917719941E-2</v>
      </c>
      <c r="H247" s="32">
        <v>359</v>
      </c>
      <c r="I247" s="133">
        <f>H247/34933</f>
        <v>1.0276815618469642E-2</v>
      </c>
      <c r="J247" s="35">
        <f>IF(D247=0, "-", IF((B247-D247)/D247&lt;10, (B247-D247)/D247, "&gt;999%"))</f>
        <v>0.32692307692307693</v>
      </c>
      <c r="K247" s="36">
        <f>IF(H247=0, "-", IF((F247-H247)/H247&lt;10, (F247-H247)/H247, "&gt;999%"))</f>
        <v>-0.12256267409470752</v>
      </c>
    </row>
    <row r="248" spans="1:11" x14ac:dyDescent="0.2">
      <c r="B248" s="130"/>
      <c r="D248" s="130"/>
      <c r="F248" s="130"/>
      <c r="H248" s="130"/>
    </row>
    <row r="249" spans="1:11" x14ac:dyDescent="0.2">
      <c r="A249" s="12" t="s">
        <v>355</v>
      </c>
      <c r="B249" s="32">
        <f>B253-B251</f>
        <v>1239</v>
      </c>
      <c r="C249" s="132">
        <f>B249/7200</f>
        <v>0.17208333333333334</v>
      </c>
      <c r="D249" s="32">
        <f>D253-D251</f>
        <v>1758</v>
      </c>
      <c r="E249" s="133">
        <f>D249/6953</f>
        <v>0.25284050050337986</v>
      </c>
      <c r="F249" s="121">
        <f>F253-F251</f>
        <v>5913</v>
      </c>
      <c r="G249" s="134">
        <f>F249/28087</f>
        <v>0.21052444191262862</v>
      </c>
      <c r="H249" s="32">
        <f>H253-H251</f>
        <v>9247</v>
      </c>
      <c r="I249" s="133">
        <f>H249/34933</f>
        <v>0.26470672430080439</v>
      </c>
      <c r="J249" s="35">
        <f>IF(D249=0, "-", IF((B249-D249)/D249&lt;10, (B249-D249)/D249, "&gt;999%"))</f>
        <v>-0.29522184300341298</v>
      </c>
      <c r="K249" s="36">
        <f>IF(H249=0, "-", IF((F249-H249)/H249&lt;10, (F249-H249)/H249, "&gt;999%"))</f>
        <v>-0.3605493673623878</v>
      </c>
    </row>
    <row r="250" spans="1:11" x14ac:dyDescent="0.2">
      <c r="A250" s="12"/>
      <c r="B250" s="32"/>
      <c r="C250" s="132"/>
      <c r="D250" s="32"/>
      <c r="E250" s="133"/>
      <c r="F250" s="121"/>
      <c r="G250" s="134"/>
      <c r="H250" s="32"/>
      <c r="I250" s="133"/>
      <c r="J250" s="35"/>
      <c r="K250" s="36"/>
    </row>
    <row r="251" spans="1:11" x14ac:dyDescent="0.2">
      <c r="A251" s="12" t="s">
        <v>356</v>
      </c>
      <c r="B251" s="32">
        <v>244</v>
      </c>
      <c r="C251" s="132">
        <f>B251/7200</f>
        <v>3.3888888888888892E-2</v>
      </c>
      <c r="D251" s="32">
        <v>119</v>
      </c>
      <c r="E251" s="133">
        <f>D251/6953</f>
        <v>1.7114914425427872E-2</v>
      </c>
      <c r="F251" s="121">
        <v>708</v>
      </c>
      <c r="G251" s="134">
        <f>F251/28087</f>
        <v>2.5207391319827677E-2</v>
      </c>
      <c r="H251" s="32">
        <v>791</v>
      </c>
      <c r="I251" s="133">
        <f>H251/34933</f>
        <v>2.2643345833452608E-2</v>
      </c>
      <c r="J251" s="35">
        <f>IF(D251=0, "-", IF((B251-D251)/D251&lt;10, (B251-D251)/D251, "&gt;999%"))</f>
        <v>1.0504201680672269</v>
      </c>
      <c r="K251" s="36">
        <f>IF(H251=0, "-", IF((F251-H251)/H251&lt;10, (F251-H251)/H251, "&gt;999%"))</f>
        <v>-0.10493046776232617</v>
      </c>
    </row>
    <row r="252" spans="1:11" x14ac:dyDescent="0.2">
      <c r="A252" s="12"/>
      <c r="B252" s="32"/>
      <c r="C252" s="132"/>
      <c r="D252" s="32"/>
      <c r="E252" s="133"/>
      <c r="F252" s="121"/>
      <c r="G252" s="134"/>
      <c r="H252" s="32"/>
      <c r="I252" s="133"/>
      <c r="J252" s="35"/>
      <c r="K252" s="36"/>
    </row>
    <row r="253" spans="1:11" x14ac:dyDescent="0.2">
      <c r="A253" s="12" t="s">
        <v>357</v>
      </c>
      <c r="B253" s="32">
        <v>1483</v>
      </c>
      <c r="C253" s="132">
        <f>B253/7200</f>
        <v>0.20597222222222222</v>
      </c>
      <c r="D253" s="32">
        <v>1877</v>
      </c>
      <c r="E253" s="133">
        <f>D253/6953</f>
        <v>0.2699554149288077</v>
      </c>
      <c r="F253" s="121">
        <v>6621</v>
      </c>
      <c r="G253" s="134">
        <f>F253/28087</f>
        <v>0.23573183323245631</v>
      </c>
      <c r="H253" s="32">
        <v>10038</v>
      </c>
      <c r="I253" s="133">
        <f>H253/34933</f>
        <v>0.28735007013425701</v>
      </c>
      <c r="J253" s="35">
        <f>IF(D253=0, "-", IF((B253-D253)/D253&lt;10, (B253-D253)/D253, "&gt;999%"))</f>
        <v>-0.20990942994139583</v>
      </c>
      <c r="K253" s="36">
        <f>IF(H253=0, "-", IF((F253-H253)/H253&lt;10, (F253-H253)/H253, "&gt;999%"))</f>
        <v>-0.340406455469217</v>
      </c>
    </row>
  </sheetData>
  <mergeCells count="58">
    <mergeCell ref="B5:C5"/>
    <mergeCell ref="D5:E5"/>
    <mergeCell ref="F5:G5"/>
    <mergeCell ref="H5:I5"/>
    <mergeCell ref="B1:K1"/>
    <mergeCell ref="B2:K2"/>
    <mergeCell ref="B4:E4"/>
    <mergeCell ref="F4:I4"/>
    <mergeCell ref="J4:K4"/>
    <mergeCell ref="B15:E15"/>
    <mergeCell ref="F15:I15"/>
    <mergeCell ref="J15:K15"/>
    <mergeCell ref="B16:C16"/>
    <mergeCell ref="D16:E16"/>
    <mergeCell ref="F16:G16"/>
    <mergeCell ref="H16:I16"/>
    <mergeCell ref="B46:E46"/>
    <mergeCell ref="F46:I46"/>
    <mergeCell ref="J46:K46"/>
    <mergeCell ref="B47:C47"/>
    <mergeCell ref="D47:E47"/>
    <mergeCell ref="F47:G47"/>
    <mergeCell ref="H47:I47"/>
    <mergeCell ref="B89:E89"/>
    <mergeCell ref="F89:I89"/>
    <mergeCell ref="J89:K89"/>
    <mergeCell ref="B90:C90"/>
    <mergeCell ref="D90:E90"/>
    <mergeCell ref="F90:G90"/>
    <mergeCell ref="H90:I90"/>
    <mergeCell ref="B128:E128"/>
    <mergeCell ref="F128:I128"/>
    <mergeCell ref="J128:K128"/>
    <mergeCell ref="B129:C129"/>
    <mergeCell ref="D129:E129"/>
    <mergeCell ref="F129:G129"/>
    <mergeCell ref="H129:I129"/>
    <mergeCell ref="B152:E152"/>
    <mergeCell ref="F152:I152"/>
    <mergeCell ref="J152:K152"/>
    <mergeCell ref="B153:C153"/>
    <mergeCell ref="D153:E153"/>
    <mergeCell ref="F153:G153"/>
    <mergeCell ref="H153:I153"/>
    <mergeCell ref="B171:E171"/>
    <mergeCell ref="F171:I171"/>
    <mergeCell ref="J171:K171"/>
    <mergeCell ref="B172:C172"/>
    <mergeCell ref="D172:E172"/>
    <mergeCell ref="F172:G172"/>
    <mergeCell ref="H172:I172"/>
    <mergeCell ref="B194:E194"/>
    <mergeCell ref="F194:I194"/>
    <mergeCell ref="J194:K194"/>
    <mergeCell ref="B195:C195"/>
    <mergeCell ref="D195:E195"/>
    <mergeCell ref="F195:G195"/>
    <mergeCell ref="H195:I19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5" max="16383" man="1"/>
    <brk id="88" max="16383" man="1"/>
    <brk id="127" max="16383" man="1"/>
    <brk id="170" max="16383" man="1"/>
    <brk id="193" max="16383" man="1"/>
    <brk id="23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A02D-530B-4BD7-ACB1-9C91905BE65B}">
  <sheetPr>
    <pageSetUpPr fitToPage="1"/>
  </sheetPr>
  <dimension ref="A1:K48"/>
  <sheetViews>
    <sheetView tabSelected="1" workbookViewId="0">
      <selection activeCell="M1" sqref="M1"/>
    </sheetView>
  </sheetViews>
  <sheetFormatPr defaultRowHeight="12.75" x14ac:dyDescent="0.2"/>
  <cols>
    <col min="1" max="1" width="18.1406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358</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164</v>
      </c>
      <c r="G4" s="172"/>
      <c r="H4" s="172"/>
      <c r="I4" s="171"/>
      <c r="J4" s="170" t="s">
        <v>165</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166</v>
      </c>
      <c r="C6" s="125" t="s">
        <v>167</v>
      </c>
      <c r="D6" s="124" t="s">
        <v>166</v>
      </c>
      <c r="E6" s="126" t="s">
        <v>167</v>
      </c>
      <c r="F6" s="136" t="s">
        <v>166</v>
      </c>
      <c r="G6" s="125" t="s">
        <v>167</v>
      </c>
      <c r="H6" s="137" t="s">
        <v>166</v>
      </c>
      <c r="I6" s="126" t="s">
        <v>167</v>
      </c>
      <c r="J6" s="124"/>
      <c r="K6" s="126"/>
    </row>
    <row r="7" spans="1:11" x14ac:dyDescent="0.2">
      <c r="A7" s="20" t="s">
        <v>49</v>
      </c>
      <c r="B7" s="55">
        <v>1</v>
      </c>
      <c r="C7" s="138">
        <f>IF(B48=0, "-", B7/B48)</f>
        <v>6.7430883344571813E-4</v>
      </c>
      <c r="D7" s="55">
        <v>5</v>
      </c>
      <c r="E7" s="78">
        <f>IF(D48=0, "-", D7/D48)</f>
        <v>2.6638252530633991E-3</v>
      </c>
      <c r="F7" s="128">
        <v>12</v>
      </c>
      <c r="G7" s="138">
        <f>IF(F48=0, "-", F7/F48)</f>
        <v>1.8124150430448573E-3</v>
      </c>
      <c r="H7" s="55">
        <v>27</v>
      </c>
      <c r="I7" s="78">
        <f>IF(H48=0, "-", H7/H48)</f>
        <v>2.6897788404064557E-3</v>
      </c>
      <c r="J7" s="77">
        <f t="shared" ref="J7:J46" si="0">IF(D7=0, "-", IF((B7-D7)/D7&lt;10, (B7-D7)/D7, "&gt;999%"))</f>
        <v>-0.8</v>
      </c>
      <c r="K7" s="78">
        <f t="shared" ref="K7:K46" si="1">IF(H7=0, "-", IF((F7-H7)/H7&lt;10, (F7-H7)/H7, "&gt;999%"))</f>
        <v>-0.55555555555555558</v>
      </c>
    </row>
    <row r="8" spans="1:11" x14ac:dyDescent="0.2">
      <c r="A8" s="20" t="s">
        <v>50</v>
      </c>
      <c r="B8" s="55">
        <v>0</v>
      </c>
      <c r="C8" s="138">
        <f>IF(B48=0, "-", B8/B48)</f>
        <v>0</v>
      </c>
      <c r="D8" s="55">
        <v>0</v>
      </c>
      <c r="E8" s="78">
        <f>IF(D48=0, "-", D8/D48)</f>
        <v>0</v>
      </c>
      <c r="F8" s="128">
        <v>0</v>
      </c>
      <c r="G8" s="138">
        <f>IF(F48=0, "-", F8/F48)</f>
        <v>0</v>
      </c>
      <c r="H8" s="55">
        <v>1</v>
      </c>
      <c r="I8" s="78">
        <f>IF(H48=0, "-", H8/H48)</f>
        <v>9.9621438533572425E-5</v>
      </c>
      <c r="J8" s="77" t="str">
        <f t="shared" si="0"/>
        <v>-</v>
      </c>
      <c r="K8" s="78">
        <f t="shared" si="1"/>
        <v>-1</v>
      </c>
    </row>
    <row r="9" spans="1:11" x14ac:dyDescent="0.2">
      <c r="A9" s="20" t="s">
        <v>51</v>
      </c>
      <c r="B9" s="55">
        <v>0</v>
      </c>
      <c r="C9" s="138">
        <f>IF(B48=0, "-", B9/B48)</f>
        <v>0</v>
      </c>
      <c r="D9" s="55">
        <v>1</v>
      </c>
      <c r="E9" s="78">
        <f>IF(D48=0, "-", D9/D48)</f>
        <v>5.3276505061267978E-4</v>
      </c>
      <c r="F9" s="128">
        <v>2</v>
      </c>
      <c r="G9" s="138">
        <f>IF(F48=0, "-", F9/F48)</f>
        <v>3.0206917384080956E-4</v>
      </c>
      <c r="H9" s="55">
        <v>2</v>
      </c>
      <c r="I9" s="78">
        <f>IF(H48=0, "-", H9/H48)</f>
        <v>1.9924287706714485E-4</v>
      </c>
      <c r="J9" s="77">
        <f t="shared" si="0"/>
        <v>-1</v>
      </c>
      <c r="K9" s="78">
        <f t="shared" si="1"/>
        <v>0</v>
      </c>
    </row>
    <row r="10" spans="1:11" x14ac:dyDescent="0.2">
      <c r="A10" s="20" t="s">
        <v>52</v>
      </c>
      <c r="B10" s="55">
        <v>23</v>
      </c>
      <c r="C10" s="138">
        <f>IF(B48=0, "-", B10/B48)</f>
        <v>1.5509103169251517E-2</v>
      </c>
      <c r="D10" s="55">
        <v>12</v>
      </c>
      <c r="E10" s="78">
        <f>IF(D48=0, "-", D10/D48)</f>
        <v>6.3931806073521573E-3</v>
      </c>
      <c r="F10" s="128">
        <v>88</v>
      </c>
      <c r="G10" s="138">
        <f>IF(F48=0, "-", F10/F48)</f>
        <v>1.329104364899562E-2</v>
      </c>
      <c r="H10" s="55">
        <v>108</v>
      </c>
      <c r="I10" s="78">
        <f>IF(H48=0, "-", H10/H48)</f>
        <v>1.0759115361625823E-2</v>
      </c>
      <c r="J10" s="77">
        <f t="shared" si="0"/>
        <v>0.91666666666666663</v>
      </c>
      <c r="K10" s="78">
        <f t="shared" si="1"/>
        <v>-0.18518518518518517</v>
      </c>
    </row>
    <row r="11" spans="1:11" x14ac:dyDescent="0.2">
      <c r="A11" s="20" t="s">
        <v>53</v>
      </c>
      <c r="B11" s="55">
        <v>2</v>
      </c>
      <c r="C11" s="138">
        <f>IF(B48=0, "-", B11/B48)</f>
        <v>1.3486176668914363E-3</v>
      </c>
      <c r="D11" s="55">
        <v>0</v>
      </c>
      <c r="E11" s="78">
        <f>IF(D48=0, "-", D11/D48)</f>
        <v>0</v>
      </c>
      <c r="F11" s="128">
        <v>8</v>
      </c>
      <c r="G11" s="138">
        <f>IF(F48=0, "-", F11/F48)</f>
        <v>1.2082766953632382E-3</v>
      </c>
      <c r="H11" s="55">
        <v>5</v>
      </c>
      <c r="I11" s="78">
        <f>IF(H48=0, "-", H11/H48)</f>
        <v>4.9810719266786215E-4</v>
      </c>
      <c r="J11" s="77" t="str">
        <f t="shared" si="0"/>
        <v>-</v>
      </c>
      <c r="K11" s="78">
        <f t="shared" si="1"/>
        <v>0.6</v>
      </c>
    </row>
    <row r="12" spans="1:11" x14ac:dyDescent="0.2">
      <c r="A12" s="20" t="s">
        <v>54</v>
      </c>
      <c r="B12" s="55">
        <v>41</v>
      </c>
      <c r="C12" s="138">
        <f>IF(B48=0, "-", B12/B48)</f>
        <v>2.7646662171274445E-2</v>
      </c>
      <c r="D12" s="55">
        <v>31</v>
      </c>
      <c r="E12" s="78">
        <f>IF(D48=0, "-", D12/D48)</f>
        <v>1.6515716568993075E-2</v>
      </c>
      <c r="F12" s="128">
        <v>163</v>
      </c>
      <c r="G12" s="138">
        <f>IF(F48=0, "-", F12/F48)</f>
        <v>2.4618637668025977E-2</v>
      </c>
      <c r="H12" s="55">
        <v>156</v>
      </c>
      <c r="I12" s="78">
        <f>IF(H48=0, "-", H12/H48)</f>
        <v>1.5540944411237299E-2</v>
      </c>
      <c r="J12" s="77">
        <f t="shared" si="0"/>
        <v>0.32258064516129031</v>
      </c>
      <c r="K12" s="78">
        <f t="shared" si="1"/>
        <v>4.4871794871794872E-2</v>
      </c>
    </row>
    <row r="13" spans="1:11" x14ac:dyDescent="0.2">
      <c r="A13" s="20" t="s">
        <v>55</v>
      </c>
      <c r="B13" s="55">
        <v>2</v>
      </c>
      <c r="C13" s="138">
        <f>IF(B48=0, "-", B13/B48)</f>
        <v>1.3486176668914363E-3</v>
      </c>
      <c r="D13" s="55">
        <v>2</v>
      </c>
      <c r="E13" s="78">
        <f>IF(D48=0, "-", D13/D48)</f>
        <v>1.0655301012253596E-3</v>
      </c>
      <c r="F13" s="128">
        <v>9</v>
      </c>
      <c r="G13" s="138">
        <f>IF(F48=0, "-", F13/F48)</f>
        <v>1.3593112822836431E-3</v>
      </c>
      <c r="H13" s="55">
        <v>7</v>
      </c>
      <c r="I13" s="78">
        <f>IF(H48=0, "-", H13/H48)</f>
        <v>6.9735006973500695E-4</v>
      </c>
      <c r="J13" s="77">
        <f t="shared" si="0"/>
        <v>0</v>
      </c>
      <c r="K13" s="78">
        <f t="shared" si="1"/>
        <v>0.2857142857142857</v>
      </c>
    </row>
    <row r="14" spans="1:11" x14ac:dyDescent="0.2">
      <c r="A14" s="20" t="s">
        <v>56</v>
      </c>
      <c r="B14" s="55">
        <v>0</v>
      </c>
      <c r="C14" s="138">
        <f>IF(B48=0, "-", B14/B48)</f>
        <v>0</v>
      </c>
      <c r="D14" s="55">
        <v>0</v>
      </c>
      <c r="E14" s="78">
        <f>IF(D48=0, "-", D14/D48)</f>
        <v>0</v>
      </c>
      <c r="F14" s="128">
        <v>0</v>
      </c>
      <c r="G14" s="138">
        <f>IF(F48=0, "-", F14/F48)</f>
        <v>0</v>
      </c>
      <c r="H14" s="55">
        <v>1</v>
      </c>
      <c r="I14" s="78">
        <f>IF(H48=0, "-", H14/H48)</f>
        <v>9.9621438533572425E-5</v>
      </c>
      <c r="J14" s="77" t="str">
        <f t="shared" si="0"/>
        <v>-</v>
      </c>
      <c r="K14" s="78">
        <f t="shared" si="1"/>
        <v>-1</v>
      </c>
    </row>
    <row r="15" spans="1:11" x14ac:dyDescent="0.2">
      <c r="A15" s="20" t="s">
        <v>57</v>
      </c>
      <c r="B15" s="55">
        <v>0</v>
      </c>
      <c r="C15" s="138">
        <f>IF(B48=0, "-", B15/B48)</f>
        <v>0</v>
      </c>
      <c r="D15" s="55">
        <v>2</v>
      </c>
      <c r="E15" s="78">
        <f>IF(D48=0, "-", D15/D48)</f>
        <v>1.0655301012253596E-3</v>
      </c>
      <c r="F15" s="128">
        <v>5</v>
      </c>
      <c r="G15" s="138">
        <f>IF(F48=0, "-", F15/F48)</f>
        <v>7.5517293460202384E-4</v>
      </c>
      <c r="H15" s="55">
        <v>5</v>
      </c>
      <c r="I15" s="78">
        <f>IF(H48=0, "-", H15/H48)</f>
        <v>4.9810719266786215E-4</v>
      </c>
      <c r="J15" s="77">
        <f t="shared" si="0"/>
        <v>-1</v>
      </c>
      <c r="K15" s="78">
        <f t="shared" si="1"/>
        <v>0</v>
      </c>
    </row>
    <row r="16" spans="1:11" x14ac:dyDescent="0.2">
      <c r="A16" s="20" t="s">
        <v>58</v>
      </c>
      <c r="B16" s="55">
        <v>2</v>
      </c>
      <c r="C16" s="138">
        <f>IF(B48=0, "-", B16/B48)</f>
        <v>1.3486176668914363E-3</v>
      </c>
      <c r="D16" s="55">
        <v>2</v>
      </c>
      <c r="E16" s="78">
        <f>IF(D48=0, "-", D16/D48)</f>
        <v>1.0655301012253596E-3</v>
      </c>
      <c r="F16" s="128">
        <v>15</v>
      </c>
      <c r="G16" s="138">
        <f>IF(F48=0, "-", F16/F48)</f>
        <v>2.2655188038060714E-3</v>
      </c>
      <c r="H16" s="55">
        <v>26</v>
      </c>
      <c r="I16" s="78">
        <f>IF(H48=0, "-", H16/H48)</f>
        <v>2.5901574018728831E-3</v>
      </c>
      <c r="J16" s="77">
        <f t="shared" si="0"/>
        <v>0</v>
      </c>
      <c r="K16" s="78">
        <f t="shared" si="1"/>
        <v>-0.42307692307692307</v>
      </c>
    </row>
    <row r="17" spans="1:11" x14ac:dyDescent="0.2">
      <c r="A17" s="20" t="s">
        <v>60</v>
      </c>
      <c r="B17" s="55">
        <v>50</v>
      </c>
      <c r="C17" s="138">
        <f>IF(B48=0, "-", B17/B48)</f>
        <v>3.3715441672285906E-2</v>
      </c>
      <c r="D17" s="55">
        <v>67</v>
      </c>
      <c r="E17" s="78">
        <f>IF(D48=0, "-", D17/D48)</f>
        <v>3.5695258391049547E-2</v>
      </c>
      <c r="F17" s="128">
        <v>199</v>
      </c>
      <c r="G17" s="138">
        <f>IF(F48=0, "-", F17/F48)</f>
        <v>3.0055882797160548E-2</v>
      </c>
      <c r="H17" s="55">
        <v>338</v>
      </c>
      <c r="I17" s="78">
        <f>IF(H48=0, "-", H17/H48)</f>
        <v>3.3672046224347482E-2</v>
      </c>
      <c r="J17" s="77">
        <f t="shared" si="0"/>
        <v>-0.2537313432835821</v>
      </c>
      <c r="K17" s="78">
        <f t="shared" si="1"/>
        <v>-0.41124260355029585</v>
      </c>
    </row>
    <row r="18" spans="1:11" x14ac:dyDescent="0.2">
      <c r="A18" s="20" t="s">
        <v>61</v>
      </c>
      <c r="B18" s="55">
        <v>6</v>
      </c>
      <c r="C18" s="138">
        <f>IF(B48=0, "-", B18/B48)</f>
        <v>4.045853000674309E-3</v>
      </c>
      <c r="D18" s="55">
        <v>0</v>
      </c>
      <c r="E18" s="78">
        <f>IF(D48=0, "-", D18/D48)</f>
        <v>0</v>
      </c>
      <c r="F18" s="128">
        <v>10</v>
      </c>
      <c r="G18" s="138">
        <f>IF(F48=0, "-", F18/F48)</f>
        <v>1.5103458692040477E-3</v>
      </c>
      <c r="H18" s="55">
        <v>1</v>
      </c>
      <c r="I18" s="78">
        <f>IF(H48=0, "-", H18/H48)</f>
        <v>9.9621438533572425E-5</v>
      </c>
      <c r="J18" s="77" t="str">
        <f t="shared" si="0"/>
        <v>-</v>
      </c>
      <c r="K18" s="78">
        <f t="shared" si="1"/>
        <v>9</v>
      </c>
    </row>
    <row r="19" spans="1:11" x14ac:dyDescent="0.2">
      <c r="A19" s="20" t="s">
        <v>64</v>
      </c>
      <c r="B19" s="55">
        <v>26</v>
      </c>
      <c r="C19" s="138">
        <f>IF(B48=0, "-", B19/B48)</f>
        <v>1.753202966958867E-2</v>
      </c>
      <c r="D19" s="55">
        <v>67</v>
      </c>
      <c r="E19" s="78">
        <f>IF(D48=0, "-", D19/D48)</f>
        <v>3.5695258391049547E-2</v>
      </c>
      <c r="F19" s="128">
        <v>234</v>
      </c>
      <c r="G19" s="138">
        <f>IF(F48=0, "-", F19/F48)</f>
        <v>3.5342093339374714E-2</v>
      </c>
      <c r="H19" s="55">
        <v>489</v>
      </c>
      <c r="I19" s="78">
        <f>IF(H48=0, "-", H19/H48)</f>
        <v>4.8714883442916919E-2</v>
      </c>
      <c r="J19" s="77">
        <f t="shared" si="0"/>
        <v>-0.61194029850746268</v>
      </c>
      <c r="K19" s="78">
        <f t="shared" si="1"/>
        <v>-0.5214723926380368</v>
      </c>
    </row>
    <row r="20" spans="1:11" x14ac:dyDescent="0.2">
      <c r="A20" s="20" t="s">
        <v>65</v>
      </c>
      <c r="B20" s="55">
        <v>60</v>
      </c>
      <c r="C20" s="138">
        <f>IF(B48=0, "-", B20/B48)</f>
        <v>4.0458530006743092E-2</v>
      </c>
      <c r="D20" s="55">
        <v>122</v>
      </c>
      <c r="E20" s="78">
        <f>IF(D48=0, "-", D20/D48)</f>
        <v>6.4997336174746942E-2</v>
      </c>
      <c r="F20" s="128">
        <v>355</v>
      </c>
      <c r="G20" s="138">
        <f>IF(F48=0, "-", F20/F48)</f>
        <v>5.3617278356743694E-2</v>
      </c>
      <c r="H20" s="55">
        <v>551</v>
      </c>
      <c r="I20" s="78">
        <f>IF(H48=0, "-", H20/H48)</f>
        <v>5.4891412631998406E-2</v>
      </c>
      <c r="J20" s="77">
        <f t="shared" si="0"/>
        <v>-0.50819672131147542</v>
      </c>
      <c r="K20" s="78">
        <f t="shared" si="1"/>
        <v>-0.35571687840290384</v>
      </c>
    </row>
    <row r="21" spans="1:11" x14ac:dyDescent="0.2">
      <c r="A21" s="20" t="s">
        <v>66</v>
      </c>
      <c r="B21" s="55">
        <v>146</v>
      </c>
      <c r="C21" s="138">
        <f>IF(B48=0, "-", B21/B48)</f>
        <v>9.844908968307485E-2</v>
      </c>
      <c r="D21" s="55">
        <v>234</v>
      </c>
      <c r="E21" s="78">
        <f>IF(D48=0, "-", D21/D48)</f>
        <v>0.12466702184336707</v>
      </c>
      <c r="F21" s="128">
        <v>561</v>
      </c>
      <c r="G21" s="138">
        <f>IF(F48=0, "-", F21/F48)</f>
        <v>8.4730403262347084E-2</v>
      </c>
      <c r="H21" s="55">
        <v>1031</v>
      </c>
      <c r="I21" s="78">
        <f>IF(H48=0, "-", H21/H48)</f>
        <v>0.10270970312811317</v>
      </c>
      <c r="J21" s="77">
        <f t="shared" si="0"/>
        <v>-0.37606837606837606</v>
      </c>
      <c r="K21" s="78">
        <f t="shared" si="1"/>
        <v>-0.45586808923375366</v>
      </c>
    </row>
    <row r="22" spans="1:11" x14ac:dyDescent="0.2">
      <c r="A22" s="20" t="s">
        <v>67</v>
      </c>
      <c r="B22" s="55">
        <v>0</v>
      </c>
      <c r="C22" s="138">
        <f>IF(B48=0, "-", B22/B48)</f>
        <v>0</v>
      </c>
      <c r="D22" s="55">
        <v>1</v>
      </c>
      <c r="E22" s="78">
        <f>IF(D48=0, "-", D22/D48)</f>
        <v>5.3276505061267978E-4</v>
      </c>
      <c r="F22" s="128">
        <v>0</v>
      </c>
      <c r="G22" s="138">
        <f>IF(F48=0, "-", F22/F48)</f>
        <v>0</v>
      </c>
      <c r="H22" s="55">
        <v>4</v>
      </c>
      <c r="I22" s="78">
        <f>IF(H48=0, "-", H22/H48)</f>
        <v>3.984857541342897E-4</v>
      </c>
      <c r="J22" s="77">
        <f t="shared" si="0"/>
        <v>-1</v>
      </c>
      <c r="K22" s="78">
        <f t="shared" si="1"/>
        <v>-1</v>
      </c>
    </row>
    <row r="23" spans="1:11" x14ac:dyDescent="0.2">
      <c r="A23" s="20" t="s">
        <v>70</v>
      </c>
      <c r="B23" s="55">
        <v>3</v>
      </c>
      <c r="C23" s="138">
        <f>IF(B48=0, "-", B23/B48)</f>
        <v>2.0229265003371545E-3</v>
      </c>
      <c r="D23" s="55">
        <v>1</v>
      </c>
      <c r="E23" s="78">
        <f>IF(D48=0, "-", D23/D48)</f>
        <v>5.3276505061267978E-4</v>
      </c>
      <c r="F23" s="128">
        <v>14</v>
      </c>
      <c r="G23" s="138">
        <f>IF(F48=0, "-", F23/F48)</f>
        <v>2.1144842168856668E-3</v>
      </c>
      <c r="H23" s="55">
        <v>15</v>
      </c>
      <c r="I23" s="78">
        <f>IF(H48=0, "-", H23/H48)</f>
        <v>1.4943215780035865E-3</v>
      </c>
      <c r="J23" s="77">
        <f t="shared" si="0"/>
        <v>2</v>
      </c>
      <c r="K23" s="78">
        <f t="shared" si="1"/>
        <v>-6.6666666666666666E-2</v>
      </c>
    </row>
    <row r="24" spans="1:11" x14ac:dyDescent="0.2">
      <c r="A24" s="20" t="s">
        <v>72</v>
      </c>
      <c r="B24" s="55">
        <v>178</v>
      </c>
      <c r="C24" s="138">
        <f>IF(B48=0, "-", B24/B48)</f>
        <v>0.12002697235333783</v>
      </c>
      <c r="D24" s="55">
        <v>273</v>
      </c>
      <c r="E24" s="78">
        <f>IF(D48=0, "-", D24/D48)</f>
        <v>0.14544485881726157</v>
      </c>
      <c r="F24" s="128">
        <v>801</v>
      </c>
      <c r="G24" s="138">
        <f>IF(F48=0, "-", F24/F48)</f>
        <v>0.12097870412324423</v>
      </c>
      <c r="H24" s="55">
        <v>1123</v>
      </c>
      <c r="I24" s="78">
        <f>IF(H48=0, "-", H24/H48)</f>
        <v>0.11187487547320184</v>
      </c>
      <c r="J24" s="77">
        <f t="shared" si="0"/>
        <v>-0.34798534798534797</v>
      </c>
      <c r="K24" s="78">
        <f t="shared" si="1"/>
        <v>-0.28673196794300981</v>
      </c>
    </row>
    <row r="25" spans="1:11" x14ac:dyDescent="0.2">
      <c r="A25" s="20" t="s">
        <v>73</v>
      </c>
      <c r="B25" s="55">
        <v>1</v>
      </c>
      <c r="C25" s="138">
        <f>IF(B48=0, "-", B25/B48)</f>
        <v>6.7430883344571813E-4</v>
      </c>
      <c r="D25" s="55">
        <v>2</v>
      </c>
      <c r="E25" s="78">
        <f>IF(D48=0, "-", D25/D48)</f>
        <v>1.0655301012253596E-3</v>
      </c>
      <c r="F25" s="128">
        <v>3</v>
      </c>
      <c r="G25" s="138">
        <f>IF(F48=0, "-", F25/F48)</f>
        <v>4.5310376076121433E-4</v>
      </c>
      <c r="H25" s="55">
        <v>3</v>
      </c>
      <c r="I25" s="78">
        <f>IF(H48=0, "-", H25/H48)</f>
        <v>2.9886431560071725E-4</v>
      </c>
      <c r="J25" s="77">
        <f t="shared" si="0"/>
        <v>-0.5</v>
      </c>
      <c r="K25" s="78">
        <f t="shared" si="1"/>
        <v>0</v>
      </c>
    </row>
    <row r="26" spans="1:11" x14ac:dyDescent="0.2">
      <c r="A26" s="20" t="s">
        <v>75</v>
      </c>
      <c r="B26" s="55">
        <v>3</v>
      </c>
      <c r="C26" s="138">
        <f>IF(B48=0, "-", B26/B48)</f>
        <v>2.0229265003371545E-3</v>
      </c>
      <c r="D26" s="55">
        <v>2</v>
      </c>
      <c r="E26" s="78">
        <f>IF(D48=0, "-", D26/D48)</f>
        <v>1.0655301012253596E-3</v>
      </c>
      <c r="F26" s="128">
        <v>10</v>
      </c>
      <c r="G26" s="138">
        <f>IF(F48=0, "-", F26/F48)</f>
        <v>1.5103458692040477E-3</v>
      </c>
      <c r="H26" s="55">
        <v>16</v>
      </c>
      <c r="I26" s="78">
        <f>IF(H48=0, "-", H26/H48)</f>
        <v>1.5939430165371588E-3</v>
      </c>
      <c r="J26" s="77">
        <f t="shared" si="0"/>
        <v>0.5</v>
      </c>
      <c r="K26" s="78">
        <f t="shared" si="1"/>
        <v>-0.375</v>
      </c>
    </row>
    <row r="27" spans="1:11" x14ac:dyDescent="0.2">
      <c r="A27" s="20" t="s">
        <v>76</v>
      </c>
      <c r="B27" s="55">
        <v>16</v>
      </c>
      <c r="C27" s="138">
        <f>IF(B48=0, "-", B27/B48)</f>
        <v>1.078894133513149E-2</v>
      </c>
      <c r="D27" s="55">
        <v>4</v>
      </c>
      <c r="E27" s="78">
        <f>IF(D48=0, "-", D27/D48)</f>
        <v>2.1310602024507191E-3</v>
      </c>
      <c r="F27" s="128">
        <v>36</v>
      </c>
      <c r="G27" s="138">
        <f>IF(F48=0, "-", F27/F48)</f>
        <v>5.4372451291345722E-3</v>
      </c>
      <c r="H27" s="55">
        <v>43</v>
      </c>
      <c r="I27" s="78">
        <f>IF(H48=0, "-", H27/H48)</f>
        <v>4.283721856943614E-3</v>
      </c>
      <c r="J27" s="77">
        <f t="shared" si="0"/>
        <v>3</v>
      </c>
      <c r="K27" s="78">
        <f t="shared" si="1"/>
        <v>-0.16279069767441862</v>
      </c>
    </row>
    <row r="28" spans="1:11" x14ac:dyDescent="0.2">
      <c r="A28" s="20" t="s">
        <v>77</v>
      </c>
      <c r="B28" s="55">
        <v>0</v>
      </c>
      <c r="C28" s="138">
        <f>IF(B48=0, "-", B28/B48)</f>
        <v>0</v>
      </c>
      <c r="D28" s="55">
        <v>0</v>
      </c>
      <c r="E28" s="78">
        <f>IF(D48=0, "-", D28/D48)</f>
        <v>0</v>
      </c>
      <c r="F28" s="128">
        <v>1</v>
      </c>
      <c r="G28" s="138">
        <f>IF(F48=0, "-", F28/F48)</f>
        <v>1.5103458692040478E-4</v>
      </c>
      <c r="H28" s="55">
        <v>3</v>
      </c>
      <c r="I28" s="78">
        <f>IF(H48=0, "-", H28/H48)</f>
        <v>2.9886431560071725E-4</v>
      </c>
      <c r="J28" s="77" t="str">
        <f t="shared" si="0"/>
        <v>-</v>
      </c>
      <c r="K28" s="78">
        <f t="shared" si="1"/>
        <v>-0.66666666666666663</v>
      </c>
    </row>
    <row r="29" spans="1:11" x14ac:dyDescent="0.2">
      <c r="A29" s="20" t="s">
        <v>78</v>
      </c>
      <c r="B29" s="55">
        <v>1</v>
      </c>
      <c r="C29" s="138">
        <f>IF(B48=0, "-", B29/B48)</f>
        <v>6.7430883344571813E-4</v>
      </c>
      <c r="D29" s="55">
        <v>0</v>
      </c>
      <c r="E29" s="78">
        <f>IF(D48=0, "-", D29/D48)</f>
        <v>0</v>
      </c>
      <c r="F29" s="128">
        <v>2</v>
      </c>
      <c r="G29" s="138">
        <f>IF(F48=0, "-", F29/F48)</f>
        <v>3.0206917384080956E-4</v>
      </c>
      <c r="H29" s="55">
        <v>2</v>
      </c>
      <c r="I29" s="78">
        <f>IF(H48=0, "-", H29/H48)</f>
        <v>1.9924287706714485E-4</v>
      </c>
      <c r="J29" s="77" t="str">
        <f t="shared" si="0"/>
        <v>-</v>
      </c>
      <c r="K29" s="78">
        <f t="shared" si="1"/>
        <v>0</v>
      </c>
    </row>
    <row r="30" spans="1:11" x14ac:dyDescent="0.2">
      <c r="A30" s="20" t="s">
        <v>79</v>
      </c>
      <c r="B30" s="55">
        <v>167</v>
      </c>
      <c r="C30" s="138">
        <f>IF(B48=0, "-", B30/B48)</f>
        <v>0.11260957518543493</v>
      </c>
      <c r="D30" s="55">
        <v>306</v>
      </c>
      <c r="E30" s="78">
        <f>IF(D48=0, "-", D30/D48)</f>
        <v>0.16302610548748003</v>
      </c>
      <c r="F30" s="128">
        <v>737</v>
      </c>
      <c r="G30" s="138">
        <f>IF(F48=0, "-", F30/F48)</f>
        <v>0.11131249056033832</v>
      </c>
      <c r="H30" s="55">
        <v>1754</v>
      </c>
      <c r="I30" s="78">
        <f>IF(H48=0, "-", H30/H48)</f>
        <v>0.17473600318788604</v>
      </c>
      <c r="J30" s="77">
        <f t="shared" si="0"/>
        <v>-0.45424836601307189</v>
      </c>
      <c r="K30" s="78">
        <f t="shared" si="1"/>
        <v>-0.57981755986316985</v>
      </c>
    </row>
    <row r="31" spans="1:11" x14ac:dyDescent="0.2">
      <c r="A31" s="20" t="s">
        <v>80</v>
      </c>
      <c r="B31" s="55">
        <v>1</v>
      </c>
      <c r="C31" s="138">
        <f>IF(B48=0, "-", B31/B48)</f>
        <v>6.7430883344571813E-4</v>
      </c>
      <c r="D31" s="55">
        <v>0</v>
      </c>
      <c r="E31" s="78">
        <f>IF(D48=0, "-", D31/D48)</f>
        <v>0</v>
      </c>
      <c r="F31" s="128">
        <v>6</v>
      </c>
      <c r="G31" s="138">
        <f>IF(F48=0, "-", F31/F48)</f>
        <v>9.0620752152242867E-4</v>
      </c>
      <c r="H31" s="55">
        <v>4</v>
      </c>
      <c r="I31" s="78">
        <f>IF(H48=0, "-", H31/H48)</f>
        <v>3.984857541342897E-4</v>
      </c>
      <c r="J31" s="77" t="str">
        <f t="shared" si="0"/>
        <v>-</v>
      </c>
      <c r="K31" s="78">
        <f t="shared" si="1"/>
        <v>0.5</v>
      </c>
    </row>
    <row r="32" spans="1:11" x14ac:dyDescent="0.2">
      <c r="A32" s="20" t="s">
        <v>81</v>
      </c>
      <c r="B32" s="55">
        <v>133</v>
      </c>
      <c r="C32" s="138">
        <f>IF(B48=0, "-", B32/B48)</f>
        <v>8.9683074848280517E-2</v>
      </c>
      <c r="D32" s="55">
        <v>47</v>
      </c>
      <c r="E32" s="78">
        <f>IF(D48=0, "-", D32/D48)</f>
        <v>2.5039957378795951E-2</v>
      </c>
      <c r="F32" s="128">
        <v>298</v>
      </c>
      <c r="G32" s="138">
        <f>IF(F48=0, "-", F32/F48)</f>
        <v>4.5008306902280623E-2</v>
      </c>
      <c r="H32" s="55">
        <v>331</v>
      </c>
      <c r="I32" s="78">
        <f>IF(H48=0, "-", H32/H48)</f>
        <v>3.2974696154612473E-2</v>
      </c>
      <c r="J32" s="77">
        <f t="shared" si="0"/>
        <v>1.8297872340425532</v>
      </c>
      <c r="K32" s="78">
        <f t="shared" si="1"/>
        <v>-9.9697885196374625E-2</v>
      </c>
    </row>
    <row r="33" spans="1:11" x14ac:dyDescent="0.2">
      <c r="A33" s="20" t="s">
        <v>82</v>
      </c>
      <c r="B33" s="55">
        <v>1</v>
      </c>
      <c r="C33" s="138">
        <f>IF(B48=0, "-", B33/B48)</f>
        <v>6.7430883344571813E-4</v>
      </c>
      <c r="D33" s="55">
        <v>0</v>
      </c>
      <c r="E33" s="78">
        <f>IF(D48=0, "-", D33/D48)</f>
        <v>0</v>
      </c>
      <c r="F33" s="128">
        <v>8</v>
      </c>
      <c r="G33" s="138">
        <f>IF(F48=0, "-", F33/F48)</f>
        <v>1.2082766953632382E-3</v>
      </c>
      <c r="H33" s="55">
        <v>9</v>
      </c>
      <c r="I33" s="78">
        <f>IF(H48=0, "-", H33/H48)</f>
        <v>8.9659294680215185E-4</v>
      </c>
      <c r="J33" s="77" t="str">
        <f t="shared" si="0"/>
        <v>-</v>
      </c>
      <c r="K33" s="78">
        <f t="shared" si="1"/>
        <v>-0.1111111111111111</v>
      </c>
    </row>
    <row r="34" spans="1:11" x14ac:dyDescent="0.2">
      <c r="A34" s="20" t="s">
        <v>83</v>
      </c>
      <c r="B34" s="55">
        <v>43</v>
      </c>
      <c r="C34" s="138">
        <f>IF(B48=0, "-", B34/B48)</f>
        <v>2.8995279838165879E-2</v>
      </c>
      <c r="D34" s="55">
        <v>5</v>
      </c>
      <c r="E34" s="78">
        <f>IF(D48=0, "-", D34/D48)</f>
        <v>2.6638252530633991E-3</v>
      </c>
      <c r="F34" s="128">
        <v>157</v>
      </c>
      <c r="G34" s="138">
        <f>IF(F48=0, "-", F34/F48)</f>
        <v>2.3712430146503548E-2</v>
      </c>
      <c r="H34" s="55">
        <v>53</v>
      </c>
      <c r="I34" s="78">
        <f>IF(H48=0, "-", H34/H48)</f>
        <v>5.2799362422793388E-3</v>
      </c>
      <c r="J34" s="77">
        <f t="shared" si="0"/>
        <v>7.6</v>
      </c>
      <c r="K34" s="78">
        <f t="shared" si="1"/>
        <v>1.9622641509433962</v>
      </c>
    </row>
    <row r="35" spans="1:11" x14ac:dyDescent="0.2">
      <c r="A35" s="20" t="s">
        <v>84</v>
      </c>
      <c r="B35" s="55">
        <v>13</v>
      </c>
      <c r="C35" s="138">
        <f>IF(B48=0, "-", B35/B48)</f>
        <v>8.7660148347943351E-3</v>
      </c>
      <c r="D35" s="55">
        <v>10</v>
      </c>
      <c r="E35" s="78">
        <f>IF(D48=0, "-", D35/D48)</f>
        <v>5.3276505061267982E-3</v>
      </c>
      <c r="F35" s="128">
        <v>35</v>
      </c>
      <c r="G35" s="138">
        <f>IF(F48=0, "-", F35/F48)</f>
        <v>5.2862105422141672E-3</v>
      </c>
      <c r="H35" s="55">
        <v>68</v>
      </c>
      <c r="I35" s="78">
        <f>IF(H48=0, "-", H35/H48)</f>
        <v>6.7742578202829246E-3</v>
      </c>
      <c r="J35" s="77">
        <f t="shared" si="0"/>
        <v>0.3</v>
      </c>
      <c r="K35" s="78">
        <f t="shared" si="1"/>
        <v>-0.48529411764705882</v>
      </c>
    </row>
    <row r="36" spans="1:11" x14ac:dyDescent="0.2">
      <c r="A36" s="20" t="s">
        <v>85</v>
      </c>
      <c r="B36" s="55">
        <v>8</v>
      </c>
      <c r="C36" s="138">
        <f>IF(B48=0, "-", B36/B48)</f>
        <v>5.394470667565745E-3</v>
      </c>
      <c r="D36" s="55">
        <v>88</v>
      </c>
      <c r="E36" s="78">
        <f>IF(D48=0, "-", D36/D48)</f>
        <v>4.6883324453915826E-2</v>
      </c>
      <c r="F36" s="128">
        <v>43</v>
      </c>
      <c r="G36" s="138">
        <f>IF(F48=0, "-", F36/F48)</f>
        <v>6.494487237577405E-3</v>
      </c>
      <c r="H36" s="55">
        <v>360</v>
      </c>
      <c r="I36" s="78">
        <f>IF(H48=0, "-", H36/H48)</f>
        <v>3.5863717872086073E-2</v>
      </c>
      <c r="J36" s="77">
        <f t="shared" si="0"/>
        <v>-0.90909090909090906</v>
      </c>
      <c r="K36" s="78">
        <f t="shared" si="1"/>
        <v>-0.88055555555555554</v>
      </c>
    </row>
    <row r="37" spans="1:11" x14ac:dyDescent="0.2">
      <c r="A37" s="20" t="s">
        <v>86</v>
      </c>
      <c r="B37" s="55">
        <v>4</v>
      </c>
      <c r="C37" s="138">
        <f>IF(B48=0, "-", B37/B48)</f>
        <v>2.6972353337828725E-3</v>
      </c>
      <c r="D37" s="55">
        <v>2</v>
      </c>
      <c r="E37" s="78">
        <f>IF(D48=0, "-", D37/D48)</f>
        <v>1.0655301012253596E-3</v>
      </c>
      <c r="F37" s="128">
        <v>15</v>
      </c>
      <c r="G37" s="138">
        <f>IF(F48=0, "-", F37/F48)</f>
        <v>2.2655188038060714E-3</v>
      </c>
      <c r="H37" s="55">
        <v>7</v>
      </c>
      <c r="I37" s="78">
        <f>IF(H48=0, "-", H37/H48)</f>
        <v>6.9735006973500695E-4</v>
      </c>
      <c r="J37" s="77">
        <f t="shared" si="0"/>
        <v>1</v>
      </c>
      <c r="K37" s="78">
        <f t="shared" si="1"/>
        <v>1.1428571428571428</v>
      </c>
    </row>
    <row r="38" spans="1:11" x14ac:dyDescent="0.2">
      <c r="A38" s="20" t="s">
        <v>87</v>
      </c>
      <c r="B38" s="55">
        <v>2</v>
      </c>
      <c r="C38" s="138">
        <f>IF(B48=0, "-", B38/B48)</f>
        <v>1.3486176668914363E-3</v>
      </c>
      <c r="D38" s="55">
        <v>0</v>
      </c>
      <c r="E38" s="78">
        <f>IF(D48=0, "-", D38/D48)</f>
        <v>0</v>
      </c>
      <c r="F38" s="128">
        <v>5</v>
      </c>
      <c r="G38" s="138">
        <f>IF(F48=0, "-", F38/F48)</f>
        <v>7.5517293460202384E-4</v>
      </c>
      <c r="H38" s="55">
        <v>5</v>
      </c>
      <c r="I38" s="78">
        <f>IF(H48=0, "-", H38/H48)</f>
        <v>4.9810719266786215E-4</v>
      </c>
      <c r="J38" s="77" t="str">
        <f t="shared" si="0"/>
        <v>-</v>
      </c>
      <c r="K38" s="78">
        <f t="shared" si="1"/>
        <v>0</v>
      </c>
    </row>
    <row r="39" spans="1:11" x14ac:dyDescent="0.2">
      <c r="A39" s="20" t="s">
        <v>88</v>
      </c>
      <c r="B39" s="55">
        <v>3</v>
      </c>
      <c r="C39" s="138">
        <f>IF(B48=0, "-", B39/B48)</f>
        <v>2.0229265003371545E-3</v>
      </c>
      <c r="D39" s="55">
        <v>5</v>
      </c>
      <c r="E39" s="78">
        <f>IF(D48=0, "-", D39/D48)</f>
        <v>2.6638252530633991E-3</v>
      </c>
      <c r="F39" s="128">
        <v>23</v>
      </c>
      <c r="G39" s="138">
        <f>IF(F48=0, "-", F39/F48)</f>
        <v>3.4737954991693096E-3</v>
      </c>
      <c r="H39" s="55">
        <v>28</v>
      </c>
      <c r="I39" s="78">
        <f>IF(H48=0, "-", H39/H48)</f>
        <v>2.7894002789400278E-3</v>
      </c>
      <c r="J39" s="77">
        <f t="shared" si="0"/>
        <v>-0.4</v>
      </c>
      <c r="K39" s="78">
        <f t="shared" si="1"/>
        <v>-0.17857142857142858</v>
      </c>
    </row>
    <row r="40" spans="1:11" x14ac:dyDescent="0.2">
      <c r="A40" s="20" t="s">
        <v>90</v>
      </c>
      <c r="B40" s="55">
        <v>0</v>
      </c>
      <c r="C40" s="138">
        <f>IF(B48=0, "-", B40/B48)</f>
        <v>0</v>
      </c>
      <c r="D40" s="55">
        <v>1</v>
      </c>
      <c r="E40" s="78">
        <f>IF(D48=0, "-", D40/D48)</f>
        <v>5.3276505061267978E-4</v>
      </c>
      <c r="F40" s="128">
        <v>3</v>
      </c>
      <c r="G40" s="138">
        <f>IF(F48=0, "-", F40/F48)</f>
        <v>4.5310376076121433E-4</v>
      </c>
      <c r="H40" s="55">
        <v>24</v>
      </c>
      <c r="I40" s="78">
        <f>IF(H48=0, "-", H40/H48)</f>
        <v>2.390914524805738E-3</v>
      </c>
      <c r="J40" s="77">
        <f t="shared" si="0"/>
        <v>-1</v>
      </c>
      <c r="K40" s="78">
        <f t="shared" si="1"/>
        <v>-0.875</v>
      </c>
    </row>
    <row r="41" spans="1:11" x14ac:dyDescent="0.2">
      <c r="A41" s="20" t="s">
        <v>91</v>
      </c>
      <c r="B41" s="55">
        <v>16</v>
      </c>
      <c r="C41" s="138">
        <f>IF(B48=0, "-", B41/B48)</f>
        <v>1.078894133513149E-2</v>
      </c>
      <c r="D41" s="55">
        <v>14</v>
      </c>
      <c r="E41" s="78">
        <f>IF(D48=0, "-", D41/D48)</f>
        <v>7.4587107085775173E-3</v>
      </c>
      <c r="F41" s="128">
        <v>54</v>
      </c>
      <c r="G41" s="138">
        <f>IF(F48=0, "-", F41/F48)</f>
        <v>8.155867693701857E-3</v>
      </c>
      <c r="H41" s="55">
        <v>81</v>
      </c>
      <c r="I41" s="78">
        <f>IF(H48=0, "-", H41/H48)</f>
        <v>8.0693365212193661E-3</v>
      </c>
      <c r="J41" s="77">
        <f t="shared" si="0"/>
        <v>0.14285714285714285</v>
      </c>
      <c r="K41" s="78">
        <f t="shared" si="1"/>
        <v>-0.33333333333333331</v>
      </c>
    </row>
    <row r="42" spans="1:11" x14ac:dyDescent="0.2">
      <c r="A42" s="20" t="s">
        <v>93</v>
      </c>
      <c r="B42" s="55">
        <v>43</v>
      </c>
      <c r="C42" s="138">
        <f>IF(B48=0, "-", B42/B48)</f>
        <v>2.8995279838165879E-2</v>
      </c>
      <c r="D42" s="55">
        <v>35</v>
      </c>
      <c r="E42" s="78">
        <f>IF(D48=0, "-", D42/D48)</f>
        <v>1.8646776771443795E-2</v>
      </c>
      <c r="F42" s="128">
        <v>201</v>
      </c>
      <c r="G42" s="138">
        <f>IF(F48=0, "-", F42/F48)</f>
        <v>3.035795197100136E-2</v>
      </c>
      <c r="H42" s="55">
        <v>213</v>
      </c>
      <c r="I42" s="78">
        <f>IF(H48=0, "-", H42/H48)</f>
        <v>2.1219366407650927E-2</v>
      </c>
      <c r="J42" s="77">
        <f t="shared" si="0"/>
        <v>0.22857142857142856</v>
      </c>
      <c r="K42" s="78">
        <f t="shared" si="1"/>
        <v>-5.6338028169014086E-2</v>
      </c>
    </row>
    <row r="43" spans="1:11" x14ac:dyDescent="0.2">
      <c r="A43" s="20" t="s">
        <v>94</v>
      </c>
      <c r="B43" s="55">
        <v>86</v>
      </c>
      <c r="C43" s="138">
        <f>IF(B48=0, "-", B43/B48)</f>
        <v>5.7990559676331759E-2</v>
      </c>
      <c r="D43" s="55">
        <v>35</v>
      </c>
      <c r="E43" s="78">
        <f>IF(D48=0, "-", D43/D48)</f>
        <v>1.8646776771443795E-2</v>
      </c>
      <c r="F43" s="128">
        <v>322</v>
      </c>
      <c r="G43" s="138">
        <f>IF(F48=0, "-", F43/F48)</f>
        <v>4.8633136988370337E-2</v>
      </c>
      <c r="H43" s="55">
        <v>360</v>
      </c>
      <c r="I43" s="78">
        <f>IF(H48=0, "-", H43/H48)</f>
        <v>3.5863717872086073E-2</v>
      </c>
      <c r="J43" s="77">
        <f t="shared" si="0"/>
        <v>1.4571428571428571</v>
      </c>
      <c r="K43" s="78">
        <f t="shared" si="1"/>
        <v>-0.10555555555555556</v>
      </c>
    </row>
    <row r="44" spans="1:11" x14ac:dyDescent="0.2">
      <c r="A44" s="20" t="s">
        <v>95</v>
      </c>
      <c r="B44" s="55">
        <v>305</v>
      </c>
      <c r="C44" s="138">
        <f>IF(B48=0, "-", B44/B48)</f>
        <v>0.20566419420094403</v>
      </c>
      <c r="D44" s="55">
        <v>417</v>
      </c>
      <c r="E44" s="78">
        <f>IF(D48=0, "-", D44/D48)</f>
        <v>0.22216302610548749</v>
      </c>
      <c r="F44" s="128">
        <v>1810</v>
      </c>
      <c r="G44" s="138">
        <f>IF(F48=0, "-", F44/F48)</f>
        <v>0.27337260232593263</v>
      </c>
      <c r="H44" s="55">
        <v>2262</v>
      </c>
      <c r="I44" s="78">
        <f>IF(H48=0, "-", H44/H48)</f>
        <v>0.22534369396294082</v>
      </c>
      <c r="J44" s="77">
        <f t="shared" si="0"/>
        <v>-0.26858513189448441</v>
      </c>
      <c r="K44" s="78">
        <f t="shared" si="1"/>
        <v>-0.19982316534040673</v>
      </c>
    </row>
    <row r="45" spans="1:11" x14ac:dyDescent="0.2">
      <c r="A45" s="20" t="s">
        <v>96</v>
      </c>
      <c r="B45" s="55">
        <v>96</v>
      </c>
      <c r="C45" s="138">
        <f>IF(B48=0, "-", B45/B48)</f>
        <v>6.4733648010788944E-2</v>
      </c>
      <c r="D45" s="55">
        <v>84</v>
      </c>
      <c r="E45" s="78">
        <f>IF(D48=0, "-", D45/D48)</f>
        <v>4.4752264251465106E-2</v>
      </c>
      <c r="F45" s="128">
        <v>371</v>
      </c>
      <c r="G45" s="138">
        <f>IF(F48=0, "-", F45/F48)</f>
        <v>5.6033831747470168E-2</v>
      </c>
      <c r="H45" s="55">
        <v>522</v>
      </c>
      <c r="I45" s="78">
        <f>IF(H48=0, "-", H45/H48)</f>
        <v>5.2002390914524806E-2</v>
      </c>
      <c r="J45" s="77">
        <f t="shared" si="0"/>
        <v>0.14285714285714285</v>
      </c>
      <c r="K45" s="78">
        <f t="shared" si="1"/>
        <v>-0.28927203065134099</v>
      </c>
    </row>
    <row r="46" spans="1:11" x14ac:dyDescent="0.2">
      <c r="A46" s="20" t="s">
        <v>97</v>
      </c>
      <c r="B46" s="55">
        <v>1</v>
      </c>
      <c r="C46" s="138">
        <f>IF(B48=0, "-", B46/B48)</f>
        <v>6.7430883344571813E-4</v>
      </c>
      <c r="D46" s="55">
        <v>0</v>
      </c>
      <c r="E46" s="78">
        <f>IF(D48=0, "-", D46/D48)</f>
        <v>0</v>
      </c>
      <c r="F46" s="128">
        <v>5</v>
      </c>
      <c r="G46" s="138">
        <f>IF(F48=0, "-", F46/F48)</f>
        <v>7.5517293460202384E-4</v>
      </c>
      <c r="H46" s="55">
        <v>0</v>
      </c>
      <c r="I46" s="78">
        <f>IF(H48=0, "-", H46/H48)</f>
        <v>0</v>
      </c>
      <c r="J46" s="77" t="str">
        <f t="shared" si="0"/>
        <v>-</v>
      </c>
      <c r="K46" s="78" t="str">
        <f t="shared" si="1"/>
        <v>-</v>
      </c>
    </row>
    <row r="47" spans="1:11" x14ac:dyDescent="0.2">
      <c r="A47" s="129"/>
      <c r="B47" s="82"/>
      <c r="D47" s="82"/>
      <c r="E47" s="86"/>
      <c r="F47" s="130"/>
      <c r="H47" s="82"/>
      <c r="I47" s="86"/>
      <c r="J47" s="85"/>
      <c r="K47" s="86"/>
    </row>
    <row r="48" spans="1:11" s="38" customFormat="1" x14ac:dyDescent="0.2">
      <c r="A48" s="131" t="s">
        <v>357</v>
      </c>
      <c r="B48" s="32">
        <f>SUM(B7:B47)</f>
        <v>1483</v>
      </c>
      <c r="C48" s="132">
        <v>1</v>
      </c>
      <c r="D48" s="32">
        <f>SUM(D7:D47)</f>
        <v>1877</v>
      </c>
      <c r="E48" s="133">
        <v>1</v>
      </c>
      <c r="F48" s="121">
        <f>SUM(F7:F47)</f>
        <v>6621</v>
      </c>
      <c r="G48" s="134">
        <v>1</v>
      </c>
      <c r="H48" s="32">
        <f>SUM(H7:H47)</f>
        <v>10038</v>
      </c>
      <c r="I48" s="133">
        <v>1</v>
      </c>
      <c r="J48" s="35">
        <f>IF(D48=0, "-", (B48-D48)/D48)</f>
        <v>-0.20990942994139583</v>
      </c>
      <c r="K48" s="36">
        <f>IF(H48=0, "-", (F48-H48)/H48)</f>
        <v>-0.340406455469217</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E9FFA7-E846-413D-9A3C-6B029CAA3D1C}">
  <ds:schemaRefs>
    <ds:schemaRef ds:uri="http://schemas.microsoft.com/office/infopath/2007/PartnerControls"/>
    <ds:schemaRef ds:uri="http://purl.org/dc/elements/1.1/"/>
    <ds:schemaRef ds:uri="http://schemas.microsoft.com/office/2006/metadata/propertie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A6E123B4-218B-4C60-9D20-510341001C89}">
  <ds:schemaRefs>
    <ds:schemaRef ds:uri="http://schemas.microsoft.com/sharepoint/v3/contenttype/forms"/>
  </ds:schemaRefs>
</ds:datastoreItem>
</file>

<file path=customXml/itemProps3.xml><?xml version="1.0" encoding="utf-8"?>
<ds:datastoreItem xmlns:ds="http://schemas.openxmlformats.org/officeDocument/2006/customXml" ds:itemID="{4382A0CF-EAE7-4858-BF0A-F4FFF2839D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Packham, Linda</cp:lastModifiedBy>
  <dcterms:created xsi:type="dcterms:W3CDTF">2020-07-02T21:21:24Z</dcterms:created>
  <dcterms:modified xsi:type="dcterms:W3CDTF">2020-07-02T22:25:46Z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