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Jun21\Standard Reports\"/>
    </mc:Choice>
  </mc:AlternateContent>
  <xr:revisionPtr revIDLastSave="0" documentId="13_ncr:1_{C5A0DE8E-BFA0-45D7-8AB7-08A74017F81D}" xr6:coauthVersionLast="45" xr6:coauthVersionMax="45" xr10:uidLastSave="{00000000-0000-0000-0000-000000000000}"/>
  <bookViews>
    <workbookView xWindow="1230" yWindow="1275" windowWidth="2338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49" l="1"/>
  <c r="I8" i="49"/>
  <c r="H8" i="49"/>
  <c r="G8" i="49"/>
  <c r="I9" i="49"/>
  <c r="H9" i="49"/>
  <c r="J9" i="49" s="1"/>
  <c r="G9" i="49"/>
  <c r="H10" i="49"/>
  <c r="J10" i="49" s="1"/>
  <c r="G10" i="49"/>
  <c r="I10" i="49" s="1"/>
  <c r="H11" i="49"/>
  <c r="J11" i="49" s="1"/>
  <c r="G11" i="49"/>
  <c r="I11" i="49" s="1"/>
  <c r="H12" i="49"/>
  <c r="J12" i="49" s="1"/>
  <c r="G12" i="49"/>
  <c r="I12" i="49" s="1"/>
  <c r="I15" i="49"/>
  <c r="H15" i="49"/>
  <c r="J15" i="49" s="1"/>
  <c r="G15" i="49"/>
  <c r="J16" i="49"/>
  <c r="I16" i="49"/>
  <c r="H16" i="49"/>
  <c r="G16" i="49"/>
  <c r="I17" i="49"/>
  <c r="H17" i="49"/>
  <c r="J17" i="49" s="1"/>
  <c r="G17" i="49"/>
  <c r="H20" i="49"/>
  <c r="J20" i="49" s="1"/>
  <c r="G20" i="49"/>
  <c r="I20" i="49" s="1"/>
  <c r="H21" i="49"/>
  <c r="J21" i="49" s="1"/>
  <c r="G21" i="49"/>
  <c r="I21" i="49" s="1"/>
  <c r="H22" i="49"/>
  <c r="J22" i="49" s="1"/>
  <c r="G22" i="49"/>
  <c r="I22" i="49" s="1"/>
  <c r="H23" i="49"/>
  <c r="J23" i="49" s="1"/>
  <c r="G23" i="49"/>
  <c r="I23" i="49" s="1"/>
  <c r="I24" i="49"/>
  <c r="H24" i="49"/>
  <c r="J24" i="49" s="1"/>
  <c r="G24" i="49"/>
  <c r="H25" i="49"/>
  <c r="J25" i="49" s="1"/>
  <c r="G25" i="49"/>
  <c r="I25" i="49" s="1"/>
  <c r="I26" i="49"/>
  <c r="H26" i="49"/>
  <c r="J26" i="49" s="1"/>
  <c r="G26" i="49"/>
  <c r="I27" i="49"/>
  <c r="H27" i="49"/>
  <c r="J27" i="49" s="1"/>
  <c r="G27" i="49"/>
  <c r="J28" i="49"/>
  <c r="I28" i="49"/>
  <c r="H28" i="49"/>
  <c r="G28" i="49"/>
  <c r="J29" i="49"/>
  <c r="I29" i="49"/>
  <c r="H29" i="49"/>
  <c r="G29" i="49"/>
  <c r="H30" i="49"/>
  <c r="J30" i="49" s="1"/>
  <c r="G30" i="49"/>
  <c r="I30" i="49" s="1"/>
  <c r="H31" i="49"/>
  <c r="J31" i="49" s="1"/>
  <c r="G31" i="49"/>
  <c r="I31" i="49" s="1"/>
  <c r="H32" i="49"/>
  <c r="J32" i="49" s="1"/>
  <c r="G32" i="49"/>
  <c r="I32" i="49" s="1"/>
  <c r="H33" i="49"/>
  <c r="J33" i="49" s="1"/>
  <c r="G33" i="49"/>
  <c r="I33" i="49" s="1"/>
  <c r="H34" i="49"/>
  <c r="J34" i="49" s="1"/>
  <c r="G34" i="49"/>
  <c r="I34" i="49" s="1"/>
  <c r="J35" i="49"/>
  <c r="I35" i="49"/>
  <c r="H35" i="49"/>
  <c r="G35" i="49"/>
  <c r="I36" i="49"/>
  <c r="H36" i="49"/>
  <c r="J36" i="49" s="1"/>
  <c r="G36" i="49"/>
  <c r="H37" i="49"/>
  <c r="J37" i="49" s="1"/>
  <c r="G37" i="49"/>
  <c r="I37" i="49" s="1"/>
  <c r="H40" i="49"/>
  <c r="J40" i="49" s="1"/>
  <c r="G40" i="49"/>
  <c r="I40" i="49" s="1"/>
  <c r="H41" i="49"/>
  <c r="J41" i="49" s="1"/>
  <c r="G41" i="49"/>
  <c r="I41" i="49" s="1"/>
  <c r="H42" i="49"/>
  <c r="J42" i="49" s="1"/>
  <c r="G42" i="49"/>
  <c r="I42" i="49" s="1"/>
  <c r="H43" i="49"/>
  <c r="J43" i="49" s="1"/>
  <c r="G43" i="49"/>
  <c r="I43" i="49" s="1"/>
  <c r="H46" i="49"/>
  <c r="J46" i="49" s="1"/>
  <c r="G46" i="49"/>
  <c r="I46" i="49" s="1"/>
  <c r="H47" i="49"/>
  <c r="J47" i="49" s="1"/>
  <c r="G47" i="49"/>
  <c r="I47" i="49" s="1"/>
  <c r="H48" i="49"/>
  <c r="J48" i="49" s="1"/>
  <c r="G48" i="49"/>
  <c r="I48" i="49" s="1"/>
  <c r="H49" i="49"/>
  <c r="J49" i="49" s="1"/>
  <c r="G49" i="49"/>
  <c r="I49" i="49" s="1"/>
  <c r="H50" i="49"/>
  <c r="J50" i="49" s="1"/>
  <c r="G50" i="49"/>
  <c r="I50" i="49" s="1"/>
  <c r="I51" i="49"/>
  <c r="H51" i="49"/>
  <c r="J51" i="49" s="1"/>
  <c r="G51" i="49"/>
  <c r="H52" i="49"/>
  <c r="J52" i="49" s="1"/>
  <c r="G52" i="49"/>
  <c r="I52" i="49" s="1"/>
  <c r="J53" i="49"/>
  <c r="I53" i="49"/>
  <c r="H53" i="49"/>
  <c r="G53" i="49"/>
  <c r="I54" i="49"/>
  <c r="H54" i="49"/>
  <c r="J54" i="49" s="1"/>
  <c r="G54" i="49"/>
  <c r="I55" i="49"/>
  <c r="H55" i="49"/>
  <c r="J55" i="49" s="1"/>
  <c r="G55" i="49"/>
  <c r="H56" i="49"/>
  <c r="J56" i="49" s="1"/>
  <c r="G56" i="49"/>
  <c r="I56" i="49" s="1"/>
  <c r="I57" i="49"/>
  <c r="H57" i="49"/>
  <c r="J57" i="49" s="1"/>
  <c r="G57" i="49"/>
  <c r="H58" i="49"/>
  <c r="J58" i="49" s="1"/>
  <c r="G58" i="49"/>
  <c r="I58" i="49" s="1"/>
  <c r="H59" i="49"/>
  <c r="J59" i="49" s="1"/>
  <c r="G59" i="49"/>
  <c r="I59" i="49" s="1"/>
  <c r="H60" i="49"/>
  <c r="J60" i="49" s="1"/>
  <c r="G60" i="49"/>
  <c r="I60" i="49" s="1"/>
  <c r="H61" i="49"/>
  <c r="J61" i="49" s="1"/>
  <c r="G61" i="49"/>
  <c r="I61" i="49" s="1"/>
  <c r="H62" i="49"/>
  <c r="J62" i="49" s="1"/>
  <c r="G62" i="49"/>
  <c r="I62" i="49" s="1"/>
  <c r="I63" i="49"/>
  <c r="H63" i="49"/>
  <c r="J63" i="49" s="1"/>
  <c r="G63" i="49"/>
  <c r="H64" i="49"/>
  <c r="J64" i="49" s="1"/>
  <c r="G64" i="49"/>
  <c r="I64" i="49" s="1"/>
  <c r="H65" i="49"/>
  <c r="J65" i="49" s="1"/>
  <c r="G65" i="49"/>
  <c r="I65" i="49" s="1"/>
  <c r="H66" i="49"/>
  <c r="J66" i="49" s="1"/>
  <c r="G66" i="49"/>
  <c r="I66" i="49" s="1"/>
  <c r="J69" i="49"/>
  <c r="I69" i="49"/>
  <c r="H69" i="49"/>
  <c r="G69" i="49"/>
  <c r="J70" i="49"/>
  <c r="I70" i="49"/>
  <c r="H70" i="49"/>
  <c r="G70" i="49"/>
  <c r="H73" i="49"/>
  <c r="J73" i="49" s="1"/>
  <c r="G73" i="49"/>
  <c r="I73" i="49" s="1"/>
  <c r="H74" i="49"/>
  <c r="J74" i="49" s="1"/>
  <c r="G74" i="49"/>
  <c r="I74" i="49" s="1"/>
  <c r="J77" i="49"/>
  <c r="I77" i="49"/>
  <c r="H77" i="49"/>
  <c r="G77" i="49"/>
  <c r="I78" i="49"/>
  <c r="H78" i="49"/>
  <c r="J78" i="49" s="1"/>
  <c r="G78" i="49"/>
  <c r="J79" i="49"/>
  <c r="I79" i="49"/>
  <c r="H79" i="49"/>
  <c r="G79" i="49"/>
  <c r="I80" i="49"/>
  <c r="H80" i="49"/>
  <c r="J80" i="49" s="1"/>
  <c r="G80" i="49"/>
  <c r="H83" i="49"/>
  <c r="J83" i="49" s="1"/>
  <c r="G83" i="49"/>
  <c r="I83" i="49" s="1"/>
  <c r="H84" i="49"/>
  <c r="J84" i="49" s="1"/>
  <c r="G84" i="49"/>
  <c r="I84" i="49" s="1"/>
  <c r="I87" i="49"/>
  <c r="H87" i="49"/>
  <c r="J87" i="49" s="1"/>
  <c r="G87" i="49"/>
  <c r="I88" i="49"/>
  <c r="H88" i="49"/>
  <c r="J88" i="49" s="1"/>
  <c r="G88" i="49"/>
  <c r="I91" i="49"/>
  <c r="H91" i="49"/>
  <c r="J91" i="49" s="1"/>
  <c r="G91" i="49"/>
  <c r="H92" i="49"/>
  <c r="J92" i="49" s="1"/>
  <c r="G92" i="49"/>
  <c r="I92" i="49" s="1"/>
  <c r="H93" i="49"/>
  <c r="J93" i="49" s="1"/>
  <c r="G93" i="49"/>
  <c r="I93" i="49" s="1"/>
  <c r="H94" i="49"/>
  <c r="J94" i="49" s="1"/>
  <c r="G94" i="49"/>
  <c r="I94" i="49" s="1"/>
  <c r="H97" i="49"/>
  <c r="J97" i="49" s="1"/>
  <c r="G97" i="49"/>
  <c r="I97" i="49" s="1"/>
  <c r="H98" i="49"/>
  <c r="J98" i="49" s="1"/>
  <c r="G98" i="49"/>
  <c r="I98" i="49" s="1"/>
  <c r="H99" i="49"/>
  <c r="J99" i="49" s="1"/>
  <c r="G99" i="49"/>
  <c r="I99" i="49" s="1"/>
  <c r="H102" i="49"/>
  <c r="J102" i="49" s="1"/>
  <c r="G102" i="49"/>
  <c r="I102" i="49" s="1"/>
  <c r="H103" i="49"/>
  <c r="J103" i="49" s="1"/>
  <c r="G103" i="49"/>
  <c r="I103" i="49" s="1"/>
  <c r="H104" i="49"/>
  <c r="J104" i="49" s="1"/>
  <c r="G104" i="49"/>
  <c r="I104" i="49" s="1"/>
  <c r="H105" i="49"/>
  <c r="J105" i="49" s="1"/>
  <c r="G105" i="49"/>
  <c r="I105" i="49" s="1"/>
  <c r="H106" i="49"/>
  <c r="J106" i="49" s="1"/>
  <c r="G106" i="49"/>
  <c r="I106" i="49" s="1"/>
  <c r="H107" i="49"/>
  <c r="J107" i="49" s="1"/>
  <c r="G107" i="49"/>
  <c r="I107" i="49" s="1"/>
  <c r="I108" i="49"/>
  <c r="H108" i="49"/>
  <c r="J108" i="49" s="1"/>
  <c r="G108" i="49"/>
  <c r="H109" i="49"/>
  <c r="J109" i="49" s="1"/>
  <c r="G109" i="49"/>
  <c r="I109" i="49" s="1"/>
  <c r="J110" i="49"/>
  <c r="I110" i="49"/>
  <c r="H110" i="49"/>
  <c r="G110" i="49"/>
  <c r="H111" i="49"/>
  <c r="J111" i="49" s="1"/>
  <c r="G111" i="49"/>
  <c r="I111" i="49" s="1"/>
  <c r="H112" i="49"/>
  <c r="J112" i="49" s="1"/>
  <c r="G112" i="49"/>
  <c r="I112" i="49" s="1"/>
  <c r="J113" i="49"/>
  <c r="I113" i="49"/>
  <c r="H113" i="49"/>
  <c r="G113" i="49"/>
  <c r="H114" i="49"/>
  <c r="J114" i="49" s="1"/>
  <c r="G114" i="49"/>
  <c r="I114" i="49" s="1"/>
  <c r="H115" i="49"/>
  <c r="J115" i="49" s="1"/>
  <c r="G115" i="49"/>
  <c r="I115" i="49" s="1"/>
  <c r="H116" i="49"/>
  <c r="J116" i="49" s="1"/>
  <c r="G116" i="49"/>
  <c r="I116" i="49" s="1"/>
  <c r="H119" i="49"/>
  <c r="J119" i="49" s="1"/>
  <c r="G119" i="49"/>
  <c r="I119" i="49" s="1"/>
  <c r="H120" i="49"/>
  <c r="J120" i="49" s="1"/>
  <c r="G120" i="49"/>
  <c r="I120" i="49" s="1"/>
  <c r="H123" i="49"/>
  <c r="J123" i="49" s="1"/>
  <c r="G123" i="49"/>
  <c r="I123" i="49" s="1"/>
  <c r="H124" i="49"/>
  <c r="J124" i="49" s="1"/>
  <c r="G124" i="49"/>
  <c r="I124" i="49" s="1"/>
  <c r="I125" i="49"/>
  <c r="H125" i="49"/>
  <c r="J125" i="49" s="1"/>
  <c r="G125" i="49"/>
  <c r="H126" i="49"/>
  <c r="J126" i="49" s="1"/>
  <c r="G126" i="49"/>
  <c r="I126" i="49" s="1"/>
  <c r="H129" i="49"/>
  <c r="J129" i="49" s="1"/>
  <c r="G129" i="49"/>
  <c r="I129" i="49" s="1"/>
  <c r="H130" i="49"/>
  <c r="J130" i="49" s="1"/>
  <c r="G130" i="49"/>
  <c r="I130" i="49" s="1"/>
  <c r="H133" i="49"/>
  <c r="J133" i="49" s="1"/>
  <c r="G133" i="49"/>
  <c r="I133" i="49" s="1"/>
  <c r="H134" i="49"/>
  <c r="J134" i="49" s="1"/>
  <c r="G134" i="49"/>
  <c r="I134" i="49" s="1"/>
  <c r="H135" i="49"/>
  <c r="J135" i="49" s="1"/>
  <c r="G135" i="49"/>
  <c r="I135" i="49" s="1"/>
  <c r="J136" i="49"/>
  <c r="I136" i="49"/>
  <c r="H136" i="49"/>
  <c r="G136" i="49"/>
  <c r="H137" i="49"/>
  <c r="J137" i="49" s="1"/>
  <c r="G137" i="49"/>
  <c r="I137" i="49" s="1"/>
  <c r="H138" i="49"/>
  <c r="J138" i="49" s="1"/>
  <c r="G138" i="49"/>
  <c r="I138" i="49" s="1"/>
  <c r="J139" i="49"/>
  <c r="I139" i="49"/>
  <c r="H139" i="49"/>
  <c r="G139" i="49"/>
  <c r="H140" i="49"/>
  <c r="J140" i="49" s="1"/>
  <c r="G140" i="49"/>
  <c r="I140" i="49" s="1"/>
  <c r="H143" i="49"/>
  <c r="J143" i="49" s="1"/>
  <c r="G143" i="49"/>
  <c r="I143" i="49" s="1"/>
  <c r="H144" i="49"/>
  <c r="J144" i="49" s="1"/>
  <c r="G144" i="49"/>
  <c r="I144" i="49" s="1"/>
  <c r="H145" i="49"/>
  <c r="J145" i="49" s="1"/>
  <c r="G145" i="49"/>
  <c r="I145" i="49" s="1"/>
  <c r="H146" i="49"/>
  <c r="J146" i="49" s="1"/>
  <c r="G146" i="49"/>
  <c r="I146" i="49" s="1"/>
  <c r="H149" i="49"/>
  <c r="J149" i="49" s="1"/>
  <c r="G149" i="49"/>
  <c r="I149" i="49" s="1"/>
  <c r="H150" i="49"/>
  <c r="J150" i="49" s="1"/>
  <c r="G150" i="49"/>
  <c r="I150" i="49" s="1"/>
  <c r="H151" i="49"/>
  <c r="J151" i="49" s="1"/>
  <c r="G151" i="49"/>
  <c r="I151" i="49" s="1"/>
  <c r="H152" i="49"/>
  <c r="J152" i="49" s="1"/>
  <c r="G152" i="49"/>
  <c r="I152" i="49" s="1"/>
  <c r="J153" i="49"/>
  <c r="H153" i="49"/>
  <c r="G153" i="49"/>
  <c r="I153" i="49" s="1"/>
  <c r="H154" i="49"/>
  <c r="J154" i="49" s="1"/>
  <c r="G154" i="49"/>
  <c r="I154" i="49" s="1"/>
  <c r="H155" i="49"/>
  <c r="J155" i="49" s="1"/>
  <c r="G155" i="49"/>
  <c r="I155" i="49" s="1"/>
  <c r="H156" i="49"/>
  <c r="J156" i="49" s="1"/>
  <c r="G156" i="49"/>
  <c r="I156" i="49" s="1"/>
  <c r="H157" i="49"/>
  <c r="J157" i="49" s="1"/>
  <c r="G157" i="49"/>
  <c r="I157" i="49" s="1"/>
  <c r="I160" i="49"/>
  <c r="H160" i="49"/>
  <c r="J160" i="49" s="1"/>
  <c r="G160" i="49"/>
  <c r="I161" i="49"/>
  <c r="H161" i="49"/>
  <c r="J161" i="49" s="1"/>
  <c r="G161" i="49"/>
  <c r="H162" i="49"/>
  <c r="J162" i="49" s="1"/>
  <c r="G162" i="49"/>
  <c r="I162" i="49" s="1"/>
  <c r="H163" i="49"/>
  <c r="J163" i="49" s="1"/>
  <c r="G163" i="49"/>
  <c r="I163" i="49" s="1"/>
  <c r="H164" i="49"/>
  <c r="J164" i="49" s="1"/>
  <c r="G164" i="49"/>
  <c r="I164" i="49" s="1"/>
  <c r="H165" i="49"/>
  <c r="J165" i="49" s="1"/>
  <c r="G165" i="49"/>
  <c r="I165" i="49" s="1"/>
  <c r="H166" i="49"/>
  <c r="J166" i="49" s="1"/>
  <c r="G166" i="49"/>
  <c r="I166" i="49" s="1"/>
  <c r="H167" i="49"/>
  <c r="J167" i="49" s="1"/>
  <c r="G167" i="49"/>
  <c r="I167" i="49" s="1"/>
  <c r="H170" i="49"/>
  <c r="J170" i="49" s="1"/>
  <c r="G170" i="49"/>
  <c r="I170" i="49" s="1"/>
  <c r="H171" i="49"/>
  <c r="J171" i="49" s="1"/>
  <c r="G171" i="49"/>
  <c r="I171" i="49" s="1"/>
  <c r="H172" i="49"/>
  <c r="J172" i="49" s="1"/>
  <c r="G172" i="49"/>
  <c r="I172" i="49" s="1"/>
  <c r="I173" i="49"/>
  <c r="H173" i="49"/>
  <c r="J173" i="49" s="1"/>
  <c r="G173" i="49"/>
  <c r="H174" i="49"/>
  <c r="J174" i="49" s="1"/>
  <c r="G174" i="49"/>
  <c r="I174" i="49" s="1"/>
  <c r="H175" i="49"/>
  <c r="J175" i="49" s="1"/>
  <c r="G175" i="49"/>
  <c r="I175" i="49" s="1"/>
  <c r="J176" i="49"/>
  <c r="I176" i="49"/>
  <c r="H176" i="49"/>
  <c r="G176" i="49"/>
  <c r="H177" i="49"/>
  <c r="J177" i="49" s="1"/>
  <c r="G177" i="49"/>
  <c r="I177" i="49" s="1"/>
  <c r="J178" i="49"/>
  <c r="I178" i="49"/>
  <c r="H178" i="49"/>
  <c r="G178" i="49"/>
  <c r="H179" i="49"/>
  <c r="J179" i="49" s="1"/>
  <c r="G179" i="49"/>
  <c r="I179" i="49" s="1"/>
  <c r="H180" i="49"/>
  <c r="J180" i="49" s="1"/>
  <c r="G180" i="49"/>
  <c r="I180" i="49" s="1"/>
  <c r="H181" i="49"/>
  <c r="J181" i="49" s="1"/>
  <c r="G181" i="49"/>
  <c r="I181" i="49" s="1"/>
  <c r="H182" i="49"/>
  <c r="J182" i="49" s="1"/>
  <c r="G182" i="49"/>
  <c r="I182" i="49" s="1"/>
  <c r="H185" i="49"/>
  <c r="J185" i="49" s="1"/>
  <c r="G185" i="49"/>
  <c r="I185" i="49" s="1"/>
  <c r="I186" i="49"/>
  <c r="H186" i="49"/>
  <c r="J186" i="49" s="1"/>
  <c r="G186" i="49"/>
  <c r="H187" i="49"/>
  <c r="J187" i="49" s="1"/>
  <c r="G187" i="49"/>
  <c r="I187" i="49" s="1"/>
  <c r="J188" i="49"/>
  <c r="I188" i="49"/>
  <c r="H188" i="49"/>
  <c r="G188" i="49"/>
  <c r="J189" i="49"/>
  <c r="I189" i="49"/>
  <c r="H189" i="49"/>
  <c r="G189" i="49"/>
  <c r="H190" i="49"/>
  <c r="J190" i="49" s="1"/>
  <c r="G190" i="49"/>
  <c r="I190" i="49" s="1"/>
  <c r="I193" i="49"/>
  <c r="H193" i="49"/>
  <c r="J193" i="49" s="1"/>
  <c r="G193" i="49"/>
  <c r="I194" i="49"/>
  <c r="H194" i="49"/>
  <c r="J194" i="49" s="1"/>
  <c r="G194" i="49"/>
  <c r="H197" i="49"/>
  <c r="J197" i="49" s="1"/>
  <c r="G197" i="49"/>
  <c r="I197" i="49" s="1"/>
  <c r="H198" i="49"/>
  <c r="J198" i="49" s="1"/>
  <c r="G198" i="49"/>
  <c r="I198" i="49" s="1"/>
  <c r="H199" i="49"/>
  <c r="J199" i="49" s="1"/>
  <c r="G199" i="49"/>
  <c r="I199" i="49" s="1"/>
  <c r="H200" i="49"/>
  <c r="J200" i="49" s="1"/>
  <c r="G200" i="49"/>
  <c r="I200" i="49" s="1"/>
  <c r="H203" i="49"/>
  <c r="J203" i="49" s="1"/>
  <c r="G203" i="49"/>
  <c r="I203" i="49" s="1"/>
  <c r="H204" i="49"/>
  <c r="J204" i="49" s="1"/>
  <c r="G204" i="49"/>
  <c r="I204" i="49" s="1"/>
  <c r="H205" i="49"/>
  <c r="J205" i="49" s="1"/>
  <c r="G205" i="49"/>
  <c r="I205" i="49" s="1"/>
  <c r="H206" i="49"/>
  <c r="J206" i="49" s="1"/>
  <c r="G206" i="49"/>
  <c r="I206" i="49" s="1"/>
  <c r="H209" i="49"/>
  <c r="J209" i="49" s="1"/>
  <c r="G209" i="49"/>
  <c r="I209" i="49" s="1"/>
  <c r="H210" i="49"/>
  <c r="J210" i="49" s="1"/>
  <c r="G210" i="49"/>
  <c r="I210" i="49" s="1"/>
  <c r="I213" i="49"/>
  <c r="H213" i="49"/>
  <c r="J213" i="49" s="1"/>
  <c r="G213" i="49"/>
  <c r="H214" i="49"/>
  <c r="J214" i="49" s="1"/>
  <c r="G214" i="49"/>
  <c r="I214" i="49" s="1"/>
  <c r="H215" i="49"/>
  <c r="J215" i="49" s="1"/>
  <c r="G215" i="49"/>
  <c r="I215" i="49" s="1"/>
  <c r="H216" i="49"/>
  <c r="J216" i="49" s="1"/>
  <c r="G216" i="49"/>
  <c r="I216" i="49" s="1"/>
  <c r="H217" i="49"/>
  <c r="J217" i="49" s="1"/>
  <c r="G217" i="49"/>
  <c r="I217" i="49" s="1"/>
  <c r="H220" i="49"/>
  <c r="J220" i="49" s="1"/>
  <c r="G220" i="49"/>
  <c r="I220" i="49" s="1"/>
  <c r="H221" i="49"/>
  <c r="J221" i="49" s="1"/>
  <c r="G221" i="49"/>
  <c r="I221" i="49" s="1"/>
  <c r="I222" i="49"/>
  <c r="H222" i="49"/>
  <c r="J222" i="49" s="1"/>
  <c r="G222" i="49"/>
  <c r="I223" i="49"/>
  <c r="H223" i="49"/>
  <c r="J223" i="49" s="1"/>
  <c r="G223" i="49"/>
  <c r="H224" i="49"/>
  <c r="J224" i="49" s="1"/>
  <c r="G224" i="49"/>
  <c r="I224" i="49" s="1"/>
  <c r="I225" i="49"/>
  <c r="H225" i="49"/>
  <c r="J225" i="49" s="1"/>
  <c r="G225" i="49"/>
  <c r="H226" i="49"/>
  <c r="J226" i="49" s="1"/>
  <c r="G226" i="49"/>
  <c r="I226" i="49" s="1"/>
  <c r="H229" i="49"/>
  <c r="J229" i="49" s="1"/>
  <c r="G229" i="49"/>
  <c r="I229" i="49" s="1"/>
  <c r="H230" i="49"/>
  <c r="J230" i="49" s="1"/>
  <c r="G230" i="49"/>
  <c r="I230" i="49" s="1"/>
  <c r="H231" i="49"/>
  <c r="J231" i="49" s="1"/>
  <c r="G231" i="49"/>
  <c r="I231" i="49" s="1"/>
  <c r="H232" i="49"/>
  <c r="J232" i="49" s="1"/>
  <c r="G232" i="49"/>
  <c r="I232" i="49" s="1"/>
  <c r="H233" i="49"/>
  <c r="J233" i="49" s="1"/>
  <c r="G233" i="49"/>
  <c r="I233" i="49" s="1"/>
  <c r="H234" i="49"/>
  <c r="J234" i="49" s="1"/>
  <c r="G234" i="49"/>
  <c r="I234" i="49" s="1"/>
  <c r="H237" i="49"/>
  <c r="J237" i="49" s="1"/>
  <c r="G237" i="49"/>
  <c r="I237" i="49" s="1"/>
  <c r="H238" i="49"/>
  <c r="J238" i="49" s="1"/>
  <c r="G238" i="49"/>
  <c r="I238" i="49" s="1"/>
  <c r="H241" i="49"/>
  <c r="J241" i="49" s="1"/>
  <c r="G241" i="49"/>
  <c r="I241" i="49" s="1"/>
  <c r="H242" i="49"/>
  <c r="J242" i="49" s="1"/>
  <c r="G242" i="49"/>
  <c r="I242" i="49" s="1"/>
  <c r="J243" i="49"/>
  <c r="I243" i="49"/>
  <c r="H243" i="49"/>
  <c r="G243" i="49"/>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J251" i="49"/>
  <c r="I251" i="49"/>
  <c r="H251" i="49"/>
  <c r="G251" i="49"/>
  <c r="H252" i="49"/>
  <c r="J252" i="49" s="1"/>
  <c r="G252" i="49"/>
  <c r="I252" i="49" s="1"/>
  <c r="H255" i="49"/>
  <c r="J255" i="49" s="1"/>
  <c r="G255" i="49"/>
  <c r="I255" i="49" s="1"/>
  <c r="I256" i="49"/>
  <c r="H256" i="49"/>
  <c r="J256" i="49" s="1"/>
  <c r="G256" i="49"/>
  <c r="H257" i="49"/>
  <c r="J257" i="49" s="1"/>
  <c r="G257" i="49"/>
  <c r="I257" i="49" s="1"/>
  <c r="J260" i="49"/>
  <c r="I260" i="49"/>
  <c r="H260" i="49"/>
  <c r="G260" i="49"/>
  <c r="H261" i="49"/>
  <c r="J261" i="49" s="1"/>
  <c r="G261" i="49"/>
  <c r="I261"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70" i="49"/>
  <c r="J270" i="49" s="1"/>
  <c r="G270" i="49"/>
  <c r="I270" i="49" s="1"/>
  <c r="J271" i="49"/>
  <c r="I271" i="49"/>
  <c r="H271" i="49"/>
  <c r="G271" i="49"/>
  <c r="J272" i="49"/>
  <c r="I272" i="49"/>
  <c r="H272" i="49"/>
  <c r="G272" i="49"/>
  <c r="H273" i="49"/>
  <c r="J273" i="49" s="1"/>
  <c r="G273" i="49"/>
  <c r="I273" i="49" s="1"/>
  <c r="H274" i="49"/>
  <c r="J274" i="49" s="1"/>
  <c r="G274" i="49"/>
  <c r="I274" i="49" s="1"/>
  <c r="H275" i="49"/>
  <c r="J275" i="49" s="1"/>
  <c r="G275" i="49"/>
  <c r="I275" i="49" s="1"/>
  <c r="H276" i="49"/>
  <c r="J276" i="49" s="1"/>
  <c r="G276" i="49"/>
  <c r="I276" i="49" s="1"/>
  <c r="H277" i="49"/>
  <c r="J277" i="49" s="1"/>
  <c r="G277" i="49"/>
  <c r="I277" i="49" s="1"/>
  <c r="H280" i="49"/>
  <c r="J280" i="49" s="1"/>
  <c r="G280" i="49"/>
  <c r="I280" i="49" s="1"/>
  <c r="H281" i="49"/>
  <c r="J281" i="49" s="1"/>
  <c r="G281" i="49"/>
  <c r="I281" i="49" s="1"/>
  <c r="H282" i="49"/>
  <c r="J282" i="49" s="1"/>
  <c r="G282" i="49"/>
  <c r="I282" i="49" s="1"/>
  <c r="J283" i="49"/>
  <c r="I283" i="49"/>
  <c r="H283" i="49"/>
  <c r="G283" i="49"/>
  <c r="H284" i="49"/>
  <c r="J284" i="49" s="1"/>
  <c r="G284" i="49"/>
  <c r="I284"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J292" i="49"/>
  <c r="I292" i="49"/>
  <c r="H292" i="49"/>
  <c r="G292" i="49"/>
  <c r="I293" i="49"/>
  <c r="H293" i="49"/>
  <c r="J293" i="49" s="1"/>
  <c r="G293" i="49"/>
  <c r="I294" i="49"/>
  <c r="H294" i="49"/>
  <c r="J294" i="49" s="1"/>
  <c r="G294" i="49"/>
  <c r="H297" i="49"/>
  <c r="J297" i="49" s="1"/>
  <c r="G297" i="49"/>
  <c r="I297" i="49" s="1"/>
  <c r="H298" i="49"/>
  <c r="J298" i="49" s="1"/>
  <c r="G298" i="49"/>
  <c r="I298" i="49" s="1"/>
  <c r="I301" i="49"/>
  <c r="H301" i="49"/>
  <c r="J301" i="49" s="1"/>
  <c r="G301" i="49"/>
  <c r="I302" i="49"/>
  <c r="H302" i="49"/>
  <c r="J302" i="49" s="1"/>
  <c r="G302" i="49"/>
  <c r="I303" i="49"/>
  <c r="H303" i="49"/>
  <c r="J303" i="49" s="1"/>
  <c r="G303" i="49"/>
  <c r="H306" i="49"/>
  <c r="J306" i="49" s="1"/>
  <c r="G306" i="49"/>
  <c r="I306" i="49" s="1"/>
  <c r="I307" i="49"/>
  <c r="H307" i="49"/>
  <c r="J307" i="49" s="1"/>
  <c r="G307" i="49"/>
  <c r="H308" i="49"/>
  <c r="J308" i="49" s="1"/>
  <c r="G308" i="49"/>
  <c r="I308" i="49" s="1"/>
  <c r="H309" i="49"/>
  <c r="J309" i="49" s="1"/>
  <c r="G309" i="49"/>
  <c r="I309" i="49" s="1"/>
  <c r="H312" i="49"/>
  <c r="J312" i="49" s="1"/>
  <c r="G312" i="49"/>
  <c r="I312" i="49" s="1"/>
  <c r="H313" i="49"/>
  <c r="J313" i="49" s="1"/>
  <c r="G313" i="49"/>
  <c r="I313" i="49" s="1"/>
  <c r="H314" i="49"/>
  <c r="J314" i="49" s="1"/>
  <c r="G314" i="49"/>
  <c r="I314" i="49" s="1"/>
  <c r="H315" i="49"/>
  <c r="J315" i="49" s="1"/>
  <c r="G315" i="49"/>
  <c r="I315" i="49" s="1"/>
  <c r="H316" i="49"/>
  <c r="J316" i="49" s="1"/>
  <c r="G316" i="49"/>
  <c r="I316" i="49" s="1"/>
  <c r="H317" i="49"/>
  <c r="J317" i="49" s="1"/>
  <c r="G317" i="49"/>
  <c r="I317" i="49" s="1"/>
  <c r="H318" i="49"/>
  <c r="J318" i="49" s="1"/>
  <c r="G318" i="49"/>
  <c r="I318" i="49" s="1"/>
  <c r="J319" i="49"/>
  <c r="I319" i="49"/>
  <c r="H319" i="49"/>
  <c r="G319" i="49"/>
  <c r="H320" i="49"/>
  <c r="J320" i="49" s="1"/>
  <c r="G320" i="49"/>
  <c r="I320" i="49" s="1"/>
  <c r="H321" i="49"/>
  <c r="J321" i="49" s="1"/>
  <c r="G321" i="49"/>
  <c r="I321" i="49" s="1"/>
  <c r="H322" i="49"/>
  <c r="J322" i="49" s="1"/>
  <c r="G322" i="49"/>
  <c r="I322" i="49" s="1"/>
  <c r="H323" i="49"/>
  <c r="J323" i="49" s="1"/>
  <c r="G323" i="49"/>
  <c r="I323" i="49" s="1"/>
  <c r="H324" i="49"/>
  <c r="J324" i="49" s="1"/>
  <c r="G324" i="49"/>
  <c r="I324" i="49" s="1"/>
  <c r="H327" i="49"/>
  <c r="J327" i="49" s="1"/>
  <c r="G327" i="49"/>
  <c r="I327" i="49" s="1"/>
  <c r="H328" i="49"/>
  <c r="J328" i="49" s="1"/>
  <c r="G328" i="49"/>
  <c r="I328" i="49" s="1"/>
  <c r="H331" i="49"/>
  <c r="J331" i="49" s="1"/>
  <c r="G331" i="49"/>
  <c r="I331" i="49" s="1"/>
  <c r="J332" i="49"/>
  <c r="I332" i="49"/>
  <c r="H332" i="49"/>
  <c r="G332" i="49"/>
  <c r="H333" i="49"/>
  <c r="J333" i="49" s="1"/>
  <c r="G333" i="49"/>
  <c r="I333" i="49" s="1"/>
  <c r="H334" i="49"/>
  <c r="J334" i="49" s="1"/>
  <c r="G334" i="49"/>
  <c r="I334" i="49" s="1"/>
  <c r="H335" i="49"/>
  <c r="J335" i="49" s="1"/>
  <c r="G335" i="49"/>
  <c r="I335" i="49" s="1"/>
  <c r="H336" i="49"/>
  <c r="J336" i="49" s="1"/>
  <c r="G336" i="49"/>
  <c r="I336" i="49" s="1"/>
  <c r="H337" i="49"/>
  <c r="J337" i="49" s="1"/>
  <c r="G337" i="49"/>
  <c r="I337" i="49" s="1"/>
  <c r="I338" i="49"/>
  <c r="H338" i="49"/>
  <c r="J338" i="49" s="1"/>
  <c r="G338" i="49"/>
  <c r="H339" i="49"/>
  <c r="J339" i="49" s="1"/>
  <c r="G339" i="49"/>
  <c r="I339" i="49" s="1"/>
  <c r="H340" i="49"/>
  <c r="J340" i="49" s="1"/>
  <c r="G340" i="49"/>
  <c r="I340" i="49" s="1"/>
  <c r="J341" i="49"/>
  <c r="I341" i="49"/>
  <c r="H341" i="49"/>
  <c r="G341" i="49"/>
  <c r="H342" i="49"/>
  <c r="J342" i="49" s="1"/>
  <c r="G342" i="49"/>
  <c r="I342" i="49" s="1"/>
  <c r="I343" i="49"/>
  <c r="H343" i="49"/>
  <c r="J343" i="49" s="1"/>
  <c r="G343" i="49"/>
  <c r="H344" i="49"/>
  <c r="J344" i="49" s="1"/>
  <c r="G344" i="49"/>
  <c r="I344" i="49" s="1"/>
  <c r="H345" i="49"/>
  <c r="J345" i="49" s="1"/>
  <c r="G345" i="49"/>
  <c r="I345" i="49" s="1"/>
  <c r="H346" i="49"/>
  <c r="J346" i="49" s="1"/>
  <c r="G346" i="49"/>
  <c r="I346" i="49" s="1"/>
  <c r="H347" i="49"/>
  <c r="J347" i="49" s="1"/>
  <c r="G347" i="49"/>
  <c r="I347" i="49" s="1"/>
  <c r="J348" i="49"/>
  <c r="I348" i="49"/>
  <c r="H348" i="49"/>
  <c r="G348" i="49"/>
  <c r="H349" i="49"/>
  <c r="J349" i="49" s="1"/>
  <c r="G349" i="49"/>
  <c r="I349" i="49" s="1"/>
  <c r="H350" i="49"/>
  <c r="J350" i="49" s="1"/>
  <c r="G350" i="49"/>
  <c r="I350" i="49" s="1"/>
  <c r="J351" i="49"/>
  <c r="I351" i="49"/>
  <c r="H351" i="49"/>
  <c r="G351" i="49"/>
  <c r="H352" i="49"/>
  <c r="J352" i="49" s="1"/>
  <c r="G352" i="49"/>
  <c r="I352" i="49" s="1"/>
  <c r="I353" i="49"/>
  <c r="H353" i="49"/>
  <c r="J353" i="49" s="1"/>
  <c r="G353" i="49"/>
  <c r="H354" i="49"/>
  <c r="J354" i="49" s="1"/>
  <c r="G354" i="49"/>
  <c r="I354" i="49" s="1"/>
  <c r="H357" i="49"/>
  <c r="J357" i="49" s="1"/>
  <c r="G357" i="49"/>
  <c r="I357" i="49" s="1"/>
  <c r="H358" i="49"/>
  <c r="J358" i="49" s="1"/>
  <c r="G358" i="49"/>
  <c r="I358" i="49" s="1"/>
  <c r="H361" i="49"/>
  <c r="J361" i="49" s="1"/>
  <c r="G361" i="49"/>
  <c r="I361" i="49" s="1"/>
  <c r="H362" i="49"/>
  <c r="J362" i="49" s="1"/>
  <c r="G362" i="49"/>
  <c r="I362" i="49" s="1"/>
  <c r="I363" i="49"/>
  <c r="H363" i="49"/>
  <c r="J363" i="49" s="1"/>
  <c r="G363" i="49"/>
  <c r="H364" i="49"/>
  <c r="J364" i="49" s="1"/>
  <c r="G364" i="49"/>
  <c r="I364" i="49" s="1"/>
  <c r="H365" i="49"/>
  <c r="J365" i="49" s="1"/>
  <c r="G365" i="49"/>
  <c r="I365" i="49" s="1"/>
  <c r="I366" i="49"/>
  <c r="H366" i="49"/>
  <c r="J366" i="49" s="1"/>
  <c r="G366" i="49"/>
  <c r="H367" i="49"/>
  <c r="J367" i="49" s="1"/>
  <c r="G367" i="49"/>
  <c r="I367" i="49" s="1"/>
  <c r="H368" i="49"/>
  <c r="J368" i="49" s="1"/>
  <c r="G368" i="49"/>
  <c r="I368" i="49" s="1"/>
  <c r="H371" i="49"/>
  <c r="J371" i="49" s="1"/>
  <c r="G371" i="49"/>
  <c r="I371" i="49" s="1"/>
  <c r="H372" i="49"/>
  <c r="J372" i="49" s="1"/>
  <c r="G372" i="49"/>
  <c r="I372" i="49" s="1"/>
  <c r="H373" i="49"/>
  <c r="J373" i="49" s="1"/>
  <c r="G373" i="49"/>
  <c r="I373" i="49" s="1"/>
  <c r="H374" i="49"/>
  <c r="J374" i="49" s="1"/>
  <c r="G374" i="49"/>
  <c r="I374" i="49" s="1"/>
  <c r="I377" i="49"/>
  <c r="H377" i="49"/>
  <c r="J377" i="49" s="1"/>
  <c r="G377" i="49"/>
  <c r="H378" i="49"/>
  <c r="J378" i="49" s="1"/>
  <c r="G378" i="49"/>
  <c r="I378" i="49" s="1"/>
  <c r="H379" i="49"/>
  <c r="J379" i="49" s="1"/>
  <c r="G379" i="49"/>
  <c r="I379" i="49" s="1"/>
  <c r="H380" i="49"/>
  <c r="J380" i="49" s="1"/>
  <c r="G380" i="49"/>
  <c r="I380" i="49" s="1"/>
  <c r="H381" i="49"/>
  <c r="J381" i="49" s="1"/>
  <c r="G381" i="49"/>
  <c r="I381" i="49" s="1"/>
  <c r="H384" i="49"/>
  <c r="J384" i="49" s="1"/>
  <c r="G384" i="49"/>
  <c r="I384" i="49" s="1"/>
  <c r="H385" i="49"/>
  <c r="J385" i="49" s="1"/>
  <c r="G385" i="49"/>
  <c r="I385"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6" i="49"/>
  <c r="J396" i="49" s="1"/>
  <c r="G396" i="49"/>
  <c r="I396" i="49" s="1"/>
  <c r="I397" i="49"/>
  <c r="H397" i="49"/>
  <c r="J397" i="49" s="1"/>
  <c r="G397" i="49"/>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J409" i="49"/>
  <c r="I409" i="49"/>
  <c r="H409" i="49"/>
  <c r="G409" i="49"/>
  <c r="H410" i="49"/>
  <c r="J410" i="49" s="1"/>
  <c r="G410" i="49"/>
  <c r="I410" i="49" s="1"/>
  <c r="H411" i="49"/>
  <c r="J411" i="49" s="1"/>
  <c r="G411" i="49"/>
  <c r="I411" i="49" s="1"/>
  <c r="H412" i="49"/>
  <c r="J412" i="49" s="1"/>
  <c r="G412" i="49"/>
  <c r="I412" i="49" s="1"/>
  <c r="I413" i="49"/>
  <c r="H413" i="49"/>
  <c r="J413" i="49" s="1"/>
  <c r="G413" i="49"/>
  <c r="H414" i="49"/>
  <c r="J414" i="49" s="1"/>
  <c r="G414" i="49"/>
  <c r="I414" i="49" s="1"/>
  <c r="H415" i="49"/>
  <c r="J415" i="49" s="1"/>
  <c r="G415" i="49"/>
  <c r="I415" i="49" s="1"/>
  <c r="H418" i="49"/>
  <c r="J418" i="49" s="1"/>
  <c r="G418" i="49"/>
  <c r="I418" i="49" s="1"/>
  <c r="I419" i="49"/>
  <c r="H419" i="49"/>
  <c r="J419" i="49" s="1"/>
  <c r="G419" i="49"/>
  <c r="H420" i="49"/>
  <c r="J420" i="49" s="1"/>
  <c r="G420" i="49"/>
  <c r="I420" i="49" s="1"/>
  <c r="H421" i="49"/>
  <c r="J421" i="49" s="1"/>
  <c r="G421" i="49"/>
  <c r="I421" i="49" s="1"/>
  <c r="H422" i="49"/>
  <c r="J422" i="49" s="1"/>
  <c r="G422" i="49"/>
  <c r="I422" i="49" s="1"/>
  <c r="H423" i="49"/>
  <c r="J423" i="49" s="1"/>
  <c r="G423" i="49"/>
  <c r="I423" i="49" s="1"/>
  <c r="J424" i="49"/>
  <c r="I424" i="49"/>
  <c r="H424" i="49"/>
  <c r="G424" i="49"/>
  <c r="J425" i="49"/>
  <c r="I425" i="49"/>
  <c r="H425" i="49"/>
  <c r="G425" i="49"/>
  <c r="J426" i="49"/>
  <c r="H426" i="49"/>
  <c r="G426" i="49"/>
  <c r="I426" i="49" s="1"/>
  <c r="H429" i="49"/>
  <c r="J429" i="49" s="1"/>
  <c r="G429" i="49"/>
  <c r="I429" i="49" s="1"/>
  <c r="H430" i="49"/>
  <c r="J430" i="49" s="1"/>
  <c r="G430" i="49"/>
  <c r="I430" i="49" s="1"/>
  <c r="I433" i="49"/>
  <c r="H433" i="49"/>
  <c r="J433" i="49" s="1"/>
  <c r="G433" i="49"/>
  <c r="I434" i="49"/>
  <c r="H434" i="49"/>
  <c r="J434" i="49" s="1"/>
  <c r="G434" i="49"/>
  <c r="H435" i="49"/>
  <c r="J435" i="49" s="1"/>
  <c r="G435" i="49"/>
  <c r="I435" i="49" s="1"/>
  <c r="H436" i="49"/>
  <c r="J436" i="49" s="1"/>
  <c r="G436" i="49"/>
  <c r="I436" i="49" s="1"/>
  <c r="H437" i="49"/>
  <c r="J437" i="49" s="1"/>
  <c r="G437" i="49"/>
  <c r="I437" i="49" s="1"/>
  <c r="J438" i="49"/>
  <c r="I438" i="49"/>
  <c r="H438" i="49"/>
  <c r="G438" i="49"/>
  <c r="I439" i="49"/>
  <c r="H439" i="49"/>
  <c r="J439" i="49" s="1"/>
  <c r="G439" i="49"/>
  <c r="H440" i="49"/>
  <c r="J440" i="49" s="1"/>
  <c r="G440" i="49"/>
  <c r="I440" i="49" s="1"/>
  <c r="H441" i="49"/>
  <c r="J441" i="49" s="1"/>
  <c r="G441" i="49"/>
  <c r="I441" i="49" s="1"/>
  <c r="H444" i="49"/>
  <c r="J444" i="49" s="1"/>
  <c r="G444" i="49"/>
  <c r="I444" i="49" s="1"/>
  <c r="H445" i="49"/>
  <c r="J445" i="49" s="1"/>
  <c r="G445" i="49"/>
  <c r="I445" i="49" s="1"/>
  <c r="H448" i="49"/>
  <c r="J448" i="49" s="1"/>
  <c r="G448" i="49"/>
  <c r="I448" i="49" s="1"/>
  <c r="J449" i="49"/>
  <c r="I449" i="49"/>
  <c r="H449" i="49"/>
  <c r="G449" i="49"/>
  <c r="H450" i="49"/>
  <c r="J450" i="49" s="1"/>
  <c r="G450" i="49"/>
  <c r="I450" i="49" s="1"/>
  <c r="H451" i="49"/>
  <c r="J451" i="49" s="1"/>
  <c r="G451" i="49"/>
  <c r="I451" i="49" s="1"/>
  <c r="H452" i="49"/>
  <c r="J452" i="49" s="1"/>
  <c r="G452" i="49"/>
  <c r="I452" i="49" s="1"/>
  <c r="I453" i="49"/>
  <c r="H453" i="49"/>
  <c r="J453" i="49" s="1"/>
  <c r="G453" i="49"/>
  <c r="J454" i="49"/>
  <c r="I454" i="49"/>
  <c r="H454" i="49"/>
  <c r="G454" i="49"/>
  <c r="I455" i="49"/>
  <c r="H455" i="49"/>
  <c r="J455" i="49" s="1"/>
  <c r="G455" i="49"/>
  <c r="H456" i="49"/>
  <c r="J456" i="49" s="1"/>
  <c r="G456" i="49"/>
  <c r="I456" i="49" s="1"/>
  <c r="I459" i="49"/>
  <c r="H459" i="49"/>
  <c r="J459" i="49" s="1"/>
  <c r="G459" i="49"/>
  <c r="H460" i="49"/>
  <c r="J460" i="49" s="1"/>
  <c r="G460" i="49"/>
  <c r="I460" i="49" s="1"/>
  <c r="I461" i="49"/>
  <c r="H461" i="49"/>
  <c r="J461" i="49" s="1"/>
  <c r="G461" i="49"/>
  <c r="I462" i="49"/>
  <c r="H462" i="49"/>
  <c r="J462" i="49" s="1"/>
  <c r="G462" i="49"/>
  <c r="H463" i="49"/>
  <c r="J463" i="49" s="1"/>
  <c r="G463" i="49"/>
  <c r="I463"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H477" i="49"/>
  <c r="J477" i="49" s="1"/>
  <c r="G477" i="49"/>
  <c r="I477" i="49" s="1"/>
  <c r="H478" i="49"/>
  <c r="J478" i="49" s="1"/>
  <c r="G478" i="49"/>
  <c r="I478" i="49" s="1"/>
  <c r="I479" i="49"/>
  <c r="H479" i="49"/>
  <c r="J479" i="49" s="1"/>
  <c r="G479" i="49"/>
  <c r="H480" i="49"/>
  <c r="J480" i="49" s="1"/>
  <c r="G480" i="49"/>
  <c r="I480" i="49" s="1"/>
  <c r="H481" i="49"/>
  <c r="J481" i="49" s="1"/>
  <c r="G481" i="49"/>
  <c r="I481" i="49" s="1"/>
  <c r="H482" i="49"/>
  <c r="J482" i="49" s="1"/>
  <c r="G482" i="49"/>
  <c r="I482" i="49" s="1"/>
  <c r="H483" i="49"/>
  <c r="J483" i="49" s="1"/>
  <c r="G483" i="49"/>
  <c r="I483" i="49" s="1"/>
  <c r="H486" i="49"/>
  <c r="J486" i="49" s="1"/>
  <c r="G486" i="49"/>
  <c r="I486" i="49" s="1"/>
  <c r="H487" i="49"/>
  <c r="J487" i="49" s="1"/>
  <c r="G487" i="49"/>
  <c r="I487" i="49" s="1"/>
  <c r="H488" i="49"/>
  <c r="J488" i="49" s="1"/>
  <c r="G488" i="49"/>
  <c r="I488" i="49" s="1"/>
  <c r="I489" i="49"/>
  <c r="H489" i="49"/>
  <c r="J489" i="49" s="1"/>
  <c r="G489" i="49"/>
  <c r="H490" i="49"/>
  <c r="J490" i="49" s="1"/>
  <c r="G490" i="49"/>
  <c r="I490" i="49" s="1"/>
  <c r="H491" i="49"/>
  <c r="J491" i="49" s="1"/>
  <c r="G491" i="49"/>
  <c r="I491" i="49" s="1"/>
  <c r="I492" i="49"/>
  <c r="H492" i="49"/>
  <c r="J492" i="49" s="1"/>
  <c r="G492" i="49"/>
  <c r="H493" i="49"/>
  <c r="J493" i="49" s="1"/>
  <c r="G493" i="49"/>
  <c r="I493" i="49" s="1"/>
  <c r="H494" i="49"/>
  <c r="J494" i="49" s="1"/>
  <c r="G494" i="49"/>
  <c r="I494" i="49" s="1"/>
  <c r="H495" i="49"/>
  <c r="J495" i="49" s="1"/>
  <c r="G495" i="49"/>
  <c r="I495" i="49" s="1"/>
  <c r="H496" i="49"/>
  <c r="J496" i="49" s="1"/>
  <c r="G496" i="49"/>
  <c r="I496" i="49" s="1"/>
  <c r="H497" i="49"/>
  <c r="J497" i="49" s="1"/>
  <c r="G497" i="49"/>
  <c r="I497" i="49" s="1"/>
  <c r="H498" i="49"/>
  <c r="J498" i="49" s="1"/>
  <c r="G498" i="49"/>
  <c r="I498" i="49" s="1"/>
  <c r="H499" i="49"/>
  <c r="J499" i="49" s="1"/>
  <c r="G499" i="49"/>
  <c r="I499" i="49" s="1"/>
  <c r="I500" i="49"/>
  <c r="H500" i="49"/>
  <c r="J500" i="49" s="1"/>
  <c r="G500" i="49"/>
  <c r="I501" i="49"/>
  <c r="H501" i="49"/>
  <c r="J501" i="49" s="1"/>
  <c r="G501" i="49"/>
  <c r="I502" i="49"/>
  <c r="H502" i="49"/>
  <c r="J502" i="49" s="1"/>
  <c r="G502" i="49"/>
  <c r="H503" i="49"/>
  <c r="J503" i="49" s="1"/>
  <c r="G503" i="49"/>
  <c r="I503" i="49" s="1"/>
  <c r="H504" i="49"/>
  <c r="J504" i="49" s="1"/>
  <c r="G504" i="49"/>
  <c r="I504" i="49" s="1"/>
  <c r="I505" i="49"/>
  <c r="H505" i="49"/>
  <c r="J505" i="49" s="1"/>
  <c r="G505" i="49"/>
  <c r="H506" i="49"/>
  <c r="J506" i="49" s="1"/>
  <c r="G506" i="49"/>
  <c r="I506" i="49" s="1"/>
  <c r="H507" i="49"/>
  <c r="J507" i="49" s="1"/>
  <c r="G507" i="49"/>
  <c r="I507" i="49" s="1"/>
  <c r="J508" i="49"/>
  <c r="I508" i="49"/>
  <c r="H508" i="49"/>
  <c r="G508" i="49"/>
  <c r="H509" i="49"/>
  <c r="J509" i="49" s="1"/>
  <c r="G509" i="49"/>
  <c r="I509" i="49" s="1"/>
  <c r="H512" i="49"/>
  <c r="J512" i="49" s="1"/>
  <c r="G512" i="49"/>
  <c r="I512" i="49" s="1"/>
  <c r="H513" i="49"/>
  <c r="J513" i="49" s="1"/>
  <c r="G513" i="49"/>
  <c r="I513" i="49" s="1"/>
  <c r="H514" i="49"/>
  <c r="J514" i="49" s="1"/>
  <c r="G514" i="49"/>
  <c r="I514" i="49" s="1"/>
  <c r="H517" i="49"/>
  <c r="J517" i="49" s="1"/>
  <c r="G517" i="49"/>
  <c r="I517" i="49" s="1"/>
  <c r="I518" i="49"/>
  <c r="H518" i="49"/>
  <c r="J518" i="49" s="1"/>
  <c r="G518" i="49"/>
  <c r="H519" i="49"/>
  <c r="J519" i="49" s="1"/>
  <c r="G519" i="49"/>
  <c r="I519" i="49" s="1"/>
  <c r="J520" i="49"/>
  <c r="I520" i="49"/>
  <c r="H520" i="49"/>
  <c r="G520" i="49"/>
  <c r="J521" i="49"/>
  <c r="I521" i="49"/>
  <c r="H521" i="49"/>
  <c r="G521" i="49"/>
  <c r="H522" i="49"/>
  <c r="J522" i="49" s="1"/>
  <c r="G522" i="49"/>
  <c r="I522" i="49" s="1"/>
  <c r="J523" i="49"/>
  <c r="I523" i="49"/>
  <c r="H523" i="49"/>
  <c r="G523" i="49"/>
  <c r="H524" i="49"/>
  <c r="J524" i="49" s="1"/>
  <c r="G524" i="49"/>
  <c r="I524" i="49" s="1"/>
  <c r="H525" i="49"/>
  <c r="J525" i="49" s="1"/>
  <c r="G525" i="49"/>
  <c r="I525" i="49" s="1"/>
  <c r="H526" i="49"/>
  <c r="J526" i="49" s="1"/>
  <c r="G526" i="49"/>
  <c r="I526" i="49" s="1"/>
  <c r="H527" i="49"/>
  <c r="J527" i="49" s="1"/>
  <c r="G527" i="49"/>
  <c r="I527" i="49" s="1"/>
  <c r="J528" i="49"/>
  <c r="I528" i="49"/>
  <c r="H528" i="49"/>
  <c r="G528" i="49"/>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J535" i="49"/>
  <c r="I535" i="49"/>
  <c r="H535" i="49"/>
  <c r="G535" i="49"/>
  <c r="H536" i="49"/>
  <c r="J536" i="49" s="1"/>
  <c r="G536" i="49"/>
  <c r="I536" i="49" s="1"/>
  <c r="H539" i="49"/>
  <c r="J539" i="49" s="1"/>
  <c r="G539" i="49"/>
  <c r="I539" i="49" s="1"/>
  <c r="I540" i="49"/>
  <c r="H540" i="49"/>
  <c r="J540" i="49" s="1"/>
  <c r="G540" i="49"/>
  <c r="H541" i="49"/>
  <c r="J541" i="49" s="1"/>
  <c r="G541" i="49"/>
  <c r="I541" i="49" s="1"/>
  <c r="H542" i="49"/>
  <c r="J542" i="49" s="1"/>
  <c r="G542" i="49"/>
  <c r="I542" i="49" s="1"/>
  <c r="H543" i="49"/>
  <c r="J543" i="49" s="1"/>
  <c r="G543" i="49"/>
  <c r="I543" i="49" s="1"/>
  <c r="H544" i="49"/>
  <c r="J544" i="49" s="1"/>
  <c r="G544" i="49"/>
  <c r="I544" i="49" s="1"/>
  <c r="H547" i="49"/>
  <c r="J547" i="49" s="1"/>
  <c r="G547" i="49"/>
  <c r="I547" i="49" s="1"/>
  <c r="I548" i="49"/>
  <c r="H548" i="49"/>
  <c r="J548" i="49" s="1"/>
  <c r="G548" i="49"/>
  <c r="H549" i="49"/>
  <c r="J549" i="49" s="1"/>
  <c r="G549" i="49"/>
  <c r="I549" i="49" s="1"/>
  <c r="H552" i="49"/>
  <c r="J552" i="49" s="1"/>
  <c r="G552" i="49"/>
  <c r="I552" i="49" s="1"/>
  <c r="H553" i="49"/>
  <c r="J553" i="49" s="1"/>
  <c r="G553" i="49"/>
  <c r="I553"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7" i="56" s="1"/>
  <c r="B30" i="56"/>
  <c r="C28"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6" i="57" s="1"/>
  <c r="B29" i="57"/>
  <c r="C27"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3" i="58" s="1"/>
  <c r="B45" i="58"/>
  <c r="C4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H46" i="50"/>
  <c r="I43" i="50" s="1"/>
  <c r="F46" i="50"/>
  <c r="G44" i="50" s="1"/>
  <c r="D46" i="50"/>
  <c r="E43" i="50" s="1"/>
  <c r="B46" i="50"/>
  <c r="C44"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7" i="53" s="1"/>
  <c r="F21" i="53"/>
  <c r="G19" i="53" s="1"/>
  <c r="D21" i="53"/>
  <c r="E17" i="53" s="1"/>
  <c r="B21" i="53"/>
  <c r="C19" i="53" s="1"/>
  <c r="K7" i="53"/>
  <c r="J7" i="53"/>
  <c r="K25" i="53"/>
  <c r="J25" i="53"/>
  <c r="K26" i="53"/>
  <c r="J26" i="53"/>
  <c r="K27" i="53"/>
  <c r="J27" i="53"/>
  <c r="K28" i="53"/>
  <c r="J28" i="53"/>
  <c r="K29" i="53"/>
  <c r="J29" i="53"/>
  <c r="K30" i="53"/>
  <c r="J30" i="53"/>
  <c r="K31" i="53"/>
  <c r="J31" i="53"/>
  <c r="K32" i="53"/>
  <c r="J32" i="53"/>
  <c r="H34" i="53"/>
  <c r="I32" i="53" s="1"/>
  <c r="F34" i="53"/>
  <c r="G32" i="53" s="1"/>
  <c r="D34" i="53"/>
  <c r="E32" i="53" s="1"/>
  <c r="B34" i="53"/>
  <c r="C32" i="53" s="1"/>
  <c r="K24" i="53"/>
  <c r="J24"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H54" i="53"/>
  <c r="I51" i="53" s="1"/>
  <c r="F54" i="53"/>
  <c r="G52" i="53" s="1"/>
  <c r="D54" i="53"/>
  <c r="E51" i="53" s="1"/>
  <c r="B54" i="53"/>
  <c r="C52" i="53" s="1"/>
  <c r="K37" i="53"/>
  <c r="J37" i="53"/>
  <c r="I56" i="53"/>
  <c r="G56" i="53"/>
  <c r="E56" i="53"/>
  <c r="C56" i="53"/>
  <c r="B5" i="54"/>
  <c r="D5" i="54" s="1"/>
  <c r="H5" i="54" s="1"/>
  <c r="K8" i="54"/>
  <c r="J8" i="54"/>
  <c r="K9" i="54"/>
  <c r="J9" i="54"/>
  <c r="K10" i="54"/>
  <c r="J10" i="54"/>
  <c r="K11" i="54"/>
  <c r="J11" i="54"/>
  <c r="K12" i="54"/>
  <c r="J12" i="54"/>
  <c r="K13" i="54"/>
  <c r="J13" i="54"/>
  <c r="H15" i="54"/>
  <c r="I11" i="54" s="1"/>
  <c r="F15" i="54"/>
  <c r="G13" i="54" s="1"/>
  <c r="D15" i="54"/>
  <c r="E11" i="54" s="1"/>
  <c r="B15" i="54"/>
  <c r="C13" i="54" s="1"/>
  <c r="K7" i="54"/>
  <c r="J7" i="54"/>
  <c r="E20" i="54"/>
  <c r="I18" i="54"/>
  <c r="H20" i="54"/>
  <c r="I20" i="54" s="1"/>
  <c r="F20" i="54"/>
  <c r="G20" i="54" s="1"/>
  <c r="D20" i="54"/>
  <c r="E18" i="54" s="1"/>
  <c r="B20" i="54"/>
  <c r="C20" i="54" s="1"/>
  <c r="K18" i="54"/>
  <c r="J18" i="54"/>
  <c r="K24" i="54"/>
  <c r="J24" i="54"/>
  <c r="K25" i="54"/>
  <c r="J25" i="54"/>
  <c r="K26" i="54"/>
  <c r="J26" i="54"/>
  <c r="H28" i="54"/>
  <c r="I25" i="54" s="1"/>
  <c r="F28" i="54"/>
  <c r="G26" i="54" s="1"/>
  <c r="D28" i="54"/>
  <c r="E26" i="54" s="1"/>
  <c r="B28" i="54"/>
  <c r="C26" i="54" s="1"/>
  <c r="K23" i="54"/>
  <c r="J23" i="54"/>
  <c r="K32" i="54"/>
  <c r="J32" i="54"/>
  <c r="K33" i="54"/>
  <c r="J33" i="54"/>
  <c r="K34" i="54"/>
  <c r="J34" i="54"/>
  <c r="K35" i="54"/>
  <c r="J35" i="54"/>
  <c r="K36" i="54"/>
  <c r="J36" i="54"/>
  <c r="K37" i="54"/>
  <c r="J37" i="54"/>
  <c r="K38" i="54"/>
  <c r="J38" i="54"/>
  <c r="K39" i="54"/>
  <c r="J39" i="54"/>
  <c r="K40" i="54"/>
  <c r="J40" i="54"/>
  <c r="H42" i="54"/>
  <c r="I39" i="54" s="1"/>
  <c r="F42" i="54"/>
  <c r="G40" i="54" s="1"/>
  <c r="D42" i="54"/>
  <c r="E38" i="54" s="1"/>
  <c r="B42" i="54"/>
  <c r="C40" i="54" s="1"/>
  <c r="K31" i="54"/>
  <c r="J31" i="54"/>
  <c r="K46" i="54"/>
  <c r="J46" i="54"/>
  <c r="K47" i="54"/>
  <c r="J47" i="54"/>
  <c r="K48" i="54"/>
  <c r="J48" i="54"/>
  <c r="K49" i="54"/>
  <c r="J49" i="54"/>
  <c r="K50" i="54"/>
  <c r="J50" i="54"/>
  <c r="K51" i="54"/>
  <c r="J51" i="54"/>
  <c r="K52" i="54"/>
  <c r="J52" i="54"/>
  <c r="K53" i="54"/>
  <c r="J53" i="54"/>
  <c r="H55" i="54"/>
  <c r="I53" i="54" s="1"/>
  <c r="F55" i="54"/>
  <c r="G53" i="54" s="1"/>
  <c r="D55" i="54"/>
  <c r="E53" i="54" s="1"/>
  <c r="B55" i="54"/>
  <c r="C53" i="54" s="1"/>
  <c r="K45" i="54"/>
  <c r="J45"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4" i="54" s="1"/>
  <c r="B77" i="54"/>
  <c r="C75" i="54" s="1"/>
  <c r="K58" i="54"/>
  <c r="J58" i="54"/>
  <c r="I79" i="54"/>
  <c r="G79" i="54"/>
  <c r="E79" i="54"/>
  <c r="C79"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9" i="55" s="1"/>
  <c r="B22" i="55"/>
  <c r="C20" i="55" s="1"/>
  <c r="K7" i="55"/>
  <c r="J7" i="55"/>
  <c r="I24" i="55"/>
  <c r="G24" i="55"/>
  <c r="E24" i="55"/>
  <c r="C24" i="55"/>
  <c r="J24" i="55"/>
  <c r="K24" i="55"/>
  <c r="B27" i="55"/>
  <c r="F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H52" i="55"/>
  <c r="I48" i="55" s="1"/>
  <c r="F52" i="55"/>
  <c r="G50" i="55" s="1"/>
  <c r="D52" i="55"/>
  <c r="E48" i="55" s="1"/>
  <c r="B52" i="55"/>
  <c r="C50" i="55" s="1"/>
  <c r="K29" i="55"/>
  <c r="J29" i="55"/>
  <c r="K56" i="55"/>
  <c r="J56" i="55"/>
  <c r="K57" i="55"/>
  <c r="J57" i="55"/>
  <c r="K58" i="55"/>
  <c r="J58" i="55"/>
  <c r="K59" i="55"/>
  <c r="J59" i="55"/>
  <c r="K60" i="55"/>
  <c r="J60" i="55"/>
  <c r="K61" i="55"/>
  <c r="J61" i="55"/>
  <c r="K62" i="55"/>
  <c r="J62" i="55"/>
  <c r="K63" i="55"/>
  <c r="J63" i="55"/>
  <c r="K64" i="55"/>
  <c r="J64" i="55"/>
  <c r="H66" i="55"/>
  <c r="I62" i="55" s="1"/>
  <c r="F66" i="55"/>
  <c r="G64" i="55" s="1"/>
  <c r="D66" i="55"/>
  <c r="E64" i="55" s="1"/>
  <c r="B66" i="55"/>
  <c r="C64" i="55" s="1"/>
  <c r="K55" i="55"/>
  <c r="J55" i="55"/>
  <c r="I68" i="55"/>
  <c r="G68" i="55"/>
  <c r="E68" i="55"/>
  <c r="C68" i="55"/>
  <c r="K68" i="55"/>
  <c r="J68" i="55"/>
  <c r="B71" i="55"/>
  <c r="F71" i="55" s="1"/>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H95" i="55"/>
  <c r="I91" i="55" s="1"/>
  <c r="F95" i="55"/>
  <c r="G93" i="55" s="1"/>
  <c r="D95" i="55"/>
  <c r="E93" i="55" s="1"/>
  <c r="B95" i="55"/>
  <c r="C93" i="55" s="1"/>
  <c r="K73" i="55"/>
  <c r="J73"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H112" i="55"/>
  <c r="I109" i="55" s="1"/>
  <c r="F112" i="55"/>
  <c r="G110" i="55" s="1"/>
  <c r="D112" i="55"/>
  <c r="E110" i="55" s="1"/>
  <c r="B112" i="55"/>
  <c r="C110" i="55" s="1"/>
  <c r="K98" i="55"/>
  <c r="J98" i="55"/>
  <c r="I114" i="55"/>
  <c r="G114" i="55"/>
  <c r="E114" i="55"/>
  <c r="C114" i="55"/>
  <c r="J114" i="55"/>
  <c r="K114" i="55"/>
  <c r="B117" i="55"/>
  <c r="D117" i="55" s="1"/>
  <c r="H117" i="55" s="1"/>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H145" i="55"/>
  <c r="I143" i="55" s="1"/>
  <c r="F145" i="55"/>
  <c r="G143" i="55" s="1"/>
  <c r="D145" i="55"/>
  <c r="E143" i="55" s="1"/>
  <c r="B145" i="55"/>
  <c r="C143" i="55" s="1"/>
  <c r="K119" i="55"/>
  <c r="J119"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H166" i="55"/>
  <c r="I162" i="55" s="1"/>
  <c r="F166" i="55"/>
  <c r="G164" i="55" s="1"/>
  <c r="D166" i="55"/>
  <c r="E162" i="55" s="1"/>
  <c r="B166" i="55"/>
  <c r="C164" i="55" s="1"/>
  <c r="K148" i="55"/>
  <c r="J148" i="55"/>
  <c r="I168" i="55"/>
  <c r="G168" i="55"/>
  <c r="E168" i="55"/>
  <c r="C168" i="55"/>
  <c r="J168" i="55"/>
  <c r="K168" i="55"/>
  <c r="B171" i="55"/>
  <c r="D171" i="55" s="1"/>
  <c r="H171" i="55" s="1"/>
  <c r="K174" i="55"/>
  <c r="J174" i="55"/>
  <c r="H176" i="55"/>
  <c r="I174" i="55" s="1"/>
  <c r="F176" i="55"/>
  <c r="G174" i="55" s="1"/>
  <c r="D176" i="55"/>
  <c r="E174" i="55" s="1"/>
  <c r="B176" i="55"/>
  <c r="C174" i="55" s="1"/>
  <c r="K173" i="55"/>
  <c r="J173" i="55"/>
  <c r="K180" i="55"/>
  <c r="J180" i="55"/>
  <c r="K181" i="55"/>
  <c r="J181" i="55"/>
  <c r="K182" i="55"/>
  <c r="J182" i="55"/>
  <c r="K183" i="55"/>
  <c r="J183" i="55"/>
  <c r="K184" i="55"/>
  <c r="J184" i="55"/>
  <c r="K185" i="55"/>
  <c r="J185" i="55"/>
  <c r="K186" i="55"/>
  <c r="J186" i="55"/>
  <c r="K187" i="55"/>
  <c r="J187" i="55"/>
  <c r="K188" i="55"/>
  <c r="J188" i="55"/>
  <c r="H190" i="55"/>
  <c r="I187" i="55" s="1"/>
  <c r="F190" i="55"/>
  <c r="G188" i="55" s="1"/>
  <c r="D190" i="55"/>
  <c r="E187" i="55" s="1"/>
  <c r="B190" i="55"/>
  <c r="C188" i="55" s="1"/>
  <c r="K179" i="55"/>
  <c r="J179" i="55"/>
  <c r="I192" i="55"/>
  <c r="G192" i="55"/>
  <c r="E192" i="55"/>
  <c r="C192" i="55"/>
  <c r="J192" i="55"/>
  <c r="K192" i="55"/>
  <c r="I196" i="55"/>
  <c r="G196" i="55"/>
  <c r="E196" i="55"/>
  <c r="C196" i="55"/>
  <c r="H194" i="55"/>
  <c r="I194" i="55" s="1"/>
  <c r="F194" i="55"/>
  <c r="G194" i="55" s="1"/>
  <c r="D194" i="55"/>
  <c r="E194" i="55" s="1"/>
  <c r="B194" i="55"/>
  <c r="C194" i="55" s="1"/>
  <c r="K196" i="55"/>
  <c r="J196" i="55"/>
  <c r="K198" i="55"/>
  <c r="J198" i="55"/>
  <c r="I198" i="55"/>
  <c r="G198" i="55"/>
  <c r="E198" i="55"/>
  <c r="C198" i="55"/>
  <c r="B5" i="48"/>
  <c r="F5" i="48" s="1"/>
  <c r="K8" i="48"/>
  <c r="J8" i="48"/>
  <c r="K9" i="48"/>
  <c r="J9" i="48"/>
  <c r="H11" i="48"/>
  <c r="I8" i="48" s="1"/>
  <c r="F11" i="48"/>
  <c r="G9" i="48" s="1"/>
  <c r="D11" i="48"/>
  <c r="E11"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K29" i="48"/>
  <c r="J29" i="48"/>
  <c r="H31" i="48"/>
  <c r="I29" i="48" s="1"/>
  <c r="F31" i="48"/>
  <c r="G29" i="48" s="1"/>
  <c r="D31" i="48"/>
  <c r="E29" i="48" s="1"/>
  <c r="B31" i="48"/>
  <c r="C29" i="48" s="1"/>
  <c r="K18" i="48"/>
  <c r="J18" i="48"/>
  <c r="K35" i="48"/>
  <c r="J35" i="48"/>
  <c r="K36" i="48"/>
  <c r="J36" i="48"/>
  <c r="H38" i="48"/>
  <c r="I35" i="48" s="1"/>
  <c r="F38" i="48"/>
  <c r="G36" i="48" s="1"/>
  <c r="D38" i="48"/>
  <c r="E35" i="48" s="1"/>
  <c r="B38" i="48"/>
  <c r="C36" i="48" s="1"/>
  <c r="K34" i="48"/>
  <c r="J34" i="48"/>
  <c r="I40" i="48"/>
  <c r="G40" i="48"/>
  <c r="E40" i="48"/>
  <c r="C40" i="48"/>
  <c r="J40" i="48"/>
  <c r="K40" i="48"/>
  <c r="B43" i="48"/>
  <c r="F43" i="48" s="1"/>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H64" i="48"/>
  <c r="I61" i="48" s="1"/>
  <c r="F64" i="48"/>
  <c r="D64" i="48"/>
  <c r="E61" i="48" s="1"/>
  <c r="B64" i="48"/>
  <c r="K45" i="48"/>
  <c r="J45" i="48"/>
  <c r="K68" i="48"/>
  <c r="J68" i="48"/>
  <c r="K69" i="48"/>
  <c r="J69" i="48"/>
  <c r="K70" i="48"/>
  <c r="J70" i="48"/>
  <c r="K71" i="48"/>
  <c r="J71" i="48"/>
  <c r="K72" i="48"/>
  <c r="J72" i="48"/>
  <c r="K73" i="48"/>
  <c r="J73" i="48"/>
  <c r="K74" i="48"/>
  <c r="J74" i="48"/>
  <c r="K75" i="48"/>
  <c r="J75" i="48"/>
  <c r="H77" i="48"/>
  <c r="I75" i="48" s="1"/>
  <c r="F77" i="48"/>
  <c r="G75" i="48" s="1"/>
  <c r="D77" i="48"/>
  <c r="E75" i="48" s="1"/>
  <c r="B77" i="48"/>
  <c r="C75" i="48" s="1"/>
  <c r="K67" i="48"/>
  <c r="J67" i="48"/>
  <c r="I79" i="48"/>
  <c r="G79" i="48"/>
  <c r="E79" i="48"/>
  <c r="C79" i="48"/>
  <c r="K79" i="48"/>
  <c r="J79" i="48"/>
  <c r="B82" i="48"/>
  <c r="D82" i="48" s="1"/>
  <c r="H82" i="48" s="1"/>
  <c r="K85" i="48"/>
  <c r="J85" i="48"/>
  <c r="K86" i="48"/>
  <c r="J86" i="48"/>
  <c r="K87" i="48"/>
  <c r="J87" i="48"/>
  <c r="K88" i="48"/>
  <c r="J88" i="48"/>
  <c r="K89" i="48"/>
  <c r="J89" i="48"/>
  <c r="K90" i="48"/>
  <c r="J90" i="48"/>
  <c r="K91" i="48"/>
  <c r="J91" i="48"/>
  <c r="K92" i="48"/>
  <c r="J92" i="48"/>
  <c r="K93" i="48"/>
  <c r="J93" i="48"/>
  <c r="K94" i="48"/>
  <c r="J94" i="48"/>
  <c r="H96" i="48"/>
  <c r="I93" i="48" s="1"/>
  <c r="F96" i="48"/>
  <c r="G94" i="48" s="1"/>
  <c r="D96" i="48"/>
  <c r="E93" i="48" s="1"/>
  <c r="B96" i="48"/>
  <c r="C94" i="48" s="1"/>
  <c r="K84" i="48"/>
  <c r="J84" i="48"/>
  <c r="K100" i="48"/>
  <c r="J100" i="48"/>
  <c r="K101" i="48"/>
  <c r="J101" i="48"/>
  <c r="K102" i="48"/>
  <c r="J102" i="48"/>
  <c r="K103" i="48"/>
  <c r="J103" i="48"/>
  <c r="K104" i="48"/>
  <c r="J104" i="48"/>
  <c r="K105" i="48"/>
  <c r="J105" i="48"/>
  <c r="K106" i="48"/>
  <c r="J106" i="48"/>
  <c r="K107" i="48"/>
  <c r="J107" i="48"/>
  <c r="K108" i="48"/>
  <c r="J108" i="48"/>
  <c r="K109" i="48"/>
  <c r="J109" i="48"/>
  <c r="K110" i="48"/>
  <c r="J110" i="48"/>
  <c r="H112" i="48"/>
  <c r="I110" i="48" s="1"/>
  <c r="F112" i="48"/>
  <c r="G110" i="48" s="1"/>
  <c r="D112" i="48"/>
  <c r="E110" i="48" s="1"/>
  <c r="B112" i="48"/>
  <c r="C110" i="48" s="1"/>
  <c r="K99" i="48"/>
  <c r="J99" i="48"/>
  <c r="I114" i="48"/>
  <c r="G114" i="48"/>
  <c r="E114" i="48"/>
  <c r="C114" i="48"/>
  <c r="K114" i="48"/>
  <c r="J114" i="48"/>
  <c r="D117" i="48"/>
  <c r="H117" i="48" s="1"/>
  <c r="B117" i="48"/>
  <c r="F117" i="48" s="1"/>
  <c r="K120" i="48"/>
  <c r="J120" i="48"/>
  <c r="K121" i="48"/>
  <c r="J121" i="48"/>
  <c r="H123" i="48"/>
  <c r="I120" i="48" s="1"/>
  <c r="F123" i="48"/>
  <c r="G121" i="48" s="1"/>
  <c r="D123" i="48"/>
  <c r="E123" i="48" s="1"/>
  <c r="B123" i="48"/>
  <c r="C121" i="48" s="1"/>
  <c r="K119" i="48"/>
  <c r="J119" i="48"/>
  <c r="K127" i="48"/>
  <c r="J127" i="48"/>
  <c r="K128" i="48"/>
  <c r="J128" i="48"/>
  <c r="K129" i="48"/>
  <c r="J129" i="48"/>
  <c r="K130" i="48"/>
  <c r="J130" i="48"/>
  <c r="K131" i="48"/>
  <c r="J131" i="48"/>
  <c r="K132" i="48"/>
  <c r="J132" i="48"/>
  <c r="K133" i="48"/>
  <c r="J133" i="48"/>
  <c r="K134" i="48"/>
  <c r="J134" i="48"/>
  <c r="H136" i="48"/>
  <c r="I132" i="48" s="1"/>
  <c r="F136" i="48"/>
  <c r="G134" i="48" s="1"/>
  <c r="D136" i="48"/>
  <c r="E132" i="48" s="1"/>
  <c r="B136" i="48"/>
  <c r="C134" i="48" s="1"/>
  <c r="K126" i="48"/>
  <c r="J126" i="48"/>
  <c r="I138" i="48"/>
  <c r="G138" i="48"/>
  <c r="E138" i="48"/>
  <c r="C138" i="48"/>
  <c r="K138" i="48"/>
  <c r="J138" i="48"/>
  <c r="B141" i="48"/>
  <c r="D141" i="48" s="1"/>
  <c r="H141" i="48" s="1"/>
  <c r="G145" i="48"/>
  <c r="G143" i="48"/>
  <c r="H145" i="48"/>
  <c r="F145" i="48"/>
  <c r="D145" i="48"/>
  <c r="B145" i="48"/>
  <c r="C145" i="48" s="1"/>
  <c r="K143" i="48"/>
  <c r="J143" i="48"/>
  <c r="E148" i="48"/>
  <c r="K149" i="48"/>
  <c r="J149" i="48"/>
  <c r="K150" i="48"/>
  <c r="J150" i="48"/>
  <c r="K151" i="48"/>
  <c r="J151" i="48"/>
  <c r="K152" i="48"/>
  <c r="J152" i="48"/>
  <c r="K153" i="48"/>
  <c r="J153" i="48"/>
  <c r="K154" i="48"/>
  <c r="J154" i="48"/>
  <c r="K155" i="48"/>
  <c r="J155" i="48"/>
  <c r="K156" i="48"/>
  <c r="J156" i="48"/>
  <c r="H158" i="48"/>
  <c r="I154" i="48" s="1"/>
  <c r="F158" i="48"/>
  <c r="G156" i="48" s="1"/>
  <c r="D158" i="48"/>
  <c r="E154" i="48" s="1"/>
  <c r="B158" i="48"/>
  <c r="C156" i="48" s="1"/>
  <c r="K148" i="48"/>
  <c r="J148" i="48"/>
  <c r="I160" i="48"/>
  <c r="G160" i="48"/>
  <c r="E160" i="48"/>
  <c r="C160" i="48"/>
  <c r="J160" i="48"/>
  <c r="K160" i="48"/>
  <c r="B163" i="48"/>
  <c r="D163" i="48" s="1"/>
  <c r="H163" i="48" s="1"/>
  <c r="K166" i="48"/>
  <c r="J166" i="48"/>
  <c r="K167" i="48"/>
  <c r="J167" i="48"/>
  <c r="K168" i="48"/>
  <c r="J168" i="48"/>
  <c r="K169" i="48"/>
  <c r="J169" i="48"/>
  <c r="K170" i="48"/>
  <c r="J170" i="48"/>
  <c r="K171" i="48"/>
  <c r="J171" i="48"/>
  <c r="K172" i="48"/>
  <c r="J172" i="48"/>
  <c r="H174" i="48"/>
  <c r="I171" i="48" s="1"/>
  <c r="F174" i="48"/>
  <c r="G172" i="48" s="1"/>
  <c r="D174" i="48"/>
  <c r="E170" i="48" s="1"/>
  <c r="B174" i="48"/>
  <c r="C172" i="48" s="1"/>
  <c r="K165" i="48"/>
  <c r="J165" i="48"/>
  <c r="K178" i="48"/>
  <c r="J178" i="48"/>
  <c r="K179" i="48"/>
  <c r="J179" i="48"/>
  <c r="K180" i="48"/>
  <c r="J180" i="48"/>
  <c r="H182" i="48"/>
  <c r="I178" i="48" s="1"/>
  <c r="F182" i="48"/>
  <c r="G180" i="48" s="1"/>
  <c r="D182" i="48"/>
  <c r="E180" i="48" s="1"/>
  <c r="B182" i="48"/>
  <c r="C180" i="48" s="1"/>
  <c r="K177" i="48"/>
  <c r="J177" i="48"/>
  <c r="I184" i="48"/>
  <c r="G184" i="48"/>
  <c r="E184" i="48"/>
  <c r="C184" i="48"/>
  <c r="J184" i="48"/>
  <c r="K184" i="48"/>
  <c r="B187" i="48"/>
  <c r="D187" i="48" s="1"/>
  <c r="H187" i="48" s="1"/>
  <c r="K190" i="48"/>
  <c r="J190" i="48"/>
  <c r="K191" i="48"/>
  <c r="J191" i="48"/>
  <c r="K192" i="48"/>
  <c r="J192" i="48"/>
  <c r="K193" i="48"/>
  <c r="J193" i="48"/>
  <c r="K194" i="48"/>
  <c r="J194" i="48"/>
  <c r="K195" i="48"/>
  <c r="J195" i="48"/>
  <c r="K196" i="48"/>
  <c r="J196" i="48"/>
  <c r="K197" i="48"/>
  <c r="J197" i="48"/>
  <c r="K198" i="48"/>
  <c r="J198" i="48"/>
  <c r="H200" i="48"/>
  <c r="I198" i="48" s="1"/>
  <c r="F200" i="48"/>
  <c r="G198" i="48" s="1"/>
  <c r="D200" i="48"/>
  <c r="E198" i="48" s="1"/>
  <c r="B200" i="48"/>
  <c r="C198" i="48" s="1"/>
  <c r="K189" i="48"/>
  <c r="J189" i="48"/>
  <c r="K204" i="48"/>
  <c r="J204" i="48"/>
  <c r="K205" i="48"/>
  <c r="J205" i="48"/>
  <c r="K206" i="48"/>
  <c r="J206" i="48"/>
  <c r="K207" i="48"/>
  <c r="J207" i="48"/>
  <c r="K208" i="48"/>
  <c r="J208" i="48"/>
  <c r="K209" i="48"/>
  <c r="J209" i="48"/>
  <c r="K210" i="48"/>
  <c r="J210" i="48"/>
  <c r="K211" i="48"/>
  <c r="J211" i="48"/>
  <c r="K212" i="48"/>
  <c r="J212" i="48"/>
  <c r="K213" i="48"/>
  <c r="J213" i="48"/>
  <c r="K214" i="48"/>
  <c r="J214" i="48"/>
  <c r="K215" i="48"/>
  <c r="J215" i="48"/>
  <c r="K216" i="48"/>
  <c r="J216" i="48"/>
  <c r="K217" i="48"/>
  <c r="J217" i="48"/>
  <c r="H219" i="48"/>
  <c r="I217" i="48" s="1"/>
  <c r="F219" i="48"/>
  <c r="G217" i="48" s="1"/>
  <c r="D219" i="48"/>
  <c r="E217" i="48" s="1"/>
  <c r="B219" i="48"/>
  <c r="C217" i="48" s="1"/>
  <c r="K203" i="48"/>
  <c r="J203" i="48"/>
  <c r="K223" i="48"/>
  <c r="J223" i="48"/>
  <c r="K224" i="48"/>
  <c r="J224" i="48"/>
  <c r="K225" i="48"/>
  <c r="J225" i="48"/>
  <c r="K226" i="48"/>
  <c r="J226" i="48"/>
  <c r="K227" i="48"/>
  <c r="J227" i="48"/>
  <c r="K228" i="48"/>
  <c r="J228" i="48"/>
  <c r="K229" i="48"/>
  <c r="J229" i="48"/>
  <c r="K230" i="48"/>
  <c r="J230" i="48"/>
  <c r="K231" i="48"/>
  <c r="J231" i="48"/>
  <c r="K232" i="48"/>
  <c r="J232" i="48"/>
  <c r="H234" i="48"/>
  <c r="I231" i="48" s="1"/>
  <c r="F234" i="48"/>
  <c r="G232" i="48" s="1"/>
  <c r="D234" i="48"/>
  <c r="E231" i="48" s="1"/>
  <c r="B234" i="48"/>
  <c r="C232" i="48" s="1"/>
  <c r="K222" i="48"/>
  <c r="J222" i="48"/>
  <c r="I236" i="48"/>
  <c r="G236" i="48"/>
  <c r="E236" i="48"/>
  <c r="C236" i="48"/>
  <c r="J236" i="48"/>
  <c r="K236" i="48"/>
  <c r="I240" i="48"/>
  <c r="G240" i="48"/>
  <c r="E240" i="48"/>
  <c r="C240" i="48"/>
  <c r="G238" i="48"/>
  <c r="H238" i="48"/>
  <c r="I238" i="48" s="1"/>
  <c r="F238" i="48"/>
  <c r="D238" i="48"/>
  <c r="E238" i="48" s="1"/>
  <c r="B238" i="48"/>
  <c r="C238" i="48" s="1"/>
  <c r="K240" i="48"/>
  <c r="J240" i="48"/>
  <c r="K242" i="48"/>
  <c r="J242" i="48"/>
  <c r="I242" i="48"/>
  <c r="G242" i="48"/>
  <c r="E242" i="48"/>
  <c r="C242" i="48"/>
  <c r="K79" i="54"/>
  <c r="J79" i="54"/>
  <c r="K56" i="53"/>
  <c r="J56"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I7" i="26"/>
  <c r="H7" i="26"/>
  <c r="J7" i="26" s="1"/>
  <c r="G7" i="26"/>
  <c r="H8" i="26"/>
  <c r="J8" i="26" s="1"/>
  <c r="G8" i="26"/>
  <c r="I8" i="26" s="1"/>
  <c r="H9" i="26"/>
  <c r="J9" i="26" s="1"/>
  <c r="G9" i="26"/>
  <c r="I9" i="26" s="1"/>
  <c r="H10" i="26"/>
  <c r="J10" i="26" s="1"/>
  <c r="G10" i="26"/>
  <c r="I10" i="26" s="1"/>
  <c r="J11" i="26"/>
  <c r="I11" i="26"/>
  <c r="H11" i="26"/>
  <c r="G11" i="26"/>
  <c r="H12" i="26"/>
  <c r="J12" i="26" s="1"/>
  <c r="G12" i="26"/>
  <c r="I12" i="26" s="1"/>
  <c r="I13" i="26"/>
  <c r="H13" i="26"/>
  <c r="J13" i="26" s="1"/>
  <c r="G13" i="26"/>
  <c r="I14" i="26"/>
  <c r="H14" i="26"/>
  <c r="J14" i="26" s="1"/>
  <c r="G14" i="26"/>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I32" i="26"/>
  <c r="H32" i="26"/>
  <c r="J32" i="26" s="1"/>
  <c r="G32" i="26"/>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I58" i="26"/>
  <c r="H58" i="26"/>
  <c r="J58" i="26" s="1"/>
  <c r="G58" i="26"/>
  <c r="H59" i="26"/>
  <c r="J59" i="26" s="1"/>
  <c r="G59" i="26"/>
  <c r="I59" i="26" s="1"/>
  <c r="H60" i="26"/>
  <c r="J60" i="26" s="1"/>
  <c r="G60" i="26"/>
  <c r="I60" i="26" s="1"/>
  <c r="H61" i="26"/>
  <c r="J61" i="26" s="1"/>
  <c r="G61" i="26"/>
  <c r="I61" i="26" s="1"/>
  <c r="H62" i="26"/>
  <c r="J62" i="26" s="1"/>
  <c r="G62" i="26"/>
  <c r="I62" i="26" s="1"/>
  <c r="I63" i="26"/>
  <c r="H63" i="26"/>
  <c r="J63" i="26" s="1"/>
  <c r="G63" i="26"/>
  <c r="H64" i="26"/>
  <c r="J64" i="26" s="1"/>
  <c r="G64" i="26"/>
  <c r="I64" i="26" s="1"/>
  <c r="H65" i="26"/>
  <c r="J65" i="26" s="1"/>
  <c r="G65" i="26"/>
  <c r="I65" i="26" s="1"/>
  <c r="H66" i="26"/>
  <c r="J66" i="26" s="1"/>
  <c r="G66" i="26"/>
  <c r="I66" i="26" s="1"/>
  <c r="H67" i="26"/>
  <c r="J67" i="26" s="1"/>
  <c r="G67" i="26"/>
  <c r="I67" i="26" s="1"/>
  <c r="H68" i="26"/>
  <c r="J68" i="26" s="1"/>
  <c r="G68" i="26"/>
  <c r="I68" i="26" s="1"/>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C143" i="48"/>
  <c r="G165" i="48"/>
  <c r="E158" i="48"/>
  <c r="K194" i="55"/>
  <c r="G174" i="48"/>
  <c r="D71" i="55"/>
  <c r="H71" i="55" s="1"/>
  <c r="D27" i="55"/>
  <c r="H27" i="55" s="1"/>
  <c r="J20" i="54"/>
  <c r="C7" i="56"/>
  <c r="G7" i="56"/>
  <c r="D5" i="56"/>
  <c r="H5" i="56" s="1"/>
  <c r="E7" i="56"/>
  <c r="I7" i="56"/>
  <c r="C8" i="56"/>
  <c r="G8" i="56"/>
  <c r="E8" i="56"/>
  <c r="I8" i="56"/>
  <c r="C9" i="56"/>
  <c r="G9" i="56"/>
  <c r="E9" i="56"/>
  <c r="I9" i="56"/>
  <c r="C10" i="56"/>
  <c r="G10" i="56"/>
  <c r="E10" i="56"/>
  <c r="I10" i="56"/>
  <c r="C11" i="56"/>
  <c r="G11" i="56"/>
  <c r="E11" i="56"/>
  <c r="I11" i="56"/>
  <c r="C12" i="56"/>
  <c r="G12" i="56"/>
  <c r="E12" i="56"/>
  <c r="I12" i="56"/>
  <c r="E13" i="56"/>
  <c r="I13" i="56"/>
  <c r="C13" i="56"/>
  <c r="G13" i="56"/>
  <c r="C14" i="56"/>
  <c r="G14" i="56"/>
  <c r="E14" i="56"/>
  <c r="I14" i="56"/>
  <c r="C15" i="56"/>
  <c r="G15" i="56"/>
  <c r="E15" i="56"/>
  <c r="I15" i="56"/>
  <c r="C16" i="56"/>
  <c r="G16" i="56"/>
  <c r="E16" i="56"/>
  <c r="I16" i="56"/>
  <c r="E17" i="56"/>
  <c r="I17" i="56"/>
  <c r="C17" i="56"/>
  <c r="G17" i="56"/>
  <c r="C18" i="56"/>
  <c r="G18" i="56"/>
  <c r="E18" i="56"/>
  <c r="I18" i="56"/>
  <c r="C19" i="56"/>
  <c r="G19" i="56"/>
  <c r="E19" i="56"/>
  <c r="I19" i="56"/>
  <c r="C20" i="56"/>
  <c r="G20" i="56"/>
  <c r="E20" i="56"/>
  <c r="I20" i="56"/>
  <c r="C21" i="56"/>
  <c r="G21" i="56"/>
  <c r="E21" i="56"/>
  <c r="I21" i="56"/>
  <c r="E22" i="56"/>
  <c r="I22" i="56"/>
  <c r="C22" i="56"/>
  <c r="G22" i="56"/>
  <c r="C23" i="56"/>
  <c r="G23" i="56"/>
  <c r="E23" i="56"/>
  <c r="I23" i="56"/>
  <c r="E24" i="56"/>
  <c r="I24" i="56"/>
  <c r="C24" i="56"/>
  <c r="G24" i="56"/>
  <c r="C25" i="56"/>
  <c r="G25" i="56"/>
  <c r="E25" i="56"/>
  <c r="I25" i="56"/>
  <c r="C26" i="56"/>
  <c r="G26" i="56"/>
  <c r="E26" i="56"/>
  <c r="I26" i="56"/>
  <c r="C27" i="56"/>
  <c r="G27" i="56"/>
  <c r="J30" i="56"/>
  <c r="K30" i="56"/>
  <c r="E28" i="56"/>
  <c r="I28" i="56"/>
  <c r="C7" i="57"/>
  <c r="G7" i="57"/>
  <c r="D5" i="57"/>
  <c r="H5" i="57" s="1"/>
  <c r="E7" i="57"/>
  <c r="I7" i="57"/>
  <c r="C8" i="57"/>
  <c r="G8" i="57"/>
  <c r="E8" i="57"/>
  <c r="I8" i="57"/>
  <c r="E9" i="57"/>
  <c r="I9" i="57"/>
  <c r="C9" i="57"/>
  <c r="G9" i="57"/>
  <c r="C10" i="57"/>
  <c r="G10" i="57"/>
  <c r="E10" i="57"/>
  <c r="I10" i="57"/>
  <c r="C11" i="57"/>
  <c r="G11" i="57"/>
  <c r="E11" i="57"/>
  <c r="I11" i="57"/>
  <c r="E12" i="57"/>
  <c r="I12" i="57"/>
  <c r="C12" i="57"/>
  <c r="G12" i="57"/>
  <c r="C13" i="57"/>
  <c r="G13" i="57"/>
  <c r="E13" i="57"/>
  <c r="I13" i="57"/>
  <c r="E14" i="57"/>
  <c r="I14" i="57"/>
  <c r="C14" i="57"/>
  <c r="G14" i="57"/>
  <c r="C15" i="57"/>
  <c r="G15" i="57"/>
  <c r="E15" i="57"/>
  <c r="I15" i="57"/>
  <c r="C16" i="57"/>
  <c r="G16" i="57"/>
  <c r="E16" i="57"/>
  <c r="I16" i="57"/>
  <c r="E17" i="57"/>
  <c r="I17" i="57"/>
  <c r="C17" i="57"/>
  <c r="G17" i="57"/>
  <c r="E18" i="57"/>
  <c r="I18" i="57"/>
  <c r="C18" i="57"/>
  <c r="G18" i="57"/>
  <c r="C19" i="57"/>
  <c r="G19" i="57"/>
  <c r="E19" i="57"/>
  <c r="I19" i="57"/>
  <c r="C20" i="57"/>
  <c r="G20" i="57"/>
  <c r="E20" i="57"/>
  <c r="I20" i="57"/>
  <c r="E21" i="57"/>
  <c r="I21" i="57"/>
  <c r="C21" i="57"/>
  <c r="G21" i="57"/>
  <c r="C22" i="57"/>
  <c r="G22" i="57"/>
  <c r="E22" i="57"/>
  <c r="I22" i="57"/>
  <c r="C23" i="57"/>
  <c r="G23" i="57"/>
  <c r="E23" i="57"/>
  <c r="I23" i="57"/>
  <c r="E24" i="57"/>
  <c r="I24" i="57"/>
  <c r="C24" i="57"/>
  <c r="G24" i="57"/>
  <c r="E25" i="57"/>
  <c r="I25" i="57"/>
  <c r="C25" i="57"/>
  <c r="G25" i="57"/>
  <c r="C26" i="57"/>
  <c r="G26" i="57"/>
  <c r="J29" i="57"/>
  <c r="K29" i="57"/>
  <c r="E27" i="57"/>
  <c r="I27" i="57"/>
  <c r="C7" i="58"/>
  <c r="G7" i="58"/>
  <c r="E7" i="58"/>
  <c r="I7" i="58"/>
  <c r="E8" i="58"/>
  <c r="I8" i="58"/>
  <c r="C8" i="58"/>
  <c r="G8" i="58"/>
  <c r="C9" i="58"/>
  <c r="G9" i="58"/>
  <c r="E9" i="58"/>
  <c r="I9" i="58"/>
  <c r="C10" i="58"/>
  <c r="G10" i="58"/>
  <c r="E10" i="58"/>
  <c r="I10" i="58"/>
  <c r="E11" i="58"/>
  <c r="I11" i="58"/>
  <c r="C11" i="58"/>
  <c r="G11" i="58"/>
  <c r="C12" i="58"/>
  <c r="G12" i="58"/>
  <c r="E12" i="58"/>
  <c r="I12" i="58"/>
  <c r="C13" i="58"/>
  <c r="G13" i="58"/>
  <c r="E13" i="58"/>
  <c r="I13" i="58"/>
  <c r="E14" i="58"/>
  <c r="I14" i="58"/>
  <c r="C14" i="58"/>
  <c r="G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E28" i="58"/>
  <c r="I28" i="58"/>
  <c r="C28" i="58"/>
  <c r="G28" i="58"/>
  <c r="E29" i="58"/>
  <c r="I29" i="58"/>
  <c r="C29" i="58"/>
  <c r="G29" i="58"/>
  <c r="C30" i="58"/>
  <c r="G30" i="58"/>
  <c r="E30" i="58"/>
  <c r="I30" i="58"/>
  <c r="E31" i="58"/>
  <c r="I31" i="58"/>
  <c r="C31" i="58"/>
  <c r="G31" i="58"/>
  <c r="E32" i="58"/>
  <c r="I32" i="58"/>
  <c r="C32" i="58"/>
  <c r="G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K45" i="58"/>
  <c r="J45" i="58"/>
  <c r="I43" i="58"/>
  <c r="F5" i="58"/>
  <c r="C7" i="50"/>
  <c r="G7" i="50"/>
  <c r="D5" i="50"/>
  <c r="H5" i="50" s="1"/>
  <c r="E7" i="50"/>
  <c r="I7" i="50"/>
  <c r="C8" i="50"/>
  <c r="G8" i="50"/>
  <c r="E8" i="50"/>
  <c r="I8" i="50"/>
  <c r="E9" i="50"/>
  <c r="I9" i="50"/>
  <c r="C9" i="50"/>
  <c r="G9" i="50"/>
  <c r="E10" i="50"/>
  <c r="I10" i="50"/>
  <c r="C10" i="50"/>
  <c r="G10" i="50"/>
  <c r="E11" i="50"/>
  <c r="I11" i="50"/>
  <c r="C11" i="50"/>
  <c r="G11" i="50"/>
  <c r="C12" i="50"/>
  <c r="G12" i="50"/>
  <c r="E12" i="50"/>
  <c r="I12" i="50"/>
  <c r="C13" i="50"/>
  <c r="G13" i="50"/>
  <c r="E13" i="50"/>
  <c r="I13" i="50"/>
  <c r="C14" i="50"/>
  <c r="G14" i="50"/>
  <c r="E14" i="50"/>
  <c r="I14" i="50"/>
  <c r="C15" i="50"/>
  <c r="G15" i="50"/>
  <c r="E15" i="50"/>
  <c r="I15" i="50"/>
  <c r="E16" i="50"/>
  <c r="I16" i="50"/>
  <c r="C16" i="50"/>
  <c r="G16" i="50"/>
  <c r="C17" i="50"/>
  <c r="G17" i="50"/>
  <c r="E17" i="50"/>
  <c r="I17" i="50"/>
  <c r="C18" i="50"/>
  <c r="G18" i="50"/>
  <c r="E18" i="50"/>
  <c r="I18" i="50"/>
  <c r="C19" i="50"/>
  <c r="G19" i="50"/>
  <c r="E19" i="50"/>
  <c r="I19" i="50"/>
  <c r="C20" i="50"/>
  <c r="G20" i="50"/>
  <c r="E20" i="50"/>
  <c r="I20" i="50"/>
  <c r="C21" i="50"/>
  <c r="G21" i="50"/>
  <c r="E21" i="50"/>
  <c r="I21" i="50"/>
  <c r="C22" i="50"/>
  <c r="G22" i="50"/>
  <c r="E22" i="50"/>
  <c r="I22" i="50"/>
  <c r="E23" i="50"/>
  <c r="I23" i="50"/>
  <c r="C23" i="50"/>
  <c r="G23" i="50"/>
  <c r="C24" i="50"/>
  <c r="G24" i="50"/>
  <c r="E24" i="50"/>
  <c r="I24" i="50"/>
  <c r="C25" i="50"/>
  <c r="G25" i="50"/>
  <c r="E25" i="50"/>
  <c r="I25" i="50"/>
  <c r="E26" i="50"/>
  <c r="I26" i="50"/>
  <c r="C26" i="50"/>
  <c r="G26" i="50"/>
  <c r="C27" i="50"/>
  <c r="G27" i="50"/>
  <c r="E27" i="50"/>
  <c r="I27" i="50"/>
  <c r="C28" i="50"/>
  <c r="G28" i="50"/>
  <c r="E28" i="50"/>
  <c r="I28" i="50"/>
  <c r="C29" i="50"/>
  <c r="G29" i="50"/>
  <c r="E29" i="50"/>
  <c r="I29" i="50"/>
  <c r="C30" i="50"/>
  <c r="G30" i="50"/>
  <c r="E30" i="50"/>
  <c r="I30" i="50"/>
  <c r="E31" i="50"/>
  <c r="I31" i="50"/>
  <c r="C31" i="50"/>
  <c r="G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E39" i="50"/>
  <c r="I39" i="50"/>
  <c r="C39" i="50"/>
  <c r="G39" i="50"/>
  <c r="C40" i="50"/>
  <c r="G40" i="50"/>
  <c r="E40" i="50"/>
  <c r="I40" i="50"/>
  <c r="C41" i="50"/>
  <c r="G41" i="50"/>
  <c r="E41" i="50"/>
  <c r="I41" i="50"/>
  <c r="E42" i="50"/>
  <c r="I42" i="50"/>
  <c r="C42" i="50"/>
  <c r="G42" i="50"/>
  <c r="C43" i="50"/>
  <c r="G43" i="50"/>
  <c r="J46" i="50"/>
  <c r="K46" i="50"/>
  <c r="E44" i="50"/>
  <c r="I44" i="50"/>
  <c r="C37" i="53"/>
  <c r="G37" i="53"/>
  <c r="C54" i="53"/>
  <c r="G54" i="53"/>
  <c r="C24" i="53"/>
  <c r="G24" i="53"/>
  <c r="C34" i="53"/>
  <c r="G34" i="53"/>
  <c r="C7" i="53"/>
  <c r="G7" i="53"/>
  <c r="C21" i="53"/>
  <c r="G21" i="53"/>
  <c r="E37" i="53"/>
  <c r="I37" i="53"/>
  <c r="E54" i="53"/>
  <c r="I54" i="53"/>
  <c r="E24" i="53"/>
  <c r="I24" i="53"/>
  <c r="E34" i="53"/>
  <c r="I34" i="53"/>
  <c r="E7" i="53"/>
  <c r="I7" i="53"/>
  <c r="E21" i="53"/>
  <c r="I21" i="53"/>
  <c r="D5" i="53"/>
  <c r="H5" i="53" s="1"/>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E15" i="53"/>
  <c r="I15" i="53"/>
  <c r="C15" i="53"/>
  <c r="G15" i="53"/>
  <c r="E16" i="53"/>
  <c r="I16" i="53"/>
  <c r="C16" i="53"/>
  <c r="G16" i="53"/>
  <c r="C17" i="53"/>
  <c r="G17" i="53"/>
  <c r="C18" i="53"/>
  <c r="G18" i="53"/>
  <c r="J21" i="53"/>
  <c r="K21" i="53"/>
  <c r="E18" i="53"/>
  <c r="I18" i="53"/>
  <c r="E19" i="53"/>
  <c r="I19" i="53"/>
  <c r="E25" i="53"/>
  <c r="I25" i="53"/>
  <c r="C25" i="53"/>
  <c r="G25" i="53"/>
  <c r="E26" i="53"/>
  <c r="I26" i="53"/>
  <c r="C26" i="53"/>
  <c r="G26" i="53"/>
  <c r="C27" i="53"/>
  <c r="G27" i="53"/>
  <c r="E27" i="53"/>
  <c r="I27" i="53"/>
  <c r="E28" i="53"/>
  <c r="I28" i="53"/>
  <c r="C28" i="53"/>
  <c r="G28" i="53"/>
  <c r="E29" i="53"/>
  <c r="I29" i="53"/>
  <c r="C29" i="53"/>
  <c r="G29" i="53"/>
  <c r="C30" i="53"/>
  <c r="G30" i="53"/>
  <c r="E30" i="53"/>
  <c r="I30" i="53"/>
  <c r="E31" i="53"/>
  <c r="I31" i="53"/>
  <c r="C31" i="53"/>
  <c r="G31" i="53"/>
  <c r="J34" i="53"/>
  <c r="K34" i="53"/>
  <c r="E38" i="53"/>
  <c r="I38" i="53"/>
  <c r="C38" i="53"/>
  <c r="G38" i="53"/>
  <c r="C39" i="53"/>
  <c r="G39" i="53"/>
  <c r="E39" i="53"/>
  <c r="I39" i="53"/>
  <c r="C40" i="53"/>
  <c r="G40" i="53"/>
  <c r="E40" i="53"/>
  <c r="I40" i="53"/>
  <c r="C41" i="53"/>
  <c r="G41" i="53"/>
  <c r="E41" i="53"/>
  <c r="I41" i="53"/>
  <c r="C42" i="53"/>
  <c r="G42" i="53"/>
  <c r="E42" i="53"/>
  <c r="I42" i="53"/>
  <c r="C43" i="53"/>
  <c r="G43" i="53"/>
  <c r="E43" i="53"/>
  <c r="I43" i="53"/>
  <c r="C44" i="53"/>
  <c r="G44" i="53"/>
  <c r="E44" i="53"/>
  <c r="I44" i="53"/>
  <c r="E45" i="53"/>
  <c r="I45" i="53"/>
  <c r="C45" i="53"/>
  <c r="G45" i="53"/>
  <c r="E46" i="53"/>
  <c r="I46" i="53"/>
  <c r="C46" i="53"/>
  <c r="G46" i="53"/>
  <c r="E47" i="53"/>
  <c r="I47" i="53"/>
  <c r="C47" i="53"/>
  <c r="G47" i="53"/>
  <c r="E48" i="53"/>
  <c r="I48" i="53"/>
  <c r="C48" i="53"/>
  <c r="G48" i="53"/>
  <c r="C49" i="53"/>
  <c r="G49" i="53"/>
  <c r="E49" i="53"/>
  <c r="I49" i="53"/>
  <c r="C50" i="53"/>
  <c r="G50" i="53"/>
  <c r="E50" i="53"/>
  <c r="I50" i="53"/>
  <c r="C51" i="53"/>
  <c r="G51" i="53"/>
  <c r="J54" i="53"/>
  <c r="K54" i="53"/>
  <c r="E52" i="53"/>
  <c r="I52" i="53"/>
  <c r="C58" i="54"/>
  <c r="G58" i="54"/>
  <c r="C77" i="54"/>
  <c r="G77" i="54"/>
  <c r="C45" i="54"/>
  <c r="G45" i="54"/>
  <c r="C55" i="54"/>
  <c r="G55" i="54"/>
  <c r="C31" i="54"/>
  <c r="G31" i="54"/>
  <c r="C42" i="54"/>
  <c r="G42" i="54"/>
  <c r="C23" i="54"/>
  <c r="G23" i="54"/>
  <c r="C28" i="54"/>
  <c r="G28" i="54"/>
  <c r="E7" i="54"/>
  <c r="I7" i="54"/>
  <c r="E15" i="54"/>
  <c r="I15" i="54"/>
  <c r="E58" i="54"/>
  <c r="I58" i="54"/>
  <c r="E77" i="54"/>
  <c r="I77" i="54"/>
  <c r="E45" i="54"/>
  <c r="I45" i="54"/>
  <c r="E55" i="54"/>
  <c r="I55" i="54"/>
  <c r="E31" i="54"/>
  <c r="I31" i="54"/>
  <c r="E42" i="54"/>
  <c r="I42" i="54"/>
  <c r="E23" i="54"/>
  <c r="I23" i="54"/>
  <c r="E28" i="54"/>
  <c r="I28" i="54"/>
  <c r="K20" i="54"/>
  <c r="C18" i="54"/>
  <c r="G18" i="54"/>
  <c r="C7" i="54"/>
  <c r="G7" i="54"/>
  <c r="C15" i="54"/>
  <c r="G15" i="54"/>
  <c r="F5" i="54"/>
  <c r="E8" i="54"/>
  <c r="I8" i="54"/>
  <c r="C8" i="54"/>
  <c r="G8" i="54"/>
  <c r="C9" i="54"/>
  <c r="G9" i="54"/>
  <c r="E9" i="54"/>
  <c r="I9" i="54"/>
  <c r="E10" i="54"/>
  <c r="I10" i="54"/>
  <c r="C10" i="54"/>
  <c r="G10" i="54"/>
  <c r="C11" i="54"/>
  <c r="G11" i="54"/>
  <c r="C12" i="54"/>
  <c r="G12" i="54"/>
  <c r="J15" i="54"/>
  <c r="K15" i="54"/>
  <c r="E12" i="54"/>
  <c r="I12" i="54"/>
  <c r="E13" i="54"/>
  <c r="I13" i="54"/>
  <c r="E24" i="54"/>
  <c r="I24" i="54"/>
  <c r="C24" i="54"/>
  <c r="G24" i="54"/>
  <c r="C25" i="54"/>
  <c r="G25" i="54"/>
  <c r="E25" i="54"/>
  <c r="K28" i="54"/>
  <c r="J28" i="54"/>
  <c r="I26" i="54"/>
  <c r="E32" i="54"/>
  <c r="I32" i="54"/>
  <c r="C32" i="54"/>
  <c r="G32" i="54"/>
  <c r="C33" i="54"/>
  <c r="G33" i="54"/>
  <c r="E33" i="54"/>
  <c r="I33" i="54"/>
  <c r="E34" i="54"/>
  <c r="I34" i="54"/>
  <c r="C34" i="54"/>
  <c r="G34" i="54"/>
  <c r="E35" i="54"/>
  <c r="I35" i="54"/>
  <c r="C35" i="54"/>
  <c r="G35" i="54"/>
  <c r="C36" i="54"/>
  <c r="G36" i="54"/>
  <c r="E36" i="54"/>
  <c r="I36" i="54"/>
  <c r="C37" i="54"/>
  <c r="G37" i="54"/>
  <c r="E37" i="54"/>
  <c r="I37" i="54"/>
  <c r="C38" i="54"/>
  <c r="G38" i="54"/>
  <c r="I38" i="54"/>
  <c r="J42" i="54"/>
  <c r="E39" i="54"/>
  <c r="C39" i="54"/>
  <c r="G39" i="54"/>
  <c r="K42" i="54"/>
  <c r="E40" i="54"/>
  <c r="I40" i="54"/>
  <c r="C46" i="54"/>
  <c r="G46" i="54"/>
  <c r="E46" i="54"/>
  <c r="I46" i="54"/>
  <c r="E47" i="54"/>
  <c r="I47" i="54"/>
  <c r="C47" i="54"/>
  <c r="G47" i="54"/>
  <c r="E48" i="54"/>
  <c r="I48" i="54"/>
  <c r="C48" i="54"/>
  <c r="G48" i="54"/>
  <c r="C49" i="54"/>
  <c r="G49" i="54"/>
  <c r="E49" i="54"/>
  <c r="I49" i="54"/>
  <c r="C50" i="54"/>
  <c r="G50" i="54"/>
  <c r="E50" i="54"/>
  <c r="I50" i="54"/>
  <c r="C51" i="54"/>
  <c r="G51" i="54"/>
  <c r="E51" i="54"/>
  <c r="I51" i="54"/>
  <c r="C52" i="54"/>
  <c r="G52" i="54"/>
  <c r="E52" i="54"/>
  <c r="I52" i="54"/>
  <c r="J55" i="54"/>
  <c r="K55" i="54"/>
  <c r="C59" i="54"/>
  <c r="G59" i="54"/>
  <c r="E59" i="54"/>
  <c r="I59" i="54"/>
  <c r="E60" i="54"/>
  <c r="I60" i="54"/>
  <c r="C60" i="54"/>
  <c r="G60" i="54"/>
  <c r="C61" i="54"/>
  <c r="G61" i="54"/>
  <c r="E61" i="54"/>
  <c r="I61" i="54"/>
  <c r="C62" i="54"/>
  <c r="G62" i="54"/>
  <c r="E62" i="54"/>
  <c r="I62" i="54"/>
  <c r="E63" i="54"/>
  <c r="I63" i="54"/>
  <c r="C63" i="54"/>
  <c r="G63" i="54"/>
  <c r="E64" i="54"/>
  <c r="I64" i="54"/>
  <c r="C64" i="54"/>
  <c r="G64" i="54"/>
  <c r="E65" i="54"/>
  <c r="I65" i="54"/>
  <c r="C65" i="54"/>
  <c r="G65" i="54"/>
  <c r="C66" i="54"/>
  <c r="G66" i="54"/>
  <c r="E66" i="54"/>
  <c r="I66" i="54"/>
  <c r="C67" i="54"/>
  <c r="G67" i="54"/>
  <c r="E67" i="54"/>
  <c r="I67" i="54"/>
  <c r="C68" i="54"/>
  <c r="G68" i="54"/>
  <c r="E68" i="54"/>
  <c r="I68" i="54"/>
  <c r="E69" i="54"/>
  <c r="I69" i="54"/>
  <c r="C69" i="54"/>
  <c r="G69" i="54"/>
  <c r="C70" i="54"/>
  <c r="G70" i="54"/>
  <c r="E70" i="54"/>
  <c r="I70" i="54"/>
  <c r="C71" i="54"/>
  <c r="G71" i="54"/>
  <c r="E71" i="54"/>
  <c r="I71" i="54"/>
  <c r="C72" i="54"/>
  <c r="G72" i="54"/>
  <c r="E72" i="54"/>
  <c r="I72" i="54"/>
  <c r="E73" i="54"/>
  <c r="I73" i="54"/>
  <c r="C73" i="54"/>
  <c r="G73" i="54"/>
  <c r="C74" i="54"/>
  <c r="G74" i="54"/>
  <c r="J77" i="54"/>
  <c r="K77" i="54"/>
  <c r="E75" i="54"/>
  <c r="I75" i="54"/>
  <c r="E179" i="55"/>
  <c r="I179" i="55"/>
  <c r="E190" i="55"/>
  <c r="I190" i="55"/>
  <c r="E173" i="55"/>
  <c r="I173" i="55"/>
  <c r="E176" i="55"/>
  <c r="I176" i="55"/>
  <c r="C148" i="55"/>
  <c r="G148" i="55"/>
  <c r="C166" i="55"/>
  <c r="G166" i="55"/>
  <c r="C119" i="55"/>
  <c r="G119" i="55"/>
  <c r="C145" i="55"/>
  <c r="G145" i="55"/>
  <c r="E98" i="55"/>
  <c r="I98" i="55"/>
  <c r="E112" i="55"/>
  <c r="I112" i="55"/>
  <c r="E73" i="55"/>
  <c r="I73" i="55"/>
  <c r="E95" i="55"/>
  <c r="I95" i="55"/>
  <c r="E55" i="55"/>
  <c r="I55" i="55"/>
  <c r="E66" i="55"/>
  <c r="I66" i="55"/>
  <c r="E29" i="55"/>
  <c r="I29" i="55"/>
  <c r="E52" i="55"/>
  <c r="I52" i="55"/>
  <c r="E7" i="55"/>
  <c r="I7" i="55"/>
  <c r="E22" i="55"/>
  <c r="I22" i="55"/>
  <c r="J194" i="55"/>
  <c r="C179" i="55"/>
  <c r="G179" i="55"/>
  <c r="C190" i="55"/>
  <c r="G190" i="55"/>
  <c r="C173" i="55"/>
  <c r="G173" i="55"/>
  <c r="C176" i="55"/>
  <c r="G176" i="55"/>
  <c r="E148" i="55"/>
  <c r="I148" i="55"/>
  <c r="E166" i="55"/>
  <c r="I166" i="55"/>
  <c r="E119" i="55"/>
  <c r="I119" i="55"/>
  <c r="E145" i="55"/>
  <c r="I145" i="55"/>
  <c r="C98" i="55"/>
  <c r="G98" i="55"/>
  <c r="C112" i="55"/>
  <c r="G112" i="55"/>
  <c r="C73" i="55"/>
  <c r="G73" i="55"/>
  <c r="C95" i="55"/>
  <c r="G95" i="55"/>
  <c r="C55" i="55"/>
  <c r="G55" i="55"/>
  <c r="C66" i="55"/>
  <c r="G66" i="55"/>
  <c r="C29" i="55"/>
  <c r="G29" i="55"/>
  <c r="C52" i="55"/>
  <c r="G52" i="55"/>
  <c r="C7" i="55"/>
  <c r="G7" i="55"/>
  <c r="C22" i="55"/>
  <c r="G22"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I15" i="55"/>
  <c r="C16" i="55"/>
  <c r="G16" i="55"/>
  <c r="E16" i="55"/>
  <c r="I16" i="55"/>
  <c r="C17" i="55"/>
  <c r="G17" i="55"/>
  <c r="E17" i="55"/>
  <c r="I17" i="55"/>
  <c r="C18" i="55"/>
  <c r="G18" i="55"/>
  <c r="E18" i="55"/>
  <c r="I18" i="55"/>
  <c r="C19" i="55"/>
  <c r="G19" i="55"/>
  <c r="J22" i="55"/>
  <c r="K22" i="55"/>
  <c r="E20" i="55"/>
  <c r="I20" i="55"/>
  <c r="E30" i="55"/>
  <c r="I30" i="55"/>
  <c r="C30" i="55"/>
  <c r="G30" i="55"/>
  <c r="C31" i="55"/>
  <c r="G31" i="55"/>
  <c r="E31" i="55"/>
  <c r="I31" i="55"/>
  <c r="C32" i="55"/>
  <c r="G32" i="55"/>
  <c r="E32" i="55"/>
  <c r="I32" i="55"/>
  <c r="C33" i="55"/>
  <c r="G33" i="55"/>
  <c r="E33" i="55"/>
  <c r="I33" i="55"/>
  <c r="E34" i="55"/>
  <c r="I34" i="55"/>
  <c r="C34" i="55"/>
  <c r="G34" i="55"/>
  <c r="C35" i="55"/>
  <c r="G35" i="55"/>
  <c r="E35" i="55"/>
  <c r="I35" i="55"/>
  <c r="C36" i="55"/>
  <c r="G36" i="55"/>
  <c r="E36" i="55"/>
  <c r="I36" i="55"/>
  <c r="E37" i="55"/>
  <c r="I37" i="55"/>
  <c r="C37" i="55"/>
  <c r="G37" i="55"/>
  <c r="C38" i="55"/>
  <c r="G38" i="55"/>
  <c r="E38" i="55"/>
  <c r="I38" i="55"/>
  <c r="E39" i="55"/>
  <c r="I39" i="55"/>
  <c r="C39" i="55"/>
  <c r="G39" i="55"/>
  <c r="C40" i="55"/>
  <c r="G40" i="55"/>
  <c r="E40" i="55"/>
  <c r="I40" i="55"/>
  <c r="C41" i="55"/>
  <c r="G41" i="55"/>
  <c r="E41" i="55"/>
  <c r="I41" i="55"/>
  <c r="C42" i="55"/>
  <c r="G42" i="55"/>
  <c r="E42" i="55"/>
  <c r="I42" i="55"/>
  <c r="C43" i="55"/>
  <c r="G43" i="55"/>
  <c r="E43" i="55"/>
  <c r="I43" i="55"/>
  <c r="C44" i="55"/>
  <c r="G44" i="55"/>
  <c r="E44" i="55"/>
  <c r="I44" i="55"/>
  <c r="C45" i="55"/>
  <c r="G45" i="55"/>
  <c r="E45" i="55"/>
  <c r="I45" i="55"/>
  <c r="C46" i="55"/>
  <c r="G46" i="55"/>
  <c r="E46" i="55"/>
  <c r="I46" i="55"/>
  <c r="C47" i="55"/>
  <c r="G47" i="55"/>
  <c r="E47" i="55"/>
  <c r="I47" i="55"/>
  <c r="C48" i="55"/>
  <c r="G48" i="55"/>
  <c r="C49" i="55"/>
  <c r="G49" i="55"/>
  <c r="J52" i="55"/>
  <c r="K52" i="55"/>
  <c r="E49" i="55"/>
  <c r="I49" i="55"/>
  <c r="E50" i="55"/>
  <c r="I50" i="55"/>
  <c r="C56" i="55"/>
  <c r="G56" i="55"/>
  <c r="E56" i="55"/>
  <c r="I56" i="55"/>
  <c r="C57" i="55"/>
  <c r="G57" i="55"/>
  <c r="E57" i="55"/>
  <c r="I57" i="55"/>
  <c r="C58" i="55"/>
  <c r="G58" i="55"/>
  <c r="E58" i="55"/>
  <c r="I58" i="55"/>
  <c r="C59" i="55"/>
  <c r="G59" i="55"/>
  <c r="E59" i="55"/>
  <c r="I59" i="55"/>
  <c r="C60" i="55"/>
  <c r="G60" i="55"/>
  <c r="E60" i="55"/>
  <c r="I60" i="55"/>
  <c r="C61" i="55"/>
  <c r="G61" i="55"/>
  <c r="E61" i="55"/>
  <c r="I61" i="55"/>
  <c r="C62" i="55"/>
  <c r="G62" i="55"/>
  <c r="E62" i="55"/>
  <c r="C63" i="55"/>
  <c r="G63" i="55"/>
  <c r="K66" i="55"/>
  <c r="E63" i="55"/>
  <c r="I63" i="55"/>
  <c r="J66" i="55"/>
  <c r="I64" i="55"/>
  <c r="C74" i="55"/>
  <c r="G74" i="55"/>
  <c r="E74" i="55"/>
  <c r="I74" i="55"/>
  <c r="E75" i="55"/>
  <c r="I75" i="55"/>
  <c r="C75" i="55"/>
  <c r="G75" i="55"/>
  <c r="C76" i="55"/>
  <c r="G76" i="55"/>
  <c r="E76" i="55"/>
  <c r="I76" i="55"/>
  <c r="C77" i="55"/>
  <c r="G77" i="55"/>
  <c r="E77" i="55"/>
  <c r="I77" i="55"/>
  <c r="C78" i="55"/>
  <c r="G78" i="55"/>
  <c r="E78" i="55"/>
  <c r="I78" i="55"/>
  <c r="E79" i="55"/>
  <c r="I79" i="55"/>
  <c r="C79" i="55"/>
  <c r="G79" i="55"/>
  <c r="C80" i="55"/>
  <c r="G80" i="55"/>
  <c r="E80" i="55"/>
  <c r="I80" i="55"/>
  <c r="C81" i="55"/>
  <c r="G81" i="55"/>
  <c r="E81" i="55"/>
  <c r="I81" i="55"/>
  <c r="C82" i="55"/>
  <c r="G82" i="55"/>
  <c r="E82" i="55"/>
  <c r="I82" i="55"/>
  <c r="C83" i="55"/>
  <c r="G83" i="55"/>
  <c r="E83" i="55"/>
  <c r="I83" i="55"/>
  <c r="E84" i="55"/>
  <c r="I84" i="55"/>
  <c r="C84" i="55"/>
  <c r="G84" i="55"/>
  <c r="C85" i="55"/>
  <c r="G85" i="55"/>
  <c r="E85" i="55"/>
  <c r="I85" i="55"/>
  <c r="C86" i="55"/>
  <c r="G86" i="55"/>
  <c r="E86" i="55"/>
  <c r="I86" i="55"/>
  <c r="C87" i="55"/>
  <c r="G87" i="55"/>
  <c r="E87" i="55"/>
  <c r="I87" i="55"/>
  <c r="C88" i="55"/>
  <c r="G88" i="55"/>
  <c r="E88" i="55"/>
  <c r="I88" i="55"/>
  <c r="C89" i="55"/>
  <c r="G89" i="55"/>
  <c r="E89" i="55"/>
  <c r="I89" i="55"/>
  <c r="E90" i="55"/>
  <c r="I90" i="55"/>
  <c r="C90" i="55"/>
  <c r="G90" i="55"/>
  <c r="C91" i="55"/>
  <c r="G91" i="55"/>
  <c r="E91" i="55"/>
  <c r="C92" i="55"/>
  <c r="G92" i="55"/>
  <c r="K95" i="55"/>
  <c r="E92" i="55"/>
  <c r="I92" i="55"/>
  <c r="J95" i="55"/>
  <c r="I93" i="55"/>
  <c r="C99" i="55"/>
  <c r="G99" i="55"/>
  <c r="E99" i="55"/>
  <c r="I99" i="55"/>
  <c r="C100" i="55"/>
  <c r="G100" i="55"/>
  <c r="E100" i="55"/>
  <c r="I100" i="55"/>
  <c r="E101" i="55"/>
  <c r="I101" i="55"/>
  <c r="C101" i="55"/>
  <c r="G101"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E108" i="55"/>
  <c r="I108" i="55"/>
  <c r="C108" i="55"/>
  <c r="G108" i="55"/>
  <c r="C109" i="55"/>
  <c r="G109" i="55"/>
  <c r="E109" i="55"/>
  <c r="K112" i="55"/>
  <c r="J112" i="55"/>
  <c r="I110" i="55"/>
  <c r="F117" i="55"/>
  <c r="C120" i="55"/>
  <c r="G120" i="55"/>
  <c r="E120" i="55"/>
  <c r="I120" i="55"/>
  <c r="C121" i="55"/>
  <c r="G121" i="55"/>
  <c r="E121" i="55"/>
  <c r="I121" i="55"/>
  <c r="C122" i="55"/>
  <c r="G122" i="55"/>
  <c r="E122" i="55"/>
  <c r="I122" i="55"/>
  <c r="E123" i="55"/>
  <c r="I123" i="55"/>
  <c r="C123" i="55"/>
  <c r="G123" i="55"/>
  <c r="C124" i="55"/>
  <c r="G124" i="55"/>
  <c r="E124" i="55"/>
  <c r="I124" i="55"/>
  <c r="C125" i="55"/>
  <c r="G125" i="55"/>
  <c r="E125" i="55"/>
  <c r="I125" i="55"/>
  <c r="C126" i="55"/>
  <c r="G126" i="55"/>
  <c r="E126" i="55"/>
  <c r="I126" i="55"/>
  <c r="C127" i="55"/>
  <c r="G127" i="55"/>
  <c r="E127" i="55"/>
  <c r="I127" i="55"/>
  <c r="C128" i="55"/>
  <c r="G128" i="55"/>
  <c r="E128" i="55"/>
  <c r="I128" i="55"/>
  <c r="E129" i="55"/>
  <c r="I129" i="55"/>
  <c r="C129" i="55"/>
  <c r="G129" i="55"/>
  <c r="C130" i="55"/>
  <c r="G130" i="55"/>
  <c r="E130" i="55"/>
  <c r="I130" i="55"/>
  <c r="C131" i="55"/>
  <c r="G131" i="55"/>
  <c r="E131" i="55"/>
  <c r="I131" i="55"/>
  <c r="C132" i="55"/>
  <c r="G132" i="55"/>
  <c r="E132" i="55"/>
  <c r="I132" i="55"/>
  <c r="C133" i="55"/>
  <c r="G133" i="55"/>
  <c r="E133" i="55"/>
  <c r="I133" i="55"/>
  <c r="C134" i="55"/>
  <c r="G134" i="55"/>
  <c r="E134" i="55"/>
  <c r="I134" i="55"/>
  <c r="E135" i="55"/>
  <c r="I135" i="55"/>
  <c r="C135" i="55"/>
  <c r="G135" i="55"/>
  <c r="C136" i="55"/>
  <c r="G136" i="55"/>
  <c r="E136" i="55"/>
  <c r="I136" i="55"/>
  <c r="C137" i="55"/>
  <c r="G137" i="55"/>
  <c r="E137" i="55"/>
  <c r="I137" i="55"/>
  <c r="C138" i="55"/>
  <c r="G138" i="55"/>
  <c r="E138" i="55"/>
  <c r="I138" i="55"/>
  <c r="C139" i="55"/>
  <c r="G139" i="55"/>
  <c r="E139" i="55"/>
  <c r="I139" i="55"/>
  <c r="C140" i="55"/>
  <c r="G140" i="55"/>
  <c r="E140" i="55"/>
  <c r="I140" i="55"/>
  <c r="C141" i="55"/>
  <c r="G141" i="55"/>
  <c r="E141" i="55"/>
  <c r="I141" i="55"/>
  <c r="C142" i="55"/>
  <c r="G142" i="55"/>
  <c r="E142" i="55"/>
  <c r="I142" i="55"/>
  <c r="J145" i="55"/>
  <c r="K145" i="55"/>
  <c r="C149" i="55"/>
  <c r="G149" i="55"/>
  <c r="E149" i="55"/>
  <c r="I149" i="55"/>
  <c r="C150" i="55"/>
  <c r="G150" i="55"/>
  <c r="E150" i="55"/>
  <c r="I150"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E158" i="55"/>
  <c r="I158" i="55"/>
  <c r="C158" i="55"/>
  <c r="G158" i="55"/>
  <c r="C159" i="55"/>
  <c r="G159" i="55"/>
  <c r="E159" i="55"/>
  <c r="I159" i="55"/>
  <c r="C160" i="55"/>
  <c r="G160" i="55"/>
  <c r="E160" i="55"/>
  <c r="I160" i="55"/>
  <c r="C161" i="55"/>
  <c r="G161" i="55"/>
  <c r="E161" i="55"/>
  <c r="I161" i="55"/>
  <c r="C162" i="55"/>
  <c r="G162" i="55"/>
  <c r="C163" i="55"/>
  <c r="G163" i="55"/>
  <c r="J166" i="55"/>
  <c r="K166" i="55"/>
  <c r="E163" i="55"/>
  <c r="I163" i="55"/>
  <c r="E164" i="55"/>
  <c r="I164" i="55"/>
  <c r="F171" i="55"/>
  <c r="J176" i="55"/>
  <c r="K176" i="55"/>
  <c r="C180" i="55"/>
  <c r="G180" i="55"/>
  <c r="E180" i="55"/>
  <c r="I180" i="55"/>
  <c r="C181" i="55"/>
  <c r="G181" i="55"/>
  <c r="E181" i="55"/>
  <c r="I181" i="55"/>
  <c r="C182" i="55"/>
  <c r="G182" i="55"/>
  <c r="E182" i="55"/>
  <c r="I182" i="55"/>
  <c r="E183" i="55"/>
  <c r="I183" i="55"/>
  <c r="C183" i="55"/>
  <c r="G183" i="55"/>
  <c r="C184" i="55"/>
  <c r="G184" i="55"/>
  <c r="E184" i="55"/>
  <c r="I184" i="55"/>
  <c r="C185" i="55"/>
  <c r="G185" i="55"/>
  <c r="E185" i="55"/>
  <c r="I185" i="55"/>
  <c r="C186" i="55"/>
  <c r="G186" i="55"/>
  <c r="E186" i="55"/>
  <c r="I186" i="55"/>
  <c r="C187" i="55"/>
  <c r="G187" i="55"/>
  <c r="J190" i="55"/>
  <c r="K190" i="55"/>
  <c r="E188" i="55"/>
  <c r="I188" i="55"/>
  <c r="I203" i="48"/>
  <c r="I219" i="48"/>
  <c r="I189" i="48"/>
  <c r="I200" i="48"/>
  <c r="C177" i="48"/>
  <c r="C182" i="48"/>
  <c r="C165" i="48"/>
  <c r="C174" i="48"/>
  <c r="I148" i="48"/>
  <c r="I158" i="48"/>
  <c r="E145" i="48"/>
  <c r="E143" i="48"/>
  <c r="J145" i="48"/>
  <c r="K145" i="48"/>
  <c r="I145" i="48"/>
  <c r="I143" i="48"/>
  <c r="E126" i="48"/>
  <c r="E136" i="48"/>
  <c r="E119" i="48"/>
  <c r="E99" i="48"/>
  <c r="E112" i="48"/>
  <c r="E84" i="48"/>
  <c r="E96" i="48"/>
  <c r="G67" i="48"/>
  <c r="G77" i="48"/>
  <c r="I222" i="48"/>
  <c r="I234" i="48"/>
  <c r="E222" i="48"/>
  <c r="E234" i="48"/>
  <c r="E203" i="48"/>
  <c r="E219" i="48"/>
  <c r="E189" i="48"/>
  <c r="E200" i="48"/>
  <c r="G177" i="48"/>
  <c r="G182" i="48"/>
  <c r="I126" i="48"/>
  <c r="I136" i="48"/>
  <c r="I119" i="48"/>
  <c r="I123" i="48"/>
  <c r="I99" i="48"/>
  <c r="I112" i="48"/>
  <c r="I84" i="48"/>
  <c r="I96" i="48"/>
  <c r="C67" i="48"/>
  <c r="C77" i="48"/>
  <c r="C62" i="48"/>
  <c r="C64" i="48"/>
  <c r="C45" i="48"/>
  <c r="G62" i="48"/>
  <c r="G64" i="48"/>
  <c r="G45" i="48"/>
  <c r="C34" i="48"/>
  <c r="G34" i="48"/>
  <c r="C38" i="48"/>
  <c r="G38" i="48"/>
  <c r="C18" i="48"/>
  <c r="G18" i="48"/>
  <c r="C31" i="48"/>
  <c r="G31" i="48"/>
  <c r="C7" i="48"/>
  <c r="G7" i="48"/>
  <c r="C11" i="48"/>
  <c r="G11" i="48"/>
  <c r="C222" i="48"/>
  <c r="G222" i="48"/>
  <c r="C234" i="48"/>
  <c r="G234" i="48"/>
  <c r="C203" i="48"/>
  <c r="G203" i="48"/>
  <c r="C219" i="48"/>
  <c r="G219" i="48"/>
  <c r="C189" i="48"/>
  <c r="G189" i="48"/>
  <c r="C200" i="48"/>
  <c r="G200" i="48"/>
  <c r="E177" i="48"/>
  <c r="I177" i="48"/>
  <c r="E182" i="48"/>
  <c r="I182" i="48"/>
  <c r="E165" i="48"/>
  <c r="I165" i="48"/>
  <c r="E174" i="48"/>
  <c r="I174" i="48"/>
  <c r="C148" i="48"/>
  <c r="G148" i="48"/>
  <c r="C158" i="48"/>
  <c r="G158" i="48"/>
  <c r="C126" i="48"/>
  <c r="G126" i="48"/>
  <c r="C136" i="48"/>
  <c r="G136" i="48"/>
  <c r="C119" i="48"/>
  <c r="G119" i="48"/>
  <c r="C123" i="48"/>
  <c r="G123" i="48"/>
  <c r="C99" i="48"/>
  <c r="G99" i="48"/>
  <c r="C112" i="48"/>
  <c r="G112" i="48"/>
  <c r="C84" i="48"/>
  <c r="G84" i="48"/>
  <c r="C96" i="48"/>
  <c r="G96" i="48"/>
  <c r="E67" i="48"/>
  <c r="I67" i="48"/>
  <c r="E77" i="48"/>
  <c r="I77" i="48"/>
  <c r="E45" i="48"/>
  <c r="I45" i="48"/>
  <c r="E64" i="48"/>
  <c r="I64" i="48"/>
  <c r="D43" i="48"/>
  <c r="H43" i="48" s="1"/>
  <c r="E34" i="48"/>
  <c r="I34" i="48"/>
  <c r="E38" i="48"/>
  <c r="I38" i="48"/>
  <c r="E18" i="48"/>
  <c r="I18" i="48"/>
  <c r="E31" i="48"/>
  <c r="I31" i="48"/>
  <c r="D16" i="48"/>
  <c r="H16" i="48" s="1"/>
  <c r="E7" i="48"/>
  <c r="I7" i="48"/>
  <c r="I11" i="48"/>
  <c r="D5" i="48"/>
  <c r="H5" i="48" s="1"/>
  <c r="G8" i="48"/>
  <c r="C8" i="48"/>
  <c r="J11" i="48"/>
  <c r="E8" i="48"/>
  <c r="K11" i="48"/>
  <c r="E9" i="48"/>
  <c r="I9" i="48"/>
  <c r="E19" i="48"/>
  <c r="I19" i="48"/>
  <c r="C19" i="48"/>
  <c r="G19" i="48"/>
  <c r="C20" i="48"/>
  <c r="G20" i="48"/>
  <c r="E20" i="48"/>
  <c r="I20" i="48"/>
  <c r="E21" i="48"/>
  <c r="I21" i="48"/>
  <c r="C21" i="48"/>
  <c r="G21" i="48"/>
  <c r="C22" i="48"/>
  <c r="G22" i="48"/>
  <c r="E22" i="48"/>
  <c r="I22" i="48"/>
  <c r="E23" i="48"/>
  <c r="I23" i="48"/>
  <c r="C23" i="48"/>
  <c r="G23" i="48"/>
  <c r="C24" i="48"/>
  <c r="G24" i="48"/>
  <c r="E24" i="48"/>
  <c r="I24" i="48"/>
  <c r="C25" i="48"/>
  <c r="G25" i="48"/>
  <c r="E25" i="48"/>
  <c r="I25" i="48"/>
  <c r="E26" i="48"/>
  <c r="I26" i="48"/>
  <c r="C26" i="48"/>
  <c r="G26" i="48"/>
  <c r="E27" i="48"/>
  <c r="I27" i="48"/>
  <c r="C27" i="48"/>
  <c r="G27" i="48"/>
  <c r="E28" i="48"/>
  <c r="I28" i="48"/>
  <c r="C28" i="48"/>
  <c r="G28" i="48"/>
  <c r="J31" i="48"/>
  <c r="K31" i="48"/>
  <c r="C35" i="48"/>
  <c r="G35" i="48"/>
  <c r="J38" i="48"/>
  <c r="K38" i="48"/>
  <c r="E36" i="48"/>
  <c r="I36" i="48"/>
  <c r="C46" i="48"/>
  <c r="G46" i="48"/>
  <c r="E46" i="48"/>
  <c r="I46" i="48"/>
  <c r="C47" i="48"/>
  <c r="G47" i="48"/>
  <c r="E47" i="48"/>
  <c r="I47" i="48"/>
  <c r="C48" i="48"/>
  <c r="G48" i="48"/>
  <c r="E48" i="48"/>
  <c r="I48" i="48"/>
  <c r="E49" i="48"/>
  <c r="I49" i="48"/>
  <c r="C49" i="48"/>
  <c r="G49" i="48"/>
  <c r="C50" i="48"/>
  <c r="G50" i="48"/>
  <c r="E50" i="48"/>
  <c r="I50" i="48"/>
  <c r="C51" i="48"/>
  <c r="G51" i="48"/>
  <c r="E51" i="48"/>
  <c r="I51" i="48"/>
  <c r="C52" i="48"/>
  <c r="G52" i="48"/>
  <c r="E52" i="48"/>
  <c r="I52" i="48"/>
  <c r="C53" i="48"/>
  <c r="G53" i="48"/>
  <c r="E53" i="48"/>
  <c r="I53" i="48"/>
  <c r="C54" i="48"/>
  <c r="G54" i="48"/>
  <c r="E54" i="48"/>
  <c r="I54" i="48"/>
  <c r="C55" i="48"/>
  <c r="G55" i="48"/>
  <c r="E55" i="48"/>
  <c r="I55" i="48"/>
  <c r="E56" i="48"/>
  <c r="I56" i="48"/>
  <c r="C56" i="48"/>
  <c r="G56" i="48"/>
  <c r="C57" i="48"/>
  <c r="G57" i="48"/>
  <c r="E57" i="48"/>
  <c r="I57" i="48"/>
  <c r="E58" i="48"/>
  <c r="I58" i="48"/>
  <c r="C58" i="48"/>
  <c r="G58" i="48"/>
  <c r="E59" i="48"/>
  <c r="I59" i="48"/>
  <c r="C59" i="48"/>
  <c r="G59" i="48"/>
  <c r="C60" i="48"/>
  <c r="G60" i="48"/>
  <c r="E60" i="48"/>
  <c r="I60" i="48"/>
  <c r="C61" i="48"/>
  <c r="G61" i="48"/>
  <c r="J64" i="48"/>
  <c r="K64" i="48"/>
  <c r="E62" i="48"/>
  <c r="I62" i="48"/>
  <c r="E68" i="48"/>
  <c r="I68" i="48"/>
  <c r="C68" i="48"/>
  <c r="G68" i="48"/>
  <c r="C69" i="48"/>
  <c r="G69" i="48"/>
  <c r="E69" i="48"/>
  <c r="I69" i="48"/>
  <c r="E70" i="48"/>
  <c r="I70" i="48"/>
  <c r="C70" i="48"/>
  <c r="G70" i="48"/>
  <c r="C71" i="48"/>
  <c r="G71" i="48"/>
  <c r="E71" i="48"/>
  <c r="I71" i="48"/>
  <c r="E72" i="48"/>
  <c r="I72" i="48"/>
  <c r="C72" i="48"/>
  <c r="G72" i="48"/>
  <c r="C73" i="48"/>
  <c r="G73" i="48"/>
  <c r="E73" i="48"/>
  <c r="I73" i="48"/>
  <c r="E74" i="48"/>
  <c r="I74" i="48"/>
  <c r="C74" i="48"/>
  <c r="G74" i="48"/>
  <c r="J77" i="48"/>
  <c r="K77" i="48"/>
  <c r="F82" i="48"/>
  <c r="C85" i="48"/>
  <c r="G85" i="48"/>
  <c r="E85" i="48"/>
  <c r="I85" i="48"/>
  <c r="C86" i="48"/>
  <c r="G86" i="48"/>
  <c r="E86" i="48"/>
  <c r="I86" i="48"/>
  <c r="E87" i="48"/>
  <c r="I87" i="48"/>
  <c r="C87" i="48"/>
  <c r="G87" i="48"/>
  <c r="C88" i="48"/>
  <c r="G88" i="48"/>
  <c r="E88" i="48"/>
  <c r="I88" i="48"/>
  <c r="C89" i="48"/>
  <c r="G89" i="48"/>
  <c r="E89" i="48"/>
  <c r="I89" i="48"/>
  <c r="C90" i="48"/>
  <c r="G90" i="48"/>
  <c r="E90" i="48"/>
  <c r="I90" i="48"/>
  <c r="C91" i="48"/>
  <c r="G91" i="48"/>
  <c r="E91" i="48"/>
  <c r="I91" i="48"/>
  <c r="E92" i="48"/>
  <c r="I92" i="48"/>
  <c r="C92" i="48"/>
  <c r="G92" i="48"/>
  <c r="C93" i="48"/>
  <c r="G93" i="48"/>
  <c r="J96" i="48"/>
  <c r="K96" i="48"/>
  <c r="E94" i="48"/>
  <c r="I94" i="48"/>
  <c r="E100" i="48"/>
  <c r="I100" i="48"/>
  <c r="C100" i="48"/>
  <c r="G100" i="48"/>
  <c r="C101" i="48"/>
  <c r="G101" i="48"/>
  <c r="E101" i="48"/>
  <c r="I101" i="48"/>
  <c r="C102" i="48"/>
  <c r="G102" i="48"/>
  <c r="E102" i="48"/>
  <c r="I102" i="48"/>
  <c r="E103" i="48"/>
  <c r="I103" i="48"/>
  <c r="C103" i="48"/>
  <c r="G103" i="48"/>
  <c r="C104" i="48"/>
  <c r="G104" i="48"/>
  <c r="E104" i="48"/>
  <c r="I104" i="48"/>
  <c r="E105" i="48"/>
  <c r="C105" i="48"/>
  <c r="G105" i="48"/>
  <c r="I105" i="48"/>
  <c r="E106" i="48"/>
  <c r="I106" i="48"/>
  <c r="C106" i="48"/>
  <c r="G106" i="48"/>
  <c r="C107" i="48"/>
  <c r="G107" i="48"/>
  <c r="E107" i="48"/>
  <c r="I107" i="48"/>
  <c r="C108" i="48"/>
  <c r="G108" i="48"/>
  <c r="E108" i="48"/>
  <c r="I108" i="48"/>
  <c r="E109" i="48"/>
  <c r="I109" i="48"/>
  <c r="C109" i="48"/>
  <c r="G109" i="48"/>
  <c r="J112" i="48"/>
  <c r="K112" i="48"/>
  <c r="J123" i="48"/>
  <c r="E120" i="48"/>
  <c r="C120" i="48"/>
  <c r="G120" i="48"/>
  <c r="K123" i="48"/>
  <c r="E121" i="48"/>
  <c r="I121" i="48"/>
  <c r="C127" i="48"/>
  <c r="G127" i="48"/>
  <c r="E127" i="48"/>
  <c r="I127" i="48"/>
  <c r="E128" i="48"/>
  <c r="I128" i="48"/>
  <c r="C128" i="48"/>
  <c r="G128" i="48"/>
  <c r="C129" i="48"/>
  <c r="G129" i="48"/>
  <c r="E129" i="48"/>
  <c r="I129" i="48"/>
  <c r="C130" i="48"/>
  <c r="G130" i="48"/>
  <c r="E130" i="48"/>
  <c r="I130" i="48"/>
  <c r="E131" i="48"/>
  <c r="I131" i="48"/>
  <c r="C131" i="48"/>
  <c r="G131" i="48"/>
  <c r="C132" i="48"/>
  <c r="G132" i="48"/>
  <c r="C133" i="48"/>
  <c r="G133" i="48"/>
  <c r="J136" i="48"/>
  <c r="K136" i="48"/>
  <c r="E133" i="48"/>
  <c r="I133" i="48"/>
  <c r="E134" i="48"/>
  <c r="I134" i="48"/>
  <c r="F141" i="48"/>
  <c r="C149" i="48"/>
  <c r="G149" i="48"/>
  <c r="E149" i="48"/>
  <c r="I149" i="48"/>
  <c r="E150" i="48"/>
  <c r="I150" i="48"/>
  <c r="C150" i="48"/>
  <c r="G150" i="48"/>
  <c r="C151" i="48"/>
  <c r="G151" i="48"/>
  <c r="E151" i="48"/>
  <c r="I151" i="48"/>
  <c r="E152" i="48"/>
  <c r="I152" i="48"/>
  <c r="C152" i="48"/>
  <c r="G152" i="48"/>
  <c r="C153" i="48"/>
  <c r="G153" i="48"/>
  <c r="E153" i="48"/>
  <c r="I153" i="48"/>
  <c r="C154" i="48"/>
  <c r="G154" i="48"/>
  <c r="C155" i="48"/>
  <c r="G155" i="48"/>
  <c r="J158" i="48"/>
  <c r="K158" i="48"/>
  <c r="E155" i="48"/>
  <c r="I155" i="48"/>
  <c r="E156" i="48"/>
  <c r="I156" i="48"/>
  <c r="F163" i="48"/>
  <c r="C166" i="48"/>
  <c r="G166" i="48"/>
  <c r="E166" i="48"/>
  <c r="I166" i="48"/>
  <c r="C167" i="48"/>
  <c r="G167" i="48"/>
  <c r="E167" i="48"/>
  <c r="I167" i="48"/>
  <c r="E168" i="48"/>
  <c r="I168" i="48"/>
  <c r="C168" i="48"/>
  <c r="G168" i="48"/>
  <c r="C169" i="48"/>
  <c r="G169" i="48"/>
  <c r="E169" i="48"/>
  <c r="I169" i="48"/>
  <c r="C170" i="48"/>
  <c r="G170" i="48"/>
  <c r="I170" i="48"/>
  <c r="C171" i="48"/>
  <c r="G171" i="48"/>
  <c r="J174" i="48"/>
  <c r="E171" i="48"/>
  <c r="K174" i="48"/>
  <c r="E172" i="48"/>
  <c r="I172" i="48"/>
  <c r="C178" i="48"/>
  <c r="G178" i="48"/>
  <c r="E178" i="48"/>
  <c r="K182" i="48"/>
  <c r="E179" i="48"/>
  <c r="I179" i="48"/>
  <c r="C179" i="48"/>
  <c r="G179" i="48"/>
  <c r="J182" i="48"/>
  <c r="I180" i="48"/>
  <c r="F187" i="48"/>
  <c r="C190" i="48"/>
  <c r="G190" i="48"/>
  <c r="E190" i="48"/>
  <c r="I190" i="48"/>
  <c r="C191" i="48"/>
  <c r="G191" i="48"/>
  <c r="E191" i="48"/>
  <c r="I191" i="48"/>
  <c r="C192" i="48"/>
  <c r="G192" i="48"/>
  <c r="E192" i="48"/>
  <c r="I192" i="48"/>
  <c r="C193" i="48"/>
  <c r="G193" i="48"/>
  <c r="E193" i="48"/>
  <c r="I193" i="48"/>
  <c r="E194" i="48"/>
  <c r="I194" i="48"/>
  <c r="C194" i="48"/>
  <c r="G194" i="48"/>
  <c r="C195" i="48"/>
  <c r="G195" i="48"/>
  <c r="E195" i="48"/>
  <c r="I195" i="48"/>
  <c r="C196" i="48"/>
  <c r="G196" i="48"/>
  <c r="E196" i="48"/>
  <c r="I196" i="48"/>
  <c r="C197" i="48"/>
  <c r="G197" i="48"/>
  <c r="E197" i="48"/>
  <c r="I197" i="48"/>
  <c r="J200" i="48"/>
  <c r="K200" i="48"/>
  <c r="E204" i="48"/>
  <c r="I204" i="48"/>
  <c r="C204" i="48"/>
  <c r="G204" i="48"/>
  <c r="C205" i="48"/>
  <c r="G205" i="48"/>
  <c r="E205" i="48"/>
  <c r="I205" i="48"/>
  <c r="C206" i="48"/>
  <c r="G206" i="48"/>
  <c r="E206" i="48"/>
  <c r="I206" i="48"/>
  <c r="E207" i="48"/>
  <c r="I207" i="48"/>
  <c r="C207" i="48"/>
  <c r="G207" i="48"/>
  <c r="C208" i="48"/>
  <c r="G208" i="48"/>
  <c r="E208" i="48"/>
  <c r="I208" i="48"/>
  <c r="E209" i="48"/>
  <c r="I209" i="48"/>
  <c r="C209" i="48"/>
  <c r="G209" i="48"/>
  <c r="E210" i="48"/>
  <c r="I210" i="48"/>
  <c r="C210" i="48"/>
  <c r="G210" i="48"/>
  <c r="E211" i="48"/>
  <c r="I211" i="48"/>
  <c r="C211" i="48"/>
  <c r="G211" i="48"/>
  <c r="C212" i="48"/>
  <c r="G212" i="48"/>
  <c r="E212" i="48"/>
  <c r="I212" i="48"/>
  <c r="I213" i="48"/>
  <c r="C213" i="48"/>
  <c r="G213" i="48"/>
  <c r="E213" i="48"/>
  <c r="C214" i="48"/>
  <c r="G214" i="48"/>
  <c r="E214" i="48"/>
  <c r="I214" i="48"/>
  <c r="E215" i="48"/>
  <c r="I215" i="48"/>
  <c r="C215" i="48"/>
  <c r="G215" i="48"/>
  <c r="E216" i="48"/>
  <c r="I216" i="48"/>
  <c r="C216" i="48"/>
  <c r="G216" i="48"/>
  <c r="J219" i="48"/>
  <c r="K219" i="48"/>
  <c r="E223" i="48"/>
  <c r="I223" i="48"/>
  <c r="C223" i="48"/>
  <c r="G223" i="48"/>
  <c r="C224" i="48"/>
  <c r="G224" i="48"/>
  <c r="E224" i="48"/>
  <c r="I224" i="48"/>
  <c r="C225" i="48"/>
  <c r="G225" i="48"/>
  <c r="E225" i="48"/>
  <c r="I225" i="48"/>
  <c r="E226" i="48"/>
  <c r="I226" i="48"/>
  <c r="C226" i="48"/>
  <c r="G226" i="48"/>
  <c r="C227" i="48"/>
  <c r="G227" i="48"/>
  <c r="E227" i="48"/>
  <c r="I227" i="48"/>
  <c r="C228" i="48"/>
  <c r="G228" i="48"/>
  <c r="E228" i="48"/>
  <c r="I228" i="48"/>
  <c r="E229" i="48"/>
  <c r="I229" i="48"/>
  <c r="C229" i="48"/>
  <c r="G229" i="48"/>
  <c r="E230" i="48"/>
  <c r="I230" i="48"/>
  <c r="C230" i="48"/>
  <c r="G230" i="48"/>
  <c r="C231" i="48"/>
  <c r="G231" i="48"/>
  <c r="J234" i="48"/>
  <c r="K234" i="48"/>
  <c r="E232" i="48"/>
  <c r="I232"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B33" i="46"/>
  <c r="E33" i="46"/>
  <c r="D33" i="46"/>
  <c r="C33" i="46"/>
  <c r="K238" i="48"/>
  <c r="J238" i="48"/>
  <c r="C11" i="44"/>
  <c r="C43" i="44"/>
  <c r="D11" i="44"/>
  <c r="D43" i="44"/>
  <c r="E11" i="44"/>
  <c r="E43" i="44"/>
  <c r="B11" i="44"/>
  <c r="B43" i="44"/>
  <c r="E11" i="45"/>
  <c r="D11" i="45"/>
  <c r="C11" i="45"/>
  <c r="B11" i="45"/>
  <c r="E555" i="49"/>
  <c r="D555" i="49"/>
  <c r="C555" i="49"/>
  <c r="B555" i="49"/>
  <c r="B5" i="49"/>
  <c r="C5" i="49" s="1"/>
  <c r="E5" i="49" s="1"/>
  <c r="B5" i="47"/>
  <c r="C5" i="47" s="1"/>
  <c r="E5" i="47" s="1"/>
  <c r="E70" i="26"/>
  <c r="C70" i="26"/>
  <c r="H6" i="26"/>
  <c r="H70" i="26" s="1"/>
  <c r="G6" i="26"/>
  <c r="G70" i="26" s="1"/>
  <c r="D70" i="26"/>
  <c r="B70" i="26"/>
  <c r="B5" i="26"/>
  <c r="C5" i="26" s="1"/>
  <c r="E5" i="26" s="1"/>
  <c r="H26" i="46"/>
  <c r="G26" i="46"/>
  <c r="I26" i="46" s="1"/>
  <c r="J26" i="46"/>
  <c r="H31" i="46"/>
  <c r="J31" i="46" s="1"/>
  <c r="G31" i="46"/>
  <c r="I31" i="46" s="1"/>
  <c r="B5" i="46"/>
  <c r="C5" i="46" s="1"/>
  <c r="E5" i="46" s="1"/>
  <c r="B6" i="45"/>
  <c r="D6" i="45" s="1"/>
  <c r="D38" i="45" s="1"/>
  <c r="B5" i="44"/>
  <c r="D5" i="44" s="1"/>
  <c r="B5" i="33"/>
  <c r="C5" i="33"/>
  <c r="E5" i="33" s="1"/>
  <c r="E34" i="45"/>
  <c r="C34" i="45"/>
  <c r="D34" i="45"/>
  <c r="B34" i="45"/>
  <c r="H14" i="45"/>
  <c r="J14" i="45" s="1"/>
  <c r="G14" i="45"/>
  <c r="I14" i="45" s="1"/>
  <c r="G7" i="45"/>
  <c r="I7" i="45" s="1"/>
  <c r="H7" i="45"/>
  <c r="J7" i="45" s="1"/>
  <c r="J11" i="44"/>
  <c r="J9" i="44"/>
  <c r="I9" i="44"/>
  <c r="H15" i="44"/>
  <c r="J15" i="44" s="1"/>
  <c r="G15" i="44"/>
  <c r="I15" i="44" s="1"/>
  <c r="G9" i="44"/>
  <c r="H9" i="44"/>
  <c r="H6" i="33"/>
  <c r="H70" i="33" s="1"/>
  <c r="G6" i="33"/>
  <c r="G70" i="33" s="1"/>
  <c r="E70" i="33"/>
  <c r="D70" i="33"/>
  <c r="C70" i="33"/>
  <c r="B70" i="33"/>
  <c r="D5" i="33"/>
  <c r="D5" i="47" l="1"/>
  <c r="D13" i="51"/>
  <c r="F13" i="51" s="1"/>
  <c r="G555" i="49"/>
  <c r="I555" i="49" s="1"/>
  <c r="H555" i="49"/>
  <c r="J555" i="49" s="1"/>
  <c r="D5" i="49"/>
  <c r="C5" i="44"/>
  <c r="E5" i="44" s="1"/>
  <c r="D44" i="44"/>
  <c r="H11" i="44"/>
  <c r="H43" i="44"/>
  <c r="J43" i="44" s="1"/>
  <c r="G43" i="44"/>
  <c r="I43" i="44" s="1"/>
  <c r="B44" i="44"/>
  <c r="E44" i="44"/>
  <c r="H44" i="44" s="1"/>
  <c r="C44" i="44"/>
  <c r="H28" i="47"/>
  <c r="J28" i="47" s="1"/>
  <c r="G28" i="47"/>
  <c r="I28" i="47" s="1"/>
  <c r="G39" i="47"/>
  <c r="I39" i="47" s="1"/>
  <c r="H39" i="47"/>
  <c r="J39" i="47" s="1"/>
  <c r="H33" i="46"/>
  <c r="J33" i="46" s="1"/>
  <c r="G33" i="46"/>
  <c r="I33" i="46" s="1"/>
  <c r="D5" i="46"/>
  <c r="J70" i="26"/>
  <c r="I6" i="26"/>
  <c r="J6" i="26"/>
  <c r="I70" i="26"/>
  <c r="D5" i="26"/>
  <c r="D46" i="45"/>
  <c r="D47" i="45"/>
  <c r="D48" i="45"/>
  <c r="D49" i="45"/>
  <c r="D50" i="45"/>
  <c r="D51" i="45"/>
  <c r="D52" i="45"/>
  <c r="D53" i="45"/>
  <c r="D54" i="45"/>
  <c r="D55" i="45"/>
  <c r="D56" i="45"/>
  <c r="D57" i="45"/>
  <c r="D58" i="45"/>
  <c r="D59" i="45"/>
  <c r="D60" i="45"/>
  <c r="D61" i="45"/>
  <c r="D62" i="45"/>
  <c r="D63" i="45"/>
  <c r="D64" i="45"/>
  <c r="D65" i="45"/>
  <c r="E46" i="45"/>
  <c r="E47" i="45"/>
  <c r="E48" i="45"/>
  <c r="E49" i="45"/>
  <c r="H49" i="45" s="1"/>
  <c r="E50" i="45"/>
  <c r="H50" i="45" s="1"/>
  <c r="E51" i="45"/>
  <c r="E52" i="45"/>
  <c r="E53" i="45"/>
  <c r="E54" i="45"/>
  <c r="H54" i="45" s="1"/>
  <c r="E55" i="45"/>
  <c r="E56" i="45"/>
  <c r="E57" i="45"/>
  <c r="H57" i="45" s="1"/>
  <c r="E58" i="45"/>
  <c r="E59" i="45"/>
  <c r="E60" i="45"/>
  <c r="E61" i="45"/>
  <c r="H61" i="45" s="1"/>
  <c r="E62" i="45"/>
  <c r="E63" i="45"/>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41" i="45"/>
  <c r="B42" i="45"/>
  <c r="B39" i="45"/>
  <c r="B40" i="45"/>
  <c r="D41" i="45"/>
  <c r="D42" i="45"/>
  <c r="D39" i="45"/>
  <c r="D40" i="45"/>
  <c r="C39" i="45"/>
  <c r="C40" i="45"/>
  <c r="C41" i="45"/>
  <c r="C42" i="45"/>
  <c r="E39" i="45"/>
  <c r="E43" i="45" s="1"/>
  <c r="E40" i="45"/>
  <c r="E41" i="45"/>
  <c r="E42" i="45"/>
  <c r="H34" i="45"/>
  <c r="J34" i="45" s="1"/>
  <c r="G34" i="45"/>
  <c r="I34" i="45" s="1"/>
  <c r="H11" i="45"/>
  <c r="J11" i="45" s="1"/>
  <c r="G11" i="45"/>
  <c r="J24" i="51"/>
  <c r="K24" i="51"/>
  <c r="J15" i="51"/>
  <c r="G44" i="44"/>
  <c r="G11" i="44"/>
  <c r="C6" i="45"/>
  <c r="B38" i="45"/>
  <c r="I11" i="44"/>
  <c r="I11" i="45"/>
  <c r="H42" i="45" l="1"/>
  <c r="J44" i="44"/>
  <c r="I44" i="44"/>
  <c r="C43" i="45"/>
  <c r="H41" i="45"/>
  <c r="G39" i="45"/>
  <c r="B43" i="45"/>
  <c r="H40" i="45"/>
  <c r="G40" i="45"/>
  <c r="G42" i="45"/>
  <c r="G65" i="45"/>
  <c r="G63" i="45"/>
  <c r="G61" i="45"/>
  <c r="G59" i="45"/>
  <c r="G57" i="45"/>
  <c r="G55" i="45"/>
  <c r="G53" i="45"/>
  <c r="G51" i="45"/>
  <c r="G49" i="45"/>
  <c r="G47" i="45"/>
  <c r="H63" i="45"/>
  <c r="H59" i="45"/>
  <c r="H55" i="45"/>
  <c r="H53" i="45"/>
  <c r="H51" i="45"/>
  <c r="H47" i="45"/>
  <c r="D43" i="45"/>
  <c r="H43" i="45" s="1"/>
  <c r="H39" i="45"/>
  <c r="G41" i="45"/>
  <c r="C66" i="45"/>
  <c r="G64" i="45"/>
  <c r="G62" i="45"/>
  <c r="G60" i="45"/>
  <c r="G58" i="45"/>
  <c r="G56" i="45"/>
  <c r="G54" i="45"/>
  <c r="G52" i="45"/>
  <c r="G50" i="45"/>
  <c r="G48" i="45"/>
  <c r="G46" i="45"/>
  <c r="B66" i="45"/>
  <c r="E66" i="45"/>
  <c r="H64" i="45"/>
  <c r="H62" i="45"/>
  <c r="H60" i="45"/>
  <c r="H58" i="45"/>
  <c r="H56" i="45"/>
  <c r="H52" i="45"/>
  <c r="H48" i="45"/>
  <c r="D66" i="45"/>
  <c r="H66" i="45" s="1"/>
  <c r="H46" i="45"/>
  <c r="C38" i="45"/>
  <c r="E6" i="45"/>
  <c r="E38" i="45" s="1"/>
  <c r="G66" i="45" l="1"/>
  <c r="G43" i="45"/>
</calcChain>
</file>

<file path=xl/sharedStrings.xml><?xml version="1.0" encoding="utf-8"?>
<sst xmlns="http://schemas.openxmlformats.org/spreadsheetml/2006/main" count="1876" uniqueCount="669">
  <si>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</si>
  <si>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</si>
  <si>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</si>
  <si>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</si>
  <si>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</si>
  <si>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</si>
  <si>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</si>
  <si>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</si>
  <si>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</si>
  <si>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</si>
  <si>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</si>
  <si>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</si>
  <si>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</si>
  <si>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</si>
  <si>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</si>
  <si>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</si>
  <si>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</si>
  <si>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</si>
  <si>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</si>
  <si>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</si>
  <si>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</si>
  <si>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</si>
  <si>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</si>
  <si>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</si>
  <si>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</si>
  <si>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</si>
  <si>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</si>
  <si>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</si>
  <si>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</si>
  <si>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</si>
  <si>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</si>
  <si>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</si>
  <si>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</si>
  <si>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</si>
  <si>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</si>
  <si>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</si>
  <si>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</si>
  <si>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</si>
  <si>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</si>
  <si>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Daf</t>
  </si>
  <si>
    <t>Ferrari</t>
  </si>
  <si>
    <t>Fiat</t>
  </si>
  <si>
    <t>Fiat Professional</t>
  </si>
  <si>
    <t>Ford</t>
  </si>
  <si>
    <t>Freightliner</t>
  </si>
  <si>
    <t>Fuso</t>
  </si>
  <si>
    <t>Genesis</t>
  </si>
  <si>
    <t>GWM</t>
  </si>
  <si>
    <t>Hino</t>
  </si>
  <si>
    <t>Holden</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</si>
  <si>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</si>
  <si>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</si>
  <si>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</si>
  <si>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</si>
  <si>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</si>
  <si>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</si>
  <si>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</si>
  <si>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</si>
  <si>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</si>
  <si>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</si>
  <si>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</si>
  <si>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</si>
  <si>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</si>
  <si>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</si>
  <si>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</si>
  <si>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</si>
  <si>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</si>
  <si>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</si>
  <si>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</si>
  <si>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</si>
  <si>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</si>
  <si>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</si>
  <si>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</si>
  <si>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</si>
  <si>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</si>
  <si>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</si>
  <si>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</si>
  <si>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</si>
  <si>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</si>
  <si>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</si>
  <si>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</si>
  <si>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</si>
  <si>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</si>
  <si>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</si>
  <si>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</si>
  <si>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</si>
  <si>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</si>
  <si>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</si>
  <si>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Toyota</t>
  </si>
  <si>
    <t>UD Trucks</t>
  </si>
  <si>
    <t>Volkswagen</t>
  </si>
  <si>
    <t>Volvo Car</t>
  </si>
  <si>
    <t>Volvo Commercial</t>
  </si>
  <si>
    <t>Western Star</t>
  </si>
  <si>
    <t>VFACTS SA REPORT</t>
  </si>
  <si>
    <t>JUNE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</si>
  <si>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</si>
  <si>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</si>
  <si>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</si>
  <si>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</si>
  <si>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</si>
  <si>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</si>
  <si>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</si>
  <si>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</si>
  <si>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July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</si>
  <si>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</si>
  <si>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</si>
  <si>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</si>
  <si>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</si>
  <si>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</si>
  <si>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</si>
  <si>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</si>
  <si>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</si>
  <si>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</si>
  <si>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</si>
  <si>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</si>
  <si>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</si>
  <si>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</si>
  <si>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</si>
  <si>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</si>
  <si>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</si>
  <si>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</si>
  <si>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</si>
  <si>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</si>
  <si>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</si>
  <si>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</si>
  <si>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</si>
  <si>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</si>
  <si>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</si>
  <si>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</si>
  <si>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</si>
  <si>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</si>
  <si>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</si>
  <si>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</si>
  <si>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</si>
  <si>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</si>
  <si>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</si>
  <si>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</si>
  <si>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</si>
  <si>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</si>
  <si>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</si>
  <si>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</si>
  <si>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</si>
  <si>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</si>
  <si>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</si>
  <si>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</si>
  <si>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</si>
  <si>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</si>
  <si>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</si>
  <si>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</si>
  <si>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</si>
  <si>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</si>
  <si>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</si>
  <si>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</si>
  <si>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</si>
  <si>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</si>
  <si>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</si>
  <si>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</si>
  <si>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</si>
  <si>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</si>
  <si>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</si>
  <si>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</si>
  <si>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</si>
  <si>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</si>
  <si>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</si>
  <si>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</si>
  <si>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</si>
  <si>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</si>
  <si>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</si>
  <si>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</si>
  <si>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</si>
  <si>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</si>
  <si>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</si>
  <si>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</si>
  <si>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</si>
  <si>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</si>
  <si>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</si>
  <si>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</si>
  <si>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</si>
  <si>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</si>
  <si>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</si>
  <si>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</si>
  <si>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</si>
  <si>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</si>
  <si>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</si>
  <si>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</si>
  <si>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</si>
  <si>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</si>
  <si>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</si>
  <si>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</si>
  <si>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</si>
  <si>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</si>
  <si>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</si>
  <si>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</si>
  <si>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</si>
  <si>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</si>
  <si>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</si>
  <si>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</si>
  <si>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</si>
  <si>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</si>
  <si>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</si>
  <si>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</si>
  <si>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</si>
  <si>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</si>
  <si>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</si>
  <si>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</si>
  <si>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</si>
  <si>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</si>
  <si>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</si>
  <si>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</si>
  <si>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</si>
  <si>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</si>
  <si>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</si>
  <si>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</si>
  <si>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</si>
  <si>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</si>
  <si>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</si>
  <si>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</si>
  <si>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</si>
  <si>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</si>
  <si>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</si>
  <si>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</si>
  <si>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</si>
  <si>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</si>
  <si>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</si>
  <si>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</si>
  <si>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</si>
  <si>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</si>
  <si>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</si>
  <si>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</si>
  <si>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</si>
  <si>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</si>
  <si>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</si>
  <si>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</si>
  <si>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</si>
  <si>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</si>
  <si>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</si>
  <si>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</si>
  <si>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</si>
  <si>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</si>
  <si>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</si>
  <si>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</si>
  <si>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</si>
  <si>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</si>
  <si>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</si>
  <si>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</si>
  <si>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</si>
  <si>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</si>
  <si>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</si>
  <si>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</si>
  <si>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</si>
  <si>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</si>
  <si>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</si>
  <si>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Jaguar XE</t>
  </si>
  <si>
    <t>Lexus ES</t>
  </si>
  <si>
    <t>Lexus IS</t>
  </si>
  <si>
    <t>Mercedes-Benz C-Class</t>
  </si>
  <si>
    <t>Mercedes-Benz CLA-Class</t>
  </si>
  <si>
    <t>Volvo S60</t>
  </si>
  <si>
    <t>Volvo V60</t>
  </si>
  <si>
    <t>Holden Commodore</t>
  </si>
  <si>
    <t>Kia Stinger</t>
  </si>
  <si>
    <t>Skoda Superb</t>
  </si>
  <si>
    <t>Audi A6</t>
  </si>
  <si>
    <t>Audi A7</t>
  </si>
  <si>
    <t>BMW 5 Series</t>
  </si>
  <si>
    <t>Genesis G80</t>
  </si>
  <si>
    <t>Jaguar XF</t>
  </si>
  <si>
    <t>Maserati Ghibli</t>
  </si>
  <si>
    <t>Mercedes-Benz CLS-Class</t>
  </si>
  <si>
    <t>Mercedes-Benz E-Class</t>
  </si>
  <si>
    <t>Porsche Taycan</t>
  </si>
  <si>
    <t>Chrysler 300</t>
  </si>
  <si>
    <t>Audi A8</t>
  </si>
  <si>
    <t>Bentley Sedan</t>
  </si>
  <si>
    <t>BMW 6 Series GT</t>
  </si>
  <si>
    <t>BMW 7 Series</t>
  </si>
  <si>
    <t>BMW 8 Series Gran Coupe</t>
  </si>
  <si>
    <t>Lexus LS</t>
  </si>
  <si>
    <t>Mercedes-AMG GT 4D</t>
  </si>
  <si>
    <t>Mercedes-Benz S-Class</t>
  </si>
  <si>
    <t>Porsche Panamera</t>
  </si>
  <si>
    <t>Honda Odyssey</t>
  </si>
  <si>
    <t>Hyundai iMAX</t>
  </si>
  <si>
    <t>Kia Carnival</t>
  </si>
  <si>
    <t>LDV G10 Wagon</t>
  </si>
  <si>
    <t>Toyota Tarago</t>
  </si>
  <si>
    <t>Volkswagen Caddy</t>
  </si>
  <si>
    <t>Volkswagen Caravelle</t>
  </si>
  <si>
    <t>Volkswagen Multivan</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</si>
  <si>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</si>
  <si>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</si>
  <si>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</si>
  <si>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</si>
  <si>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</si>
  <si>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</si>
  <si>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</si>
  <si>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</si>
  <si>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</si>
  <si>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</si>
  <si>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</si>
  <si>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</si>
  <si>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</si>
  <si>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</si>
  <si>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</si>
  <si>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Audi A5</t>
  </si>
  <si>
    <t>Audi TT</t>
  </si>
  <si>
    <t>BMW 4 Series Coupe/Conv</t>
  </si>
  <si>
    <t>BMW Z4</t>
  </si>
  <si>
    <t>Jaguar F-Type</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</si>
  <si>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</si>
  <si>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</si>
  <si>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</si>
  <si>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</si>
  <si>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</si>
  <si>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</si>
  <si>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</si>
  <si>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</si>
  <si>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</si>
  <si>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</si>
  <si>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</si>
  <si>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</si>
  <si>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</si>
  <si>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</si>
  <si>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</si>
  <si>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</si>
  <si>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</si>
  <si>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</si>
  <si>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</si>
  <si>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</si>
  <si>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</si>
  <si>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</si>
  <si>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</si>
  <si>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</si>
  <si>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</si>
  <si>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</si>
  <si>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</si>
  <si>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</si>
  <si>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</si>
  <si>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</si>
  <si>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</si>
  <si>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</si>
  <si>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</si>
  <si>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</si>
  <si>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</si>
  <si>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</si>
  <si>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</si>
  <si>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</si>
  <si>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</si>
  <si>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</si>
  <si>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</si>
  <si>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</si>
  <si>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</si>
  <si>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</si>
  <si>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</si>
  <si>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</si>
  <si>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</si>
  <si>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</si>
  <si>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</si>
  <si>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Kadjar</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</si>
  <si>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</si>
  <si>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</si>
  <si>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</si>
  <si>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</si>
  <si>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</si>
  <si>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</si>
  <si>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</si>
  <si>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</si>
  <si>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</si>
  <si>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</si>
  <si>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</si>
  <si>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</si>
  <si>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</si>
  <si>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</si>
  <si>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</si>
  <si>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</si>
  <si>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</si>
  <si>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</si>
  <si>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</si>
  <si>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</si>
  <si>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</si>
  <si>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</si>
  <si>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</si>
  <si>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</si>
  <si>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</si>
  <si>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</si>
  <si>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</si>
  <si>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</si>
  <si>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</si>
  <si>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</si>
  <si>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</si>
  <si>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</si>
  <si>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</si>
  <si>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</si>
  <si>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</si>
  <si>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</si>
  <si>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</si>
  <si>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</si>
  <si>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</si>
  <si>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</si>
  <si>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</si>
  <si>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</si>
  <si>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</si>
  <si>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</si>
  <si>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</si>
  <si>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</si>
  <si>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</si>
  <si>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</si>
  <si>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</si>
  <si>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</si>
  <si>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</si>
  <si>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</si>
  <si>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</si>
  <si>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</si>
  <si>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</si>
  <si>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</si>
  <si>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</si>
  <si>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</si>
  <si>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</si>
  <si>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</si>
  <si>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</si>
  <si>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</si>
  <si>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</si>
  <si>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</si>
  <si>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</si>
  <si>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</si>
  <si>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</si>
  <si>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</si>
  <si>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</si>
  <si>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</si>
  <si>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</si>
  <si>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</si>
  <si>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</si>
  <si>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</si>
  <si>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</si>
  <si>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</si>
  <si>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</si>
  <si>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</si>
  <si>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</si>
  <si>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</si>
  <si>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</si>
  <si>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</si>
  <si>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</si>
  <si>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</si>
  <si>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</si>
  <si>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</si>
  <si>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</si>
  <si>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</si>
  <si>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</si>
  <si>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</si>
  <si>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</si>
  <si>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</si>
  <si>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</si>
  <si>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</si>
  <si>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</si>
  <si>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</si>
  <si>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</si>
  <si>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</si>
  <si>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</si>
  <si>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</si>
  <si>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</si>
  <si>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</si>
  <si>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</si>
  <si>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</si>
  <si>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</si>
  <si>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</si>
  <si>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</si>
  <si>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</si>
  <si>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</si>
  <si>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</si>
  <si>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</si>
  <si>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</si>
  <si>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</si>
  <si>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</si>
  <si>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</si>
  <si>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</si>
  <si>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</si>
  <si>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</si>
  <si>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</si>
  <si>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</si>
  <si>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</si>
  <si>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</si>
  <si>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</si>
  <si>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</si>
  <si>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</si>
  <si>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</si>
  <si>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</si>
  <si>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</si>
  <si>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</si>
  <si>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</si>
  <si>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</si>
  <si>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</si>
  <si>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</si>
  <si>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</si>
  <si>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</si>
  <si>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</si>
  <si>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</si>
  <si>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</si>
  <si>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</si>
  <si>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</si>
  <si>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</si>
  <si>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</si>
  <si>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</si>
  <si>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</si>
  <si>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G-Wagon CC</t>
  </si>
  <si>
    <t>Mercedes-Benz X-Class 4X4</t>
  </si>
  <si>
    <t>Mitsubishi Triton 4X4</t>
  </si>
  <si>
    <t>Nissan Navara 4X4</t>
  </si>
  <si>
    <t>RAM 1500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</si>
  <si>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</si>
  <si>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</si>
  <si>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</si>
  <si>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</si>
  <si>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</si>
  <si>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</si>
  <si>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</si>
  <si>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</si>
  <si>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</si>
  <si>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</si>
  <si>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</si>
  <si>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</si>
  <si>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</si>
  <si>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</si>
  <si>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</si>
  <si>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Renault Master</t>
  </si>
  <si>
    <t>Volkswagen Crafter</t>
  </si>
  <si>
    <t>Fuso Fighter (MD)</t>
  </si>
  <si>
    <t>Hino (MD)</t>
  </si>
  <si>
    <t>Hyundai EX9</t>
  </si>
  <si>
    <t>Hyundai Pavise</t>
  </si>
  <si>
    <t>Isuzu N-Series (MD)</t>
  </si>
  <si>
    <t>Iveco (MD)</t>
  </si>
  <si>
    <t>MAN (MD)</t>
  </si>
  <si>
    <t>UD Trucks (MD)</t>
  </si>
  <si>
    <t>Volvo Truck (MD)</t>
  </si>
  <si>
    <t>DAF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</si>
  <si>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</si>
  <si>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</si>
  <si>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</si>
  <si>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</si>
  <si>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</si>
  <si>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</si>
  <si>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</si>
  <si>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</si>
  <si>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</si>
  <si>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</si>
  <si>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</si>
  <si>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</si>
  <si>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</si>
  <si>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</si>
  <si>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</si>
  <si>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</si>
  <si>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</si>
  <si>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</si>
  <si>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</si>
  <si>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</si>
  <si>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</si>
  <si>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</si>
  <si>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</si>
  <si>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</si>
  <si>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</si>
  <si>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</si>
  <si>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</si>
  <si>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</si>
  <si>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</si>
  <si>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</si>
  <si>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</si>
  <si>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</si>
  <si>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</si>
  <si>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</si>
  <si>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</si>
  <si>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</si>
  <si>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</si>
  <si>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</si>
  <si>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</si>
  <si>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</si>
  <si>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</si>
  <si>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</si>
  <si>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</si>
  <si>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</si>
  <si>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</si>
  <si>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</si>
  <si>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</si>
  <si>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</si>
  <si>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</si>
  <si>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</si>
  <si>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</si>
  <si>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</si>
  <si>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</si>
  <si>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</si>
  <si>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</si>
  <si>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</si>
  <si>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</si>
  <si>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</si>
  <si>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</si>
  <si>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</si>
  <si>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</si>
  <si>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</si>
  <si>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</si>
  <si>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</si>
  <si>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</si>
  <si>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</si>
  <si>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</si>
  <si>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</si>
  <si>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</si>
  <si>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</si>
  <si>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</si>
  <si>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</si>
  <si>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</si>
  <si>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</si>
  <si>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</si>
  <si>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</si>
  <si>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</si>
  <si>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</si>
  <si>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Daf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</si>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</sst>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94</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95</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96</v>
      </c>
      <c r="C15" s="109">
        <v>1681</v>
      </c>
      <c r="D15" s="110">
        <v>1945</v>
      </c>
      <c r="E15" s="109">
        <v>8984</v>
      </c>
      <c r="F15" s="110">
        <v>11003</v>
      </c>
      <c r="G15" s="111"/>
      <c r="H15" s="109">
        <f t="shared" ref="H15:H22" si="0">C15-D15</f>
        <v>-264</v>
      </c>
      <c r="I15" s="110">
        <f t="shared" ref="I15:I22" si="1">E15-F15</f>
        <v>-2019</v>
      </c>
      <c r="J15" s="112">
        <f t="shared" ref="J15:J22" si="2">IF(D15=0, "-", IF(H15/D15&lt;10, H15/D15, "&gt;999%"))</f>
        <v>-0.13573264781491001</v>
      </c>
      <c r="K15" s="113">
        <f t="shared" ref="K15:K22" si="3">IF(F15=0, "-", IF(I15/F15&lt;10, I15/F15, "&gt;999%"))</f>
        <v>-0.18349541034263384</v>
      </c>
      <c r="L15" s="99"/>
    </row>
    <row r="16" spans="1:12" ht="15" x14ac:dyDescent="0.2">
      <c r="A16" s="99"/>
      <c r="B16" s="108" t="s">
        <v>97</v>
      </c>
      <c r="C16" s="109">
        <v>34633</v>
      </c>
      <c r="D16" s="110">
        <v>34898</v>
      </c>
      <c r="E16" s="109">
        <v>181900</v>
      </c>
      <c r="F16" s="110">
        <v>140902</v>
      </c>
      <c r="G16" s="111"/>
      <c r="H16" s="109">
        <f t="shared" si="0"/>
        <v>-265</v>
      </c>
      <c r="I16" s="110">
        <f t="shared" si="1"/>
        <v>40998</v>
      </c>
      <c r="J16" s="112">
        <f t="shared" si="2"/>
        <v>-7.5935583701071691E-3</v>
      </c>
      <c r="K16" s="113">
        <f t="shared" si="3"/>
        <v>0.29096819065733631</v>
      </c>
      <c r="L16" s="99"/>
    </row>
    <row r="17" spans="1:12" ht="15" x14ac:dyDescent="0.2">
      <c r="A17" s="99"/>
      <c r="B17" s="108" t="s">
        <v>98</v>
      </c>
      <c r="C17" s="109">
        <v>959</v>
      </c>
      <c r="D17" s="110">
        <v>841</v>
      </c>
      <c r="E17" s="109">
        <v>5197</v>
      </c>
      <c r="F17" s="110">
        <v>3518</v>
      </c>
      <c r="G17" s="111"/>
      <c r="H17" s="109">
        <f t="shared" si="0"/>
        <v>118</v>
      </c>
      <c r="I17" s="110">
        <f t="shared" si="1"/>
        <v>1679</v>
      </c>
      <c r="J17" s="112">
        <f t="shared" si="2"/>
        <v>0.14030915576694411</v>
      </c>
      <c r="K17" s="113">
        <f t="shared" si="3"/>
        <v>0.47725980670835705</v>
      </c>
      <c r="L17" s="99"/>
    </row>
    <row r="18" spans="1:12" ht="15" x14ac:dyDescent="0.2">
      <c r="A18" s="99"/>
      <c r="B18" s="108" t="s">
        <v>99</v>
      </c>
      <c r="C18" s="109">
        <v>25321</v>
      </c>
      <c r="D18" s="110">
        <v>24634</v>
      </c>
      <c r="E18" s="109">
        <v>122849</v>
      </c>
      <c r="F18" s="110">
        <v>91758</v>
      </c>
      <c r="G18" s="111"/>
      <c r="H18" s="109">
        <f t="shared" si="0"/>
        <v>687</v>
      </c>
      <c r="I18" s="110">
        <f t="shared" si="1"/>
        <v>31091</v>
      </c>
      <c r="J18" s="112">
        <f t="shared" si="2"/>
        <v>2.7888284484858326E-2</v>
      </c>
      <c r="K18" s="113">
        <f t="shared" si="3"/>
        <v>0.33883694064822684</v>
      </c>
      <c r="L18" s="99"/>
    </row>
    <row r="19" spans="1:12" ht="15" x14ac:dyDescent="0.2">
      <c r="A19" s="99"/>
      <c r="B19" s="108" t="s">
        <v>100</v>
      </c>
      <c r="C19" s="109">
        <v>6802</v>
      </c>
      <c r="D19" s="110">
        <v>7200</v>
      </c>
      <c r="E19" s="109">
        <v>36274</v>
      </c>
      <c r="F19" s="110">
        <v>28087</v>
      </c>
      <c r="G19" s="111"/>
      <c r="H19" s="109">
        <f t="shared" si="0"/>
        <v>-398</v>
      </c>
      <c r="I19" s="110">
        <f t="shared" si="1"/>
        <v>8187</v>
      </c>
      <c r="J19" s="112">
        <f t="shared" si="2"/>
        <v>-5.527777777777778E-2</v>
      </c>
      <c r="K19" s="113">
        <f t="shared" si="3"/>
        <v>0.29148716488054971</v>
      </c>
      <c r="L19" s="99"/>
    </row>
    <row r="20" spans="1:12" ht="15" x14ac:dyDescent="0.2">
      <c r="A20" s="99"/>
      <c r="B20" s="108" t="s">
        <v>101</v>
      </c>
      <c r="C20" s="109">
        <v>1899</v>
      </c>
      <c r="D20" s="110">
        <v>1688</v>
      </c>
      <c r="E20" s="109">
        <v>9507</v>
      </c>
      <c r="F20" s="110">
        <v>6993</v>
      </c>
      <c r="G20" s="111"/>
      <c r="H20" s="109">
        <f t="shared" si="0"/>
        <v>211</v>
      </c>
      <c r="I20" s="110">
        <f t="shared" si="1"/>
        <v>2514</v>
      </c>
      <c r="J20" s="112">
        <f t="shared" si="2"/>
        <v>0.125</v>
      </c>
      <c r="K20" s="113">
        <f t="shared" si="3"/>
        <v>0.35950235950235948</v>
      </c>
      <c r="L20" s="99"/>
    </row>
    <row r="21" spans="1:12" ht="15" x14ac:dyDescent="0.2">
      <c r="A21" s="99"/>
      <c r="B21" s="108" t="s">
        <v>102</v>
      </c>
      <c r="C21" s="109">
        <v>29332</v>
      </c>
      <c r="D21" s="110">
        <v>29302</v>
      </c>
      <c r="E21" s="109">
        <v>146231</v>
      </c>
      <c r="F21" s="110">
        <v>119606</v>
      </c>
      <c r="G21" s="111"/>
      <c r="H21" s="109">
        <f t="shared" si="0"/>
        <v>30</v>
      </c>
      <c r="I21" s="110">
        <f t="shared" si="1"/>
        <v>26625</v>
      </c>
      <c r="J21" s="112">
        <f t="shared" si="2"/>
        <v>1.0238208995972972E-3</v>
      </c>
      <c r="K21" s="113">
        <f t="shared" si="3"/>
        <v>0.22260588933665534</v>
      </c>
      <c r="L21" s="99"/>
    </row>
    <row r="22" spans="1:12" ht="15" x14ac:dyDescent="0.2">
      <c r="A22" s="99"/>
      <c r="B22" s="108" t="s">
        <v>103</v>
      </c>
      <c r="C22" s="109">
        <v>10037</v>
      </c>
      <c r="D22" s="110">
        <v>9726</v>
      </c>
      <c r="E22" s="109">
        <v>56526</v>
      </c>
      <c r="F22" s="110">
        <v>40548</v>
      </c>
      <c r="G22" s="111"/>
      <c r="H22" s="109">
        <f t="shared" si="0"/>
        <v>311</v>
      </c>
      <c r="I22" s="110">
        <f t="shared" si="1"/>
        <v>15978</v>
      </c>
      <c r="J22" s="112">
        <f t="shared" si="2"/>
        <v>3.1976146411680034E-2</v>
      </c>
      <c r="K22" s="113">
        <f t="shared" si="3"/>
        <v>0.39405149452500737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110664</v>
      </c>
      <c r="D24" s="121">
        <f>SUM(D15:D23)</f>
        <v>110234</v>
      </c>
      <c r="E24" s="120">
        <f>SUM(E15:E23)</f>
        <v>567468</v>
      </c>
      <c r="F24" s="121">
        <f>SUM(F15:F23)</f>
        <v>442415</v>
      </c>
      <c r="G24" s="122"/>
      <c r="H24" s="120">
        <f>SUM(H15:H23)</f>
        <v>430</v>
      </c>
      <c r="I24" s="121">
        <f>SUM(I15:I23)</f>
        <v>125053</v>
      </c>
      <c r="J24" s="123">
        <f>IF(D24=0, 0, H24/D24)</f>
        <v>3.9007928588275852E-3</v>
      </c>
      <c r="K24" s="124">
        <f>IF(F24=0, 0, I24/F24)</f>
        <v>0.2826599459783235</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104</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116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116</v>
      </c>
      <c r="B6" s="61" t="s">
        <v>12</v>
      </c>
      <c r="C6" s="62" t="s">
        <v>13</v>
      </c>
      <c r="D6" s="61" t="s">
        <v>12</v>
      </c>
      <c r="E6" s="63" t="s">
        <v>13</v>
      </c>
      <c r="F6" s="62" t="s">
        <v>12</v>
      </c>
      <c r="G6" s="62" t="s">
        <v>13</v>
      </c>
      <c r="H6" s="61" t="s">
        <v>12</v>
      </c>
      <c r="I6" s="63" t="s">
        <v>13</v>
      </c>
      <c r="J6" s="61"/>
      <c r="K6" s="63"/>
    </row>
    <row r="7" spans="1:11" x14ac:dyDescent="0.2">
      <c r="A7" s="7" t="s">
        <v>330</v>
      </c>
      <c r="B7" s="65">
        <v>0</v>
      </c>
      <c r="C7" s="34">
        <f>IF(B22=0, "-", B7/B22)</f>
        <v>0</v>
      </c>
      <c r="D7" s="65">
        <v>0</v>
      </c>
      <c r="E7" s="9">
        <f>IF(D22=0, "-", D7/D22)</f>
        <v>0</v>
      </c>
      <c r="F7" s="81">
        <v>0</v>
      </c>
      <c r="G7" s="34">
        <f>IF(F22=0, "-", F7/F22)</f>
        <v>0</v>
      </c>
      <c r="H7" s="65">
        <v>1</v>
      </c>
      <c r="I7" s="9">
        <f>IF(H22=0, "-", H7/H22)</f>
        <v>1.1467889908256881E-3</v>
      </c>
      <c r="J7" s="8" t="str">
        <f t="shared" ref="J7:J20" si="0">IF(D7=0, "-", IF((B7-D7)/D7&lt;10, (B7-D7)/D7, "&gt;999%"))</f>
        <v>-</v>
      </c>
      <c r="K7" s="9">
        <f t="shared" ref="K7:K20" si="1">IF(H7=0, "-", IF((F7-H7)/H7&lt;10, (F7-H7)/H7, "&gt;999%"))</f>
        <v>-1</v>
      </c>
    </row>
    <row r="8" spans="1:11" x14ac:dyDescent="0.2">
      <c r="A8" s="7" t="s">
        <v>331</v>
      </c>
      <c r="B8" s="65">
        <v>0</v>
      </c>
      <c r="C8" s="34">
        <f>IF(B22=0, "-", B8/B22)</f>
        <v>0</v>
      </c>
      <c r="D8" s="65">
        <v>2</v>
      </c>
      <c r="E8" s="9">
        <f>IF(D22=0, "-", D8/D22)</f>
        <v>1.1976047904191617E-2</v>
      </c>
      <c r="F8" s="81">
        <v>0</v>
      </c>
      <c r="G8" s="34">
        <f>IF(F22=0, "-", F8/F22)</f>
        <v>0</v>
      </c>
      <c r="H8" s="65">
        <v>3</v>
      </c>
      <c r="I8" s="9">
        <f>IF(H22=0, "-", H8/H22)</f>
        <v>3.4403669724770644E-3</v>
      </c>
      <c r="J8" s="8">
        <f t="shared" si="0"/>
        <v>-1</v>
      </c>
      <c r="K8" s="9">
        <f t="shared" si="1"/>
        <v>-1</v>
      </c>
    </row>
    <row r="9" spans="1:11" x14ac:dyDescent="0.2">
      <c r="A9" s="7" t="s">
        <v>332</v>
      </c>
      <c r="B9" s="65">
        <v>17</v>
      </c>
      <c r="C9" s="34">
        <f>IF(B22=0, "-", B9/B22)</f>
        <v>3.8901601830663615E-2</v>
      </c>
      <c r="D9" s="65">
        <v>0</v>
      </c>
      <c r="E9" s="9">
        <f>IF(D22=0, "-", D9/D22)</f>
        <v>0</v>
      </c>
      <c r="F9" s="81">
        <v>112</v>
      </c>
      <c r="G9" s="34">
        <f>IF(F22=0, "-", F9/F22)</f>
        <v>5.2312003736571695E-2</v>
      </c>
      <c r="H9" s="65">
        <v>0</v>
      </c>
      <c r="I9" s="9">
        <f>IF(H22=0, "-", H9/H22)</f>
        <v>0</v>
      </c>
      <c r="J9" s="8" t="str">
        <f t="shared" si="0"/>
        <v>-</v>
      </c>
      <c r="K9" s="9" t="str">
        <f t="shared" si="1"/>
        <v>-</v>
      </c>
    </row>
    <row r="10" spans="1:11" x14ac:dyDescent="0.2">
      <c r="A10" s="7" t="s">
        <v>333</v>
      </c>
      <c r="B10" s="65">
        <v>0</v>
      </c>
      <c r="C10" s="34">
        <f>IF(B22=0, "-", B10/B22)</f>
        <v>0</v>
      </c>
      <c r="D10" s="65">
        <v>17</v>
      </c>
      <c r="E10" s="9">
        <f>IF(D22=0, "-", D10/D22)</f>
        <v>0.10179640718562874</v>
      </c>
      <c r="F10" s="81">
        <v>0</v>
      </c>
      <c r="G10" s="34">
        <f>IF(F22=0, "-", F10/F22)</f>
        <v>0</v>
      </c>
      <c r="H10" s="65">
        <v>158</v>
      </c>
      <c r="I10" s="9">
        <f>IF(H22=0, "-", H10/H22)</f>
        <v>0.18119266055045871</v>
      </c>
      <c r="J10" s="8">
        <f t="shared" si="0"/>
        <v>-1</v>
      </c>
      <c r="K10" s="9">
        <f t="shared" si="1"/>
        <v>-1</v>
      </c>
    </row>
    <row r="11" spans="1:11" x14ac:dyDescent="0.2">
      <c r="A11" s="7" t="s">
        <v>334</v>
      </c>
      <c r="B11" s="65">
        <v>56</v>
      </c>
      <c r="C11" s="34">
        <f>IF(B22=0, "-", B11/B22)</f>
        <v>0.12814645308924486</v>
      </c>
      <c r="D11" s="65">
        <v>28</v>
      </c>
      <c r="E11" s="9">
        <f>IF(D22=0, "-", D11/D22)</f>
        <v>0.16766467065868262</v>
      </c>
      <c r="F11" s="81">
        <v>218</v>
      </c>
      <c r="G11" s="34">
        <f>IF(F22=0, "-", F11/F22)</f>
        <v>0.10182157870154133</v>
      </c>
      <c r="H11" s="65">
        <v>109</v>
      </c>
      <c r="I11" s="9">
        <f>IF(H22=0, "-", H11/H22)</f>
        <v>0.125</v>
      </c>
      <c r="J11" s="8">
        <f t="shared" si="0"/>
        <v>1</v>
      </c>
      <c r="K11" s="9">
        <f t="shared" si="1"/>
        <v>1</v>
      </c>
    </row>
    <row r="12" spans="1:11" x14ac:dyDescent="0.2">
      <c r="A12" s="7" t="s">
        <v>335</v>
      </c>
      <c r="B12" s="65">
        <v>37</v>
      </c>
      <c r="C12" s="34">
        <f>IF(B22=0, "-", B12/B22)</f>
        <v>8.4668192219679639E-2</v>
      </c>
      <c r="D12" s="65">
        <v>0</v>
      </c>
      <c r="E12" s="9">
        <f>IF(D22=0, "-", D12/D22)</f>
        <v>0</v>
      </c>
      <c r="F12" s="81">
        <v>226</v>
      </c>
      <c r="G12" s="34">
        <f>IF(F22=0, "-", F12/F22)</f>
        <v>0.10555815039701075</v>
      </c>
      <c r="H12" s="65">
        <v>0</v>
      </c>
      <c r="I12" s="9">
        <f>IF(H22=0, "-", H12/H22)</f>
        <v>0</v>
      </c>
      <c r="J12" s="8" t="str">
        <f t="shared" si="0"/>
        <v>-</v>
      </c>
      <c r="K12" s="9" t="str">
        <f t="shared" si="1"/>
        <v>-</v>
      </c>
    </row>
    <row r="13" spans="1:11" x14ac:dyDescent="0.2">
      <c r="A13" s="7" t="s">
        <v>336</v>
      </c>
      <c r="B13" s="65">
        <v>126</v>
      </c>
      <c r="C13" s="34">
        <f>IF(B22=0, "-", B13/B22)</f>
        <v>0.28832951945080093</v>
      </c>
      <c r="D13" s="65">
        <v>89</v>
      </c>
      <c r="E13" s="9">
        <f>IF(D22=0, "-", D13/D22)</f>
        <v>0.53293413173652693</v>
      </c>
      <c r="F13" s="81">
        <v>791</v>
      </c>
      <c r="G13" s="34">
        <f>IF(F22=0, "-", F13/F22)</f>
        <v>0.3694535263895376</v>
      </c>
      <c r="H13" s="65">
        <v>492</v>
      </c>
      <c r="I13" s="9">
        <f>IF(H22=0, "-", H13/H22)</f>
        <v>0.56422018348623848</v>
      </c>
      <c r="J13" s="8">
        <f t="shared" si="0"/>
        <v>0.4157303370786517</v>
      </c>
      <c r="K13" s="9">
        <f t="shared" si="1"/>
        <v>0.60772357723577231</v>
      </c>
    </row>
    <row r="14" spans="1:11" x14ac:dyDescent="0.2">
      <c r="A14" s="7" t="s">
        <v>337</v>
      </c>
      <c r="B14" s="65">
        <v>17</v>
      </c>
      <c r="C14" s="34">
        <f>IF(B22=0, "-", B14/B22)</f>
        <v>3.8901601830663615E-2</v>
      </c>
      <c r="D14" s="65">
        <v>12</v>
      </c>
      <c r="E14" s="9">
        <f>IF(D22=0, "-", D14/D22)</f>
        <v>7.1856287425149698E-2</v>
      </c>
      <c r="F14" s="81">
        <v>77</v>
      </c>
      <c r="G14" s="34">
        <f>IF(F22=0, "-", F14/F22)</f>
        <v>3.5964502568893039E-2</v>
      </c>
      <c r="H14" s="65">
        <v>15</v>
      </c>
      <c r="I14" s="9">
        <f>IF(H22=0, "-", H14/H22)</f>
        <v>1.7201834862385322E-2</v>
      </c>
      <c r="J14" s="8">
        <f t="shared" si="0"/>
        <v>0.41666666666666669</v>
      </c>
      <c r="K14" s="9">
        <f t="shared" si="1"/>
        <v>4.1333333333333337</v>
      </c>
    </row>
    <row r="15" spans="1:11" x14ac:dyDescent="0.2">
      <c r="A15" s="7" t="s">
        <v>338</v>
      </c>
      <c r="B15" s="65">
        <v>16</v>
      </c>
      <c r="C15" s="34">
        <f>IF(B22=0, "-", B15/B22)</f>
        <v>3.6613272311212815E-2</v>
      </c>
      <c r="D15" s="65">
        <v>0</v>
      </c>
      <c r="E15" s="9">
        <f>IF(D22=0, "-", D15/D22)</f>
        <v>0</v>
      </c>
      <c r="F15" s="81">
        <v>21</v>
      </c>
      <c r="G15" s="34">
        <f>IF(F22=0, "-", F15/F22)</f>
        <v>9.8085007006071933E-3</v>
      </c>
      <c r="H15" s="65">
        <v>1</v>
      </c>
      <c r="I15" s="9">
        <f>IF(H22=0, "-", H15/H22)</f>
        <v>1.1467889908256881E-3</v>
      </c>
      <c r="J15" s="8" t="str">
        <f t="shared" si="0"/>
        <v>-</v>
      </c>
      <c r="K15" s="9" t="str">
        <f t="shared" si="1"/>
        <v>&gt;999%</v>
      </c>
    </row>
    <row r="16" spans="1:11" x14ac:dyDescent="0.2">
      <c r="A16" s="7" t="s">
        <v>339</v>
      </c>
      <c r="B16" s="65">
        <v>0</v>
      </c>
      <c r="C16" s="34">
        <f>IF(B22=0, "-", B16/B22)</f>
        <v>0</v>
      </c>
      <c r="D16" s="65">
        <v>0</v>
      </c>
      <c r="E16" s="9">
        <f>IF(D22=0, "-", D16/D22)</f>
        <v>0</v>
      </c>
      <c r="F16" s="81">
        <v>0</v>
      </c>
      <c r="G16" s="34">
        <f>IF(F22=0, "-", F16/F22)</f>
        <v>0</v>
      </c>
      <c r="H16" s="65">
        <v>1</v>
      </c>
      <c r="I16" s="9">
        <f>IF(H22=0, "-", H16/H22)</f>
        <v>1.1467889908256881E-3</v>
      </c>
      <c r="J16" s="8" t="str">
        <f t="shared" si="0"/>
        <v>-</v>
      </c>
      <c r="K16" s="9">
        <f t="shared" si="1"/>
        <v>-1</v>
      </c>
    </row>
    <row r="17" spans="1:11" x14ac:dyDescent="0.2">
      <c r="A17" s="7" t="s">
        <v>340</v>
      </c>
      <c r="B17" s="65">
        <v>18</v>
      </c>
      <c r="C17" s="34">
        <f>IF(B22=0, "-", B17/B22)</f>
        <v>4.1189931350114416E-2</v>
      </c>
      <c r="D17" s="65">
        <v>3</v>
      </c>
      <c r="E17" s="9">
        <f>IF(D22=0, "-", D17/D22)</f>
        <v>1.7964071856287425E-2</v>
      </c>
      <c r="F17" s="81">
        <v>73</v>
      </c>
      <c r="G17" s="34">
        <f>IF(F22=0, "-", F17/F22)</f>
        <v>3.409621672115834E-2</v>
      </c>
      <c r="H17" s="65">
        <v>14</v>
      </c>
      <c r="I17" s="9">
        <f>IF(H22=0, "-", H17/H22)</f>
        <v>1.6055045871559634E-2</v>
      </c>
      <c r="J17" s="8">
        <f t="shared" si="0"/>
        <v>5</v>
      </c>
      <c r="K17" s="9">
        <f t="shared" si="1"/>
        <v>4.2142857142857144</v>
      </c>
    </row>
    <row r="18" spans="1:11" x14ac:dyDescent="0.2">
      <c r="A18" s="7" t="s">
        <v>341</v>
      </c>
      <c r="B18" s="65">
        <v>52</v>
      </c>
      <c r="C18" s="34">
        <f>IF(B22=0, "-", B18/B22)</f>
        <v>0.11899313501144165</v>
      </c>
      <c r="D18" s="65">
        <v>0</v>
      </c>
      <c r="E18" s="9">
        <f>IF(D22=0, "-", D18/D22)</f>
        <v>0</v>
      </c>
      <c r="F18" s="81">
        <v>92</v>
      </c>
      <c r="G18" s="34">
        <f>IF(F22=0, "-", F18/F22)</f>
        <v>4.2970574497898179E-2</v>
      </c>
      <c r="H18" s="65">
        <v>39</v>
      </c>
      <c r="I18" s="9">
        <f>IF(H22=0, "-", H18/H22)</f>
        <v>4.4724770642201837E-2</v>
      </c>
      <c r="J18" s="8" t="str">
        <f t="shared" si="0"/>
        <v>-</v>
      </c>
      <c r="K18" s="9">
        <f t="shared" si="1"/>
        <v>1.358974358974359</v>
      </c>
    </row>
    <row r="19" spans="1:11" x14ac:dyDescent="0.2">
      <c r="A19" s="7" t="s">
        <v>342</v>
      </c>
      <c r="B19" s="65">
        <v>47</v>
      </c>
      <c r="C19" s="34">
        <f>IF(B22=0, "-", B19/B22)</f>
        <v>0.10755148741418764</v>
      </c>
      <c r="D19" s="65">
        <v>0</v>
      </c>
      <c r="E19" s="9">
        <f>IF(D22=0, "-", D19/D22)</f>
        <v>0</v>
      </c>
      <c r="F19" s="81">
        <v>315</v>
      </c>
      <c r="G19" s="34">
        <f>IF(F22=0, "-", F19/F22)</f>
        <v>0.14712751050910788</v>
      </c>
      <c r="H19" s="65">
        <v>0</v>
      </c>
      <c r="I19" s="9">
        <f>IF(H22=0, "-", H19/H22)</f>
        <v>0</v>
      </c>
      <c r="J19" s="8" t="str">
        <f t="shared" si="0"/>
        <v>-</v>
      </c>
      <c r="K19" s="9" t="str">
        <f t="shared" si="1"/>
        <v>-</v>
      </c>
    </row>
    <row r="20" spans="1:11" x14ac:dyDescent="0.2">
      <c r="A20" s="7" t="s">
        <v>343</v>
      </c>
      <c r="B20" s="65">
        <v>51</v>
      </c>
      <c r="C20" s="34">
        <f>IF(B22=0, "-", B20/B22)</f>
        <v>0.11670480549199085</v>
      </c>
      <c r="D20" s="65">
        <v>16</v>
      </c>
      <c r="E20" s="9">
        <f>IF(D22=0, "-", D20/D22)</f>
        <v>9.580838323353294E-2</v>
      </c>
      <c r="F20" s="81">
        <v>216</v>
      </c>
      <c r="G20" s="34">
        <f>IF(F22=0, "-", F20/F22)</f>
        <v>0.10088743577767398</v>
      </c>
      <c r="H20" s="65">
        <v>39</v>
      </c>
      <c r="I20" s="9">
        <f>IF(H22=0, "-", H20/H22)</f>
        <v>4.4724770642201837E-2</v>
      </c>
      <c r="J20" s="8">
        <f t="shared" si="0"/>
        <v>2.1875</v>
      </c>
      <c r="K20" s="9">
        <f t="shared" si="1"/>
        <v>4.5384615384615383</v>
      </c>
    </row>
    <row r="21" spans="1:11" x14ac:dyDescent="0.2">
      <c r="A21" s="2"/>
      <c r="B21" s="68"/>
      <c r="C21" s="33"/>
      <c r="D21" s="68"/>
      <c r="E21" s="6"/>
      <c r="F21" s="82"/>
      <c r="G21" s="33"/>
      <c r="H21" s="68"/>
      <c r="I21" s="6"/>
      <c r="J21" s="5"/>
      <c r="K21" s="6"/>
    </row>
    <row r="22" spans="1:11" s="43" customFormat="1" x14ac:dyDescent="0.2">
      <c r="A22" s="162" t="s">
        <v>590</v>
      </c>
      <c r="B22" s="71">
        <f>SUM(B7:B21)</f>
        <v>437</v>
      </c>
      <c r="C22" s="40">
        <f>B22/6802</f>
        <v>6.4245810055865923E-2</v>
      </c>
      <c r="D22" s="71">
        <f>SUM(D7:D21)</f>
        <v>167</v>
      </c>
      <c r="E22" s="41">
        <f>D22/7200</f>
        <v>2.3194444444444445E-2</v>
      </c>
      <c r="F22" s="77">
        <f>SUM(F7:F21)</f>
        <v>2141</v>
      </c>
      <c r="G22" s="42">
        <f>F22/36274</f>
        <v>5.9022991674477589E-2</v>
      </c>
      <c r="H22" s="71">
        <f>SUM(H7:H21)</f>
        <v>872</v>
      </c>
      <c r="I22" s="41">
        <f>H22/28087</f>
        <v>3.1046391569053297E-2</v>
      </c>
      <c r="J22" s="37">
        <f>IF(D22=0, "-", IF((B22-D22)/D22&lt;10, (B22-D22)/D22, "&gt;999%"))</f>
        <v>1.6167664670658684</v>
      </c>
      <c r="K22" s="38">
        <f>IF(H22=0, "-", IF((F22-H22)/H22&lt;10, (F22-H22)/H22, "&gt;999%"))</f>
        <v>1.4552752293577982</v>
      </c>
    </row>
    <row r="23" spans="1:11" x14ac:dyDescent="0.2">
      <c r="B23" s="83"/>
      <c r="D23" s="83"/>
      <c r="F23" s="83"/>
      <c r="H23" s="83"/>
    </row>
    <row r="24" spans="1:11" s="43" customFormat="1" x14ac:dyDescent="0.2">
      <c r="A24" s="162" t="s">
        <v>590</v>
      </c>
      <c r="B24" s="71">
        <v>437</v>
      </c>
      <c r="C24" s="40">
        <f>B24/6802</f>
        <v>6.4245810055865923E-2</v>
      </c>
      <c r="D24" s="71">
        <v>167</v>
      </c>
      <c r="E24" s="41">
        <f>D24/7200</f>
        <v>2.3194444444444445E-2</v>
      </c>
      <c r="F24" s="77">
        <v>2141</v>
      </c>
      <c r="G24" s="42">
        <f>F24/36274</f>
        <v>5.9022991674477589E-2</v>
      </c>
      <c r="H24" s="71">
        <v>872</v>
      </c>
      <c r="I24" s="41">
        <f>H24/28087</f>
        <v>3.1046391569053297E-2</v>
      </c>
      <c r="J24" s="37">
        <f>IF(D24=0, "-", IF((B24-D24)/D24&lt;10, (B24-D24)/D24, "&gt;999%"))</f>
        <v>1.6167664670658684</v>
      </c>
      <c r="K24" s="38">
        <f>IF(H24=0, "-", IF((F24-H24)/H24&lt;10, (F24-H24)/H24, "&gt;999%"))</f>
        <v>1.4552752293577982</v>
      </c>
    </row>
    <row r="25" spans="1:11" x14ac:dyDescent="0.2">
      <c r="B25" s="83"/>
      <c r="D25" s="83"/>
      <c r="F25" s="83"/>
      <c r="H25" s="83"/>
    </row>
    <row r="26" spans="1:11" ht="15.75" x14ac:dyDescent="0.25">
      <c r="A26" s="164" t="s">
        <v>117</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147</v>
      </c>
      <c r="B28" s="61" t="s">
        <v>12</v>
      </c>
      <c r="C28" s="62" t="s">
        <v>13</v>
      </c>
      <c r="D28" s="61" t="s">
        <v>12</v>
      </c>
      <c r="E28" s="63" t="s">
        <v>13</v>
      </c>
      <c r="F28" s="62" t="s">
        <v>12</v>
      </c>
      <c r="G28" s="62" t="s">
        <v>13</v>
      </c>
      <c r="H28" s="61" t="s">
        <v>12</v>
      </c>
      <c r="I28" s="63" t="s">
        <v>13</v>
      </c>
      <c r="J28" s="61"/>
      <c r="K28" s="63"/>
    </row>
    <row r="29" spans="1:11" x14ac:dyDescent="0.2">
      <c r="A29" s="7" t="s">
        <v>344</v>
      </c>
      <c r="B29" s="65">
        <v>0</v>
      </c>
      <c r="C29" s="34">
        <f>IF(B52=0, "-", B29/B52)</f>
        <v>0</v>
      </c>
      <c r="D29" s="65">
        <v>2</v>
      </c>
      <c r="E29" s="9">
        <f>IF(D52=0, "-", D29/D52)</f>
        <v>2.509410288582183E-3</v>
      </c>
      <c r="F29" s="81">
        <v>0</v>
      </c>
      <c r="G29" s="34">
        <f>IF(F52=0, "-", F29/F52)</f>
        <v>0</v>
      </c>
      <c r="H29" s="65">
        <v>6</v>
      </c>
      <c r="I29" s="9">
        <f>IF(H52=0, "-", H29/H52)</f>
        <v>1.8126888217522659E-3</v>
      </c>
      <c r="J29" s="8">
        <f t="shared" ref="J29:J50" si="2">IF(D29=0, "-", IF((B29-D29)/D29&lt;10, (B29-D29)/D29, "&gt;999%"))</f>
        <v>-1</v>
      </c>
      <c r="K29" s="9">
        <f t="shared" ref="K29:K50" si="3">IF(H29=0, "-", IF((F29-H29)/H29&lt;10, (F29-H29)/H29, "&gt;999%"))</f>
        <v>-1</v>
      </c>
    </row>
    <row r="30" spans="1:11" x14ac:dyDescent="0.2">
      <c r="A30" s="7" t="s">
        <v>345</v>
      </c>
      <c r="B30" s="65">
        <v>8</v>
      </c>
      <c r="C30" s="34">
        <f>IF(B52=0, "-", B30/B52)</f>
        <v>1.0416666666666666E-2</v>
      </c>
      <c r="D30" s="65">
        <v>22</v>
      </c>
      <c r="E30" s="9">
        <f>IF(D52=0, "-", D30/D52)</f>
        <v>2.7603513174404015E-2</v>
      </c>
      <c r="F30" s="81">
        <v>85</v>
      </c>
      <c r="G30" s="34">
        <f>IF(F52=0, "-", F30/F52)</f>
        <v>1.7782426778242679E-2</v>
      </c>
      <c r="H30" s="65">
        <v>53</v>
      </c>
      <c r="I30" s="9">
        <f>IF(H52=0, "-", H30/H52)</f>
        <v>1.6012084592145016E-2</v>
      </c>
      <c r="J30" s="8">
        <f t="shared" si="2"/>
        <v>-0.63636363636363635</v>
      </c>
      <c r="K30" s="9">
        <f t="shared" si="3"/>
        <v>0.60377358490566035</v>
      </c>
    </row>
    <row r="31" spans="1:11" x14ac:dyDescent="0.2">
      <c r="A31" s="7" t="s">
        <v>346</v>
      </c>
      <c r="B31" s="65">
        <v>20</v>
      </c>
      <c r="C31" s="34">
        <f>IF(B52=0, "-", B31/B52)</f>
        <v>2.6041666666666668E-2</v>
      </c>
      <c r="D31" s="65">
        <v>0</v>
      </c>
      <c r="E31" s="9">
        <f>IF(D52=0, "-", D31/D52)</f>
        <v>0</v>
      </c>
      <c r="F31" s="81">
        <v>34</v>
      </c>
      <c r="G31" s="34">
        <f>IF(F52=0, "-", F31/F52)</f>
        <v>7.1129707112970713E-3</v>
      </c>
      <c r="H31" s="65">
        <v>0</v>
      </c>
      <c r="I31" s="9">
        <f>IF(H52=0, "-", H31/H52)</f>
        <v>0</v>
      </c>
      <c r="J31" s="8" t="str">
        <f t="shared" si="2"/>
        <v>-</v>
      </c>
      <c r="K31" s="9" t="str">
        <f t="shared" si="3"/>
        <v>-</v>
      </c>
    </row>
    <row r="32" spans="1:11" x14ac:dyDescent="0.2">
      <c r="A32" s="7" t="s">
        <v>347</v>
      </c>
      <c r="B32" s="65">
        <v>20</v>
      </c>
      <c r="C32" s="34">
        <f>IF(B52=0, "-", B32/B52)</f>
        <v>2.6041666666666668E-2</v>
      </c>
      <c r="D32" s="65">
        <v>70</v>
      </c>
      <c r="E32" s="9">
        <f>IF(D52=0, "-", D32/D52)</f>
        <v>8.7829360100376411E-2</v>
      </c>
      <c r="F32" s="81">
        <v>216</v>
      </c>
      <c r="G32" s="34">
        <f>IF(F52=0, "-", F32/F52)</f>
        <v>4.5188284518828455E-2</v>
      </c>
      <c r="H32" s="65">
        <v>288</v>
      </c>
      <c r="I32" s="9">
        <f>IF(H52=0, "-", H32/H52)</f>
        <v>8.7009063444108761E-2</v>
      </c>
      <c r="J32" s="8">
        <f t="shared" si="2"/>
        <v>-0.7142857142857143</v>
      </c>
      <c r="K32" s="9">
        <f t="shared" si="3"/>
        <v>-0.25</v>
      </c>
    </row>
    <row r="33" spans="1:11" x14ac:dyDescent="0.2">
      <c r="A33" s="7" t="s">
        <v>348</v>
      </c>
      <c r="B33" s="65">
        <v>99</v>
      </c>
      <c r="C33" s="34">
        <f>IF(B52=0, "-", B33/B52)</f>
        <v>0.12890625</v>
      </c>
      <c r="D33" s="65">
        <v>76</v>
      </c>
      <c r="E33" s="9">
        <f>IF(D52=0, "-", D33/D52)</f>
        <v>9.5357590966122965E-2</v>
      </c>
      <c r="F33" s="81">
        <v>478</v>
      </c>
      <c r="G33" s="34">
        <f>IF(F52=0, "-", F33/F52)</f>
        <v>0.1</v>
      </c>
      <c r="H33" s="65">
        <v>281</v>
      </c>
      <c r="I33" s="9">
        <f>IF(H52=0, "-", H33/H52)</f>
        <v>8.4894259818731124E-2</v>
      </c>
      <c r="J33" s="8">
        <f t="shared" si="2"/>
        <v>0.30263157894736842</v>
      </c>
      <c r="K33" s="9">
        <f t="shared" si="3"/>
        <v>0.70106761565836295</v>
      </c>
    </row>
    <row r="34" spans="1:11" x14ac:dyDescent="0.2">
      <c r="A34" s="7" t="s">
        <v>349</v>
      </c>
      <c r="B34" s="65">
        <v>1</v>
      </c>
      <c r="C34" s="34">
        <f>IF(B52=0, "-", B34/B52)</f>
        <v>1.3020833333333333E-3</v>
      </c>
      <c r="D34" s="65">
        <v>3</v>
      </c>
      <c r="E34" s="9">
        <f>IF(D52=0, "-", D34/D52)</f>
        <v>3.7641154328732747E-3</v>
      </c>
      <c r="F34" s="81">
        <v>20</v>
      </c>
      <c r="G34" s="34">
        <f>IF(F52=0, "-", F34/F52)</f>
        <v>4.1841004184100415E-3</v>
      </c>
      <c r="H34" s="65">
        <v>11</v>
      </c>
      <c r="I34" s="9">
        <f>IF(H52=0, "-", H34/H52)</f>
        <v>3.3232628398791541E-3</v>
      </c>
      <c r="J34" s="8">
        <f t="shared" si="2"/>
        <v>-0.66666666666666663</v>
      </c>
      <c r="K34" s="9">
        <f t="shared" si="3"/>
        <v>0.81818181818181823</v>
      </c>
    </row>
    <row r="35" spans="1:11" x14ac:dyDescent="0.2">
      <c r="A35" s="7" t="s">
        <v>350</v>
      </c>
      <c r="B35" s="65">
        <v>5</v>
      </c>
      <c r="C35" s="34">
        <f>IF(B52=0, "-", B35/B52)</f>
        <v>6.510416666666667E-3</v>
      </c>
      <c r="D35" s="65">
        <v>0</v>
      </c>
      <c r="E35" s="9">
        <f>IF(D52=0, "-", D35/D52)</f>
        <v>0</v>
      </c>
      <c r="F35" s="81">
        <v>14</v>
      </c>
      <c r="G35" s="34">
        <f>IF(F52=0, "-", F35/F52)</f>
        <v>2.9288702928870294E-3</v>
      </c>
      <c r="H35" s="65">
        <v>0</v>
      </c>
      <c r="I35" s="9">
        <f>IF(H52=0, "-", H35/H52)</f>
        <v>0</v>
      </c>
      <c r="J35" s="8" t="str">
        <f t="shared" si="2"/>
        <v>-</v>
      </c>
      <c r="K35" s="9" t="str">
        <f t="shared" si="3"/>
        <v>-</v>
      </c>
    </row>
    <row r="36" spans="1:11" x14ac:dyDescent="0.2">
      <c r="A36" s="7" t="s">
        <v>351</v>
      </c>
      <c r="B36" s="65">
        <v>37</v>
      </c>
      <c r="C36" s="34">
        <f>IF(B52=0, "-", B36/B52)</f>
        <v>4.8177083333333336E-2</v>
      </c>
      <c r="D36" s="65">
        <v>51</v>
      </c>
      <c r="E36" s="9">
        <f>IF(D52=0, "-", D36/D52)</f>
        <v>6.3989962358845673E-2</v>
      </c>
      <c r="F36" s="81">
        <v>346</v>
      </c>
      <c r="G36" s="34">
        <f>IF(F52=0, "-", F36/F52)</f>
        <v>7.2384937238493721E-2</v>
      </c>
      <c r="H36" s="65">
        <v>239</v>
      </c>
      <c r="I36" s="9">
        <f>IF(H52=0, "-", H36/H52)</f>
        <v>7.2205438066465261E-2</v>
      </c>
      <c r="J36" s="8">
        <f t="shared" si="2"/>
        <v>-0.27450980392156865</v>
      </c>
      <c r="K36" s="9">
        <f t="shared" si="3"/>
        <v>0.44769874476987448</v>
      </c>
    </row>
    <row r="37" spans="1:11" x14ac:dyDescent="0.2">
      <c r="A37" s="7" t="s">
        <v>352</v>
      </c>
      <c r="B37" s="65">
        <v>97</v>
      </c>
      <c r="C37" s="34">
        <f>IF(B52=0, "-", B37/B52)</f>
        <v>0.12630208333333334</v>
      </c>
      <c r="D37" s="65">
        <v>58</v>
      </c>
      <c r="E37" s="9">
        <f>IF(D52=0, "-", D37/D52)</f>
        <v>7.2772898368883315E-2</v>
      </c>
      <c r="F37" s="81">
        <v>527</v>
      </c>
      <c r="G37" s="34">
        <f>IF(F52=0, "-", F37/F52)</f>
        <v>0.1102510460251046</v>
      </c>
      <c r="H37" s="65">
        <v>261</v>
      </c>
      <c r="I37" s="9">
        <f>IF(H52=0, "-", H37/H52)</f>
        <v>7.8851963746223566E-2</v>
      </c>
      <c r="J37" s="8">
        <f t="shared" si="2"/>
        <v>0.67241379310344829</v>
      </c>
      <c r="K37" s="9">
        <f t="shared" si="3"/>
        <v>1.0191570881226053</v>
      </c>
    </row>
    <row r="38" spans="1:11" x14ac:dyDescent="0.2">
      <c r="A38" s="7" t="s">
        <v>353</v>
      </c>
      <c r="B38" s="65">
        <v>12</v>
      </c>
      <c r="C38" s="34">
        <f>IF(B52=0, "-", B38/B52)</f>
        <v>1.5625E-2</v>
      </c>
      <c r="D38" s="65">
        <v>0</v>
      </c>
      <c r="E38" s="9">
        <f>IF(D52=0, "-", D38/D52)</f>
        <v>0</v>
      </c>
      <c r="F38" s="81">
        <v>35</v>
      </c>
      <c r="G38" s="34">
        <f>IF(F52=0, "-", F38/F52)</f>
        <v>7.3221757322175732E-3</v>
      </c>
      <c r="H38" s="65">
        <v>0</v>
      </c>
      <c r="I38" s="9">
        <f>IF(H52=0, "-", H38/H52)</f>
        <v>0</v>
      </c>
      <c r="J38" s="8" t="str">
        <f t="shared" si="2"/>
        <v>-</v>
      </c>
      <c r="K38" s="9" t="str">
        <f t="shared" si="3"/>
        <v>-</v>
      </c>
    </row>
    <row r="39" spans="1:11" x14ac:dyDescent="0.2">
      <c r="A39" s="7" t="s">
        <v>354</v>
      </c>
      <c r="B39" s="65">
        <v>111</v>
      </c>
      <c r="C39" s="34">
        <f>IF(B52=0, "-", B39/B52)</f>
        <v>0.14453125</v>
      </c>
      <c r="D39" s="65">
        <v>22</v>
      </c>
      <c r="E39" s="9">
        <f>IF(D52=0, "-", D39/D52)</f>
        <v>2.7603513174404015E-2</v>
      </c>
      <c r="F39" s="81">
        <v>565</v>
      </c>
      <c r="G39" s="34">
        <f>IF(F52=0, "-", F39/F52)</f>
        <v>0.11820083682008369</v>
      </c>
      <c r="H39" s="65">
        <v>97</v>
      </c>
      <c r="I39" s="9">
        <f>IF(H52=0, "-", H39/H52)</f>
        <v>2.9305135951661631E-2</v>
      </c>
      <c r="J39" s="8">
        <f t="shared" si="2"/>
        <v>4.0454545454545459</v>
      </c>
      <c r="K39" s="9">
        <f t="shared" si="3"/>
        <v>4.8247422680412368</v>
      </c>
    </row>
    <row r="40" spans="1:11" x14ac:dyDescent="0.2">
      <c r="A40" s="7" t="s">
        <v>355</v>
      </c>
      <c r="B40" s="65">
        <v>43</v>
      </c>
      <c r="C40" s="34">
        <f>IF(B52=0, "-", B40/B52)</f>
        <v>5.5989583333333336E-2</v>
      </c>
      <c r="D40" s="65">
        <v>123</v>
      </c>
      <c r="E40" s="9">
        <f>IF(D52=0, "-", D40/D52)</f>
        <v>0.15432873274780426</v>
      </c>
      <c r="F40" s="81">
        <v>667</v>
      </c>
      <c r="G40" s="34">
        <f>IF(F52=0, "-", F40/F52)</f>
        <v>0.13953974895397489</v>
      </c>
      <c r="H40" s="65">
        <v>686</v>
      </c>
      <c r="I40" s="9">
        <f>IF(H52=0, "-", H40/H52)</f>
        <v>0.20725075528700906</v>
      </c>
      <c r="J40" s="8">
        <f t="shared" si="2"/>
        <v>-0.65040650406504064</v>
      </c>
      <c r="K40" s="9">
        <f t="shared" si="3"/>
        <v>-2.7696793002915453E-2</v>
      </c>
    </row>
    <row r="41" spans="1:11" x14ac:dyDescent="0.2">
      <c r="A41" s="7" t="s">
        <v>356</v>
      </c>
      <c r="B41" s="65">
        <v>39</v>
      </c>
      <c r="C41" s="34">
        <f>IF(B52=0, "-", B41/B52)</f>
        <v>5.078125E-2</v>
      </c>
      <c r="D41" s="65">
        <v>58</v>
      </c>
      <c r="E41" s="9">
        <f>IF(D52=0, "-", D41/D52)</f>
        <v>7.2772898368883315E-2</v>
      </c>
      <c r="F41" s="81">
        <v>342</v>
      </c>
      <c r="G41" s="34">
        <f>IF(F52=0, "-", F41/F52)</f>
        <v>7.1548117154811713E-2</v>
      </c>
      <c r="H41" s="65">
        <v>197</v>
      </c>
      <c r="I41" s="9">
        <f>IF(H52=0, "-", H41/H52)</f>
        <v>5.9516616314199397E-2</v>
      </c>
      <c r="J41" s="8">
        <f t="shared" si="2"/>
        <v>-0.32758620689655171</v>
      </c>
      <c r="K41" s="9">
        <f t="shared" si="3"/>
        <v>0.73604060913705582</v>
      </c>
    </row>
    <row r="42" spans="1:11" x14ac:dyDescent="0.2">
      <c r="A42" s="7" t="s">
        <v>357</v>
      </c>
      <c r="B42" s="65">
        <v>67</v>
      </c>
      <c r="C42" s="34">
        <f>IF(B52=0, "-", B42/B52)</f>
        <v>8.7239583333333329E-2</v>
      </c>
      <c r="D42" s="65">
        <v>59</v>
      </c>
      <c r="E42" s="9">
        <f>IF(D52=0, "-", D42/D52)</f>
        <v>7.4027603513174403E-2</v>
      </c>
      <c r="F42" s="81">
        <v>302</v>
      </c>
      <c r="G42" s="34">
        <f>IF(F52=0, "-", F42/F52)</f>
        <v>6.3179916317991636E-2</v>
      </c>
      <c r="H42" s="65">
        <v>329</v>
      </c>
      <c r="I42" s="9">
        <f>IF(H52=0, "-", H42/H52)</f>
        <v>9.9395770392749244E-2</v>
      </c>
      <c r="J42" s="8">
        <f t="shared" si="2"/>
        <v>0.13559322033898305</v>
      </c>
      <c r="K42" s="9">
        <f t="shared" si="3"/>
        <v>-8.2066869300911852E-2</v>
      </c>
    </row>
    <row r="43" spans="1:11" x14ac:dyDescent="0.2">
      <c r="A43" s="7" t="s">
        <v>358</v>
      </c>
      <c r="B43" s="65">
        <v>2</v>
      </c>
      <c r="C43" s="34">
        <f>IF(B52=0, "-", B43/B52)</f>
        <v>2.6041666666666665E-3</v>
      </c>
      <c r="D43" s="65">
        <v>0</v>
      </c>
      <c r="E43" s="9">
        <f>IF(D52=0, "-", D43/D52)</f>
        <v>0</v>
      </c>
      <c r="F43" s="81">
        <v>8</v>
      </c>
      <c r="G43" s="34">
        <f>IF(F52=0, "-", F43/F52)</f>
        <v>1.6736401673640166E-3</v>
      </c>
      <c r="H43" s="65">
        <v>0</v>
      </c>
      <c r="I43" s="9">
        <f>IF(H52=0, "-", H43/H52)</f>
        <v>0</v>
      </c>
      <c r="J43" s="8" t="str">
        <f t="shared" si="2"/>
        <v>-</v>
      </c>
      <c r="K43" s="9" t="str">
        <f t="shared" si="3"/>
        <v>-</v>
      </c>
    </row>
    <row r="44" spans="1:11" x14ac:dyDescent="0.2">
      <c r="A44" s="7" t="s">
        <v>359</v>
      </c>
      <c r="B44" s="65">
        <v>0</v>
      </c>
      <c r="C44" s="34">
        <f>IF(B52=0, "-", B44/B52)</f>
        <v>0</v>
      </c>
      <c r="D44" s="65">
        <v>0</v>
      </c>
      <c r="E44" s="9">
        <f>IF(D52=0, "-", D44/D52)</f>
        <v>0</v>
      </c>
      <c r="F44" s="81">
        <v>0</v>
      </c>
      <c r="G44" s="34">
        <f>IF(F52=0, "-", F44/F52)</f>
        <v>0</v>
      </c>
      <c r="H44" s="65">
        <v>20</v>
      </c>
      <c r="I44" s="9">
        <f>IF(H52=0, "-", H44/H52)</f>
        <v>6.0422960725075529E-3</v>
      </c>
      <c r="J44" s="8" t="str">
        <f t="shared" si="2"/>
        <v>-</v>
      </c>
      <c r="K44" s="9">
        <f t="shared" si="3"/>
        <v>-1</v>
      </c>
    </row>
    <row r="45" spans="1:11" x14ac:dyDescent="0.2">
      <c r="A45" s="7" t="s">
        <v>360</v>
      </c>
      <c r="B45" s="65">
        <v>6</v>
      </c>
      <c r="C45" s="34">
        <f>IF(B52=0, "-", B45/B52)</f>
        <v>7.8125E-3</v>
      </c>
      <c r="D45" s="65">
        <v>0</v>
      </c>
      <c r="E45" s="9">
        <f>IF(D52=0, "-", D45/D52)</f>
        <v>0</v>
      </c>
      <c r="F45" s="81">
        <v>78</v>
      </c>
      <c r="G45" s="34">
        <f>IF(F52=0, "-", F45/F52)</f>
        <v>1.6317991631799162E-2</v>
      </c>
      <c r="H45" s="65">
        <v>0</v>
      </c>
      <c r="I45" s="9">
        <f>IF(H52=0, "-", H45/H52)</f>
        <v>0</v>
      </c>
      <c r="J45" s="8" t="str">
        <f t="shared" si="2"/>
        <v>-</v>
      </c>
      <c r="K45" s="9" t="str">
        <f t="shared" si="3"/>
        <v>-</v>
      </c>
    </row>
    <row r="46" spans="1:11" x14ac:dyDescent="0.2">
      <c r="A46" s="7" t="s">
        <v>361</v>
      </c>
      <c r="B46" s="65">
        <v>88</v>
      </c>
      <c r="C46" s="34">
        <f>IF(B52=0, "-", B46/B52)</f>
        <v>0.11458333333333333</v>
      </c>
      <c r="D46" s="65">
        <v>101</v>
      </c>
      <c r="E46" s="9">
        <f>IF(D52=0, "-", D46/D52)</f>
        <v>0.12672521957340024</v>
      </c>
      <c r="F46" s="81">
        <v>395</v>
      </c>
      <c r="G46" s="34">
        <f>IF(F52=0, "-", F46/F52)</f>
        <v>8.263598326359832E-2</v>
      </c>
      <c r="H46" s="65">
        <v>348</v>
      </c>
      <c r="I46" s="9">
        <f>IF(H52=0, "-", H46/H52)</f>
        <v>0.10513595166163142</v>
      </c>
      <c r="J46" s="8">
        <f t="shared" si="2"/>
        <v>-0.12871287128712872</v>
      </c>
      <c r="K46" s="9">
        <f t="shared" si="3"/>
        <v>0.13505747126436782</v>
      </c>
    </row>
    <row r="47" spans="1:11" x14ac:dyDescent="0.2">
      <c r="A47" s="7" t="s">
        <v>362</v>
      </c>
      <c r="B47" s="65">
        <v>3</v>
      </c>
      <c r="C47" s="34">
        <f>IF(B52=0, "-", B47/B52)</f>
        <v>3.90625E-3</v>
      </c>
      <c r="D47" s="65">
        <v>12</v>
      </c>
      <c r="E47" s="9">
        <f>IF(D52=0, "-", D47/D52)</f>
        <v>1.5056461731493099E-2</v>
      </c>
      <c r="F47" s="81">
        <v>12</v>
      </c>
      <c r="G47" s="34">
        <f>IF(F52=0, "-", F47/F52)</f>
        <v>2.5104602510460251E-3</v>
      </c>
      <c r="H47" s="65">
        <v>23</v>
      </c>
      <c r="I47" s="9">
        <f>IF(H52=0, "-", H47/H52)</f>
        <v>6.9486404833836862E-3</v>
      </c>
      <c r="J47" s="8">
        <f t="shared" si="2"/>
        <v>-0.75</v>
      </c>
      <c r="K47" s="9">
        <f t="shared" si="3"/>
        <v>-0.47826086956521741</v>
      </c>
    </row>
    <row r="48" spans="1:11" x14ac:dyDescent="0.2">
      <c r="A48" s="7" t="s">
        <v>363</v>
      </c>
      <c r="B48" s="65">
        <v>40</v>
      </c>
      <c r="C48" s="34">
        <f>IF(B52=0, "-", B48/B52)</f>
        <v>5.2083333333333336E-2</v>
      </c>
      <c r="D48" s="65">
        <v>52</v>
      </c>
      <c r="E48" s="9">
        <f>IF(D52=0, "-", D48/D52)</f>
        <v>6.5244667503136761E-2</v>
      </c>
      <c r="F48" s="81">
        <v>194</v>
      </c>
      <c r="G48" s="34">
        <f>IF(F52=0, "-", F48/F52)</f>
        <v>4.0585774058577405E-2</v>
      </c>
      <c r="H48" s="65">
        <v>182</v>
      </c>
      <c r="I48" s="9">
        <f>IF(H52=0, "-", H48/H52)</f>
        <v>5.4984894259818728E-2</v>
      </c>
      <c r="J48" s="8">
        <f t="shared" si="2"/>
        <v>-0.23076923076923078</v>
      </c>
      <c r="K48" s="9">
        <f t="shared" si="3"/>
        <v>6.5934065934065936E-2</v>
      </c>
    </row>
    <row r="49" spans="1:11" x14ac:dyDescent="0.2">
      <c r="A49" s="7" t="s">
        <v>364</v>
      </c>
      <c r="B49" s="65">
        <v>30</v>
      </c>
      <c r="C49" s="34">
        <f>IF(B52=0, "-", B49/B52)</f>
        <v>3.90625E-2</v>
      </c>
      <c r="D49" s="65">
        <v>88</v>
      </c>
      <c r="E49" s="9">
        <f>IF(D52=0, "-", D49/D52)</f>
        <v>0.11041405269761606</v>
      </c>
      <c r="F49" s="81">
        <v>289</v>
      </c>
      <c r="G49" s="34">
        <f>IF(F52=0, "-", F49/F52)</f>
        <v>6.0460251046025107E-2</v>
      </c>
      <c r="H49" s="65">
        <v>289</v>
      </c>
      <c r="I49" s="9">
        <f>IF(H52=0, "-", H49/H52)</f>
        <v>8.7311178247734142E-2</v>
      </c>
      <c r="J49" s="8">
        <f t="shared" si="2"/>
        <v>-0.65909090909090906</v>
      </c>
      <c r="K49" s="9">
        <f t="shared" si="3"/>
        <v>0</v>
      </c>
    </row>
    <row r="50" spans="1:11" x14ac:dyDescent="0.2">
      <c r="A50" s="7" t="s">
        <v>365</v>
      </c>
      <c r="B50" s="65">
        <v>40</v>
      </c>
      <c r="C50" s="34">
        <f>IF(B52=0, "-", B50/B52)</f>
        <v>5.2083333333333336E-2</v>
      </c>
      <c r="D50" s="65">
        <v>0</v>
      </c>
      <c r="E50" s="9">
        <f>IF(D52=0, "-", D50/D52)</f>
        <v>0</v>
      </c>
      <c r="F50" s="81">
        <v>173</v>
      </c>
      <c r="G50" s="34">
        <f>IF(F52=0, "-", F50/F52)</f>
        <v>3.6192468619246861E-2</v>
      </c>
      <c r="H50" s="65">
        <v>0</v>
      </c>
      <c r="I50" s="9">
        <f>IF(H52=0, "-", H50/H52)</f>
        <v>0</v>
      </c>
      <c r="J50" s="8" t="str">
        <f t="shared" si="2"/>
        <v>-</v>
      </c>
      <c r="K50" s="9" t="str">
        <f t="shared" si="3"/>
        <v>-</v>
      </c>
    </row>
    <row r="51" spans="1:11" x14ac:dyDescent="0.2">
      <c r="A51" s="2"/>
      <c r="B51" s="68"/>
      <c r="C51" s="33"/>
      <c r="D51" s="68"/>
      <c r="E51" s="6"/>
      <c r="F51" s="82"/>
      <c r="G51" s="33"/>
      <c r="H51" s="68"/>
      <c r="I51" s="6"/>
      <c r="J51" s="5"/>
      <c r="K51" s="6"/>
    </row>
    <row r="52" spans="1:11" s="43" customFormat="1" x14ac:dyDescent="0.2">
      <c r="A52" s="162" t="s">
        <v>589</v>
      </c>
      <c r="B52" s="71">
        <f>SUM(B29:B51)</f>
        <v>768</v>
      </c>
      <c r="C52" s="40">
        <f>B52/6802</f>
        <v>0.11290796824463394</v>
      </c>
      <c r="D52" s="71">
        <f>SUM(D29:D51)</f>
        <v>797</v>
      </c>
      <c r="E52" s="41">
        <f>D52/7200</f>
        <v>0.11069444444444444</v>
      </c>
      <c r="F52" s="77">
        <f>SUM(F29:F51)</f>
        <v>4780</v>
      </c>
      <c r="G52" s="42">
        <f>F52/36274</f>
        <v>0.13177482494348569</v>
      </c>
      <c r="H52" s="71">
        <f>SUM(H29:H51)</f>
        <v>3310</v>
      </c>
      <c r="I52" s="41">
        <f>H52/28087</f>
        <v>0.11784811478620003</v>
      </c>
      <c r="J52" s="37">
        <f>IF(D52=0, "-", IF((B52-D52)/D52&lt;10, (B52-D52)/D52, "&gt;999%"))</f>
        <v>-3.6386449184441658E-2</v>
      </c>
      <c r="K52" s="38">
        <f>IF(H52=0, "-", IF((F52-H52)/H52&lt;10, (F52-H52)/H52, "&gt;999%"))</f>
        <v>0.44410876132930516</v>
      </c>
    </row>
    <row r="53" spans="1:11" x14ac:dyDescent="0.2">
      <c r="B53" s="83"/>
      <c r="D53" s="83"/>
      <c r="F53" s="83"/>
      <c r="H53" s="83"/>
    </row>
    <row r="54" spans="1:11" x14ac:dyDescent="0.2">
      <c r="A54" s="163" t="s">
        <v>148</v>
      </c>
      <c r="B54" s="61" t="s">
        <v>12</v>
      </c>
      <c r="C54" s="62" t="s">
        <v>13</v>
      </c>
      <c r="D54" s="61" t="s">
        <v>12</v>
      </c>
      <c r="E54" s="63" t="s">
        <v>13</v>
      </c>
      <c r="F54" s="62" t="s">
        <v>12</v>
      </c>
      <c r="G54" s="62" t="s">
        <v>13</v>
      </c>
      <c r="H54" s="61" t="s">
        <v>12</v>
      </c>
      <c r="I54" s="63" t="s">
        <v>13</v>
      </c>
      <c r="J54" s="61"/>
      <c r="K54" s="63"/>
    </row>
    <row r="55" spans="1:11" x14ac:dyDescent="0.2">
      <c r="A55" s="7" t="s">
        <v>366</v>
      </c>
      <c r="B55" s="65">
        <v>11</v>
      </c>
      <c r="C55" s="34">
        <f>IF(B66=0, "-", B55/B66)</f>
        <v>9.8214285714285712E-2</v>
      </c>
      <c r="D55" s="65">
        <v>6</v>
      </c>
      <c r="E55" s="9">
        <f>IF(D66=0, "-", D55/D66)</f>
        <v>6.5934065934065936E-2</v>
      </c>
      <c r="F55" s="81">
        <v>38</v>
      </c>
      <c r="G55" s="34">
        <f>IF(F66=0, "-", F55/F66)</f>
        <v>8.0679405520169847E-2</v>
      </c>
      <c r="H55" s="65">
        <v>23</v>
      </c>
      <c r="I55" s="9">
        <f>IF(H66=0, "-", H55/H66)</f>
        <v>6.9908814589665649E-2</v>
      </c>
      <c r="J55" s="8">
        <f t="shared" ref="J55:J64" si="4">IF(D55=0, "-", IF((B55-D55)/D55&lt;10, (B55-D55)/D55, "&gt;999%"))</f>
        <v>0.83333333333333337</v>
      </c>
      <c r="K55" s="9">
        <f t="shared" ref="K55:K64" si="5">IF(H55=0, "-", IF((F55-H55)/H55&lt;10, (F55-H55)/H55, "&gt;999%"))</f>
        <v>0.65217391304347827</v>
      </c>
    </row>
    <row r="56" spans="1:11" x14ac:dyDescent="0.2">
      <c r="A56" s="7" t="s">
        <v>367</v>
      </c>
      <c r="B56" s="65">
        <v>11</v>
      </c>
      <c r="C56" s="34">
        <f>IF(B66=0, "-", B56/B66)</f>
        <v>9.8214285714285712E-2</v>
      </c>
      <c r="D56" s="65">
        <v>26</v>
      </c>
      <c r="E56" s="9">
        <f>IF(D66=0, "-", D56/D66)</f>
        <v>0.2857142857142857</v>
      </c>
      <c r="F56" s="81">
        <v>126</v>
      </c>
      <c r="G56" s="34">
        <f>IF(F66=0, "-", F56/F66)</f>
        <v>0.26751592356687898</v>
      </c>
      <c r="H56" s="65">
        <v>71</v>
      </c>
      <c r="I56" s="9">
        <f>IF(H66=0, "-", H56/H66)</f>
        <v>0.21580547112462006</v>
      </c>
      <c r="J56" s="8">
        <f t="shared" si="4"/>
        <v>-0.57692307692307687</v>
      </c>
      <c r="K56" s="9">
        <f t="shared" si="5"/>
        <v>0.77464788732394363</v>
      </c>
    </row>
    <row r="57" spans="1:11" x14ac:dyDescent="0.2">
      <c r="A57" s="7" t="s">
        <v>368</v>
      </c>
      <c r="B57" s="65">
        <v>16</v>
      </c>
      <c r="C57" s="34">
        <f>IF(B66=0, "-", B57/B66)</f>
        <v>0.14285714285714285</v>
      </c>
      <c r="D57" s="65">
        <v>11</v>
      </c>
      <c r="E57" s="9">
        <f>IF(D66=0, "-", D57/D66)</f>
        <v>0.12087912087912088</v>
      </c>
      <c r="F57" s="81">
        <v>57</v>
      </c>
      <c r="G57" s="34">
        <f>IF(F66=0, "-", F57/F66)</f>
        <v>0.12101910828025478</v>
      </c>
      <c r="H57" s="65">
        <v>49</v>
      </c>
      <c r="I57" s="9">
        <f>IF(H66=0, "-", H57/H66)</f>
        <v>0.14893617021276595</v>
      </c>
      <c r="J57" s="8">
        <f t="shared" si="4"/>
        <v>0.45454545454545453</v>
      </c>
      <c r="K57" s="9">
        <f t="shared" si="5"/>
        <v>0.16326530612244897</v>
      </c>
    </row>
    <row r="58" spans="1:11" x14ac:dyDescent="0.2">
      <c r="A58" s="7" t="s">
        <v>369</v>
      </c>
      <c r="B58" s="65">
        <v>7</v>
      </c>
      <c r="C58" s="34">
        <f>IF(B66=0, "-", B58/B66)</f>
        <v>6.25E-2</v>
      </c>
      <c r="D58" s="65">
        <v>3</v>
      </c>
      <c r="E58" s="9">
        <f>IF(D66=0, "-", D58/D66)</f>
        <v>3.2967032967032968E-2</v>
      </c>
      <c r="F58" s="81">
        <v>18</v>
      </c>
      <c r="G58" s="34">
        <f>IF(F66=0, "-", F58/F66)</f>
        <v>3.8216560509554139E-2</v>
      </c>
      <c r="H58" s="65">
        <v>17</v>
      </c>
      <c r="I58" s="9">
        <f>IF(H66=0, "-", H58/H66)</f>
        <v>5.1671732522796353E-2</v>
      </c>
      <c r="J58" s="8">
        <f t="shared" si="4"/>
        <v>1.3333333333333333</v>
      </c>
      <c r="K58" s="9">
        <f t="shared" si="5"/>
        <v>5.8823529411764705E-2</v>
      </c>
    </row>
    <row r="59" spans="1:11" x14ac:dyDescent="0.2">
      <c r="A59" s="7" t="s">
        <v>370</v>
      </c>
      <c r="B59" s="65">
        <v>6</v>
      </c>
      <c r="C59" s="34">
        <f>IF(B66=0, "-", B59/B66)</f>
        <v>5.3571428571428568E-2</v>
      </c>
      <c r="D59" s="65">
        <v>5</v>
      </c>
      <c r="E59" s="9">
        <f>IF(D66=0, "-", D59/D66)</f>
        <v>5.4945054945054944E-2</v>
      </c>
      <c r="F59" s="81">
        <v>11</v>
      </c>
      <c r="G59" s="34">
        <f>IF(F66=0, "-", F59/F66)</f>
        <v>2.3354564755838639E-2</v>
      </c>
      <c r="H59" s="65">
        <v>15</v>
      </c>
      <c r="I59" s="9">
        <f>IF(H66=0, "-", H59/H66)</f>
        <v>4.5592705167173252E-2</v>
      </c>
      <c r="J59" s="8">
        <f t="shared" si="4"/>
        <v>0.2</v>
      </c>
      <c r="K59" s="9">
        <f t="shared" si="5"/>
        <v>-0.26666666666666666</v>
      </c>
    </row>
    <row r="60" spans="1:11" x14ac:dyDescent="0.2">
      <c r="A60" s="7" t="s">
        <v>371</v>
      </c>
      <c r="B60" s="65">
        <v>10</v>
      </c>
      <c r="C60" s="34">
        <f>IF(B66=0, "-", B60/B66)</f>
        <v>8.9285714285714288E-2</v>
      </c>
      <c r="D60" s="65">
        <v>9</v>
      </c>
      <c r="E60" s="9">
        <f>IF(D66=0, "-", D60/D66)</f>
        <v>9.8901098901098897E-2</v>
      </c>
      <c r="F60" s="81">
        <v>35</v>
      </c>
      <c r="G60" s="34">
        <f>IF(F66=0, "-", F60/F66)</f>
        <v>7.4309978768577492E-2</v>
      </c>
      <c r="H60" s="65">
        <v>24</v>
      </c>
      <c r="I60" s="9">
        <f>IF(H66=0, "-", H60/H66)</f>
        <v>7.29483282674772E-2</v>
      </c>
      <c r="J60" s="8">
        <f t="shared" si="4"/>
        <v>0.1111111111111111</v>
      </c>
      <c r="K60" s="9">
        <f t="shared" si="5"/>
        <v>0.45833333333333331</v>
      </c>
    </row>
    <row r="61" spans="1:11" x14ac:dyDescent="0.2">
      <c r="A61" s="7" t="s">
        <v>372</v>
      </c>
      <c r="B61" s="65">
        <v>3</v>
      </c>
      <c r="C61" s="34">
        <f>IF(B66=0, "-", B61/B66)</f>
        <v>2.6785714285714284E-2</v>
      </c>
      <c r="D61" s="65">
        <v>0</v>
      </c>
      <c r="E61" s="9">
        <f>IF(D66=0, "-", D61/D66)</f>
        <v>0</v>
      </c>
      <c r="F61" s="81">
        <v>3</v>
      </c>
      <c r="G61" s="34">
        <f>IF(F66=0, "-", F61/F66)</f>
        <v>6.369426751592357E-3</v>
      </c>
      <c r="H61" s="65">
        <v>0</v>
      </c>
      <c r="I61" s="9">
        <f>IF(H66=0, "-", H61/H66)</f>
        <v>0</v>
      </c>
      <c r="J61" s="8" t="str">
        <f t="shared" si="4"/>
        <v>-</v>
      </c>
      <c r="K61" s="9" t="str">
        <f t="shared" si="5"/>
        <v>-</v>
      </c>
    </row>
    <row r="62" spans="1:11" x14ac:dyDescent="0.2">
      <c r="A62" s="7" t="s">
        <v>373</v>
      </c>
      <c r="B62" s="65">
        <v>17</v>
      </c>
      <c r="C62" s="34">
        <f>IF(B66=0, "-", B62/B66)</f>
        <v>0.15178571428571427</v>
      </c>
      <c r="D62" s="65">
        <v>15</v>
      </c>
      <c r="E62" s="9">
        <f>IF(D66=0, "-", D62/D66)</f>
        <v>0.16483516483516483</v>
      </c>
      <c r="F62" s="81">
        <v>52</v>
      </c>
      <c r="G62" s="34">
        <f>IF(F66=0, "-", F62/F66)</f>
        <v>0.11040339702760085</v>
      </c>
      <c r="H62" s="65">
        <v>51</v>
      </c>
      <c r="I62" s="9">
        <f>IF(H66=0, "-", H62/H66)</f>
        <v>0.15501519756838905</v>
      </c>
      <c r="J62" s="8">
        <f t="shared" si="4"/>
        <v>0.13333333333333333</v>
      </c>
      <c r="K62" s="9">
        <f t="shared" si="5"/>
        <v>1.9607843137254902E-2</v>
      </c>
    </row>
    <row r="63" spans="1:11" x14ac:dyDescent="0.2">
      <c r="A63" s="7" t="s">
        <v>374</v>
      </c>
      <c r="B63" s="65">
        <v>10</v>
      </c>
      <c r="C63" s="34">
        <f>IF(B66=0, "-", B63/B66)</f>
        <v>8.9285714285714288E-2</v>
      </c>
      <c r="D63" s="65">
        <v>4</v>
      </c>
      <c r="E63" s="9">
        <f>IF(D66=0, "-", D63/D66)</f>
        <v>4.3956043956043959E-2</v>
      </c>
      <c r="F63" s="81">
        <v>27</v>
      </c>
      <c r="G63" s="34">
        <f>IF(F66=0, "-", F63/F66)</f>
        <v>5.7324840764331211E-2</v>
      </c>
      <c r="H63" s="65">
        <v>15</v>
      </c>
      <c r="I63" s="9">
        <f>IF(H66=0, "-", H63/H66)</f>
        <v>4.5592705167173252E-2</v>
      </c>
      <c r="J63" s="8">
        <f t="shared" si="4"/>
        <v>1.5</v>
      </c>
      <c r="K63" s="9">
        <f t="shared" si="5"/>
        <v>0.8</v>
      </c>
    </row>
    <row r="64" spans="1:11" x14ac:dyDescent="0.2">
      <c r="A64" s="7" t="s">
        <v>375</v>
      </c>
      <c r="B64" s="65">
        <v>21</v>
      </c>
      <c r="C64" s="34">
        <f>IF(B66=0, "-", B64/B66)</f>
        <v>0.1875</v>
      </c>
      <c r="D64" s="65">
        <v>12</v>
      </c>
      <c r="E64" s="9">
        <f>IF(D66=0, "-", D64/D66)</f>
        <v>0.13186813186813187</v>
      </c>
      <c r="F64" s="81">
        <v>104</v>
      </c>
      <c r="G64" s="34">
        <f>IF(F66=0, "-", F64/F66)</f>
        <v>0.2208067940552017</v>
      </c>
      <c r="H64" s="65">
        <v>64</v>
      </c>
      <c r="I64" s="9">
        <f>IF(H66=0, "-", H64/H66)</f>
        <v>0.19452887537993921</v>
      </c>
      <c r="J64" s="8">
        <f t="shared" si="4"/>
        <v>0.75</v>
      </c>
      <c r="K64" s="9">
        <f t="shared" si="5"/>
        <v>0.625</v>
      </c>
    </row>
    <row r="65" spans="1:11" x14ac:dyDescent="0.2">
      <c r="A65" s="2"/>
      <c r="B65" s="68"/>
      <c r="C65" s="33"/>
      <c r="D65" s="68"/>
      <c r="E65" s="6"/>
      <c r="F65" s="82"/>
      <c r="G65" s="33"/>
      <c r="H65" s="68"/>
      <c r="I65" s="6"/>
      <c r="J65" s="5"/>
      <c r="K65" s="6"/>
    </row>
    <row r="66" spans="1:11" s="43" customFormat="1" x14ac:dyDescent="0.2">
      <c r="A66" s="162" t="s">
        <v>588</v>
      </c>
      <c r="B66" s="71">
        <f>SUM(B55:B65)</f>
        <v>112</v>
      </c>
      <c r="C66" s="40">
        <f>B66/6802</f>
        <v>1.6465745369009115E-2</v>
      </c>
      <c r="D66" s="71">
        <f>SUM(D55:D65)</f>
        <v>91</v>
      </c>
      <c r="E66" s="41">
        <f>D66/7200</f>
        <v>1.2638888888888889E-2</v>
      </c>
      <c r="F66" s="77">
        <f>SUM(F55:F65)</f>
        <v>471</v>
      </c>
      <c r="G66" s="42">
        <f>F66/36274</f>
        <v>1.2984506809284887E-2</v>
      </c>
      <c r="H66" s="71">
        <f>SUM(H55:H65)</f>
        <v>329</v>
      </c>
      <c r="I66" s="41">
        <f>H66/28087</f>
        <v>1.1713604158507494E-2</v>
      </c>
      <c r="J66" s="37">
        <f>IF(D66=0, "-", IF((B66-D66)/D66&lt;10, (B66-D66)/D66, "&gt;999%"))</f>
        <v>0.23076923076923078</v>
      </c>
      <c r="K66" s="38">
        <f>IF(H66=0, "-", IF((F66-H66)/H66&lt;10, (F66-H66)/H66, "&gt;999%"))</f>
        <v>0.43161094224924013</v>
      </c>
    </row>
    <row r="67" spans="1:11" x14ac:dyDescent="0.2">
      <c r="B67" s="83"/>
      <c r="D67" s="83"/>
      <c r="F67" s="83"/>
      <c r="H67" s="83"/>
    </row>
    <row r="68" spans="1:11" s="43" customFormat="1" x14ac:dyDescent="0.2">
      <c r="A68" s="162" t="s">
        <v>587</v>
      </c>
      <c r="B68" s="71">
        <v>880</v>
      </c>
      <c r="C68" s="40">
        <f>B68/6802</f>
        <v>0.12937371361364305</v>
      </c>
      <c r="D68" s="71">
        <v>888</v>
      </c>
      <c r="E68" s="41">
        <f>D68/7200</f>
        <v>0.12333333333333334</v>
      </c>
      <c r="F68" s="77">
        <v>5251</v>
      </c>
      <c r="G68" s="42">
        <f>F68/36274</f>
        <v>0.14475933175277059</v>
      </c>
      <c r="H68" s="71">
        <v>3639</v>
      </c>
      <c r="I68" s="41">
        <f>H68/28087</f>
        <v>0.12956171894470753</v>
      </c>
      <c r="J68" s="37">
        <f>IF(D68=0, "-", IF((B68-D68)/D68&lt;10, (B68-D68)/D68, "&gt;999%"))</f>
        <v>-9.0090090090090089E-3</v>
      </c>
      <c r="K68" s="38">
        <f>IF(H68=0, "-", IF((F68-H68)/H68&lt;10, (F68-H68)/H68, "&gt;999%"))</f>
        <v>0.44297884034075297</v>
      </c>
    </row>
    <row r="69" spans="1:11" x14ac:dyDescent="0.2">
      <c r="B69" s="83"/>
      <c r="D69" s="83"/>
      <c r="F69" s="83"/>
      <c r="H69" s="83"/>
    </row>
    <row r="70" spans="1:11" ht="15.75" x14ac:dyDescent="0.25">
      <c r="A70" s="164" t="s">
        <v>118</v>
      </c>
      <c r="B70" s="196" t="s">
        <v>1</v>
      </c>
      <c r="C70" s="200"/>
      <c r="D70" s="200"/>
      <c r="E70" s="197"/>
      <c r="F70" s="196" t="s">
        <v>14</v>
      </c>
      <c r="G70" s="200"/>
      <c r="H70" s="200"/>
      <c r="I70" s="197"/>
      <c r="J70" s="196" t="s">
        <v>15</v>
      </c>
      <c r="K70" s="197"/>
    </row>
    <row r="71" spans="1:11" x14ac:dyDescent="0.2">
      <c r="A71" s="22"/>
      <c r="B71" s="196">
        <f>VALUE(RIGHT($B$2, 4))</f>
        <v>2021</v>
      </c>
      <c r="C71" s="197"/>
      <c r="D71" s="196">
        <f>B71-1</f>
        <v>2020</v>
      </c>
      <c r="E71" s="204"/>
      <c r="F71" s="196">
        <f>B71</f>
        <v>2021</v>
      </c>
      <c r="G71" s="204"/>
      <c r="H71" s="196">
        <f>D71</f>
        <v>2020</v>
      </c>
      <c r="I71" s="204"/>
      <c r="J71" s="140" t="s">
        <v>4</v>
      </c>
      <c r="K71" s="141" t="s">
        <v>2</v>
      </c>
    </row>
    <row r="72" spans="1:11" x14ac:dyDescent="0.2">
      <c r="A72" s="163" t="s">
        <v>149</v>
      </c>
      <c r="B72" s="61" t="s">
        <v>12</v>
      </c>
      <c r="C72" s="62" t="s">
        <v>13</v>
      </c>
      <c r="D72" s="61" t="s">
        <v>12</v>
      </c>
      <c r="E72" s="63" t="s">
        <v>13</v>
      </c>
      <c r="F72" s="62" t="s">
        <v>12</v>
      </c>
      <c r="G72" s="62" t="s">
        <v>13</v>
      </c>
      <c r="H72" s="61" t="s">
        <v>12</v>
      </c>
      <c r="I72" s="63" t="s">
        <v>13</v>
      </c>
      <c r="J72" s="61"/>
      <c r="K72" s="63"/>
    </row>
    <row r="73" spans="1:11" x14ac:dyDescent="0.2">
      <c r="A73" s="7" t="s">
        <v>376</v>
      </c>
      <c r="B73" s="65">
        <v>0</v>
      </c>
      <c r="C73" s="34">
        <f>IF(B95=0, "-", B73/B95)</f>
        <v>0</v>
      </c>
      <c r="D73" s="65">
        <v>0</v>
      </c>
      <c r="E73" s="9">
        <f>IF(D95=0, "-", D73/D95)</f>
        <v>0</v>
      </c>
      <c r="F73" s="81">
        <v>1</v>
      </c>
      <c r="G73" s="34">
        <f>IF(F95=0, "-", F73/F95)</f>
        <v>1.7108639863130882E-4</v>
      </c>
      <c r="H73" s="65">
        <v>0</v>
      </c>
      <c r="I73" s="9">
        <f>IF(H95=0, "-", H73/H95)</f>
        <v>0</v>
      </c>
      <c r="J73" s="8" t="str">
        <f t="shared" ref="J73:J93" si="6">IF(D73=0, "-", IF((B73-D73)/D73&lt;10, (B73-D73)/D73, "&gt;999%"))</f>
        <v>-</v>
      </c>
      <c r="K73" s="9" t="str">
        <f t="shared" ref="K73:K93" si="7">IF(H73=0, "-", IF((F73-H73)/H73&lt;10, (F73-H73)/H73, "&gt;999%"))</f>
        <v>-</v>
      </c>
    </row>
    <row r="74" spans="1:11" x14ac:dyDescent="0.2">
      <c r="A74" s="7" t="s">
        <v>377</v>
      </c>
      <c r="B74" s="65">
        <v>5</v>
      </c>
      <c r="C74" s="34">
        <f>IF(B95=0, "-", B74/B95)</f>
        <v>5.2742616033755272E-3</v>
      </c>
      <c r="D74" s="65">
        <v>6</v>
      </c>
      <c r="E74" s="9">
        <f>IF(D95=0, "-", D74/D95)</f>
        <v>5.3811659192825115E-3</v>
      </c>
      <c r="F74" s="81">
        <v>94</v>
      </c>
      <c r="G74" s="34">
        <f>IF(F95=0, "-", F74/F95)</f>
        <v>1.6082121471343028E-2</v>
      </c>
      <c r="H74" s="65">
        <v>67</v>
      </c>
      <c r="I74" s="9">
        <f>IF(H95=0, "-", H74/H95)</f>
        <v>1.3967062747550553E-2</v>
      </c>
      <c r="J74" s="8">
        <f t="shared" si="6"/>
        <v>-0.16666666666666666</v>
      </c>
      <c r="K74" s="9">
        <f t="shared" si="7"/>
        <v>0.40298507462686567</v>
      </c>
    </row>
    <row r="75" spans="1:11" x14ac:dyDescent="0.2">
      <c r="A75" s="7" t="s">
        <v>378</v>
      </c>
      <c r="B75" s="65">
        <v>7</v>
      </c>
      <c r="C75" s="34">
        <f>IF(B95=0, "-", B75/B95)</f>
        <v>7.3839662447257384E-3</v>
      </c>
      <c r="D75" s="65">
        <v>10</v>
      </c>
      <c r="E75" s="9">
        <f>IF(D95=0, "-", D75/D95)</f>
        <v>8.9686098654708519E-3</v>
      </c>
      <c r="F75" s="81">
        <v>20</v>
      </c>
      <c r="G75" s="34">
        <f>IF(F95=0, "-", F75/F95)</f>
        <v>3.4217279726261761E-3</v>
      </c>
      <c r="H75" s="65">
        <v>29</v>
      </c>
      <c r="I75" s="9">
        <f>IF(H95=0, "-", H75/H95)</f>
        <v>6.0454450698353137E-3</v>
      </c>
      <c r="J75" s="8">
        <f t="shared" si="6"/>
        <v>-0.3</v>
      </c>
      <c r="K75" s="9">
        <f t="shared" si="7"/>
        <v>-0.31034482758620691</v>
      </c>
    </row>
    <row r="76" spans="1:11" x14ac:dyDescent="0.2">
      <c r="A76" s="7" t="s">
        <v>379</v>
      </c>
      <c r="B76" s="65">
        <v>0</v>
      </c>
      <c r="C76" s="34">
        <f>IF(B95=0, "-", B76/B95)</f>
        <v>0</v>
      </c>
      <c r="D76" s="65">
        <v>16</v>
      </c>
      <c r="E76" s="9">
        <f>IF(D95=0, "-", D76/D95)</f>
        <v>1.4349775784753363E-2</v>
      </c>
      <c r="F76" s="81">
        <v>0</v>
      </c>
      <c r="G76" s="34">
        <f>IF(F95=0, "-", F76/F95)</f>
        <v>0</v>
      </c>
      <c r="H76" s="65">
        <v>102</v>
      </c>
      <c r="I76" s="9">
        <f>IF(H95=0, "-", H76/H95)</f>
        <v>2.1263289555972485E-2</v>
      </c>
      <c r="J76" s="8">
        <f t="shared" si="6"/>
        <v>-1</v>
      </c>
      <c r="K76" s="9">
        <f t="shared" si="7"/>
        <v>-1</v>
      </c>
    </row>
    <row r="77" spans="1:11" x14ac:dyDescent="0.2">
      <c r="A77" s="7" t="s">
        <v>380</v>
      </c>
      <c r="B77" s="65">
        <v>20</v>
      </c>
      <c r="C77" s="34">
        <f>IF(B95=0, "-", B77/B95)</f>
        <v>2.1097046413502109E-2</v>
      </c>
      <c r="D77" s="65">
        <v>76</v>
      </c>
      <c r="E77" s="9">
        <f>IF(D95=0, "-", D77/D95)</f>
        <v>6.8161434977578469E-2</v>
      </c>
      <c r="F77" s="81">
        <v>236</v>
      </c>
      <c r="G77" s="34">
        <f>IF(F95=0, "-", F77/F95)</f>
        <v>4.0376390076988879E-2</v>
      </c>
      <c r="H77" s="65">
        <v>278</v>
      </c>
      <c r="I77" s="9">
        <f>IF(H95=0, "-", H77/H95)</f>
        <v>5.7952887221179902E-2</v>
      </c>
      <c r="J77" s="8">
        <f t="shared" si="6"/>
        <v>-0.73684210526315785</v>
      </c>
      <c r="K77" s="9">
        <f t="shared" si="7"/>
        <v>-0.15107913669064749</v>
      </c>
    </row>
    <row r="78" spans="1:11" x14ac:dyDescent="0.2">
      <c r="A78" s="7" t="s">
        <v>381</v>
      </c>
      <c r="B78" s="65">
        <v>136</v>
      </c>
      <c r="C78" s="34">
        <f>IF(B95=0, "-", B78/B95)</f>
        <v>0.14345991561181434</v>
      </c>
      <c r="D78" s="65">
        <v>113</v>
      </c>
      <c r="E78" s="9">
        <f>IF(D95=0, "-", D78/D95)</f>
        <v>0.10134529147982063</v>
      </c>
      <c r="F78" s="81">
        <v>364</v>
      </c>
      <c r="G78" s="34">
        <f>IF(F95=0, "-", F78/F95)</f>
        <v>6.2275449101796408E-2</v>
      </c>
      <c r="H78" s="65">
        <v>373</v>
      </c>
      <c r="I78" s="9">
        <f>IF(H95=0, "-", H78/H95)</f>
        <v>7.7756931415467995E-2</v>
      </c>
      <c r="J78" s="8">
        <f t="shared" si="6"/>
        <v>0.20353982300884957</v>
      </c>
      <c r="K78" s="9">
        <f t="shared" si="7"/>
        <v>-2.4128686327077747E-2</v>
      </c>
    </row>
    <row r="79" spans="1:11" x14ac:dyDescent="0.2">
      <c r="A79" s="7" t="s">
        <v>382</v>
      </c>
      <c r="B79" s="65">
        <v>6</v>
      </c>
      <c r="C79" s="34">
        <f>IF(B95=0, "-", B79/B95)</f>
        <v>6.3291139240506328E-3</v>
      </c>
      <c r="D79" s="65">
        <v>4</v>
      </c>
      <c r="E79" s="9">
        <f>IF(D95=0, "-", D79/D95)</f>
        <v>3.5874439461883408E-3</v>
      </c>
      <c r="F79" s="81">
        <v>18</v>
      </c>
      <c r="G79" s="34">
        <f>IF(F95=0, "-", F79/F95)</f>
        <v>3.0795551753635586E-3</v>
      </c>
      <c r="H79" s="65">
        <v>18</v>
      </c>
      <c r="I79" s="9">
        <f>IF(H95=0, "-", H79/H95)</f>
        <v>3.7523452157598499E-3</v>
      </c>
      <c r="J79" s="8">
        <f t="shared" si="6"/>
        <v>0.5</v>
      </c>
      <c r="K79" s="9">
        <f t="shared" si="7"/>
        <v>0</v>
      </c>
    </row>
    <row r="80" spans="1:11" x14ac:dyDescent="0.2">
      <c r="A80" s="7" t="s">
        <v>383</v>
      </c>
      <c r="B80" s="65">
        <v>43</v>
      </c>
      <c r="C80" s="34">
        <f>IF(B95=0, "-", B80/B95)</f>
        <v>4.5358649789029537E-2</v>
      </c>
      <c r="D80" s="65">
        <v>68</v>
      </c>
      <c r="E80" s="9">
        <f>IF(D95=0, "-", D80/D95)</f>
        <v>6.0986547085201792E-2</v>
      </c>
      <c r="F80" s="81">
        <v>212</v>
      </c>
      <c r="G80" s="34">
        <f>IF(F95=0, "-", F80/F95)</f>
        <v>3.6270316509837468E-2</v>
      </c>
      <c r="H80" s="65">
        <v>276</v>
      </c>
      <c r="I80" s="9">
        <f>IF(H95=0, "-", H80/H95)</f>
        <v>5.7535959974984369E-2</v>
      </c>
      <c r="J80" s="8">
        <f t="shared" si="6"/>
        <v>-0.36764705882352944</v>
      </c>
      <c r="K80" s="9">
        <f t="shared" si="7"/>
        <v>-0.2318840579710145</v>
      </c>
    </row>
    <row r="81" spans="1:11" x14ac:dyDescent="0.2">
      <c r="A81" s="7" t="s">
        <v>384</v>
      </c>
      <c r="B81" s="65">
        <v>224</v>
      </c>
      <c r="C81" s="34">
        <f>IF(B95=0, "-", B81/B95)</f>
        <v>0.23628691983122363</v>
      </c>
      <c r="D81" s="65">
        <v>229</v>
      </c>
      <c r="E81" s="9">
        <f>IF(D95=0, "-", D81/D95)</f>
        <v>0.20538116591928252</v>
      </c>
      <c r="F81" s="81">
        <v>1275</v>
      </c>
      <c r="G81" s="34">
        <f>IF(F95=0, "-", F81/F95)</f>
        <v>0.21813515825491872</v>
      </c>
      <c r="H81" s="65">
        <v>865</v>
      </c>
      <c r="I81" s="9">
        <f>IF(H95=0, "-", H81/H95)</f>
        <v>0.18032103397957056</v>
      </c>
      <c r="J81" s="8">
        <f t="shared" si="6"/>
        <v>-2.1834061135371178E-2</v>
      </c>
      <c r="K81" s="9">
        <f t="shared" si="7"/>
        <v>0.47398843930635837</v>
      </c>
    </row>
    <row r="82" spans="1:11" x14ac:dyDescent="0.2">
      <c r="A82" s="7" t="s">
        <v>385</v>
      </c>
      <c r="B82" s="65">
        <v>33</v>
      </c>
      <c r="C82" s="34">
        <f>IF(B95=0, "-", B82/B95)</f>
        <v>3.4810126582278479E-2</v>
      </c>
      <c r="D82" s="65">
        <v>21</v>
      </c>
      <c r="E82" s="9">
        <f>IF(D95=0, "-", D82/D95)</f>
        <v>1.883408071748879E-2</v>
      </c>
      <c r="F82" s="81">
        <v>158</v>
      </c>
      <c r="G82" s="34">
        <f>IF(F95=0, "-", F82/F95)</f>
        <v>2.7031650983746793E-2</v>
      </c>
      <c r="H82" s="65">
        <v>65</v>
      </c>
      <c r="I82" s="9">
        <f>IF(H95=0, "-", H82/H95)</f>
        <v>1.3550135501355014E-2</v>
      </c>
      <c r="J82" s="8">
        <f t="shared" si="6"/>
        <v>0.5714285714285714</v>
      </c>
      <c r="K82" s="9">
        <f t="shared" si="7"/>
        <v>1.4307692307692308</v>
      </c>
    </row>
    <row r="83" spans="1:11" x14ac:dyDescent="0.2">
      <c r="A83" s="7" t="s">
        <v>386</v>
      </c>
      <c r="B83" s="65">
        <v>96</v>
      </c>
      <c r="C83" s="34">
        <f>IF(B95=0, "-", B83/B95)</f>
        <v>0.10126582278481013</v>
      </c>
      <c r="D83" s="65">
        <v>108</v>
      </c>
      <c r="E83" s="9">
        <f>IF(D95=0, "-", D83/D95)</f>
        <v>9.6860986547085207E-2</v>
      </c>
      <c r="F83" s="81">
        <v>609</v>
      </c>
      <c r="G83" s="34">
        <f>IF(F95=0, "-", F83/F95)</f>
        <v>0.10419161676646707</v>
      </c>
      <c r="H83" s="65">
        <v>443</v>
      </c>
      <c r="I83" s="9">
        <f>IF(H95=0, "-", H83/H95)</f>
        <v>9.2349385032311868E-2</v>
      </c>
      <c r="J83" s="8">
        <f t="shared" si="6"/>
        <v>-0.1111111111111111</v>
      </c>
      <c r="K83" s="9">
        <f t="shared" si="7"/>
        <v>0.37471783295711059</v>
      </c>
    </row>
    <row r="84" spans="1:11" x14ac:dyDescent="0.2">
      <c r="A84" s="7" t="s">
        <v>387</v>
      </c>
      <c r="B84" s="65">
        <v>68</v>
      </c>
      <c r="C84" s="34">
        <f>IF(B95=0, "-", B84/B95)</f>
        <v>7.1729957805907171E-2</v>
      </c>
      <c r="D84" s="65">
        <v>106</v>
      </c>
      <c r="E84" s="9">
        <f>IF(D95=0, "-", D84/D95)</f>
        <v>9.5067264573991034E-2</v>
      </c>
      <c r="F84" s="81">
        <v>486</v>
      </c>
      <c r="G84" s="34">
        <f>IF(F95=0, "-", F84/F95)</f>
        <v>8.3147989734816088E-2</v>
      </c>
      <c r="H84" s="65">
        <v>412</v>
      </c>
      <c r="I84" s="9">
        <f>IF(H95=0, "-", H84/H95)</f>
        <v>8.5887012716281005E-2</v>
      </c>
      <c r="J84" s="8">
        <f t="shared" si="6"/>
        <v>-0.35849056603773582</v>
      </c>
      <c r="K84" s="9">
        <f t="shared" si="7"/>
        <v>0.1796116504854369</v>
      </c>
    </row>
    <row r="85" spans="1:11" x14ac:dyDescent="0.2">
      <c r="A85" s="7" t="s">
        <v>388</v>
      </c>
      <c r="B85" s="65">
        <v>2</v>
      </c>
      <c r="C85" s="34">
        <f>IF(B95=0, "-", B85/B95)</f>
        <v>2.1097046413502108E-3</v>
      </c>
      <c r="D85" s="65">
        <v>10</v>
      </c>
      <c r="E85" s="9">
        <f>IF(D95=0, "-", D85/D95)</f>
        <v>8.9686098654708519E-3</v>
      </c>
      <c r="F85" s="81">
        <v>13</v>
      </c>
      <c r="G85" s="34">
        <f>IF(F95=0, "-", F85/F95)</f>
        <v>2.2241231822070144E-3</v>
      </c>
      <c r="H85" s="65">
        <v>22</v>
      </c>
      <c r="I85" s="9">
        <f>IF(H95=0, "-", H85/H95)</f>
        <v>4.5861997081509277E-3</v>
      </c>
      <c r="J85" s="8">
        <f t="shared" si="6"/>
        <v>-0.8</v>
      </c>
      <c r="K85" s="9">
        <f t="shared" si="7"/>
        <v>-0.40909090909090912</v>
      </c>
    </row>
    <row r="86" spans="1:11" x14ac:dyDescent="0.2">
      <c r="A86" s="7" t="s">
        <v>389</v>
      </c>
      <c r="B86" s="65">
        <v>1</v>
      </c>
      <c r="C86" s="34">
        <f>IF(B95=0, "-", B86/B95)</f>
        <v>1.0548523206751054E-3</v>
      </c>
      <c r="D86" s="65">
        <v>1</v>
      </c>
      <c r="E86" s="9">
        <f>IF(D95=0, "-", D86/D95)</f>
        <v>8.9686098654708521E-4</v>
      </c>
      <c r="F86" s="81">
        <v>2</v>
      </c>
      <c r="G86" s="34">
        <f>IF(F95=0, "-", F86/F95)</f>
        <v>3.4217279726261765E-4</v>
      </c>
      <c r="H86" s="65">
        <v>6</v>
      </c>
      <c r="I86" s="9">
        <f>IF(H95=0, "-", H86/H95)</f>
        <v>1.2507817385866166E-3</v>
      </c>
      <c r="J86" s="8">
        <f t="shared" si="6"/>
        <v>0</v>
      </c>
      <c r="K86" s="9">
        <f t="shared" si="7"/>
        <v>-0.66666666666666663</v>
      </c>
    </row>
    <row r="87" spans="1:11" x14ac:dyDescent="0.2">
      <c r="A87" s="7" t="s">
        <v>390</v>
      </c>
      <c r="B87" s="65">
        <v>34</v>
      </c>
      <c r="C87" s="34">
        <f>IF(B95=0, "-", B87/B95)</f>
        <v>3.5864978902953586E-2</v>
      </c>
      <c r="D87" s="65">
        <v>12</v>
      </c>
      <c r="E87" s="9">
        <f>IF(D95=0, "-", D87/D95)</f>
        <v>1.0762331838565023E-2</v>
      </c>
      <c r="F87" s="81">
        <v>85</v>
      </c>
      <c r="G87" s="34">
        <f>IF(F95=0, "-", F87/F95)</f>
        <v>1.4542343883661249E-2</v>
      </c>
      <c r="H87" s="65">
        <v>41</v>
      </c>
      <c r="I87" s="9">
        <f>IF(H95=0, "-", H87/H95)</f>
        <v>8.5470085470085479E-3</v>
      </c>
      <c r="J87" s="8">
        <f t="shared" si="6"/>
        <v>1.8333333333333333</v>
      </c>
      <c r="K87" s="9">
        <f t="shared" si="7"/>
        <v>1.0731707317073171</v>
      </c>
    </row>
    <row r="88" spans="1:11" x14ac:dyDescent="0.2">
      <c r="A88" s="7" t="s">
        <v>391</v>
      </c>
      <c r="B88" s="65">
        <v>6</v>
      </c>
      <c r="C88" s="34">
        <f>IF(B95=0, "-", B88/B95)</f>
        <v>6.3291139240506328E-3</v>
      </c>
      <c r="D88" s="65">
        <v>10</v>
      </c>
      <c r="E88" s="9">
        <f>IF(D95=0, "-", D88/D95)</f>
        <v>8.9686098654708519E-3</v>
      </c>
      <c r="F88" s="81">
        <v>40</v>
      </c>
      <c r="G88" s="34">
        <f>IF(F95=0, "-", F88/F95)</f>
        <v>6.8434559452523521E-3</v>
      </c>
      <c r="H88" s="65">
        <v>23</v>
      </c>
      <c r="I88" s="9">
        <f>IF(H95=0, "-", H88/H95)</f>
        <v>4.7946633312486971E-3</v>
      </c>
      <c r="J88" s="8">
        <f t="shared" si="6"/>
        <v>-0.4</v>
      </c>
      <c r="K88" s="9">
        <f t="shared" si="7"/>
        <v>0.73913043478260865</v>
      </c>
    </row>
    <row r="89" spans="1:11" x14ac:dyDescent="0.2">
      <c r="A89" s="7" t="s">
        <v>392</v>
      </c>
      <c r="B89" s="65">
        <v>2</v>
      </c>
      <c r="C89" s="34">
        <f>IF(B95=0, "-", B89/B95)</f>
        <v>2.1097046413502108E-3</v>
      </c>
      <c r="D89" s="65">
        <v>0</v>
      </c>
      <c r="E89" s="9">
        <f>IF(D95=0, "-", D89/D95)</f>
        <v>0</v>
      </c>
      <c r="F89" s="81">
        <v>6</v>
      </c>
      <c r="G89" s="34">
        <f>IF(F95=0, "-", F89/F95)</f>
        <v>1.0265183917878529E-3</v>
      </c>
      <c r="H89" s="65">
        <v>1</v>
      </c>
      <c r="I89" s="9">
        <f>IF(H95=0, "-", H89/H95)</f>
        <v>2.0846362309776944E-4</v>
      </c>
      <c r="J89" s="8" t="str">
        <f t="shared" si="6"/>
        <v>-</v>
      </c>
      <c r="K89" s="9">
        <f t="shared" si="7"/>
        <v>5</v>
      </c>
    </row>
    <row r="90" spans="1:11" x14ac:dyDescent="0.2">
      <c r="A90" s="7" t="s">
        <v>393</v>
      </c>
      <c r="B90" s="65">
        <v>53</v>
      </c>
      <c r="C90" s="34">
        <f>IF(B95=0, "-", B90/B95)</f>
        <v>5.5907172995780588E-2</v>
      </c>
      <c r="D90" s="65">
        <v>100</v>
      </c>
      <c r="E90" s="9">
        <f>IF(D95=0, "-", D90/D95)</f>
        <v>8.9686098654708515E-2</v>
      </c>
      <c r="F90" s="81">
        <v>522</v>
      </c>
      <c r="G90" s="34">
        <f>IF(F95=0, "-", F90/F95)</f>
        <v>8.9307100085543198E-2</v>
      </c>
      <c r="H90" s="65">
        <v>426</v>
      </c>
      <c r="I90" s="9">
        <f>IF(H95=0, "-", H90/H95)</f>
        <v>8.8805503439649783E-2</v>
      </c>
      <c r="J90" s="8">
        <f t="shared" si="6"/>
        <v>-0.47</v>
      </c>
      <c r="K90" s="9">
        <f t="shared" si="7"/>
        <v>0.22535211267605634</v>
      </c>
    </row>
    <row r="91" spans="1:11" x14ac:dyDescent="0.2">
      <c r="A91" s="7" t="s">
        <v>394</v>
      </c>
      <c r="B91" s="65">
        <v>177</v>
      </c>
      <c r="C91" s="34">
        <f>IF(B95=0, "-", B91/B95)</f>
        <v>0.18670886075949367</v>
      </c>
      <c r="D91" s="65">
        <v>181</v>
      </c>
      <c r="E91" s="9">
        <f>IF(D95=0, "-", D91/D95)</f>
        <v>0.16233183856502242</v>
      </c>
      <c r="F91" s="81">
        <v>1639</v>
      </c>
      <c r="G91" s="34">
        <f>IF(F95=0, "-", F91/F95)</f>
        <v>0.28041060735671514</v>
      </c>
      <c r="H91" s="65">
        <v>1191</v>
      </c>
      <c r="I91" s="9">
        <f>IF(H95=0, "-", H91/H95)</f>
        <v>0.24828017510944339</v>
      </c>
      <c r="J91" s="8">
        <f t="shared" si="6"/>
        <v>-2.2099447513812154E-2</v>
      </c>
      <c r="K91" s="9">
        <f t="shared" si="7"/>
        <v>0.37615449202350965</v>
      </c>
    </row>
    <row r="92" spans="1:11" x14ac:dyDescent="0.2">
      <c r="A92" s="7" t="s">
        <v>395</v>
      </c>
      <c r="B92" s="65">
        <v>0</v>
      </c>
      <c r="C92" s="34">
        <f>IF(B95=0, "-", B92/B95)</f>
        <v>0</v>
      </c>
      <c r="D92" s="65">
        <v>3</v>
      </c>
      <c r="E92" s="9">
        <f>IF(D95=0, "-", D92/D95)</f>
        <v>2.6905829596412557E-3</v>
      </c>
      <c r="F92" s="81">
        <v>0</v>
      </c>
      <c r="G92" s="34">
        <f>IF(F95=0, "-", F92/F95)</f>
        <v>0</v>
      </c>
      <c r="H92" s="65">
        <v>17</v>
      </c>
      <c r="I92" s="9">
        <f>IF(H95=0, "-", H92/H95)</f>
        <v>3.5438815926620805E-3</v>
      </c>
      <c r="J92" s="8">
        <f t="shared" si="6"/>
        <v>-1</v>
      </c>
      <c r="K92" s="9">
        <f t="shared" si="7"/>
        <v>-1</v>
      </c>
    </row>
    <row r="93" spans="1:11" x14ac:dyDescent="0.2">
      <c r="A93" s="7" t="s">
        <v>396</v>
      </c>
      <c r="B93" s="65">
        <v>35</v>
      </c>
      <c r="C93" s="34">
        <f>IF(B95=0, "-", B93/B95)</f>
        <v>3.6919831223628692E-2</v>
      </c>
      <c r="D93" s="65">
        <v>41</v>
      </c>
      <c r="E93" s="9">
        <f>IF(D95=0, "-", D93/D95)</f>
        <v>3.6771300448430494E-2</v>
      </c>
      <c r="F93" s="81">
        <v>65</v>
      </c>
      <c r="G93" s="34">
        <f>IF(F95=0, "-", F93/F95)</f>
        <v>1.1120615911035072E-2</v>
      </c>
      <c r="H93" s="65">
        <v>142</v>
      </c>
      <c r="I93" s="9">
        <f>IF(H95=0, "-", H93/H95)</f>
        <v>2.9601834479883262E-2</v>
      </c>
      <c r="J93" s="8">
        <f t="shared" si="6"/>
        <v>-0.14634146341463414</v>
      </c>
      <c r="K93" s="9">
        <f t="shared" si="7"/>
        <v>-0.54225352112676062</v>
      </c>
    </row>
    <row r="94" spans="1:11" x14ac:dyDescent="0.2">
      <c r="A94" s="2"/>
      <c r="B94" s="68"/>
      <c r="C94" s="33"/>
      <c r="D94" s="68"/>
      <c r="E94" s="6"/>
      <c r="F94" s="82"/>
      <c r="G94" s="33"/>
      <c r="H94" s="68"/>
      <c r="I94" s="6"/>
      <c r="J94" s="5"/>
      <c r="K94" s="6"/>
    </row>
    <row r="95" spans="1:11" s="43" customFormat="1" x14ac:dyDescent="0.2">
      <c r="A95" s="162" t="s">
        <v>586</v>
      </c>
      <c r="B95" s="71">
        <f>SUM(B73:B94)</f>
        <v>948</v>
      </c>
      <c r="C95" s="40">
        <f>B95/6802</f>
        <v>0.13937077330197001</v>
      </c>
      <c r="D95" s="71">
        <f>SUM(D73:D94)</f>
        <v>1115</v>
      </c>
      <c r="E95" s="41">
        <f>D95/7200</f>
        <v>0.15486111111111112</v>
      </c>
      <c r="F95" s="77">
        <f>SUM(F73:F94)</f>
        <v>5845</v>
      </c>
      <c r="G95" s="42">
        <f>F95/36274</f>
        <v>0.16113469702817446</v>
      </c>
      <c r="H95" s="71">
        <f>SUM(H73:H94)</f>
        <v>4797</v>
      </c>
      <c r="I95" s="41">
        <f>H95/28087</f>
        <v>0.17079075728984941</v>
      </c>
      <c r="J95" s="37">
        <f>IF(D95=0, "-", IF((B95-D95)/D95&lt;10, (B95-D95)/D95, "&gt;999%"))</f>
        <v>-0.14977578475336323</v>
      </c>
      <c r="K95" s="38">
        <f>IF(H95=0, "-", IF((F95-H95)/H95&lt;10, (F95-H95)/H95, "&gt;999%"))</f>
        <v>0.21846987700646237</v>
      </c>
    </row>
    <row r="96" spans="1:11" x14ac:dyDescent="0.2">
      <c r="B96" s="83"/>
      <c r="D96" s="83"/>
      <c r="F96" s="83"/>
      <c r="H96" s="83"/>
    </row>
    <row r="97" spans="1:11" x14ac:dyDescent="0.2">
      <c r="A97" s="163" t="s">
        <v>150</v>
      </c>
      <c r="B97" s="61" t="s">
        <v>12</v>
      </c>
      <c r="C97" s="62" t="s">
        <v>13</v>
      </c>
      <c r="D97" s="61" t="s">
        <v>12</v>
      </c>
      <c r="E97" s="63" t="s">
        <v>13</v>
      </c>
      <c r="F97" s="62" t="s">
        <v>12</v>
      </c>
      <c r="G97" s="62" t="s">
        <v>13</v>
      </c>
      <c r="H97" s="61" t="s">
        <v>12</v>
      </c>
      <c r="I97" s="63" t="s">
        <v>13</v>
      </c>
      <c r="J97" s="61"/>
      <c r="K97" s="63"/>
    </row>
    <row r="98" spans="1:11" x14ac:dyDescent="0.2">
      <c r="A98" s="7" t="s">
        <v>397</v>
      </c>
      <c r="B98" s="65">
        <v>5</v>
      </c>
      <c r="C98" s="34">
        <f>IF(B112=0, "-", B98/B112)</f>
        <v>4.7619047619047616E-2</v>
      </c>
      <c r="D98" s="65">
        <v>7</v>
      </c>
      <c r="E98" s="9">
        <f>IF(D112=0, "-", D98/D112)</f>
        <v>3.3175355450236969E-2</v>
      </c>
      <c r="F98" s="81">
        <v>10</v>
      </c>
      <c r="G98" s="34">
        <f>IF(F112=0, "-", F98/F112)</f>
        <v>1.7035775127768313E-2</v>
      </c>
      <c r="H98" s="65">
        <v>15</v>
      </c>
      <c r="I98" s="9">
        <f>IF(H112=0, "-", H98/H112)</f>
        <v>2.6881720430107527E-2</v>
      </c>
      <c r="J98" s="8">
        <f t="shared" ref="J98:J110" si="8">IF(D98=0, "-", IF((B98-D98)/D98&lt;10, (B98-D98)/D98, "&gt;999%"))</f>
        <v>-0.2857142857142857</v>
      </c>
      <c r="K98" s="9">
        <f t="shared" ref="K98:K110" si="9">IF(H98=0, "-", IF((F98-H98)/H98&lt;10, (F98-H98)/H98, "&gt;999%"))</f>
        <v>-0.33333333333333331</v>
      </c>
    </row>
    <row r="99" spans="1:11" x14ac:dyDescent="0.2">
      <c r="A99" s="7" t="s">
        <v>398</v>
      </c>
      <c r="B99" s="65">
        <v>12</v>
      </c>
      <c r="C99" s="34">
        <f>IF(B112=0, "-", B99/B112)</f>
        <v>0.11428571428571428</v>
      </c>
      <c r="D99" s="65">
        <v>16</v>
      </c>
      <c r="E99" s="9">
        <f>IF(D112=0, "-", D99/D112)</f>
        <v>7.582938388625593E-2</v>
      </c>
      <c r="F99" s="81">
        <v>77</v>
      </c>
      <c r="G99" s="34">
        <f>IF(F112=0, "-", F99/F112)</f>
        <v>0.131175468483816</v>
      </c>
      <c r="H99" s="65">
        <v>46</v>
      </c>
      <c r="I99" s="9">
        <f>IF(H112=0, "-", H99/H112)</f>
        <v>8.2437275985663083E-2</v>
      </c>
      <c r="J99" s="8">
        <f t="shared" si="8"/>
        <v>-0.25</v>
      </c>
      <c r="K99" s="9">
        <f t="shared" si="9"/>
        <v>0.67391304347826086</v>
      </c>
    </row>
    <row r="100" spans="1:11" x14ac:dyDescent="0.2">
      <c r="A100" s="7" t="s">
        <v>399</v>
      </c>
      <c r="B100" s="65">
        <v>14</v>
      </c>
      <c r="C100" s="34">
        <f>IF(B112=0, "-", B100/B112)</f>
        <v>0.13333333333333333</v>
      </c>
      <c r="D100" s="65">
        <v>7</v>
      </c>
      <c r="E100" s="9">
        <f>IF(D112=0, "-", D100/D112)</f>
        <v>3.3175355450236969E-2</v>
      </c>
      <c r="F100" s="81">
        <v>72</v>
      </c>
      <c r="G100" s="34">
        <f>IF(F112=0, "-", F100/F112)</f>
        <v>0.12265758091993186</v>
      </c>
      <c r="H100" s="65">
        <v>53</v>
      </c>
      <c r="I100" s="9">
        <f>IF(H112=0, "-", H100/H112)</f>
        <v>9.4982078853046589E-2</v>
      </c>
      <c r="J100" s="8">
        <f t="shared" si="8"/>
        <v>1</v>
      </c>
      <c r="K100" s="9">
        <f t="shared" si="9"/>
        <v>0.35849056603773582</v>
      </c>
    </row>
    <row r="101" spans="1:11" x14ac:dyDescent="0.2">
      <c r="A101" s="7" t="s">
        <v>400</v>
      </c>
      <c r="B101" s="65">
        <v>6</v>
      </c>
      <c r="C101" s="34">
        <f>IF(B112=0, "-", B101/B112)</f>
        <v>5.7142857142857141E-2</v>
      </c>
      <c r="D101" s="65">
        <v>5</v>
      </c>
      <c r="E101" s="9">
        <f>IF(D112=0, "-", D101/D112)</f>
        <v>2.3696682464454975E-2</v>
      </c>
      <c r="F101" s="81">
        <v>14</v>
      </c>
      <c r="G101" s="34">
        <f>IF(F112=0, "-", F101/F112)</f>
        <v>2.385008517887564E-2</v>
      </c>
      <c r="H101" s="65">
        <v>22</v>
      </c>
      <c r="I101" s="9">
        <f>IF(H112=0, "-", H101/H112)</f>
        <v>3.9426523297491037E-2</v>
      </c>
      <c r="J101" s="8">
        <f t="shared" si="8"/>
        <v>0.2</v>
      </c>
      <c r="K101" s="9">
        <f t="shared" si="9"/>
        <v>-0.36363636363636365</v>
      </c>
    </row>
    <row r="102" spans="1:11" x14ac:dyDescent="0.2">
      <c r="A102" s="7" t="s">
        <v>401</v>
      </c>
      <c r="B102" s="65">
        <v>7</v>
      </c>
      <c r="C102" s="34">
        <f>IF(B112=0, "-", B102/B112)</f>
        <v>6.6666666666666666E-2</v>
      </c>
      <c r="D102" s="65">
        <v>13</v>
      </c>
      <c r="E102" s="9">
        <f>IF(D112=0, "-", D102/D112)</f>
        <v>6.1611374407582936E-2</v>
      </c>
      <c r="F102" s="81">
        <v>21</v>
      </c>
      <c r="G102" s="34">
        <f>IF(F112=0, "-", F102/F112)</f>
        <v>3.5775127768313458E-2</v>
      </c>
      <c r="H102" s="65">
        <v>30</v>
      </c>
      <c r="I102" s="9">
        <f>IF(H112=0, "-", H102/H112)</f>
        <v>5.3763440860215055E-2</v>
      </c>
      <c r="J102" s="8">
        <f t="shared" si="8"/>
        <v>-0.46153846153846156</v>
      </c>
      <c r="K102" s="9">
        <f t="shared" si="9"/>
        <v>-0.3</v>
      </c>
    </row>
    <row r="103" spans="1:11" x14ac:dyDescent="0.2">
      <c r="A103" s="7" t="s">
        <v>402</v>
      </c>
      <c r="B103" s="65">
        <v>7</v>
      </c>
      <c r="C103" s="34">
        <f>IF(B112=0, "-", B103/B112)</f>
        <v>6.6666666666666666E-2</v>
      </c>
      <c r="D103" s="65">
        <v>20</v>
      </c>
      <c r="E103" s="9">
        <f>IF(D112=0, "-", D103/D112)</f>
        <v>9.4786729857819899E-2</v>
      </c>
      <c r="F103" s="81">
        <v>31</v>
      </c>
      <c r="G103" s="34">
        <f>IF(F112=0, "-", F103/F112)</f>
        <v>5.2810902896081771E-2</v>
      </c>
      <c r="H103" s="65">
        <v>47</v>
      </c>
      <c r="I103" s="9">
        <f>IF(H112=0, "-", H103/H112)</f>
        <v>8.4229390681003588E-2</v>
      </c>
      <c r="J103" s="8">
        <f t="shared" si="8"/>
        <v>-0.65</v>
      </c>
      <c r="K103" s="9">
        <f t="shared" si="9"/>
        <v>-0.34042553191489361</v>
      </c>
    </row>
    <row r="104" spans="1:11" x14ac:dyDescent="0.2">
      <c r="A104" s="7" t="s">
        <v>403</v>
      </c>
      <c r="B104" s="65">
        <v>7</v>
      </c>
      <c r="C104" s="34">
        <f>IF(B112=0, "-", B104/B112)</f>
        <v>6.6666666666666666E-2</v>
      </c>
      <c r="D104" s="65">
        <v>30</v>
      </c>
      <c r="E104" s="9">
        <f>IF(D112=0, "-", D104/D112)</f>
        <v>0.14218009478672985</v>
      </c>
      <c r="F104" s="81">
        <v>70</v>
      </c>
      <c r="G104" s="34">
        <f>IF(F112=0, "-", F104/F112)</f>
        <v>0.11925042589437819</v>
      </c>
      <c r="H104" s="65">
        <v>71</v>
      </c>
      <c r="I104" s="9">
        <f>IF(H112=0, "-", H104/H112)</f>
        <v>0.12724014336917563</v>
      </c>
      <c r="J104" s="8">
        <f t="shared" si="8"/>
        <v>-0.76666666666666672</v>
      </c>
      <c r="K104" s="9">
        <f t="shared" si="9"/>
        <v>-1.4084507042253521E-2</v>
      </c>
    </row>
    <row r="105" spans="1:11" x14ac:dyDescent="0.2">
      <c r="A105" s="7" t="s">
        <v>404</v>
      </c>
      <c r="B105" s="65">
        <v>2</v>
      </c>
      <c r="C105" s="34">
        <f>IF(B112=0, "-", B105/B112)</f>
        <v>1.9047619047619049E-2</v>
      </c>
      <c r="D105" s="65">
        <v>3</v>
      </c>
      <c r="E105" s="9">
        <f>IF(D112=0, "-", D105/D112)</f>
        <v>1.4218009478672985E-2</v>
      </c>
      <c r="F105" s="81">
        <v>4</v>
      </c>
      <c r="G105" s="34">
        <f>IF(F112=0, "-", F105/F112)</f>
        <v>6.8143100511073255E-3</v>
      </c>
      <c r="H105" s="65">
        <v>4</v>
      </c>
      <c r="I105" s="9">
        <f>IF(H112=0, "-", H105/H112)</f>
        <v>7.1684587813620072E-3</v>
      </c>
      <c r="J105" s="8">
        <f t="shared" si="8"/>
        <v>-0.33333333333333331</v>
      </c>
      <c r="K105" s="9">
        <f t="shared" si="9"/>
        <v>0</v>
      </c>
    </row>
    <row r="106" spans="1:11" x14ac:dyDescent="0.2">
      <c r="A106" s="7" t="s">
        <v>405</v>
      </c>
      <c r="B106" s="65">
        <v>11</v>
      </c>
      <c r="C106" s="34">
        <f>IF(B112=0, "-", B106/B112)</f>
        <v>0.10476190476190476</v>
      </c>
      <c r="D106" s="65">
        <v>10</v>
      </c>
      <c r="E106" s="9">
        <f>IF(D112=0, "-", D106/D112)</f>
        <v>4.7393364928909949E-2</v>
      </c>
      <c r="F106" s="81">
        <v>80</v>
      </c>
      <c r="G106" s="34">
        <f>IF(F112=0, "-", F106/F112)</f>
        <v>0.1362862010221465</v>
      </c>
      <c r="H106" s="65">
        <v>10</v>
      </c>
      <c r="I106" s="9">
        <f>IF(H112=0, "-", H106/H112)</f>
        <v>1.7921146953405017E-2</v>
      </c>
      <c r="J106" s="8">
        <f t="shared" si="8"/>
        <v>0.1</v>
      </c>
      <c r="K106" s="9">
        <f t="shared" si="9"/>
        <v>7</v>
      </c>
    </row>
    <row r="107" spans="1:11" x14ac:dyDescent="0.2">
      <c r="A107" s="7" t="s">
        <v>406</v>
      </c>
      <c r="B107" s="65">
        <v>4</v>
      </c>
      <c r="C107" s="34">
        <f>IF(B112=0, "-", B107/B112)</f>
        <v>3.8095238095238099E-2</v>
      </c>
      <c r="D107" s="65">
        <v>11</v>
      </c>
      <c r="E107" s="9">
        <f>IF(D112=0, "-", D107/D112)</f>
        <v>5.2132701421800945E-2</v>
      </c>
      <c r="F107" s="81">
        <v>13</v>
      </c>
      <c r="G107" s="34">
        <f>IF(F112=0, "-", F107/F112)</f>
        <v>2.2146507666098807E-2</v>
      </c>
      <c r="H107" s="65">
        <v>32</v>
      </c>
      <c r="I107" s="9">
        <f>IF(H112=0, "-", H107/H112)</f>
        <v>5.7347670250896057E-2</v>
      </c>
      <c r="J107" s="8">
        <f t="shared" si="8"/>
        <v>-0.63636363636363635</v>
      </c>
      <c r="K107" s="9">
        <f t="shared" si="9"/>
        <v>-0.59375</v>
      </c>
    </row>
    <row r="108" spans="1:11" x14ac:dyDescent="0.2">
      <c r="A108" s="7" t="s">
        <v>407</v>
      </c>
      <c r="B108" s="65">
        <v>9</v>
      </c>
      <c r="C108" s="34">
        <f>IF(B112=0, "-", B108/B112)</f>
        <v>8.5714285714285715E-2</v>
      </c>
      <c r="D108" s="65">
        <v>49</v>
      </c>
      <c r="E108" s="9">
        <f>IF(D112=0, "-", D108/D112)</f>
        <v>0.23222748815165878</v>
      </c>
      <c r="F108" s="81">
        <v>50</v>
      </c>
      <c r="G108" s="34">
        <f>IF(F112=0, "-", F108/F112)</f>
        <v>8.5178875638841564E-2</v>
      </c>
      <c r="H108" s="65">
        <v>105</v>
      </c>
      <c r="I108" s="9">
        <f>IF(H112=0, "-", H108/H112)</f>
        <v>0.18817204301075269</v>
      </c>
      <c r="J108" s="8">
        <f t="shared" si="8"/>
        <v>-0.81632653061224492</v>
      </c>
      <c r="K108" s="9">
        <f t="shared" si="9"/>
        <v>-0.52380952380952384</v>
      </c>
    </row>
    <row r="109" spans="1:11" x14ac:dyDescent="0.2">
      <c r="A109" s="7" t="s">
        <v>408</v>
      </c>
      <c r="B109" s="65">
        <v>5</v>
      </c>
      <c r="C109" s="34">
        <f>IF(B112=0, "-", B109/B112)</f>
        <v>4.7619047619047616E-2</v>
      </c>
      <c r="D109" s="65">
        <v>18</v>
      </c>
      <c r="E109" s="9">
        <f>IF(D112=0, "-", D109/D112)</f>
        <v>8.5308056872037921E-2</v>
      </c>
      <c r="F109" s="81">
        <v>84</v>
      </c>
      <c r="G109" s="34">
        <f>IF(F112=0, "-", F109/F112)</f>
        <v>0.14310051107325383</v>
      </c>
      <c r="H109" s="65">
        <v>71</v>
      </c>
      <c r="I109" s="9">
        <f>IF(H112=0, "-", H109/H112)</f>
        <v>0.12724014336917563</v>
      </c>
      <c r="J109" s="8">
        <f t="shared" si="8"/>
        <v>-0.72222222222222221</v>
      </c>
      <c r="K109" s="9">
        <f t="shared" si="9"/>
        <v>0.18309859154929578</v>
      </c>
    </row>
    <row r="110" spans="1:11" x14ac:dyDescent="0.2">
      <c r="A110" s="7" t="s">
        <v>409</v>
      </c>
      <c r="B110" s="65">
        <v>16</v>
      </c>
      <c r="C110" s="34">
        <f>IF(B112=0, "-", B110/B112)</f>
        <v>0.15238095238095239</v>
      </c>
      <c r="D110" s="65">
        <v>22</v>
      </c>
      <c r="E110" s="9">
        <f>IF(D112=0, "-", D110/D112)</f>
        <v>0.10426540284360189</v>
      </c>
      <c r="F110" s="81">
        <v>61</v>
      </c>
      <c r="G110" s="34">
        <f>IF(F112=0, "-", F110/F112)</f>
        <v>0.10391822827938671</v>
      </c>
      <c r="H110" s="65">
        <v>52</v>
      </c>
      <c r="I110" s="9">
        <f>IF(H112=0, "-", H110/H112)</f>
        <v>9.3189964157706098E-2</v>
      </c>
      <c r="J110" s="8">
        <f t="shared" si="8"/>
        <v>-0.27272727272727271</v>
      </c>
      <c r="K110" s="9">
        <f t="shared" si="9"/>
        <v>0.17307692307692307</v>
      </c>
    </row>
    <row r="111" spans="1:11" x14ac:dyDescent="0.2">
      <c r="A111" s="2"/>
      <c r="B111" s="68"/>
      <c r="C111" s="33"/>
      <c r="D111" s="68"/>
      <c r="E111" s="6"/>
      <c r="F111" s="82"/>
      <c r="G111" s="33"/>
      <c r="H111" s="68"/>
      <c r="I111" s="6"/>
      <c r="J111" s="5"/>
      <c r="K111" s="6"/>
    </row>
    <row r="112" spans="1:11" s="43" customFormat="1" x14ac:dyDescent="0.2">
      <c r="A112" s="162" t="s">
        <v>585</v>
      </c>
      <c r="B112" s="71">
        <f>SUM(B98:B111)</f>
        <v>105</v>
      </c>
      <c r="C112" s="40">
        <f>B112/6802</f>
        <v>1.5436636283446045E-2</v>
      </c>
      <c r="D112" s="71">
        <f>SUM(D98:D111)</f>
        <v>211</v>
      </c>
      <c r="E112" s="41">
        <f>D112/7200</f>
        <v>2.9305555555555557E-2</v>
      </c>
      <c r="F112" s="77">
        <f>SUM(F98:F111)</f>
        <v>587</v>
      </c>
      <c r="G112" s="42">
        <f>F112/36274</f>
        <v>1.6182389590340188E-2</v>
      </c>
      <c r="H112" s="71">
        <f>SUM(H98:H111)</f>
        <v>558</v>
      </c>
      <c r="I112" s="41">
        <f>H112/28087</f>
        <v>1.9866842311389611E-2</v>
      </c>
      <c r="J112" s="37">
        <f>IF(D112=0, "-", IF((B112-D112)/D112&lt;10, (B112-D112)/D112, "&gt;999%"))</f>
        <v>-0.50236966824644547</v>
      </c>
      <c r="K112" s="38">
        <f>IF(H112=0, "-", IF((F112-H112)/H112&lt;10, (F112-H112)/H112, "&gt;999%"))</f>
        <v>5.197132616487455E-2</v>
      </c>
    </row>
    <row r="113" spans="1:11" x14ac:dyDescent="0.2">
      <c r="B113" s="83"/>
      <c r="D113" s="83"/>
      <c r="F113" s="83"/>
      <c r="H113" s="83"/>
    </row>
    <row r="114" spans="1:11" s="43" customFormat="1" x14ac:dyDescent="0.2">
      <c r="A114" s="162" t="s">
        <v>584</v>
      </c>
      <c r="B114" s="71">
        <v>1053</v>
      </c>
      <c r="C114" s="40">
        <f>B114/6802</f>
        <v>0.15480740958541606</v>
      </c>
      <c r="D114" s="71">
        <v>1326</v>
      </c>
      <c r="E114" s="41">
        <f>D114/7200</f>
        <v>0.18416666666666667</v>
      </c>
      <c r="F114" s="77">
        <v>6432</v>
      </c>
      <c r="G114" s="42">
        <f>F114/36274</f>
        <v>0.17731708661851464</v>
      </c>
      <c r="H114" s="71">
        <v>5355</v>
      </c>
      <c r="I114" s="41">
        <f>H114/28087</f>
        <v>0.19065759960123901</v>
      </c>
      <c r="J114" s="37">
        <f>IF(D114=0, "-", IF((B114-D114)/D114&lt;10, (B114-D114)/D114, "&gt;999%"))</f>
        <v>-0.20588235294117646</v>
      </c>
      <c r="K114" s="38">
        <f>IF(H114=0, "-", IF((F114-H114)/H114&lt;10, (F114-H114)/H114, "&gt;999%"))</f>
        <v>0.20112044817927172</v>
      </c>
    </row>
    <row r="115" spans="1:11" x14ac:dyDescent="0.2">
      <c r="B115" s="83"/>
      <c r="D115" s="83"/>
      <c r="F115" s="83"/>
      <c r="H115" s="83"/>
    </row>
    <row r="116" spans="1:11" ht="15.75" x14ac:dyDescent="0.25">
      <c r="A116" s="164" t="s">
        <v>119</v>
      </c>
      <c r="B116" s="196" t="s">
        <v>1</v>
      </c>
      <c r="C116" s="200"/>
      <c r="D116" s="200"/>
      <c r="E116" s="197"/>
      <c r="F116" s="196" t="s">
        <v>14</v>
      </c>
      <c r="G116" s="200"/>
      <c r="H116" s="200"/>
      <c r="I116" s="197"/>
      <c r="J116" s="196" t="s">
        <v>15</v>
      </c>
      <c r="K116" s="197"/>
    </row>
    <row r="117" spans="1:11" x14ac:dyDescent="0.2">
      <c r="A117" s="22"/>
      <c r="B117" s="196">
        <f>VALUE(RIGHT($B$2, 4))</f>
        <v>2021</v>
      </c>
      <c r="C117" s="197"/>
      <c r="D117" s="196">
        <f>B117-1</f>
        <v>2020</v>
      </c>
      <c r="E117" s="204"/>
      <c r="F117" s="196">
        <f>B117</f>
        <v>2021</v>
      </c>
      <c r="G117" s="204"/>
      <c r="H117" s="196">
        <f>D117</f>
        <v>2020</v>
      </c>
      <c r="I117" s="204"/>
      <c r="J117" s="140" t="s">
        <v>4</v>
      </c>
      <c r="K117" s="141" t="s">
        <v>2</v>
      </c>
    </row>
    <row r="118" spans="1:11" x14ac:dyDescent="0.2">
      <c r="A118" s="163" t="s">
        <v>151</v>
      </c>
      <c r="B118" s="61" t="s">
        <v>12</v>
      </c>
      <c r="C118" s="62" t="s">
        <v>13</v>
      </c>
      <c r="D118" s="61" t="s">
        <v>12</v>
      </c>
      <c r="E118" s="63" t="s">
        <v>13</v>
      </c>
      <c r="F118" s="62" t="s">
        <v>12</v>
      </c>
      <c r="G118" s="62" t="s">
        <v>13</v>
      </c>
      <c r="H118" s="61" t="s">
        <v>12</v>
      </c>
      <c r="I118" s="63" t="s">
        <v>13</v>
      </c>
      <c r="J118" s="61"/>
      <c r="K118" s="63"/>
    </row>
    <row r="119" spans="1:11" x14ac:dyDescent="0.2">
      <c r="A119" s="7" t="s">
        <v>410</v>
      </c>
      <c r="B119" s="65">
        <v>0</v>
      </c>
      <c r="C119" s="34">
        <f>IF(B145=0, "-", B119/B145)</f>
        <v>0</v>
      </c>
      <c r="D119" s="65">
        <v>14</v>
      </c>
      <c r="E119" s="9">
        <f>IF(D145=0, "-", D119/D145)</f>
        <v>1.7743979721166033E-2</v>
      </c>
      <c r="F119" s="81">
        <v>1</v>
      </c>
      <c r="G119" s="34">
        <f>IF(F145=0, "-", F119/F145)</f>
        <v>2.4740227610094015E-4</v>
      </c>
      <c r="H119" s="65">
        <v>41</v>
      </c>
      <c r="I119" s="9">
        <f>IF(H145=0, "-", H119/H145)</f>
        <v>1.3303049967553536E-2</v>
      </c>
      <c r="J119" s="8">
        <f t="shared" ref="J119:J143" si="10">IF(D119=0, "-", IF((B119-D119)/D119&lt;10, (B119-D119)/D119, "&gt;999%"))</f>
        <v>-1</v>
      </c>
      <c r="K119" s="9">
        <f t="shared" ref="K119:K143" si="11">IF(H119=0, "-", IF((F119-H119)/H119&lt;10, (F119-H119)/H119, "&gt;999%"))</f>
        <v>-0.97560975609756095</v>
      </c>
    </row>
    <row r="120" spans="1:11" x14ac:dyDescent="0.2">
      <c r="A120" s="7" t="s">
        <v>411</v>
      </c>
      <c r="B120" s="65">
        <v>46</v>
      </c>
      <c r="C120" s="34">
        <f>IF(B145=0, "-", B120/B145)</f>
        <v>5.0660792951541848E-2</v>
      </c>
      <c r="D120" s="65">
        <v>40</v>
      </c>
      <c r="E120" s="9">
        <f>IF(D145=0, "-", D120/D145)</f>
        <v>5.0697084917617236E-2</v>
      </c>
      <c r="F120" s="81">
        <v>207</v>
      </c>
      <c r="G120" s="34">
        <f>IF(F145=0, "-", F120/F145)</f>
        <v>5.1212271152894603E-2</v>
      </c>
      <c r="H120" s="65">
        <v>170</v>
      </c>
      <c r="I120" s="9">
        <f>IF(H145=0, "-", H120/H145)</f>
        <v>5.5158987670343933E-2</v>
      </c>
      <c r="J120" s="8">
        <f t="shared" si="10"/>
        <v>0.15</v>
      </c>
      <c r="K120" s="9">
        <f t="shared" si="11"/>
        <v>0.21764705882352942</v>
      </c>
    </row>
    <row r="121" spans="1:11" x14ac:dyDescent="0.2">
      <c r="A121" s="7" t="s">
        <v>412</v>
      </c>
      <c r="B121" s="65">
        <v>1</v>
      </c>
      <c r="C121" s="34">
        <f>IF(B145=0, "-", B121/B145)</f>
        <v>1.1013215859030838E-3</v>
      </c>
      <c r="D121" s="65">
        <v>1</v>
      </c>
      <c r="E121" s="9">
        <f>IF(D145=0, "-", D121/D145)</f>
        <v>1.2674271229404308E-3</v>
      </c>
      <c r="F121" s="81">
        <v>6</v>
      </c>
      <c r="G121" s="34">
        <f>IF(F145=0, "-", F121/F145)</f>
        <v>1.4844136566056407E-3</v>
      </c>
      <c r="H121" s="65">
        <v>5</v>
      </c>
      <c r="I121" s="9">
        <f>IF(H145=0, "-", H121/H145)</f>
        <v>1.6223231667748216E-3</v>
      </c>
      <c r="J121" s="8">
        <f t="shared" si="10"/>
        <v>0</v>
      </c>
      <c r="K121" s="9">
        <f t="shared" si="11"/>
        <v>0.2</v>
      </c>
    </row>
    <row r="122" spans="1:11" x14ac:dyDescent="0.2">
      <c r="A122" s="7" t="s">
        <v>413</v>
      </c>
      <c r="B122" s="65">
        <v>0</v>
      </c>
      <c r="C122" s="34">
        <f>IF(B145=0, "-", B122/B145)</f>
        <v>0</v>
      </c>
      <c r="D122" s="65">
        <v>18</v>
      </c>
      <c r="E122" s="9">
        <f>IF(D145=0, "-", D122/D145)</f>
        <v>2.2813688212927757E-2</v>
      </c>
      <c r="F122" s="81">
        <v>0</v>
      </c>
      <c r="G122" s="34">
        <f>IF(F145=0, "-", F122/F145)</f>
        <v>0</v>
      </c>
      <c r="H122" s="65">
        <v>88</v>
      </c>
      <c r="I122" s="9">
        <f>IF(H145=0, "-", H122/H145)</f>
        <v>2.855288773523686E-2</v>
      </c>
      <c r="J122" s="8">
        <f t="shared" si="10"/>
        <v>-1</v>
      </c>
      <c r="K122" s="9">
        <f t="shared" si="11"/>
        <v>-1</v>
      </c>
    </row>
    <row r="123" spans="1:11" x14ac:dyDescent="0.2">
      <c r="A123" s="7" t="s">
        <v>414</v>
      </c>
      <c r="B123" s="65">
        <v>0</v>
      </c>
      <c r="C123" s="34">
        <f>IF(B145=0, "-", B123/B145)</f>
        <v>0</v>
      </c>
      <c r="D123" s="65">
        <v>26</v>
      </c>
      <c r="E123" s="9">
        <f>IF(D145=0, "-", D123/D145)</f>
        <v>3.2953105196451206E-2</v>
      </c>
      <c r="F123" s="81">
        <v>0</v>
      </c>
      <c r="G123" s="34">
        <f>IF(F145=0, "-", F123/F145)</f>
        <v>0</v>
      </c>
      <c r="H123" s="65">
        <v>140</v>
      </c>
      <c r="I123" s="9">
        <f>IF(H145=0, "-", H123/H145)</f>
        <v>4.5425048669695003E-2</v>
      </c>
      <c r="J123" s="8">
        <f t="shared" si="10"/>
        <v>-1</v>
      </c>
      <c r="K123" s="9">
        <f t="shared" si="11"/>
        <v>-1</v>
      </c>
    </row>
    <row r="124" spans="1:11" x14ac:dyDescent="0.2">
      <c r="A124" s="7" t="s">
        <v>415</v>
      </c>
      <c r="B124" s="65">
        <v>23</v>
      </c>
      <c r="C124" s="34">
        <f>IF(B145=0, "-", B124/B145)</f>
        <v>2.5330396475770924E-2</v>
      </c>
      <c r="D124" s="65">
        <v>0</v>
      </c>
      <c r="E124" s="9">
        <f>IF(D145=0, "-", D124/D145)</f>
        <v>0</v>
      </c>
      <c r="F124" s="81">
        <v>113</v>
      </c>
      <c r="G124" s="34">
        <f>IF(F145=0, "-", F124/F145)</f>
        <v>2.7956457199406235E-2</v>
      </c>
      <c r="H124" s="65">
        <v>0</v>
      </c>
      <c r="I124" s="9">
        <f>IF(H145=0, "-", H124/H145)</f>
        <v>0</v>
      </c>
      <c r="J124" s="8" t="str">
        <f t="shared" si="10"/>
        <v>-</v>
      </c>
      <c r="K124" s="9" t="str">
        <f t="shared" si="11"/>
        <v>-</v>
      </c>
    </row>
    <row r="125" spans="1:11" x14ac:dyDescent="0.2">
      <c r="A125" s="7" t="s">
        <v>416</v>
      </c>
      <c r="B125" s="65">
        <v>22</v>
      </c>
      <c r="C125" s="34">
        <f>IF(B145=0, "-", B125/B145)</f>
        <v>2.4229074889867842E-2</v>
      </c>
      <c r="D125" s="65">
        <v>22</v>
      </c>
      <c r="E125" s="9">
        <f>IF(D145=0, "-", D125/D145)</f>
        <v>2.7883396704689482E-2</v>
      </c>
      <c r="F125" s="81">
        <v>128</v>
      </c>
      <c r="G125" s="34">
        <f>IF(F145=0, "-", F125/F145)</f>
        <v>3.166749134092034E-2</v>
      </c>
      <c r="H125" s="65">
        <v>95</v>
      </c>
      <c r="I125" s="9">
        <f>IF(H145=0, "-", H125/H145)</f>
        <v>3.0824140168721609E-2</v>
      </c>
      <c r="J125" s="8">
        <f t="shared" si="10"/>
        <v>0</v>
      </c>
      <c r="K125" s="9">
        <f t="shared" si="11"/>
        <v>0.3473684210526316</v>
      </c>
    </row>
    <row r="126" spans="1:11" x14ac:dyDescent="0.2">
      <c r="A126" s="7" t="s">
        <v>417</v>
      </c>
      <c r="B126" s="65">
        <v>65</v>
      </c>
      <c r="C126" s="34">
        <f>IF(B145=0, "-", B126/B145)</f>
        <v>7.1585903083700442E-2</v>
      </c>
      <c r="D126" s="65">
        <v>92</v>
      </c>
      <c r="E126" s="9">
        <f>IF(D145=0, "-", D126/D145)</f>
        <v>0.11660329531051965</v>
      </c>
      <c r="F126" s="81">
        <v>362</v>
      </c>
      <c r="G126" s="34">
        <f>IF(F145=0, "-", F126/F145)</f>
        <v>8.9559623948540321E-2</v>
      </c>
      <c r="H126" s="65">
        <v>286</v>
      </c>
      <c r="I126" s="9">
        <f>IF(H145=0, "-", H126/H145)</f>
        <v>9.2796885139519794E-2</v>
      </c>
      <c r="J126" s="8">
        <f t="shared" si="10"/>
        <v>-0.29347826086956524</v>
      </c>
      <c r="K126" s="9">
        <f t="shared" si="11"/>
        <v>0.26573426573426573</v>
      </c>
    </row>
    <row r="127" spans="1:11" x14ac:dyDescent="0.2">
      <c r="A127" s="7" t="s">
        <v>418</v>
      </c>
      <c r="B127" s="65">
        <v>23</v>
      </c>
      <c r="C127" s="34">
        <f>IF(B145=0, "-", B127/B145)</f>
        <v>2.5330396475770924E-2</v>
      </c>
      <c r="D127" s="65">
        <v>14</v>
      </c>
      <c r="E127" s="9">
        <f>IF(D145=0, "-", D127/D145)</f>
        <v>1.7743979721166033E-2</v>
      </c>
      <c r="F127" s="81">
        <v>75</v>
      </c>
      <c r="G127" s="34">
        <f>IF(F145=0, "-", F127/F145)</f>
        <v>1.8555170707570508E-2</v>
      </c>
      <c r="H127" s="65">
        <v>56</v>
      </c>
      <c r="I127" s="9">
        <f>IF(H145=0, "-", H127/H145)</f>
        <v>1.8170019467878003E-2</v>
      </c>
      <c r="J127" s="8">
        <f t="shared" si="10"/>
        <v>0.6428571428571429</v>
      </c>
      <c r="K127" s="9">
        <f t="shared" si="11"/>
        <v>0.3392857142857143</v>
      </c>
    </row>
    <row r="128" spans="1:11" x14ac:dyDescent="0.2">
      <c r="A128" s="7" t="s">
        <v>419</v>
      </c>
      <c r="B128" s="65">
        <v>7</v>
      </c>
      <c r="C128" s="34">
        <f>IF(B145=0, "-", B128/B145)</f>
        <v>7.709251101321586E-3</v>
      </c>
      <c r="D128" s="65">
        <v>4</v>
      </c>
      <c r="E128" s="9">
        <f>IF(D145=0, "-", D128/D145)</f>
        <v>5.0697084917617234E-3</v>
      </c>
      <c r="F128" s="81">
        <v>43</v>
      </c>
      <c r="G128" s="34">
        <f>IF(F145=0, "-", F128/F145)</f>
        <v>1.0638297872340425E-2</v>
      </c>
      <c r="H128" s="65">
        <v>26</v>
      </c>
      <c r="I128" s="9">
        <f>IF(H145=0, "-", H128/H145)</f>
        <v>8.4360804672290717E-3</v>
      </c>
      <c r="J128" s="8">
        <f t="shared" si="10"/>
        <v>0.75</v>
      </c>
      <c r="K128" s="9">
        <f t="shared" si="11"/>
        <v>0.65384615384615385</v>
      </c>
    </row>
    <row r="129" spans="1:11" x14ac:dyDescent="0.2">
      <c r="A129" s="7" t="s">
        <v>420</v>
      </c>
      <c r="B129" s="65">
        <v>37</v>
      </c>
      <c r="C129" s="34">
        <f>IF(B145=0, "-", B129/B145)</f>
        <v>4.0748898678414094E-2</v>
      </c>
      <c r="D129" s="65">
        <v>27</v>
      </c>
      <c r="E129" s="9">
        <f>IF(D145=0, "-", D129/D145)</f>
        <v>3.4220532319391636E-2</v>
      </c>
      <c r="F129" s="81">
        <v>180</v>
      </c>
      <c r="G129" s="34">
        <f>IF(F145=0, "-", F129/F145)</f>
        <v>4.4532409698169226E-2</v>
      </c>
      <c r="H129" s="65">
        <v>109</v>
      </c>
      <c r="I129" s="9">
        <f>IF(H145=0, "-", H129/H145)</f>
        <v>3.5366645035691112E-2</v>
      </c>
      <c r="J129" s="8">
        <f t="shared" si="10"/>
        <v>0.37037037037037035</v>
      </c>
      <c r="K129" s="9">
        <f t="shared" si="11"/>
        <v>0.65137614678899081</v>
      </c>
    </row>
    <row r="130" spans="1:11" x14ac:dyDescent="0.2">
      <c r="A130" s="7" t="s">
        <v>421</v>
      </c>
      <c r="B130" s="65">
        <v>4</v>
      </c>
      <c r="C130" s="34">
        <f>IF(B145=0, "-", B130/B145)</f>
        <v>4.4052863436123352E-3</v>
      </c>
      <c r="D130" s="65">
        <v>1</v>
      </c>
      <c r="E130" s="9">
        <f>IF(D145=0, "-", D130/D145)</f>
        <v>1.2674271229404308E-3</v>
      </c>
      <c r="F130" s="81">
        <v>9</v>
      </c>
      <c r="G130" s="34">
        <f>IF(F145=0, "-", F130/F145)</f>
        <v>2.2266204849084609E-3</v>
      </c>
      <c r="H130" s="65">
        <v>9</v>
      </c>
      <c r="I130" s="9">
        <f>IF(H145=0, "-", H130/H145)</f>
        <v>2.9201817001946787E-3</v>
      </c>
      <c r="J130" s="8">
        <f t="shared" si="10"/>
        <v>3</v>
      </c>
      <c r="K130" s="9">
        <f t="shared" si="11"/>
        <v>0</v>
      </c>
    </row>
    <row r="131" spans="1:11" x14ac:dyDescent="0.2">
      <c r="A131" s="7" t="s">
        <v>422</v>
      </c>
      <c r="B131" s="65">
        <v>48</v>
      </c>
      <c r="C131" s="34">
        <f>IF(B145=0, "-", B131/B145)</f>
        <v>5.2863436123348019E-2</v>
      </c>
      <c r="D131" s="65">
        <v>16</v>
      </c>
      <c r="E131" s="9">
        <f>IF(D145=0, "-", D131/D145)</f>
        <v>2.0278833967046894E-2</v>
      </c>
      <c r="F131" s="81">
        <v>264</v>
      </c>
      <c r="G131" s="34">
        <f>IF(F145=0, "-", F131/F145)</f>
        <v>6.5314200890648197E-2</v>
      </c>
      <c r="H131" s="65">
        <v>81</v>
      </c>
      <c r="I131" s="9">
        <f>IF(H145=0, "-", H131/H145)</f>
        <v>2.6281635301752111E-2</v>
      </c>
      <c r="J131" s="8">
        <f t="shared" si="10"/>
        <v>2</v>
      </c>
      <c r="K131" s="9">
        <f t="shared" si="11"/>
        <v>2.2592592592592591</v>
      </c>
    </row>
    <row r="132" spans="1:11" x14ac:dyDescent="0.2">
      <c r="A132" s="7" t="s">
        <v>423</v>
      </c>
      <c r="B132" s="65">
        <v>64</v>
      </c>
      <c r="C132" s="34">
        <f>IF(B145=0, "-", B132/B145)</f>
        <v>7.0484581497797363E-2</v>
      </c>
      <c r="D132" s="65">
        <v>60</v>
      </c>
      <c r="E132" s="9">
        <f>IF(D145=0, "-", D132/D145)</f>
        <v>7.6045627376425853E-2</v>
      </c>
      <c r="F132" s="81">
        <v>319</v>
      </c>
      <c r="G132" s="34">
        <f>IF(F145=0, "-", F132/F145)</f>
        <v>7.8921326076199907E-2</v>
      </c>
      <c r="H132" s="65">
        <v>208</v>
      </c>
      <c r="I132" s="9">
        <f>IF(H145=0, "-", H132/H145)</f>
        <v>6.7488643737832574E-2</v>
      </c>
      <c r="J132" s="8">
        <f t="shared" si="10"/>
        <v>6.6666666666666666E-2</v>
      </c>
      <c r="K132" s="9">
        <f t="shared" si="11"/>
        <v>0.53365384615384615</v>
      </c>
    </row>
    <row r="133" spans="1:11" x14ac:dyDescent="0.2">
      <c r="A133" s="7" t="s">
        <v>424</v>
      </c>
      <c r="B133" s="65">
        <v>67</v>
      </c>
      <c r="C133" s="34">
        <f>IF(B145=0, "-", B133/B145)</f>
        <v>7.3788546255506612E-2</v>
      </c>
      <c r="D133" s="65">
        <v>22</v>
      </c>
      <c r="E133" s="9">
        <f>IF(D145=0, "-", D133/D145)</f>
        <v>2.7883396704689482E-2</v>
      </c>
      <c r="F133" s="81">
        <v>219</v>
      </c>
      <c r="G133" s="34">
        <f>IF(F145=0, "-", F133/F145)</f>
        <v>5.4181098466105887E-2</v>
      </c>
      <c r="H133" s="65">
        <v>83</v>
      </c>
      <c r="I133" s="9">
        <f>IF(H145=0, "-", H133/H145)</f>
        <v>2.6930564568462038E-2</v>
      </c>
      <c r="J133" s="8">
        <f t="shared" si="10"/>
        <v>2.0454545454545454</v>
      </c>
      <c r="K133" s="9">
        <f t="shared" si="11"/>
        <v>1.6385542168674698</v>
      </c>
    </row>
    <row r="134" spans="1:11" x14ac:dyDescent="0.2">
      <c r="A134" s="7" t="s">
        <v>425</v>
      </c>
      <c r="B134" s="65">
        <v>89</v>
      </c>
      <c r="C134" s="34">
        <f>IF(B145=0, "-", B134/B145)</f>
        <v>9.8017621145374448E-2</v>
      </c>
      <c r="D134" s="65">
        <v>73</v>
      </c>
      <c r="E134" s="9">
        <f>IF(D145=0, "-", D134/D145)</f>
        <v>9.2522179974651453E-2</v>
      </c>
      <c r="F134" s="81">
        <v>472</v>
      </c>
      <c r="G134" s="34">
        <f>IF(F145=0, "-", F134/F145)</f>
        <v>0.11677387431964374</v>
      </c>
      <c r="H134" s="65">
        <v>375</v>
      </c>
      <c r="I134" s="9">
        <f>IF(H145=0, "-", H134/H145)</f>
        <v>0.12167423750811161</v>
      </c>
      <c r="J134" s="8">
        <f t="shared" si="10"/>
        <v>0.21917808219178081</v>
      </c>
      <c r="K134" s="9">
        <f t="shared" si="11"/>
        <v>0.25866666666666666</v>
      </c>
    </row>
    <row r="135" spans="1:11" x14ac:dyDescent="0.2">
      <c r="A135" s="7" t="s">
        <v>426</v>
      </c>
      <c r="B135" s="65">
        <v>1</v>
      </c>
      <c r="C135" s="34">
        <f>IF(B145=0, "-", B135/B145)</f>
        <v>1.1013215859030838E-3</v>
      </c>
      <c r="D135" s="65">
        <v>3</v>
      </c>
      <c r="E135" s="9">
        <f>IF(D145=0, "-", D135/D145)</f>
        <v>3.8022813688212928E-3</v>
      </c>
      <c r="F135" s="81">
        <v>13</v>
      </c>
      <c r="G135" s="34">
        <f>IF(F145=0, "-", F135/F145)</f>
        <v>3.2162295893122216E-3</v>
      </c>
      <c r="H135" s="65">
        <v>23</v>
      </c>
      <c r="I135" s="9">
        <f>IF(H145=0, "-", H135/H145)</f>
        <v>7.462686567164179E-3</v>
      </c>
      <c r="J135" s="8">
        <f t="shared" si="10"/>
        <v>-0.66666666666666663</v>
      </c>
      <c r="K135" s="9">
        <f t="shared" si="11"/>
        <v>-0.43478260869565216</v>
      </c>
    </row>
    <row r="136" spans="1:11" x14ac:dyDescent="0.2">
      <c r="A136" s="7" t="s">
        <v>427</v>
      </c>
      <c r="B136" s="65">
        <v>13</v>
      </c>
      <c r="C136" s="34">
        <f>IF(B145=0, "-", B136/B145)</f>
        <v>1.4317180616740088E-2</v>
      </c>
      <c r="D136" s="65">
        <v>10</v>
      </c>
      <c r="E136" s="9">
        <f>IF(D145=0, "-", D136/D145)</f>
        <v>1.2674271229404309E-2</v>
      </c>
      <c r="F136" s="81">
        <v>60</v>
      </c>
      <c r="G136" s="34">
        <f>IF(F145=0, "-", F136/F145)</f>
        <v>1.4844136566056407E-2</v>
      </c>
      <c r="H136" s="65">
        <v>39</v>
      </c>
      <c r="I136" s="9">
        <f>IF(H145=0, "-", H136/H145)</f>
        <v>1.2654120700843608E-2</v>
      </c>
      <c r="J136" s="8">
        <f t="shared" si="10"/>
        <v>0.3</v>
      </c>
      <c r="K136" s="9">
        <f t="shared" si="11"/>
        <v>0.53846153846153844</v>
      </c>
    </row>
    <row r="137" spans="1:11" x14ac:dyDescent="0.2">
      <c r="A137" s="7" t="s">
        <v>428</v>
      </c>
      <c r="B137" s="65">
        <v>0</v>
      </c>
      <c r="C137" s="34">
        <f>IF(B145=0, "-", B137/B145)</f>
        <v>0</v>
      </c>
      <c r="D137" s="65">
        <v>0</v>
      </c>
      <c r="E137" s="9">
        <f>IF(D145=0, "-", D137/D145)</f>
        <v>0</v>
      </c>
      <c r="F137" s="81">
        <v>6</v>
      </c>
      <c r="G137" s="34">
        <f>IF(F145=0, "-", F137/F145)</f>
        <v>1.4844136566056407E-3</v>
      </c>
      <c r="H137" s="65">
        <v>1</v>
      </c>
      <c r="I137" s="9">
        <f>IF(H145=0, "-", H137/H145)</f>
        <v>3.2446463335496429E-4</v>
      </c>
      <c r="J137" s="8" t="str">
        <f t="shared" si="10"/>
        <v>-</v>
      </c>
      <c r="K137" s="9">
        <f t="shared" si="11"/>
        <v>5</v>
      </c>
    </row>
    <row r="138" spans="1:11" x14ac:dyDescent="0.2">
      <c r="A138" s="7" t="s">
        <v>429</v>
      </c>
      <c r="B138" s="65">
        <v>17</v>
      </c>
      <c r="C138" s="34">
        <f>IF(B145=0, "-", B138/B145)</f>
        <v>1.8722466960352423E-2</v>
      </c>
      <c r="D138" s="65">
        <v>38</v>
      </c>
      <c r="E138" s="9">
        <f>IF(D145=0, "-", D138/D145)</f>
        <v>4.8162230671736375E-2</v>
      </c>
      <c r="F138" s="81">
        <v>343</v>
      </c>
      <c r="G138" s="34">
        <f>IF(F145=0, "-", F138/F145)</f>
        <v>8.4858980702622461E-2</v>
      </c>
      <c r="H138" s="65">
        <v>190</v>
      </c>
      <c r="I138" s="9">
        <f>IF(H145=0, "-", H138/H145)</f>
        <v>6.1648280337443219E-2</v>
      </c>
      <c r="J138" s="8">
        <f t="shared" si="10"/>
        <v>-0.55263157894736847</v>
      </c>
      <c r="K138" s="9">
        <f t="shared" si="11"/>
        <v>0.80526315789473679</v>
      </c>
    </row>
    <row r="139" spans="1:11" x14ac:dyDescent="0.2">
      <c r="A139" s="7" t="s">
        <v>430</v>
      </c>
      <c r="B139" s="65">
        <v>37</v>
      </c>
      <c r="C139" s="34">
        <f>IF(B145=0, "-", B139/B145)</f>
        <v>4.0748898678414094E-2</v>
      </c>
      <c r="D139" s="65">
        <v>16</v>
      </c>
      <c r="E139" s="9">
        <f>IF(D145=0, "-", D139/D145)</f>
        <v>2.0278833967046894E-2</v>
      </c>
      <c r="F139" s="81">
        <v>127</v>
      </c>
      <c r="G139" s="34">
        <f>IF(F145=0, "-", F139/F145)</f>
        <v>3.1420089064819398E-2</v>
      </c>
      <c r="H139" s="65">
        <v>71</v>
      </c>
      <c r="I139" s="9">
        <f>IF(H145=0, "-", H139/H145)</f>
        <v>2.3036988968202467E-2</v>
      </c>
      <c r="J139" s="8">
        <f t="shared" si="10"/>
        <v>1.3125</v>
      </c>
      <c r="K139" s="9">
        <f t="shared" si="11"/>
        <v>0.78873239436619713</v>
      </c>
    </row>
    <row r="140" spans="1:11" x14ac:dyDescent="0.2">
      <c r="A140" s="7" t="s">
        <v>431</v>
      </c>
      <c r="B140" s="65">
        <v>133</v>
      </c>
      <c r="C140" s="34">
        <f>IF(B145=0, "-", B140/B145)</f>
        <v>0.14647577092511013</v>
      </c>
      <c r="D140" s="65">
        <v>95</v>
      </c>
      <c r="E140" s="9">
        <f>IF(D145=0, "-", D140/D145)</f>
        <v>0.12040557667934093</v>
      </c>
      <c r="F140" s="81">
        <v>199</v>
      </c>
      <c r="G140" s="34">
        <f>IF(F145=0, "-", F140/F145)</f>
        <v>4.9233052944087086E-2</v>
      </c>
      <c r="H140" s="65">
        <v>342</v>
      </c>
      <c r="I140" s="9">
        <f>IF(H145=0, "-", H140/H145)</f>
        <v>0.11096690460739779</v>
      </c>
      <c r="J140" s="8">
        <f t="shared" si="10"/>
        <v>0.4</v>
      </c>
      <c r="K140" s="9">
        <f t="shared" si="11"/>
        <v>-0.41812865497076024</v>
      </c>
    </row>
    <row r="141" spans="1:11" x14ac:dyDescent="0.2">
      <c r="A141" s="7" t="s">
        <v>432</v>
      </c>
      <c r="B141" s="65">
        <v>166</v>
      </c>
      <c r="C141" s="34">
        <f>IF(B145=0, "-", B141/B145)</f>
        <v>0.1828193832599119</v>
      </c>
      <c r="D141" s="65">
        <v>173</v>
      </c>
      <c r="E141" s="9">
        <f>IF(D145=0, "-", D141/D145)</f>
        <v>0.21926489226869456</v>
      </c>
      <c r="F141" s="81">
        <v>678</v>
      </c>
      <c r="G141" s="34">
        <f>IF(F145=0, "-", F141/F145)</f>
        <v>0.16773874319643742</v>
      </c>
      <c r="H141" s="65">
        <v>560</v>
      </c>
      <c r="I141" s="9">
        <f>IF(H145=0, "-", H141/H145)</f>
        <v>0.18170019467878001</v>
      </c>
      <c r="J141" s="8">
        <f t="shared" si="10"/>
        <v>-4.046242774566474E-2</v>
      </c>
      <c r="K141" s="9">
        <f t="shared" si="11"/>
        <v>0.21071428571428572</v>
      </c>
    </row>
    <row r="142" spans="1:11" x14ac:dyDescent="0.2">
      <c r="A142" s="7" t="s">
        <v>433</v>
      </c>
      <c r="B142" s="65">
        <v>0</v>
      </c>
      <c r="C142" s="34">
        <f>IF(B145=0, "-", B142/B145)</f>
        <v>0</v>
      </c>
      <c r="D142" s="65">
        <v>0</v>
      </c>
      <c r="E142" s="9">
        <f>IF(D145=0, "-", D142/D145)</f>
        <v>0</v>
      </c>
      <c r="F142" s="81">
        <v>5</v>
      </c>
      <c r="G142" s="34">
        <f>IF(F145=0, "-", F142/F145)</f>
        <v>1.2370113805047005E-3</v>
      </c>
      <c r="H142" s="65">
        <v>0</v>
      </c>
      <c r="I142" s="9">
        <f>IF(H145=0, "-", H142/H145)</f>
        <v>0</v>
      </c>
      <c r="J142" s="8" t="str">
        <f t="shared" si="10"/>
        <v>-</v>
      </c>
      <c r="K142" s="9" t="str">
        <f t="shared" si="11"/>
        <v>-</v>
      </c>
    </row>
    <row r="143" spans="1:11" x14ac:dyDescent="0.2">
      <c r="A143" s="7" t="s">
        <v>434</v>
      </c>
      <c r="B143" s="65">
        <v>45</v>
      </c>
      <c r="C143" s="34">
        <f>IF(B145=0, "-", B143/B145)</f>
        <v>4.9559471365638763E-2</v>
      </c>
      <c r="D143" s="65">
        <v>24</v>
      </c>
      <c r="E143" s="9">
        <f>IF(D145=0, "-", D143/D145)</f>
        <v>3.0418250950570342E-2</v>
      </c>
      <c r="F143" s="81">
        <v>213</v>
      </c>
      <c r="G143" s="34">
        <f>IF(F145=0, "-", F143/F145)</f>
        <v>5.2696684809500245E-2</v>
      </c>
      <c r="H143" s="65">
        <v>84</v>
      </c>
      <c r="I143" s="9">
        <f>IF(H145=0, "-", H143/H145)</f>
        <v>2.7255029201817001E-2</v>
      </c>
      <c r="J143" s="8">
        <f t="shared" si="10"/>
        <v>0.875</v>
      </c>
      <c r="K143" s="9">
        <f t="shared" si="11"/>
        <v>1.5357142857142858</v>
      </c>
    </row>
    <row r="144" spans="1:11" x14ac:dyDescent="0.2">
      <c r="A144" s="2"/>
      <c r="B144" s="68"/>
      <c r="C144" s="33"/>
      <c r="D144" s="68"/>
      <c r="E144" s="6"/>
      <c r="F144" s="82"/>
      <c r="G144" s="33"/>
      <c r="H144" s="68"/>
      <c r="I144" s="6"/>
      <c r="J144" s="5"/>
      <c r="K144" s="6"/>
    </row>
    <row r="145" spans="1:11" s="43" customFormat="1" x14ac:dyDescent="0.2">
      <c r="A145" s="162" t="s">
        <v>583</v>
      </c>
      <c r="B145" s="71">
        <f>SUM(B119:B144)</f>
        <v>908</v>
      </c>
      <c r="C145" s="40">
        <f>B145/6802</f>
        <v>0.13349014995589534</v>
      </c>
      <c r="D145" s="71">
        <f>SUM(D119:D144)</f>
        <v>789</v>
      </c>
      <c r="E145" s="41">
        <f>D145/7200</f>
        <v>0.10958333333333334</v>
      </c>
      <c r="F145" s="77">
        <f>SUM(F119:F144)</f>
        <v>4042</v>
      </c>
      <c r="G145" s="42">
        <f>F145/36274</f>
        <v>0.1114296741467718</v>
      </c>
      <c r="H145" s="71">
        <f>SUM(H119:H144)</f>
        <v>3082</v>
      </c>
      <c r="I145" s="41">
        <f>H145/28087</f>
        <v>0.10973048029337416</v>
      </c>
      <c r="J145" s="37">
        <f>IF(D145=0, "-", IF((B145-D145)/D145&lt;10, (B145-D145)/D145, "&gt;999%"))</f>
        <v>0.15082382762991128</v>
      </c>
      <c r="K145" s="38">
        <f>IF(H145=0, "-", IF((F145-H145)/H145&lt;10, (F145-H145)/H145, "&gt;999%"))</f>
        <v>0.31148604802076574</v>
      </c>
    </row>
    <row r="146" spans="1:11" x14ac:dyDescent="0.2">
      <c r="B146" s="83"/>
      <c r="D146" s="83"/>
      <c r="F146" s="83"/>
      <c r="H146" s="83"/>
    </row>
    <row r="147" spans="1:11" x14ac:dyDescent="0.2">
      <c r="A147" s="163" t="s">
        <v>152</v>
      </c>
      <c r="B147" s="61" t="s">
        <v>12</v>
      </c>
      <c r="C147" s="62" t="s">
        <v>13</v>
      </c>
      <c r="D147" s="61" t="s">
        <v>12</v>
      </c>
      <c r="E147" s="63" t="s">
        <v>13</v>
      </c>
      <c r="F147" s="62" t="s">
        <v>12</v>
      </c>
      <c r="G147" s="62" t="s">
        <v>13</v>
      </c>
      <c r="H147" s="61" t="s">
        <v>12</v>
      </c>
      <c r="I147" s="63" t="s">
        <v>13</v>
      </c>
      <c r="J147" s="61"/>
      <c r="K147" s="63"/>
    </row>
    <row r="148" spans="1:11" x14ac:dyDescent="0.2">
      <c r="A148" s="7" t="s">
        <v>435</v>
      </c>
      <c r="B148" s="65">
        <v>1</v>
      </c>
      <c r="C148" s="34">
        <f>IF(B166=0, "-", B148/B166)</f>
        <v>1.2195121951219513E-2</v>
      </c>
      <c r="D148" s="65">
        <v>0</v>
      </c>
      <c r="E148" s="9">
        <f>IF(D166=0, "-", D148/D166)</f>
        <v>0</v>
      </c>
      <c r="F148" s="81">
        <v>5</v>
      </c>
      <c r="G148" s="34">
        <f>IF(F166=0, "-", F148/F166)</f>
        <v>1.1210762331838564E-2</v>
      </c>
      <c r="H148" s="65">
        <v>0</v>
      </c>
      <c r="I148" s="9">
        <f>IF(H166=0, "-", H148/H166)</f>
        <v>0</v>
      </c>
      <c r="J148" s="8" t="str">
        <f t="shared" ref="J148:J164" si="12">IF(D148=0, "-", IF((B148-D148)/D148&lt;10, (B148-D148)/D148, "&gt;999%"))</f>
        <v>-</v>
      </c>
      <c r="K148" s="9" t="str">
        <f t="shared" ref="K148:K164" si="13">IF(H148=0, "-", IF((F148-H148)/H148&lt;10, (F148-H148)/H148, "&gt;999%"))</f>
        <v>-</v>
      </c>
    </row>
    <row r="149" spans="1:11" x14ac:dyDescent="0.2">
      <c r="A149" s="7" t="s">
        <v>436</v>
      </c>
      <c r="B149" s="65">
        <v>4</v>
      </c>
      <c r="C149" s="34">
        <f>IF(B166=0, "-", B149/B166)</f>
        <v>4.878048780487805E-2</v>
      </c>
      <c r="D149" s="65">
        <v>8</v>
      </c>
      <c r="E149" s="9">
        <f>IF(D166=0, "-", D149/D166)</f>
        <v>7.2072072072072071E-2</v>
      </c>
      <c r="F149" s="81">
        <v>28</v>
      </c>
      <c r="G149" s="34">
        <f>IF(F166=0, "-", F149/F166)</f>
        <v>6.2780269058295965E-2</v>
      </c>
      <c r="H149" s="65">
        <v>28</v>
      </c>
      <c r="I149" s="9">
        <f>IF(H166=0, "-", H149/H166)</f>
        <v>8.3582089552238809E-2</v>
      </c>
      <c r="J149" s="8">
        <f t="shared" si="12"/>
        <v>-0.5</v>
      </c>
      <c r="K149" s="9">
        <f t="shared" si="13"/>
        <v>0</v>
      </c>
    </row>
    <row r="150" spans="1:11" x14ac:dyDescent="0.2">
      <c r="A150" s="7" t="s">
        <v>437</v>
      </c>
      <c r="B150" s="65">
        <v>13</v>
      </c>
      <c r="C150" s="34">
        <f>IF(B166=0, "-", B150/B166)</f>
        <v>0.15853658536585366</v>
      </c>
      <c r="D150" s="65">
        <v>13</v>
      </c>
      <c r="E150" s="9">
        <f>IF(D166=0, "-", D150/D166)</f>
        <v>0.11711711711711711</v>
      </c>
      <c r="F150" s="81">
        <v>55</v>
      </c>
      <c r="G150" s="34">
        <f>IF(F166=0, "-", F150/F166)</f>
        <v>0.12331838565022421</v>
      </c>
      <c r="H150" s="65">
        <v>49</v>
      </c>
      <c r="I150" s="9">
        <f>IF(H166=0, "-", H150/H166)</f>
        <v>0.14626865671641792</v>
      </c>
      <c r="J150" s="8">
        <f t="shared" si="12"/>
        <v>0</v>
      </c>
      <c r="K150" s="9">
        <f t="shared" si="13"/>
        <v>0.12244897959183673</v>
      </c>
    </row>
    <row r="151" spans="1:11" x14ac:dyDescent="0.2">
      <c r="A151" s="7" t="s">
        <v>438</v>
      </c>
      <c r="B151" s="65">
        <v>2</v>
      </c>
      <c r="C151" s="34">
        <f>IF(B166=0, "-", B151/B166)</f>
        <v>2.4390243902439025E-2</v>
      </c>
      <c r="D151" s="65">
        <v>0</v>
      </c>
      <c r="E151" s="9">
        <f>IF(D166=0, "-", D151/D166)</f>
        <v>0</v>
      </c>
      <c r="F151" s="81">
        <v>11</v>
      </c>
      <c r="G151" s="34">
        <f>IF(F166=0, "-", F151/F166)</f>
        <v>2.4663677130044841E-2</v>
      </c>
      <c r="H151" s="65">
        <v>6</v>
      </c>
      <c r="I151" s="9">
        <f>IF(H166=0, "-", H151/H166)</f>
        <v>1.7910447761194031E-2</v>
      </c>
      <c r="J151" s="8" t="str">
        <f t="shared" si="12"/>
        <v>-</v>
      </c>
      <c r="K151" s="9">
        <f t="shared" si="13"/>
        <v>0.83333333333333337</v>
      </c>
    </row>
    <row r="152" spans="1:11" x14ac:dyDescent="0.2">
      <c r="A152" s="7" t="s">
        <v>439</v>
      </c>
      <c r="B152" s="65">
        <v>2</v>
      </c>
      <c r="C152" s="34">
        <f>IF(B166=0, "-", B152/B166)</f>
        <v>2.4390243902439025E-2</v>
      </c>
      <c r="D152" s="65">
        <v>7</v>
      </c>
      <c r="E152" s="9">
        <f>IF(D166=0, "-", D152/D166)</f>
        <v>6.3063063063063057E-2</v>
      </c>
      <c r="F152" s="81">
        <v>6</v>
      </c>
      <c r="G152" s="34">
        <f>IF(F166=0, "-", F152/F166)</f>
        <v>1.3452914798206279E-2</v>
      </c>
      <c r="H152" s="65">
        <v>9</v>
      </c>
      <c r="I152" s="9">
        <f>IF(H166=0, "-", H152/H166)</f>
        <v>2.6865671641791045E-2</v>
      </c>
      <c r="J152" s="8">
        <f t="shared" si="12"/>
        <v>-0.7142857142857143</v>
      </c>
      <c r="K152" s="9">
        <f t="shared" si="13"/>
        <v>-0.33333333333333331</v>
      </c>
    </row>
    <row r="153" spans="1:11" x14ac:dyDescent="0.2">
      <c r="A153" s="7" t="s">
        <v>440</v>
      </c>
      <c r="B153" s="65">
        <v>0</v>
      </c>
      <c r="C153" s="34">
        <f>IF(B166=0, "-", B153/B166)</f>
        <v>0</v>
      </c>
      <c r="D153" s="65">
        <v>0</v>
      </c>
      <c r="E153" s="9">
        <f>IF(D166=0, "-", D153/D166)</f>
        <v>0</v>
      </c>
      <c r="F153" s="81">
        <v>1</v>
      </c>
      <c r="G153" s="34">
        <f>IF(F166=0, "-", F153/F166)</f>
        <v>2.242152466367713E-3</v>
      </c>
      <c r="H153" s="65">
        <v>1</v>
      </c>
      <c r="I153" s="9">
        <f>IF(H166=0, "-", H153/H166)</f>
        <v>2.9850746268656717E-3</v>
      </c>
      <c r="J153" s="8" t="str">
        <f t="shared" si="12"/>
        <v>-</v>
      </c>
      <c r="K153" s="9">
        <f t="shared" si="13"/>
        <v>0</v>
      </c>
    </row>
    <row r="154" spans="1:11" x14ac:dyDescent="0.2">
      <c r="A154" s="7" t="s">
        <v>441</v>
      </c>
      <c r="B154" s="65">
        <v>8</v>
      </c>
      <c r="C154" s="34">
        <f>IF(B166=0, "-", B154/B166)</f>
        <v>9.7560975609756101E-2</v>
      </c>
      <c r="D154" s="65">
        <v>0</v>
      </c>
      <c r="E154" s="9">
        <f>IF(D166=0, "-", D154/D166)</f>
        <v>0</v>
      </c>
      <c r="F154" s="81">
        <v>40</v>
      </c>
      <c r="G154" s="34">
        <f>IF(F166=0, "-", F154/F166)</f>
        <v>8.9686098654708515E-2</v>
      </c>
      <c r="H154" s="65">
        <v>0</v>
      </c>
      <c r="I154" s="9">
        <f>IF(H166=0, "-", H154/H166)</f>
        <v>0</v>
      </c>
      <c r="J154" s="8" t="str">
        <f t="shared" si="12"/>
        <v>-</v>
      </c>
      <c r="K154" s="9" t="str">
        <f t="shared" si="13"/>
        <v>-</v>
      </c>
    </row>
    <row r="155" spans="1:11" x14ac:dyDescent="0.2">
      <c r="A155" s="7" t="s">
        <v>442</v>
      </c>
      <c r="B155" s="65">
        <v>9</v>
      </c>
      <c r="C155" s="34">
        <f>IF(B166=0, "-", B155/B166)</f>
        <v>0.10975609756097561</v>
      </c>
      <c r="D155" s="65">
        <v>11</v>
      </c>
      <c r="E155" s="9">
        <f>IF(D166=0, "-", D155/D166)</f>
        <v>9.90990990990991E-2</v>
      </c>
      <c r="F155" s="81">
        <v>45</v>
      </c>
      <c r="G155" s="34">
        <f>IF(F166=0, "-", F155/F166)</f>
        <v>0.10089686098654709</v>
      </c>
      <c r="H155" s="65">
        <v>36</v>
      </c>
      <c r="I155" s="9">
        <f>IF(H166=0, "-", H155/H166)</f>
        <v>0.10746268656716418</v>
      </c>
      <c r="J155" s="8">
        <f t="shared" si="12"/>
        <v>-0.18181818181818182</v>
      </c>
      <c r="K155" s="9">
        <f t="shared" si="13"/>
        <v>0.25</v>
      </c>
    </row>
    <row r="156" spans="1:11" x14ac:dyDescent="0.2">
      <c r="A156" s="7" t="s">
        <v>443</v>
      </c>
      <c r="B156" s="65">
        <v>3</v>
      </c>
      <c r="C156" s="34">
        <f>IF(B166=0, "-", B156/B166)</f>
        <v>3.6585365853658534E-2</v>
      </c>
      <c r="D156" s="65">
        <v>10</v>
      </c>
      <c r="E156" s="9">
        <f>IF(D166=0, "-", D156/D166)</f>
        <v>9.0090090090090086E-2</v>
      </c>
      <c r="F156" s="81">
        <v>18</v>
      </c>
      <c r="G156" s="34">
        <f>IF(F166=0, "-", F156/F166)</f>
        <v>4.0358744394618833E-2</v>
      </c>
      <c r="H156" s="65">
        <v>19</v>
      </c>
      <c r="I156" s="9">
        <f>IF(H166=0, "-", H156/H166)</f>
        <v>5.6716417910447764E-2</v>
      </c>
      <c r="J156" s="8">
        <f t="shared" si="12"/>
        <v>-0.7</v>
      </c>
      <c r="K156" s="9">
        <f t="shared" si="13"/>
        <v>-5.2631578947368418E-2</v>
      </c>
    </row>
    <row r="157" spans="1:11" x14ac:dyDescent="0.2">
      <c r="A157" s="7" t="s">
        <v>444</v>
      </c>
      <c r="B157" s="65">
        <v>5</v>
      </c>
      <c r="C157" s="34">
        <f>IF(B166=0, "-", B157/B166)</f>
        <v>6.097560975609756E-2</v>
      </c>
      <c r="D157" s="65">
        <v>13</v>
      </c>
      <c r="E157" s="9">
        <f>IF(D166=0, "-", D157/D166)</f>
        <v>0.11711711711711711</v>
      </c>
      <c r="F157" s="81">
        <v>37</v>
      </c>
      <c r="G157" s="34">
        <f>IF(F166=0, "-", F157/F166)</f>
        <v>8.2959641255605385E-2</v>
      </c>
      <c r="H157" s="65">
        <v>32</v>
      </c>
      <c r="I157" s="9">
        <f>IF(H166=0, "-", H157/H166)</f>
        <v>9.5522388059701493E-2</v>
      </c>
      <c r="J157" s="8">
        <f t="shared" si="12"/>
        <v>-0.61538461538461542</v>
      </c>
      <c r="K157" s="9">
        <f t="shared" si="13"/>
        <v>0.15625</v>
      </c>
    </row>
    <row r="158" spans="1:11" x14ac:dyDescent="0.2">
      <c r="A158" s="7" t="s">
        <v>445</v>
      </c>
      <c r="B158" s="65">
        <v>2</v>
      </c>
      <c r="C158" s="34">
        <f>IF(B166=0, "-", B158/B166)</f>
        <v>2.4390243902439025E-2</v>
      </c>
      <c r="D158" s="65">
        <v>4</v>
      </c>
      <c r="E158" s="9">
        <f>IF(D166=0, "-", D158/D166)</f>
        <v>3.6036036036036036E-2</v>
      </c>
      <c r="F158" s="81">
        <v>5</v>
      </c>
      <c r="G158" s="34">
        <f>IF(F166=0, "-", F158/F166)</f>
        <v>1.1210762331838564E-2</v>
      </c>
      <c r="H158" s="65">
        <v>7</v>
      </c>
      <c r="I158" s="9">
        <f>IF(H166=0, "-", H158/H166)</f>
        <v>2.0895522388059702E-2</v>
      </c>
      <c r="J158" s="8">
        <f t="shared" si="12"/>
        <v>-0.5</v>
      </c>
      <c r="K158" s="9">
        <f t="shared" si="13"/>
        <v>-0.2857142857142857</v>
      </c>
    </row>
    <row r="159" spans="1:11" x14ac:dyDescent="0.2">
      <c r="A159" s="7" t="s">
        <v>446</v>
      </c>
      <c r="B159" s="65">
        <v>5</v>
      </c>
      <c r="C159" s="34">
        <f>IF(B166=0, "-", B159/B166)</f>
        <v>6.097560975609756E-2</v>
      </c>
      <c r="D159" s="65">
        <v>0</v>
      </c>
      <c r="E159" s="9">
        <f>IF(D166=0, "-", D159/D166)</f>
        <v>0</v>
      </c>
      <c r="F159" s="81">
        <v>21</v>
      </c>
      <c r="G159" s="34">
        <f>IF(F166=0, "-", F159/F166)</f>
        <v>4.708520179372197E-2</v>
      </c>
      <c r="H159" s="65">
        <v>0</v>
      </c>
      <c r="I159" s="9">
        <f>IF(H166=0, "-", H159/H166)</f>
        <v>0</v>
      </c>
      <c r="J159" s="8" t="str">
        <f t="shared" si="12"/>
        <v>-</v>
      </c>
      <c r="K159" s="9" t="str">
        <f t="shared" si="13"/>
        <v>-</v>
      </c>
    </row>
    <row r="160" spans="1:11" x14ac:dyDescent="0.2">
      <c r="A160" s="7" t="s">
        <v>447</v>
      </c>
      <c r="B160" s="65">
        <v>11</v>
      </c>
      <c r="C160" s="34">
        <f>IF(B166=0, "-", B160/B166)</f>
        <v>0.13414634146341464</v>
      </c>
      <c r="D160" s="65">
        <v>25</v>
      </c>
      <c r="E160" s="9">
        <f>IF(D166=0, "-", D160/D166)</f>
        <v>0.22522522522522523</v>
      </c>
      <c r="F160" s="81">
        <v>52</v>
      </c>
      <c r="G160" s="34">
        <f>IF(F166=0, "-", F160/F166)</f>
        <v>0.11659192825112108</v>
      </c>
      <c r="H160" s="65">
        <v>64</v>
      </c>
      <c r="I160" s="9">
        <f>IF(H166=0, "-", H160/H166)</f>
        <v>0.19104477611940299</v>
      </c>
      <c r="J160" s="8">
        <f t="shared" si="12"/>
        <v>-0.56000000000000005</v>
      </c>
      <c r="K160" s="9">
        <f t="shared" si="13"/>
        <v>-0.1875</v>
      </c>
    </row>
    <row r="161" spans="1:11" x14ac:dyDescent="0.2">
      <c r="A161" s="7" t="s">
        <v>448</v>
      </c>
      <c r="B161" s="65">
        <v>3</v>
      </c>
      <c r="C161" s="34">
        <f>IF(B166=0, "-", B161/B166)</f>
        <v>3.6585365853658534E-2</v>
      </c>
      <c r="D161" s="65">
        <v>3</v>
      </c>
      <c r="E161" s="9">
        <f>IF(D166=0, "-", D161/D166)</f>
        <v>2.7027027027027029E-2</v>
      </c>
      <c r="F161" s="81">
        <v>15</v>
      </c>
      <c r="G161" s="34">
        <f>IF(F166=0, "-", F161/F166)</f>
        <v>3.3632286995515695E-2</v>
      </c>
      <c r="H161" s="65">
        <v>12</v>
      </c>
      <c r="I161" s="9">
        <f>IF(H166=0, "-", H161/H166)</f>
        <v>3.5820895522388062E-2</v>
      </c>
      <c r="J161" s="8">
        <f t="shared" si="12"/>
        <v>0</v>
      </c>
      <c r="K161" s="9">
        <f t="shared" si="13"/>
        <v>0.25</v>
      </c>
    </row>
    <row r="162" spans="1:11" x14ac:dyDescent="0.2">
      <c r="A162" s="7" t="s">
        <v>449</v>
      </c>
      <c r="B162" s="65">
        <v>1</v>
      </c>
      <c r="C162" s="34">
        <f>IF(B166=0, "-", B162/B166)</f>
        <v>1.2195121951219513E-2</v>
      </c>
      <c r="D162" s="65">
        <v>2</v>
      </c>
      <c r="E162" s="9">
        <f>IF(D166=0, "-", D162/D166)</f>
        <v>1.8018018018018018E-2</v>
      </c>
      <c r="F162" s="81">
        <v>15</v>
      </c>
      <c r="G162" s="34">
        <f>IF(F166=0, "-", F162/F166)</f>
        <v>3.3632286995515695E-2</v>
      </c>
      <c r="H162" s="65">
        <v>23</v>
      </c>
      <c r="I162" s="9">
        <f>IF(H166=0, "-", H162/H166)</f>
        <v>6.8656716417910449E-2</v>
      </c>
      <c r="J162" s="8">
        <f t="shared" si="12"/>
        <v>-0.5</v>
      </c>
      <c r="K162" s="9">
        <f t="shared" si="13"/>
        <v>-0.34782608695652173</v>
      </c>
    </row>
    <row r="163" spans="1:11" x14ac:dyDescent="0.2">
      <c r="A163" s="7" t="s">
        <v>450</v>
      </c>
      <c r="B163" s="65">
        <v>8</v>
      </c>
      <c r="C163" s="34">
        <f>IF(B166=0, "-", B163/B166)</f>
        <v>9.7560975609756101E-2</v>
      </c>
      <c r="D163" s="65">
        <v>11</v>
      </c>
      <c r="E163" s="9">
        <f>IF(D166=0, "-", D163/D166)</f>
        <v>9.90990990990991E-2</v>
      </c>
      <c r="F163" s="81">
        <v>70</v>
      </c>
      <c r="G163" s="34">
        <f>IF(F166=0, "-", F163/F166)</f>
        <v>0.15695067264573992</v>
      </c>
      <c r="H163" s="65">
        <v>37</v>
      </c>
      <c r="I163" s="9">
        <f>IF(H166=0, "-", H163/H166)</f>
        <v>0.11044776119402985</v>
      </c>
      <c r="J163" s="8">
        <f t="shared" si="12"/>
        <v>-0.27272727272727271</v>
      </c>
      <c r="K163" s="9">
        <f t="shared" si="13"/>
        <v>0.89189189189189189</v>
      </c>
    </row>
    <row r="164" spans="1:11" x14ac:dyDescent="0.2">
      <c r="A164" s="7" t="s">
        <v>451</v>
      </c>
      <c r="B164" s="65">
        <v>5</v>
      </c>
      <c r="C164" s="34">
        <f>IF(B166=0, "-", B164/B166)</f>
        <v>6.097560975609756E-2</v>
      </c>
      <c r="D164" s="65">
        <v>4</v>
      </c>
      <c r="E164" s="9">
        <f>IF(D166=0, "-", D164/D166)</f>
        <v>3.6036036036036036E-2</v>
      </c>
      <c r="F164" s="81">
        <v>22</v>
      </c>
      <c r="G164" s="34">
        <f>IF(F166=0, "-", F164/F166)</f>
        <v>4.9327354260089683E-2</v>
      </c>
      <c r="H164" s="65">
        <v>12</v>
      </c>
      <c r="I164" s="9">
        <f>IF(H166=0, "-", H164/H166)</f>
        <v>3.5820895522388062E-2</v>
      </c>
      <c r="J164" s="8">
        <f t="shared" si="12"/>
        <v>0.25</v>
      </c>
      <c r="K164" s="9">
        <f t="shared" si="13"/>
        <v>0.83333333333333337</v>
      </c>
    </row>
    <row r="165" spans="1:11" x14ac:dyDescent="0.2">
      <c r="A165" s="2"/>
      <c r="B165" s="68"/>
      <c r="C165" s="33"/>
      <c r="D165" s="68"/>
      <c r="E165" s="6"/>
      <c r="F165" s="82"/>
      <c r="G165" s="33"/>
      <c r="H165" s="68"/>
      <c r="I165" s="6"/>
      <c r="J165" s="5"/>
      <c r="K165" s="6"/>
    </row>
    <row r="166" spans="1:11" s="43" customFormat="1" x14ac:dyDescent="0.2">
      <c r="A166" s="162" t="s">
        <v>582</v>
      </c>
      <c r="B166" s="71">
        <f>SUM(B148:B165)</f>
        <v>82</v>
      </c>
      <c r="C166" s="40">
        <f>B166/6802</f>
        <v>1.2055277859453102E-2</v>
      </c>
      <c r="D166" s="71">
        <f>SUM(D148:D165)</f>
        <v>111</v>
      </c>
      <c r="E166" s="41">
        <f>D166/7200</f>
        <v>1.5416666666666667E-2</v>
      </c>
      <c r="F166" s="77">
        <f>SUM(F148:F165)</f>
        <v>446</v>
      </c>
      <c r="G166" s="42">
        <f>F166/36274</f>
        <v>1.2295307934057451E-2</v>
      </c>
      <c r="H166" s="71">
        <f>SUM(H148:H165)</f>
        <v>335</v>
      </c>
      <c r="I166" s="41">
        <f>H166/28087</f>
        <v>1.1927226118845018E-2</v>
      </c>
      <c r="J166" s="37">
        <f>IF(D166=0, "-", IF((B166-D166)/D166&lt;10, (B166-D166)/D166, "&gt;999%"))</f>
        <v>-0.26126126126126126</v>
      </c>
      <c r="K166" s="38">
        <f>IF(H166=0, "-", IF((F166-H166)/H166&lt;10, (F166-H166)/H166, "&gt;999%"))</f>
        <v>0.33134328358208953</v>
      </c>
    </row>
    <row r="167" spans="1:11" x14ac:dyDescent="0.2">
      <c r="B167" s="83"/>
      <c r="D167" s="83"/>
      <c r="F167" s="83"/>
      <c r="H167" s="83"/>
    </row>
    <row r="168" spans="1:11" s="43" customFormat="1" x14ac:dyDescent="0.2">
      <c r="A168" s="162" t="s">
        <v>581</v>
      </c>
      <c r="B168" s="71">
        <v>990</v>
      </c>
      <c r="C168" s="40">
        <f>B168/6802</f>
        <v>0.14554542781534843</v>
      </c>
      <c r="D168" s="71">
        <v>900</v>
      </c>
      <c r="E168" s="41">
        <f>D168/7200</f>
        <v>0.125</v>
      </c>
      <c r="F168" s="77">
        <v>4488</v>
      </c>
      <c r="G168" s="42">
        <f>F168/36274</f>
        <v>0.12372498208082924</v>
      </c>
      <c r="H168" s="71">
        <v>3417</v>
      </c>
      <c r="I168" s="41">
        <f>H168/28087</f>
        <v>0.12165770641221918</v>
      </c>
      <c r="J168" s="37">
        <f>IF(D168=0, "-", IF((B168-D168)/D168&lt;10, (B168-D168)/D168, "&gt;999%"))</f>
        <v>0.1</v>
      </c>
      <c r="K168" s="38">
        <f>IF(H168=0, "-", IF((F168-H168)/H168&lt;10, (F168-H168)/H168, "&gt;999%"))</f>
        <v>0.31343283582089554</v>
      </c>
    </row>
    <row r="169" spans="1:11" x14ac:dyDescent="0.2">
      <c r="B169" s="83"/>
      <c r="D169" s="83"/>
      <c r="F169" s="83"/>
      <c r="H169" s="83"/>
    </row>
    <row r="170" spans="1:11" ht="15.75" x14ac:dyDescent="0.25">
      <c r="A170" s="164" t="s">
        <v>120</v>
      </c>
      <c r="B170" s="196" t="s">
        <v>1</v>
      </c>
      <c r="C170" s="200"/>
      <c r="D170" s="200"/>
      <c r="E170" s="197"/>
      <c r="F170" s="196" t="s">
        <v>14</v>
      </c>
      <c r="G170" s="200"/>
      <c r="H170" s="200"/>
      <c r="I170" s="197"/>
      <c r="J170" s="196" t="s">
        <v>15</v>
      </c>
      <c r="K170" s="197"/>
    </row>
    <row r="171" spans="1:11" x14ac:dyDescent="0.2">
      <c r="A171" s="22"/>
      <c r="B171" s="196">
        <f>VALUE(RIGHT($B$2, 4))</f>
        <v>2021</v>
      </c>
      <c r="C171" s="197"/>
      <c r="D171" s="196">
        <f>B171-1</f>
        <v>2020</v>
      </c>
      <c r="E171" s="204"/>
      <c r="F171" s="196">
        <f>B171</f>
        <v>2021</v>
      </c>
      <c r="G171" s="204"/>
      <c r="H171" s="196">
        <f>D171</f>
        <v>2020</v>
      </c>
      <c r="I171" s="204"/>
      <c r="J171" s="140" t="s">
        <v>4</v>
      </c>
      <c r="K171" s="141" t="s">
        <v>2</v>
      </c>
    </row>
    <row r="172" spans="1:11" x14ac:dyDescent="0.2">
      <c r="A172" s="163" t="s">
        <v>153</v>
      </c>
      <c r="B172" s="61" t="s">
        <v>12</v>
      </c>
      <c r="C172" s="62" t="s">
        <v>13</v>
      </c>
      <c r="D172" s="61" t="s">
        <v>12</v>
      </c>
      <c r="E172" s="63" t="s">
        <v>13</v>
      </c>
      <c r="F172" s="62" t="s">
        <v>12</v>
      </c>
      <c r="G172" s="62" t="s">
        <v>13</v>
      </c>
      <c r="H172" s="61" t="s">
        <v>12</v>
      </c>
      <c r="I172" s="63" t="s">
        <v>13</v>
      </c>
      <c r="J172" s="61"/>
      <c r="K172" s="63"/>
    </row>
    <row r="173" spans="1:11" x14ac:dyDescent="0.2">
      <c r="A173" s="7" t="s">
        <v>452</v>
      </c>
      <c r="B173" s="65">
        <v>2</v>
      </c>
      <c r="C173" s="34">
        <f>IF(B176=0, "-", B173/B176)</f>
        <v>2.3809523809523808E-2</v>
      </c>
      <c r="D173" s="65">
        <v>10</v>
      </c>
      <c r="E173" s="9">
        <f>IF(D176=0, "-", D173/D176)</f>
        <v>7.4626865671641784E-2</v>
      </c>
      <c r="F173" s="81">
        <v>77</v>
      </c>
      <c r="G173" s="34">
        <f>IF(F176=0, "-", F173/F176)</f>
        <v>8.2441113490364024E-2</v>
      </c>
      <c r="H173" s="65">
        <v>49</v>
      </c>
      <c r="I173" s="9">
        <f>IF(H176=0, "-", H173/H176)</f>
        <v>8.0991735537190079E-2</v>
      </c>
      <c r="J173" s="8">
        <f>IF(D173=0, "-", IF((B173-D173)/D173&lt;10, (B173-D173)/D173, "&gt;999%"))</f>
        <v>-0.8</v>
      </c>
      <c r="K173" s="9">
        <f>IF(H173=0, "-", IF((F173-H173)/H173&lt;10, (F173-H173)/H173, "&gt;999%"))</f>
        <v>0.5714285714285714</v>
      </c>
    </row>
    <row r="174" spans="1:11" x14ac:dyDescent="0.2">
      <c r="A174" s="7" t="s">
        <v>453</v>
      </c>
      <c r="B174" s="65">
        <v>82</v>
      </c>
      <c r="C174" s="34">
        <f>IF(B176=0, "-", B174/B176)</f>
        <v>0.97619047619047616</v>
      </c>
      <c r="D174" s="65">
        <v>124</v>
      </c>
      <c r="E174" s="9">
        <f>IF(D176=0, "-", D174/D176)</f>
        <v>0.92537313432835822</v>
      </c>
      <c r="F174" s="81">
        <v>857</v>
      </c>
      <c r="G174" s="34">
        <f>IF(F176=0, "-", F174/F176)</f>
        <v>0.91755888650963602</v>
      </c>
      <c r="H174" s="65">
        <v>556</v>
      </c>
      <c r="I174" s="9">
        <f>IF(H176=0, "-", H174/H176)</f>
        <v>0.91900826446280992</v>
      </c>
      <c r="J174" s="8">
        <f>IF(D174=0, "-", IF((B174-D174)/D174&lt;10, (B174-D174)/D174, "&gt;999%"))</f>
        <v>-0.33870967741935482</v>
      </c>
      <c r="K174" s="9">
        <f>IF(H174=0, "-", IF((F174-H174)/H174&lt;10, (F174-H174)/H174, "&gt;999%"))</f>
        <v>0.54136690647482011</v>
      </c>
    </row>
    <row r="175" spans="1:11" x14ac:dyDescent="0.2">
      <c r="A175" s="2"/>
      <c r="B175" s="68"/>
      <c r="C175" s="33"/>
      <c r="D175" s="68"/>
      <c r="E175" s="6"/>
      <c r="F175" s="82"/>
      <c r="G175" s="33"/>
      <c r="H175" s="68"/>
      <c r="I175" s="6"/>
      <c r="J175" s="5"/>
      <c r="K175" s="6"/>
    </row>
    <row r="176" spans="1:11" s="43" customFormat="1" x14ac:dyDescent="0.2">
      <c r="A176" s="162" t="s">
        <v>580</v>
      </c>
      <c r="B176" s="71">
        <f>SUM(B173:B175)</f>
        <v>84</v>
      </c>
      <c r="C176" s="40">
        <f>B176/6802</f>
        <v>1.2349309026756836E-2</v>
      </c>
      <c r="D176" s="71">
        <f>SUM(D173:D175)</f>
        <v>134</v>
      </c>
      <c r="E176" s="41">
        <f>D176/7200</f>
        <v>1.861111111111111E-2</v>
      </c>
      <c r="F176" s="77">
        <f>SUM(F173:F175)</f>
        <v>934</v>
      </c>
      <c r="G176" s="42">
        <f>F176/36274</f>
        <v>2.5748469978496995E-2</v>
      </c>
      <c r="H176" s="71">
        <f>SUM(H173:H175)</f>
        <v>605</v>
      </c>
      <c r="I176" s="41">
        <f>H176/28087</f>
        <v>2.1540214334033539E-2</v>
      </c>
      <c r="J176" s="37">
        <f>IF(D176=0, "-", IF((B176-D176)/D176&lt;10, (B176-D176)/D176, "&gt;999%"))</f>
        <v>-0.37313432835820898</v>
      </c>
      <c r="K176" s="38">
        <f>IF(H176=0, "-", IF((F176-H176)/H176&lt;10, (F176-H176)/H176, "&gt;999%"))</f>
        <v>0.54380165289256199</v>
      </c>
    </row>
    <row r="177" spans="1:11" x14ac:dyDescent="0.2">
      <c r="B177" s="83"/>
      <c r="D177" s="83"/>
      <c r="F177" s="83"/>
      <c r="H177" s="83"/>
    </row>
    <row r="178" spans="1:11" x14ac:dyDescent="0.2">
      <c r="A178" s="163" t="s">
        <v>154</v>
      </c>
      <c r="B178" s="61" t="s">
        <v>12</v>
      </c>
      <c r="C178" s="62" t="s">
        <v>13</v>
      </c>
      <c r="D178" s="61" t="s">
        <v>12</v>
      </c>
      <c r="E178" s="63" t="s">
        <v>13</v>
      </c>
      <c r="F178" s="62" t="s">
        <v>12</v>
      </c>
      <c r="G178" s="62" t="s">
        <v>13</v>
      </c>
      <c r="H178" s="61" t="s">
        <v>12</v>
      </c>
      <c r="I178" s="63" t="s">
        <v>13</v>
      </c>
      <c r="J178" s="61"/>
      <c r="K178" s="63"/>
    </row>
    <row r="179" spans="1:11" x14ac:dyDescent="0.2">
      <c r="A179" s="7" t="s">
        <v>454</v>
      </c>
      <c r="B179" s="65">
        <v>1</v>
      </c>
      <c r="C179" s="34">
        <f>IF(B190=0, "-", B179/B190)</f>
        <v>5.8823529411764705E-2</v>
      </c>
      <c r="D179" s="65">
        <v>0</v>
      </c>
      <c r="E179" s="9">
        <f>IF(D190=0, "-", D179/D190)</f>
        <v>0</v>
      </c>
      <c r="F179" s="81">
        <v>2</v>
      </c>
      <c r="G179" s="34">
        <f>IF(F190=0, "-", F179/F190)</f>
        <v>2.8985507246376812E-2</v>
      </c>
      <c r="H179" s="65">
        <v>0</v>
      </c>
      <c r="I179" s="9">
        <f>IF(H190=0, "-", H179/H190)</f>
        <v>0</v>
      </c>
      <c r="J179" s="8" t="str">
        <f t="shared" ref="J179:J188" si="14">IF(D179=0, "-", IF((B179-D179)/D179&lt;10, (B179-D179)/D179, "&gt;999%"))</f>
        <v>-</v>
      </c>
      <c r="K179" s="9" t="str">
        <f t="shared" ref="K179:K188" si="15">IF(H179=0, "-", IF((F179-H179)/H179&lt;10, (F179-H179)/H179, "&gt;999%"))</f>
        <v>-</v>
      </c>
    </row>
    <row r="180" spans="1:11" x14ac:dyDescent="0.2">
      <c r="A180" s="7" t="s">
        <v>455</v>
      </c>
      <c r="B180" s="65">
        <v>1</v>
      </c>
      <c r="C180" s="34">
        <f>IF(B190=0, "-", B180/B190)</f>
        <v>5.8823529411764705E-2</v>
      </c>
      <c r="D180" s="65">
        <v>1</v>
      </c>
      <c r="E180" s="9">
        <f>IF(D190=0, "-", D180/D190)</f>
        <v>3.8461538461538464E-2</v>
      </c>
      <c r="F180" s="81">
        <v>8</v>
      </c>
      <c r="G180" s="34">
        <f>IF(F190=0, "-", F180/F190)</f>
        <v>0.11594202898550725</v>
      </c>
      <c r="H180" s="65">
        <v>2</v>
      </c>
      <c r="I180" s="9">
        <f>IF(H190=0, "-", H180/H190)</f>
        <v>2.6666666666666668E-2</v>
      </c>
      <c r="J180" s="8">
        <f t="shared" si="14"/>
        <v>0</v>
      </c>
      <c r="K180" s="9">
        <f t="shared" si="15"/>
        <v>3</v>
      </c>
    </row>
    <row r="181" spans="1:11" x14ac:dyDescent="0.2">
      <c r="A181" s="7" t="s">
        <v>456</v>
      </c>
      <c r="B181" s="65">
        <v>1</v>
      </c>
      <c r="C181" s="34">
        <f>IF(B190=0, "-", B181/B190)</f>
        <v>5.8823529411764705E-2</v>
      </c>
      <c r="D181" s="65">
        <v>2</v>
      </c>
      <c r="E181" s="9">
        <f>IF(D190=0, "-", D181/D190)</f>
        <v>7.6923076923076927E-2</v>
      </c>
      <c r="F181" s="81">
        <v>4</v>
      </c>
      <c r="G181" s="34">
        <f>IF(F190=0, "-", F181/F190)</f>
        <v>5.7971014492753624E-2</v>
      </c>
      <c r="H181" s="65">
        <v>2</v>
      </c>
      <c r="I181" s="9">
        <f>IF(H190=0, "-", H181/H190)</f>
        <v>2.6666666666666668E-2</v>
      </c>
      <c r="J181" s="8">
        <f t="shared" si="14"/>
        <v>-0.5</v>
      </c>
      <c r="K181" s="9">
        <f t="shared" si="15"/>
        <v>1</v>
      </c>
    </row>
    <row r="182" spans="1:11" x14ac:dyDescent="0.2">
      <c r="A182" s="7" t="s">
        <v>457</v>
      </c>
      <c r="B182" s="65">
        <v>4</v>
      </c>
      <c r="C182" s="34">
        <f>IF(B190=0, "-", B182/B190)</f>
        <v>0.23529411764705882</v>
      </c>
      <c r="D182" s="65">
        <v>3</v>
      </c>
      <c r="E182" s="9">
        <f>IF(D190=0, "-", D182/D190)</f>
        <v>0.11538461538461539</v>
      </c>
      <c r="F182" s="81">
        <v>11</v>
      </c>
      <c r="G182" s="34">
        <f>IF(F190=0, "-", F182/F190)</f>
        <v>0.15942028985507245</v>
      </c>
      <c r="H182" s="65">
        <v>20</v>
      </c>
      <c r="I182" s="9">
        <f>IF(H190=0, "-", H182/H190)</f>
        <v>0.26666666666666666</v>
      </c>
      <c r="J182" s="8">
        <f t="shared" si="14"/>
        <v>0.33333333333333331</v>
      </c>
      <c r="K182" s="9">
        <f t="shared" si="15"/>
        <v>-0.45</v>
      </c>
    </row>
    <row r="183" spans="1:11" x14ac:dyDescent="0.2">
      <c r="A183" s="7" t="s">
        <v>458</v>
      </c>
      <c r="B183" s="65">
        <v>0</v>
      </c>
      <c r="C183" s="34">
        <f>IF(B190=0, "-", B183/B190)</f>
        <v>0</v>
      </c>
      <c r="D183" s="65">
        <v>0</v>
      </c>
      <c r="E183" s="9">
        <f>IF(D190=0, "-", D183/D190)</f>
        <v>0</v>
      </c>
      <c r="F183" s="81">
        <v>3</v>
      </c>
      <c r="G183" s="34">
        <f>IF(F190=0, "-", F183/F190)</f>
        <v>4.3478260869565216E-2</v>
      </c>
      <c r="H183" s="65">
        <v>2</v>
      </c>
      <c r="I183" s="9">
        <f>IF(H190=0, "-", H183/H190)</f>
        <v>2.6666666666666668E-2</v>
      </c>
      <c r="J183" s="8" t="str">
        <f t="shared" si="14"/>
        <v>-</v>
      </c>
      <c r="K183" s="9">
        <f t="shared" si="15"/>
        <v>0.5</v>
      </c>
    </row>
    <row r="184" spans="1:11" x14ac:dyDescent="0.2">
      <c r="A184" s="7" t="s">
        <v>459</v>
      </c>
      <c r="B184" s="65">
        <v>4</v>
      </c>
      <c r="C184" s="34">
        <f>IF(B190=0, "-", B184/B190)</f>
        <v>0.23529411764705882</v>
      </c>
      <c r="D184" s="65">
        <v>7</v>
      </c>
      <c r="E184" s="9">
        <f>IF(D190=0, "-", D184/D190)</f>
        <v>0.26923076923076922</v>
      </c>
      <c r="F184" s="81">
        <v>8</v>
      </c>
      <c r="G184" s="34">
        <f>IF(F190=0, "-", F184/F190)</f>
        <v>0.11594202898550725</v>
      </c>
      <c r="H184" s="65">
        <v>20</v>
      </c>
      <c r="I184" s="9">
        <f>IF(H190=0, "-", H184/H190)</f>
        <v>0.26666666666666666</v>
      </c>
      <c r="J184" s="8">
        <f t="shared" si="14"/>
        <v>-0.42857142857142855</v>
      </c>
      <c r="K184" s="9">
        <f t="shared" si="15"/>
        <v>-0.6</v>
      </c>
    </row>
    <row r="185" spans="1:11" x14ac:dyDescent="0.2">
      <c r="A185" s="7" t="s">
        <v>460</v>
      </c>
      <c r="B185" s="65">
        <v>0</v>
      </c>
      <c r="C185" s="34">
        <f>IF(B190=0, "-", B185/B190)</f>
        <v>0</v>
      </c>
      <c r="D185" s="65">
        <v>1</v>
      </c>
      <c r="E185" s="9">
        <f>IF(D190=0, "-", D185/D190)</f>
        <v>3.8461538461538464E-2</v>
      </c>
      <c r="F185" s="81">
        <v>4</v>
      </c>
      <c r="G185" s="34">
        <f>IF(F190=0, "-", F185/F190)</f>
        <v>5.7971014492753624E-2</v>
      </c>
      <c r="H185" s="65">
        <v>3</v>
      </c>
      <c r="I185" s="9">
        <f>IF(H190=0, "-", H185/H190)</f>
        <v>0.04</v>
      </c>
      <c r="J185" s="8">
        <f t="shared" si="14"/>
        <v>-1</v>
      </c>
      <c r="K185" s="9">
        <f t="shared" si="15"/>
        <v>0.33333333333333331</v>
      </c>
    </row>
    <row r="186" spans="1:11" x14ac:dyDescent="0.2">
      <c r="A186" s="7" t="s">
        <v>461</v>
      </c>
      <c r="B186" s="65">
        <v>2</v>
      </c>
      <c r="C186" s="34">
        <f>IF(B190=0, "-", B186/B190)</f>
        <v>0.11764705882352941</v>
      </c>
      <c r="D186" s="65">
        <v>2</v>
      </c>
      <c r="E186" s="9">
        <f>IF(D190=0, "-", D186/D190)</f>
        <v>7.6923076923076927E-2</v>
      </c>
      <c r="F186" s="81">
        <v>6</v>
      </c>
      <c r="G186" s="34">
        <f>IF(F190=0, "-", F186/F190)</f>
        <v>8.6956521739130432E-2</v>
      </c>
      <c r="H186" s="65">
        <v>7</v>
      </c>
      <c r="I186" s="9">
        <f>IF(H190=0, "-", H186/H190)</f>
        <v>9.3333333333333338E-2</v>
      </c>
      <c r="J186" s="8">
        <f t="shared" si="14"/>
        <v>0</v>
      </c>
      <c r="K186" s="9">
        <f t="shared" si="15"/>
        <v>-0.14285714285714285</v>
      </c>
    </row>
    <row r="187" spans="1:11" x14ac:dyDescent="0.2">
      <c r="A187" s="7" t="s">
        <v>462</v>
      </c>
      <c r="B187" s="65">
        <v>2</v>
      </c>
      <c r="C187" s="34">
        <f>IF(B190=0, "-", B187/B190)</f>
        <v>0.11764705882352941</v>
      </c>
      <c r="D187" s="65">
        <v>0</v>
      </c>
      <c r="E187" s="9">
        <f>IF(D190=0, "-", D187/D190)</f>
        <v>0</v>
      </c>
      <c r="F187" s="81">
        <v>12</v>
      </c>
      <c r="G187" s="34">
        <f>IF(F190=0, "-", F187/F190)</f>
        <v>0.17391304347826086</v>
      </c>
      <c r="H187" s="65">
        <v>1</v>
      </c>
      <c r="I187" s="9">
        <f>IF(H190=0, "-", H187/H190)</f>
        <v>1.3333333333333334E-2</v>
      </c>
      <c r="J187" s="8" t="str">
        <f t="shared" si="14"/>
        <v>-</v>
      </c>
      <c r="K187" s="9" t="str">
        <f t="shared" si="15"/>
        <v>&gt;999%</v>
      </c>
    </row>
    <row r="188" spans="1:11" x14ac:dyDescent="0.2">
      <c r="A188" s="7" t="s">
        <v>463</v>
      </c>
      <c r="B188" s="65">
        <v>2</v>
      </c>
      <c r="C188" s="34">
        <f>IF(B190=0, "-", B188/B190)</f>
        <v>0.11764705882352941</v>
      </c>
      <c r="D188" s="65">
        <v>10</v>
      </c>
      <c r="E188" s="9">
        <f>IF(D190=0, "-", D188/D190)</f>
        <v>0.38461538461538464</v>
      </c>
      <c r="F188" s="81">
        <v>11</v>
      </c>
      <c r="G188" s="34">
        <f>IF(F190=0, "-", F188/F190)</f>
        <v>0.15942028985507245</v>
      </c>
      <c r="H188" s="65">
        <v>18</v>
      </c>
      <c r="I188" s="9">
        <f>IF(H190=0, "-", H188/H190)</f>
        <v>0.24</v>
      </c>
      <c r="J188" s="8">
        <f t="shared" si="14"/>
        <v>-0.8</v>
      </c>
      <c r="K188" s="9">
        <f t="shared" si="15"/>
        <v>-0.3888888888888889</v>
      </c>
    </row>
    <row r="189" spans="1:11" x14ac:dyDescent="0.2">
      <c r="A189" s="2"/>
      <c r="B189" s="68"/>
      <c r="C189" s="33"/>
      <c r="D189" s="68"/>
      <c r="E189" s="6"/>
      <c r="F189" s="82"/>
      <c r="G189" s="33"/>
      <c r="H189" s="68"/>
      <c r="I189" s="6"/>
      <c r="J189" s="5"/>
      <c r="K189" s="6"/>
    </row>
    <row r="190" spans="1:11" s="43" customFormat="1" x14ac:dyDescent="0.2">
      <c r="A190" s="162" t="s">
        <v>579</v>
      </c>
      <c r="B190" s="71">
        <f>SUM(B179:B189)</f>
        <v>17</v>
      </c>
      <c r="C190" s="40">
        <f>B190/6802</f>
        <v>2.4992649220817406E-3</v>
      </c>
      <c r="D190" s="71">
        <f>SUM(D179:D189)</f>
        <v>26</v>
      </c>
      <c r="E190" s="41">
        <f>D190/7200</f>
        <v>3.6111111111111109E-3</v>
      </c>
      <c r="F190" s="77">
        <f>SUM(F179:F189)</f>
        <v>69</v>
      </c>
      <c r="G190" s="42">
        <f>F190/36274</f>
        <v>1.9021888956277223E-3</v>
      </c>
      <c r="H190" s="71">
        <f>SUM(H179:H189)</f>
        <v>75</v>
      </c>
      <c r="I190" s="41">
        <f>H190/28087</f>
        <v>2.6702745042190335E-3</v>
      </c>
      <c r="J190" s="37">
        <f>IF(D190=0, "-", IF((B190-D190)/D190&lt;10, (B190-D190)/D190, "&gt;999%"))</f>
        <v>-0.34615384615384615</v>
      </c>
      <c r="K190" s="38">
        <f>IF(H190=0, "-", IF((F190-H190)/H190&lt;10, (F190-H190)/H190, "&gt;999%"))</f>
        <v>-0.08</v>
      </c>
    </row>
    <row r="191" spans="1:11" x14ac:dyDescent="0.2">
      <c r="B191" s="83"/>
      <c r="D191" s="83"/>
      <c r="F191" s="83"/>
      <c r="H191" s="83"/>
    </row>
    <row r="192" spans="1:11" s="43" customFormat="1" x14ac:dyDescent="0.2">
      <c r="A192" s="162" t="s">
        <v>578</v>
      </c>
      <c r="B192" s="71">
        <v>101</v>
      </c>
      <c r="C192" s="40">
        <f>B192/6802</f>
        <v>1.4848573948838577E-2</v>
      </c>
      <c r="D192" s="71">
        <v>160</v>
      </c>
      <c r="E192" s="41">
        <f>D192/7200</f>
        <v>2.2222222222222223E-2</v>
      </c>
      <c r="F192" s="77">
        <v>1003</v>
      </c>
      <c r="G192" s="42">
        <f>F192/36274</f>
        <v>2.7650658874124719E-2</v>
      </c>
      <c r="H192" s="71">
        <v>680</v>
      </c>
      <c r="I192" s="41">
        <f>H192/28087</f>
        <v>2.4210488838252574E-2</v>
      </c>
      <c r="J192" s="37">
        <f>IF(D192=0, "-", IF((B192-D192)/D192&lt;10, (B192-D192)/D192, "&gt;999%"))</f>
        <v>-0.36875000000000002</v>
      </c>
      <c r="K192" s="38">
        <f>IF(H192=0, "-", IF((F192-H192)/H192&lt;10, (F192-H192)/H192, "&gt;999%"))</f>
        <v>0.47499999999999998</v>
      </c>
    </row>
    <row r="193" spans="1:11" x14ac:dyDescent="0.2">
      <c r="B193" s="83"/>
      <c r="D193" s="83"/>
      <c r="F193" s="83"/>
      <c r="H193" s="83"/>
    </row>
    <row r="194" spans="1:11" x14ac:dyDescent="0.2">
      <c r="A194" s="27" t="s">
        <v>576</v>
      </c>
      <c r="B194" s="71">
        <f>B198-B196</f>
        <v>3145</v>
      </c>
      <c r="C194" s="40">
        <f>B194/6802</f>
        <v>0.462364010585122</v>
      </c>
      <c r="D194" s="71">
        <f>D198-D196</f>
        <v>3002</v>
      </c>
      <c r="E194" s="41">
        <f>D194/7200</f>
        <v>0.41694444444444445</v>
      </c>
      <c r="F194" s="77">
        <f>F198-F196</f>
        <v>17742</v>
      </c>
      <c r="G194" s="42">
        <f>F194/36274</f>
        <v>0.4891106577714065</v>
      </c>
      <c r="H194" s="71">
        <f>H198-H196</f>
        <v>12666</v>
      </c>
      <c r="I194" s="41">
        <f>H194/28087</f>
        <v>0.45095595827251039</v>
      </c>
      <c r="J194" s="37">
        <f>IF(D194=0, "-", IF((B194-D194)/D194&lt;10, (B194-D194)/D194, "&gt;999%"))</f>
        <v>4.7634910059960026E-2</v>
      </c>
      <c r="K194" s="38">
        <f>IF(H194=0, "-", IF((F194-H194)/H194&lt;10, (F194-H194)/H194, "&gt;999%"))</f>
        <v>0.4007579346281383</v>
      </c>
    </row>
    <row r="195" spans="1:11" x14ac:dyDescent="0.2">
      <c r="A195" s="27"/>
      <c r="B195" s="71"/>
      <c r="C195" s="40"/>
      <c r="D195" s="71"/>
      <c r="E195" s="41"/>
      <c r="F195" s="77"/>
      <c r="G195" s="42"/>
      <c r="H195" s="71"/>
      <c r="I195" s="41"/>
      <c r="J195" s="37"/>
      <c r="K195" s="38"/>
    </row>
    <row r="196" spans="1:11" x14ac:dyDescent="0.2">
      <c r="A196" s="27" t="s">
        <v>577</v>
      </c>
      <c r="B196" s="71">
        <v>316</v>
      </c>
      <c r="C196" s="40">
        <f>B196/6802</f>
        <v>4.645692443399E-2</v>
      </c>
      <c r="D196" s="71">
        <v>439</v>
      </c>
      <c r="E196" s="41">
        <f>D196/7200</f>
        <v>6.0972222222222219E-2</v>
      </c>
      <c r="F196" s="77">
        <v>1573</v>
      </c>
      <c r="G196" s="42">
        <f>F196/36274</f>
        <v>4.3364393229310252E-2</v>
      </c>
      <c r="H196" s="71">
        <v>1297</v>
      </c>
      <c r="I196" s="41">
        <f>H196/28087</f>
        <v>4.6177947092961157E-2</v>
      </c>
      <c r="J196" s="37">
        <f>IF(D196=0, "-", IF((B196-D196)/D196&lt;10, (B196-D196)/D196, "&gt;999%"))</f>
        <v>-0.28018223234624146</v>
      </c>
      <c r="K196" s="38">
        <f>IF(H196=0, "-", IF((F196-H196)/H196&lt;10, (F196-H196)/H196, "&gt;999%"))</f>
        <v>0.212798766383963</v>
      </c>
    </row>
    <row r="197" spans="1:11" x14ac:dyDescent="0.2">
      <c r="A197" s="27"/>
      <c r="B197" s="71"/>
      <c r="C197" s="40"/>
      <c r="D197" s="71"/>
      <c r="E197" s="41"/>
      <c r="F197" s="77"/>
      <c r="G197" s="42"/>
      <c r="H197" s="71"/>
      <c r="I197" s="41"/>
      <c r="J197" s="37"/>
      <c r="K197" s="38"/>
    </row>
    <row r="198" spans="1:11" x14ac:dyDescent="0.2">
      <c r="A198" s="27" t="s">
        <v>575</v>
      </c>
      <c r="B198" s="71">
        <v>3461</v>
      </c>
      <c r="C198" s="40">
        <f>B198/6802</f>
        <v>0.50882093501911208</v>
      </c>
      <c r="D198" s="71">
        <v>3441</v>
      </c>
      <c r="E198" s="41">
        <f>D198/7200</f>
        <v>0.47791666666666666</v>
      </c>
      <c r="F198" s="77">
        <v>19315</v>
      </c>
      <c r="G198" s="42">
        <f>F198/36274</f>
        <v>0.53247505100071679</v>
      </c>
      <c r="H198" s="71">
        <v>13963</v>
      </c>
      <c r="I198" s="41">
        <f>H198/28087</f>
        <v>0.49713390536547158</v>
      </c>
      <c r="J198" s="37">
        <f>IF(D198=0, "-", IF((B198-D198)/D198&lt;10, (B198-D198)/D198, "&gt;999%"))</f>
        <v>5.812263876780006E-3</v>
      </c>
      <c r="K198" s="38">
        <f>IF(H198=0, "-", IF((F198-H198)/H198&lt;10, (F198-H198)/H198, "&gt;999%"))</f>
        <v>0.38329871804053572</v>
      </c>
    </row>
  </sheetData>
  <mergeCells count="37">
    <mergeCell ref="B1:K1"/>
    <mergeCell ref="B2:K2"/>
    <mergeCell ref="B170:E170"/>
    <mergeCell ref="F170:I170"/>
    <mergeCell ref="J170:K170"/>
    <mergeCell ref="B171:C171"/>
    <mergeCell ref="D171:E171"/>
    <mergeCell ref="F171:G171"/>
    <mergeCell ref="H171:I171"/>
    <mergeCell ref="B116:E116"/>
    <mergeCell ref="F116:I116"/>
    <mergeCell ref="J116:K116"/>
    <mergeCell ref="B117:C117"/>
    <mergeCell ref="D117:E117"/>
    <mergeCell ref="F117:G117"/>
    <mergeCell ref="H117:I117"/>
    <mergeCell ref="B70:E70"/>
    <mergeCell ref="F70:I70"/>
    <mergeCell ref="J70:K70"/>
    <mergeCell ref="B71:C71"/>
    <mergeCell ref="D71:E71"/>
    <mergeCell ref="F71:G71"/>
    <mergeCell ref="H71:I71"/>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5" max="16383" man="1"/>
    <brk id="16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603</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5</v>
      </c>
      <c r="C7" s="39">
        <f>IF(B45=0, "-", B7/B45)</f>
        <v>1.444669170759896E-3</v>
      </c>
      <c r="D7" s="65">
        <v>7</v>
      </c>
      <c r="E7" s="21">
        <f>IF(D45=0, "-", D7/D45)</f>
        <v>2.0342923568730021E-3</v>
      </c>
      <c r="F7" s="81">
        <v>10</v>
      </c>
      <c r="G7" s="39">
        <f>IF(F45=0, "-", F7/F45)</f>
        <v>5.1773233238415744E-4</v>
      </c>
      <c r="H7" s="65">
        <v>15</v>
      </c>
      <c r="I7" s="21">
        <f>IF(H45=0, "-", H7/H45)</f>
        <v>1.0742677075127121E-3</v>
      </c>
      <c r="J7" s="20">
        <f t="shared" ref="J7:J43" si="0">IF(D7=0, "-", IF((B7-D7)/D7&lt;10, (B7-D7)/D7, "&gt;999%"))</f>
        <v>-0.2857142857142857</v>
      </c>
      <c r="K7" s="21">
        <f t="shared" ref="K7:K43" si="1">IF(H7=0, "-", IF((F7-H7)/H7&lt;10, (F7-H7)/H7, "&gt;999%"))</f>
        <v>-0.33333333333333331</v>
      </c>
    </row>
    <row r="8" spans="1:11" x14ac:dyDescent="0.2">
      <c r="A8" s="7" t="s">
        <v>32</v>
      </c>
      <c r="B8" s="65">
        <v>1</v>
      </c>
      <c r="C8" s="39">
        <f>IF(B45=0, "-", B8/B45)</f>
        <v>2.8893383415197921E-4</v>
      </c>
      <c r="D8" s="65">
        <v>0</v>
      </c>
      <c r="E8" s="21">
        <f>IF(D45=0, "-", D8/D45)</f>
        <v>0</v>
      </c>
      <c r="F8" s="81">
        <v>2</v>
      </c>
      <c r="G8" s="39">
        <f>IF(F45=0, "-", F8/F45)</f>
        <v>1.0354646647683147E-4</v>
      </c>
      <c r="H8" s="65">
        <v>0</v>
      </c>
      <c r="I8" s="21">
        <f>IF(H45=0, "-", H8/H45)</f>
        <v>0</v>
      </c>
      <c r="J8" s="20" t="str">
        <f t="shared" si="0"/>
        <v>-</v>
      </c>
      <c r="K8" s="21" t="str">
        <f t="shared" si="1"/>
        <v>-</v>
      </c>
    </row>
    <row r="9" spans="1:11" x14ac:dyDescent="0.2">
      <c r="A9" s="7" t="s">
        <v>33</v>
      </c>
      <c r="B9" s="65">
        <v>40</v>
      </c>
      <c r="C9" s="39">
        <f>IF(B45=0, "-", B9/B45)</f>
        <v>1.1557353366079168E-2</v>
      </c>
      <c r="D9" s="65">
        <v>57</v>
      </c>
      <c r="E9" s="21">
        <f>IF(D45=0, "-", D9/D45)</f>
        <v>1.6564952048823016E-2</v>
      </c>
      <c r="F9" s="81">
        <v>282</v>
      </c>
      <c r="G9" s="39">
        <f>IF(F45=0, "-", F9/F45)</f>
        <v>1.4600051773233239E-2</v>
      </c>
      <c r="H9" s="65">
        <v>170</v>
      </c>
      <c r="I9" s="21">
        <f>IF(H45=0, "-", H9/H45)</f>
        <v>1.2175034018477405E-2</v>
      </c>
      <c r="J9" s="20">
        <f t="shared" si="0"/>
        <v>-0.2982456140350877</v>
      </c>
      <c r="K9" s="21">
        <f t="shared" si="1"/>
        <v>0.6588235294117647</v>
      </c>
    </row>
    <row r="10" spans="1:11" x14ac:dyDescent="0.2">
      <c r="A10" s="7" t="s">
        <v>34</v>
      </c>
      <c r="B10" s="65">
        <v>1</v>
      </c>
      <c r="C10" s="39">
        <f>IF(B45=0, "-", B10/B45)</f>
        <v>2.8893383415197921E-4</v>
      </c>
      <c r="D10" s="65">
        <v>2</v>
      </c>
      <c r="E10" s="21">
        <f>IF(D45=0, "-", D10/D45)</f>
        <v>5.812263876780006E-4</v>
      </c>
      <c r="F10" s="81">
        <v>4</v>
      </c>
      <c r="G10" s="39">
        <f>IF(F45=0, "-", F10/F45)</f>
        <v>2.0709293295366295E-4</v>
      </c>
      <c r="H10" s="65">
        <v>2</v>
      </c>
      <c r="I10" s="21">
        <f>IF(H45=0, "-", H10/H45)</f>
        <v>1.432356943350283E-4</v>
      </c>
      <c r="J10" s="20">
        <f t="shared" si="0"/>
        <v>-0.5</v>
      </c>
      <c r="K10" s="21">
        <f t="shared" si="1"/>
        <v>1</v>
      </c>
    </row>
    <row r="11" spans="1:11" x14ac:dyDescent="0.2">
      <c r="A11" s="7" t="s">
        <v>35</v>
      </c>
      <c r="B11" s="65">
        <v>62</v>
      </c>
      <c r="C11" s="39">
        <f>IF(B45=0, "-", B11/B45)</f>
        <v>1.791389771742271E-2</v>
      </c>
      <c r="D11" s="65">
        <v>42</v>
      </c>
      <c r="E11" s="21">
        <f>IF(D45=0, "-", D11/D45)</f>
        <v>1.2205754141238012E-2</v>
      </c>
      <c r="F11" s="81">
        <v>238</v>
      </c>
      <c r="G11" s="39">
        <f>IF(F45=0, "-", F11/F45)</f>
        <v>1.2322029510742946E-2</v>
      </c>
      <c r="H11" s="65">
        <v>216</v>
      </c>
      <c r="I11" s="21">
        <f>IF(H45=0, "-", H11/H45)</f>
        <v>1.5469454988183055E-2</v>
      </c>
      <c r="J11" s="20">
        <f t="shared" si="0"/>
        <v>0.47619047619047616</v>
      </c>
      <c r="K11" s="21">
        <f t="shared" si="1"/>
        <v>0.10185185185185185</v>
      </c>
    </row>
    <row r="12" spans="1:11" x14ac:dyDescent="0.2">
      <c r="A12" s="7" t="s">
        <v>38</v>
      </c>
      <c r="B12" s="65">
        <v>0</v>
      </c>
      <c r="C12" s="39">
        <f>IF(B45=0, "-", B12/B45)</f>
        <v>0</v>
      </c>
      <c r="D12" s="65">
        <v>0</v>
      </c>
      <c r="E12" s="21">
        <f>IF(D45=0, "-", D12/D45)</f>
        <v>0</v>
      </c>
      <c r="F12" s="81">
        <v>1</v>
      </c>
      <c r="G12" s="39">
        <f>IF(F45=0, "-", F12/F45)</f>
        <v>5.1773233238415737E-5</v>
      </c>
      <c r="H12" s="65">
        <v>1</v>
      </c>
      <c r="I12" s="21">
        <f>IF(H45=0, "-", H12/H45)</f>
        <v>7.1617847167514148E-5</v>
      </c>
      <c r="J12" s="20" t="str">
        <f t="shared" si="0"/>
        <v>-</v>
      </c>
      <c r="K12" s="21">
        <f t="shared" si="1"/>
        <v>0</v>
      </c>
    </row>
    <row r="13" spans="1:11" x14ac:dyDescent="0.2">
      <c r="A13" s="7" t="s">
        <v>41</v>
      </c>
      <c r="B13" s="65">
        <v>0</v>
      </c>
      <c r="C13" s="39">
        <f>IF(B45=0, "-", B13/B45)</f>
        <v>0</v>
      </c>
      <c r="D13" s="65">
        <v>2</v>
      </c>
      <c r="E13" s="21">
        <f>IF(D45=0, "-", D13/D45)</f>
        <v>5.812263876780006E-4</v>
      </c>
      <c r="F13" s="81">
        <v>0</v>
      </c>
      <c r="G13" s="39">
        <f>IF(F45=0, "-", F13/F45)</f>
        <v>0</v>
      </c>
      <c r="H13" s="65">
        <v>6</v>
      </c>
      <c r="I13" s="21">
        <f>IF(H45=0, "-", H13/H45)</f>
        <v>4.2970708300508489E-4</v>
      </c>
      <c r="J13" s="20">
        <f t="shared" si="0"/>
        <v>-1</v>
      </c>
      <c r="K13" s="21">
        <f t="shared" si="1"/>
        <v>-1</v>
      </c>
    </row>
    <row r="14" spans="1:11" x14ac:dyDescent="0.2">
      <c r="A14" s="7" t="s">
        <v>43</v>
      </c>
      <c r="B14" s="65">
        <v>68</v>
      </c>
      <c r="C14" s="39">
        <f>IF(B45=0, "-", B14/B45)</f>
        <v>1.9647500722334586E-2</v>
      </c>
      <c r="D14" s="65">
        <v>62</v>
      </c>
      <c r="E14" s="21">
        <f>IF(D45=0, "-", D14/D45)</f>
        <v>1.8018018018018018E-2</v>
      </c>
      <c r="F14" s="81">
        <v>414</v>
      </c>
      <c r="G14" s="39">
        <f>IF(F45=0, "-", F14/F45)</f>
        <v>2.1434118560704117E-2</v>
      </c>
      <c r="H14" s="65">
        <v>281</v>
      </c>
      <c r="I14" s="21">
        <f>IF(H45=0, "-", H14/H45)</f>
        <v>2.0124615054071475E-2</v>
      </c>
      <c r="J14" s="20">
        <f t="shared" si="0"/>
        <v>9.6774193548387094E-2</v>
      </c>
      <c r="K14" s="21">
        <f t="shared" si="1"/>
        <v>0.47330960854092524</v>
      </c>
    </row>
    <row r="15" spans="1:11" x14ac:dyDescent="0.2">
      <c r="A15" s="7" t="s">
        <v>47</v>
      </c>
      <c r="B15" s="65">
        <v>36</v>
      </c>
      <c r="C15" s="39">
        <f>IF(B45=0, "-", B15/B45)</f>
        <v>1.0401618029471251E-2</v>
      </c>
      <c r="D15" s="65">
        <v>33</v>
      </c>
      <c r="E15" s="21">
        <f>IF(D45=0, "-", D15/D45)</f>
        <v>9.5902353966870104E-3</v>
      </c>
      <c r="F15" s="81">
        <v>145</v>
      </c>
      <c r="G15" s="39">
        <f>IF(F45=0, "-", F15/F45)</f>
        <v>7.5071188195702824E-3</v>
      </c>
      <c r="H15" s="65">
        <v>87</v>
      </c>
      <c r="I15" s="21">
        <f>IF(H45=0, "-", H15/H45)</f>
        <v>6.2307527035737305E-3</v>
      </c>
      <c r="J15" s="20">
        <f t="shared" si="0"/>
        <v>9.0909090909090912E-2</v>
      </c>
      <c r="K15" s="21">
        <f t="shared" si="1"/>
        <v>0.66666666666666663</v>
      </c>
    </row>
    <row r="16" spans="1:11" x14ac:dyDescent="0.2">
      <c r="A16" s="7" t="s">
        <v>49</v>
      </c>
      <c r="B16" s="65">
        <v>0</v>
      </c>
      <c r="C16" s="39">
        <f>IF(B45=0, "-", B16/B45)</f>
        <v>0</v>
      </c>
      <c r="D16" s="65">
        <v>77</v>
      </c>
      <c r="E16" s="21">
        <f>IF(D45=0, "-", D16/D45)</f>
        <v>2.2377215925603024E-2</v>
      </c>
      <c r="F16" s="81">
        <v>0</v>
      </c>
      <c r="G16" s="39">
        <f>IF(F45=0, "-", F16/F45)</f>
        <v>0</v>
      </c>
      <c r="H16" s="65">
        <v>488</v>
      </c>
      <c r="I16" s="21">
        <f>IF(H45=0, "-", H16/H45)</f>
        <v>3.4949509417746903E-2</v>
      </c>
      <c r="J16" s="20">
        <f t="shared" si="0"/>
        <v>-1</v>
      </c>
      <c r="K16" s="21">
        <f t="shared" si="1"/>
        <v>-1</v>
      </c>
    </row>
    <row r="17" spans="1:11" x14ac:dyDescent="0.2">
      <c r="A17" s="7" t="s">
        <v>50</v>
      </c>
      <c r="B17" s="65">
        <v>40</v>
      </c>
      <c r="C17" s="39">
        <f>IF(B45=0, "-", B17/B45)</f>
        <v>1.1557353366079168E-2</v>
      </c>
      <c r="D17" s="65">
        <v>146</v>
      </c>
      <c r="E17" s="21">
        <f>IF(D45=0, "-", D17/D45)</f>
        <v>4.2429526300494042E-2</v>
      </c>
      <c r="F17" s="81">
        <v>452</v>
      </c>
      <c r="G17" s="39">
        <f>IF(F45=0, "-", F17/F45)</f>
        <v>2.3401501423763914E-2</v>
      </c>
      <c r="H17" s="65">
        <v>566</v>
      </c>
      <c r="I17" s="21">
        <f>IF(H45=0, "-", H17/H45)</f>
        <v>4.0535701496813008E-2</v>
      </c>
      <c r="J17" s="20">
        <f t="shared" si="0"/>
        <v>-0.72602739726027399</v>
      </c>
      <c r="K17" s="21">
        <f t="shared" si="1"/>
        <v>-0.20141342756183744</v>
      </c>
    </row>
    <row r="18" spans="1:11" x14ac:dyDescent="0.2">
      <c r="A18" s="7" t="s">
        <v>51</v>
      </c>
      <c r="B18" s="65">
        <v>336</v>
      </c>
      <c r="C18" s="39">
        <f>IF(B45=0, "-", B18/B45)</f>
        <v>9.7081768275065011E-2</v>
      </c>
      <c r="D18" s="65">
        <v>239</v>
      </c>
      <c r="E18" s="21">
        <f>IF(D45=0, "-", D18/D45)</f>
        <v>6.945655332752107E-2</v>
      </c>
      <c r="F18" s="81">
        <v>1301</v>
      </c>
      <c r="G18" s="39">
        <f>IF(F45=0, "-", F18/F45)</f>
        <v>6.7356976443178881E-2</v>
      </c>
      <c r="H18" s="65">
        <v>858</v>
      </c>
      <c r="I18" s="21">
        <f>IF(H45=0, "-", H18/H45)</f>
        <v>6.1448112869727137E-2</v>
      </c>
      <c r="J18" s="20">
        <f t="shared" si="0"/>
        <v>0.40585774058577406</v>
      </c>
      <c r="K18" s="21">
        <f t="shared" si="1"/>
        <v>0.51631701631701632</v>
      </c>
    </row>
    <row r="19" spans="1:11" x14ac:dyDescent="0.2">
      <c r="A19" s="7" t="s">
        <v>55</v>
      </c>
      <c r="B19" s="65">
        <v>65</v>
      </c>
      <c r="C19" s="39">
        <f>IF(B45=0, "-", B19/B45)</f>
        <v>1.8780699219878648E-2</v>
      </c>
      <c r="D19" s="65">
        <v>92</v>
      </c>
      <c r="E19" s="21">
        <f>IF(D45=0, "-", D19/D45)</f>
        <v>2.6736413833188026E-2</v>
      </c>
      <c r="F19" s="81">
        <v>362</v>
      </c>
      <c r="G19" s="39">
        <f>IF(F45=0, "-", F19/F45)</f>
        <v>1.8741910432306497E-2</v>
      </c>
      <c r="H19" s="65">
        <v>286</v>
      </c>
      <c r="I19" s="21">
        <f>IF(H45=0, "-", H19/H45)</f>
        <v>2.0482704289909046E-2</v>
      </c>
      <c r="J19" s="20">
        <f t="shared" si="0"/>
        <v>-0.29347826086956524</v>
      </c>
      <c r="K19" s="21">
        <f t="shared" si="1"/>
        <v>0.26573426573426573</v>
      </c>
    </row>
    <row r="20" spans="1:11" x14ac:dyDescent="0.2">
      <c r="A20" s="7" t="s">
        <v>58</v>
      </c>
      <c r="B20" s="65">
        <v>8</v>
      </c>
      <c r="C20" s="39">
        <f>IF(B45=0, "-", B20/B45)</f>
        <v>2.3114706732158337E-3</v>
      </c>
      <c r="D20" s="65">
        <v>12</v>
      </c>
      <c r="E20" s="21">
        <f>IF(D45=0, "-", D20/D45)</f>
        <v>3.4873583260680036E-3</v>
      </c>
      <c r="F20" s="81">
        <v>18</v>
      </c>
      <c r="G20" s="39">
        <f>IF(F45=0, "-", F20/F45)</f>
        <v>9.3191819829148328E-4</v>
      </c>
      <c r="H20" s="65">
        <v>25</v>
      </c>
      <c r="I20" s="21">
        <f>IF(H45=0, "-", H20/H45)</f>
        <v>1.7904461791878536E-3</v>
      </c>
      <c r="J20" s="20">
        <f t="shared" si="0"/>
        <v>-0.33333333333333331</v>
      </c>
      <c r="K20" s="21">
        <f t="shared" si="1"/>
        <v>-0.28000000000000003</v>
      </c>
    </row>
    <row r="21" spans="1:11" x14ac:dyDescent="0.2">
      <c r="A21" s="7" t="s">
        <v>59</v>
      </c>
      <c r="B21" s="65">
        <v>37</v>
      </c>
      <c r="C21" s="39">
        <f>IF(B45=0, "-", B21/B45)</f>
        <v>1.069055186362323E-2</v>
      </c>
      <c r="D21" s="65">
        <v>25</v>
      </c>
      <c r="E21" s="21">
        <f>IF(D45=0, "-", D21/D45)</f>
        <v>7.2653298459750071E-3</v>
      </c>
      <c r="F21" s="81">
        <v>156</v>
      </c>
      <c r="G21" s="39">
        <f>IF(F45=0, "-", F21/F45)</f>
        <v>8.076624385192856E-3</v>
      </c>
      <c r="H21" s="65">
        <v>111</v>
      </c>
      <c r="I21" s="21">
        <f>IF(H45=0, "-", H21/H45)</f>
        <v>7.9495810355940701E-3</v>
      </c>
      <c r="J21" s="20">
        <f t="shared" si="0"/>
        <v>0.48</v>
      </c>
      <c r="K21" s="21">
        <f t="shared" si="1"/>
        <v>0.40540540540540543</v>
      </c>
    </row>
    <row r="22" spans="1:11" x14ac:dyDescent="0.2">
      <c r="A22" s="7" t="s">
        <v>61</v>
      </c>
      <c r="B22" s="65">
        <v>159</v>
      </c>
      <c r="C22" s="39">
        <f>IF(B45=0, "-", B22/B45)</f>
        <v>4.5940479630164691E-2</v>
      </c>
      <c r="D22" s="65">
        <v>146</v>
      </c>
      <c r="E22" s="21">
        <f>IF(D45=0, "-", D22/D45)</f>
        <v>4.2429526300494042E-2</v>
      </c>
      <c r="F22" s="81">
        <v>978</v>
      </c>
      <c r="G22" s="39">
        <f>IF(F45=0, "-", F22/F45)</f>
        <v>5.0634222107170591E-2</v>
      </c>
      <c r="H22" s="65">
        <v>624</v>
      </c>
      <c r="I22" s="21">
        <f>IF(H45=0, "-", H22/H45)</f>
        <v>4.4689536632528823E-2</v>
      </c>
      <c r="J22" s="20">
        <f t="shared" si="0"/>
        <v>8.9041095890410954E-2</v>
      </c>
      <c r="K22" s="21">
        <f t="shared" si="1"/>
        <v>0.56730769230769229</v>
      </c>
    </row>
    <row r="23" spans="1:11" x14ac:dyDescent="0.2">
      <c r="A23" s="7" t="s">
        <v>62</v>
      </c>
      <c r="B23" s="65">
        <v>0</v>
      </c>
      <c r="C23" s="39">
        <f>IF(B45=0, "-", B23/B45)</f>
        <v>0</v>
      </c>
      <c r="D23" s="65">
        <v>0</v>
      </c>
      <c r="E23" s="21">
        <f>IF(D45=0, "-", D23/D45)</f>
        <v>0</v>
      </c>
      <c r="F23" s="81">
        <v>3</v>
      </c>
      <c r="G23" s="39">
        <f>IF(F45=0, "-", F23/F45)</f>
        <v>1.553196997152472E-4</v>
      </c>
      <c r="H23" s="65">
        <v>2</v>
      </c>
      <c r="I23" s="21">
        <f>IF(H45=0, "-", H23/H45)</f>
        <v>1.432356943350283E-4</v>
      </c>
      <c r="J23" s="20" t="str">
        <f t="shared" si="0"/>
        <v>-</v>
      </c>
      <c r="K23" s="21">
        <f t="shared" si="1"/>
        <v>0.5</v>
      </c>
    </row>
    <row r="24" spans="1:11" x14ac:dyDescent="0.2">
      <c r="A24" s="7" t="s">
        <v>63</v>
      </c>
      <c r="B24" s="65">
        <v>38</v>
      </c>
      <c r="C24" s="39">
        <f>IF(B45=0, "-", B24/B45)</f>
        <v>1.097948569777521E-2</v>
      </c>
      <c r="D24" s="65">
        <v>62</v>
      </c>
      <c r="E24" s="21">
        <f>IF(D45=0, "-", D24/D45)</f>
        <v>1.8018018018018018E-2</v>
      </c>
      <c r="F24" s="81">
        <v>167</v>
      </c>
      <c r="G24" s="39">
        <f>IF(F45=0, "-", F24/F45)</f>
        <v>8.6461299508154288E-3</v>
      </c>
      <c r="H24" s="65">
        <v>155</v>
      </c>
      <c r="I24" s="21">
        <f>IF(H45=0, "-", H24/H45)</f>
        <v>1.1100766310964693E-2</v>
      </c>
      <c r="J24" s="20">
        <f t="shared" si="0"/>
        <v>-0.38709677419354838</v>
      </c>
      <c r="K24" s="21">
        <f t="shared" si="1"/>
        <v>7.7419354838709681E-2</v>
      </c>
    </row>
    <row r="25" spans="1:11" x14ac:dyDescent="0.2">
      <c r="A25" s="7" t="s">
        <v>64</v>
      </c>
      <c r="B25" s="65">
        <v>4</v>
      </c>
      <c r="C25" s="39">
        <f>IF(B45=0, "-", B25/B45)</f>
        <v>1.1557353366079169E-3</v>
      </c>
      <c r="D25" s="65">
        <v>1</v>
      </c>
      <c r="E25" s="21">
        <f>IF(D45=0, "-", D25/D45)</f>
        <v>2.906131938390003E-4</v>
      </c>
      <c r="F25" s="81">
        <v>9</v>
      </c>
      <c r="G25" s="39">
        <f>IF(F45=0, "-", F25/F45)</f>
        <v>4.6595909914574164E-4</v>
      </c>
      <c r="H25" s="65">
        <v>9</v>
      </c>
      <c r="I25" s="21">
        <f>IF(H45=0, "-", H25/H45)</f>
        <v>6.4456062450762733E-4</v>
      </c>
      <c r="J25" s="20">
        <f t="shared" si="0"/>
        <v>3</v>
      </c>
      <c r="K25" s="21">
        <f t="shared" si="1"/>
        <v>0</v>
      </c>
    </row>
    <row r="26" spans="1:11" x14ac:dyDescent="0.2">
      <c r="A26" s="7" t="s">
        <v>65</v>
      </c>
      <c r="B26" s="65">
        <v>24</v>
      </c>
      <c r="C26" s="39">
        <f>IF(B45=0, "-", B26/B45)</f>
        <v>6.9344120196475007E-3</v>
      </c>
      <c r="D26" s="65">
        <v>54</v>
      </c>
      <c r="E26" s="21">
        <f>IF(D45=0, "-", D26/D45)</f>
        <v>1.5693112467306015E-2</v>
      </c>
      <c r="F26" s="81">
        <v>148</v>
      </c>
      <c r="G26" s="39">
        <f>IF(F45=0, "-", F26/F45)</f>
        <v>7.6624385192855292E-3</v>
      </c>
      <c r="H26" s="65">
        <v>134</v>
      </c>
      <c r="I26" s="21">
        <f>IF(H45=0, "-", H26/H45)</f>
        <v>9.596791520446896E-3</v>
      </c>
      <c r="J26" s="20">
        <f t="shared" si="0"/>
        <v>-0.55555555555555558</v>
      </c>
      <c r="K26" s="21">
        <f t="shared" si="1"/>
        <v>0.1044776119402985</v>
      </c>
    </row>
    <row r="27" spans="1:11" x14ac:dyDescent="0.2">
      <c r="A27" s="7" t="s">
        <v>69</v>
      </c>
      <c r="B27" s="65">
        <v>2</v>
      </c>
      <c r="C27" s="39">
        <f>IF(B45=0, "-", B27/B45)</f>
        <v>5.7786766830395843E-4</v>
      </c>
      <c r="D27" s="65">
        <v>4</v>
      </c>
      <c r="E27" s="21">
        <f>IF(D45=0, "-", D27/D45)</f>
        <v>1.1624527753560012E-3</v>
      </c>
      <c r="F27" s="81">
        <v>5</v>
      </c>
      <c r="G27" s="39">
        <f>IF(F45=0, "-", F27/F45)</f>
        <v>2.5886616619207872E-4</v>
      </c>
      <c r="H27" s="65">
        <v>7</v>
      </c>
      <c r="I27" s="21">
        <f>IF(H45=0, "-", H27/H45)</f>
        <v>5.0132493017259903E-4</v>
      </c>
      <c r="J27" s="20">
        <f t="shared" si="0"/>
        <v>-0.5</v>
      </c>
      <c r="K27" s="21">
        <f t="shared" si="1"/>
        <v>-0.2857142857142857</v>
      </c>
    </row>
    <row r="28" spans="1:11" x14ac:dyDescent="0.2">
      <c r="A28" s="7" t="s">
        <v>70</v>
      </c>
      <c r="B28" s="65">
        <v>571</v>
      </c>
      <c r="C28" s="39">
        <f>IF(B45=0, "-", B28/B45)</f>
        <v>0.16498121930078011</v>
      </c>
      <c r="D28" s="65">
        <v>452</v>
      </c>
      <c r="E28" s="21">
        <f>IF(D45=0, "-", D28/D45)</f>
        <v>0.13135716361522815</v>
      </c>
      <c r="F28" s="81">
        <v>3211</v>
      </c>
      <c r="G28" s="39">
        <f>IF(F45=0, "-", F28/F45)</f>
        <v>0.16624385192855293</v>
      </c>
      <c r="H28" s="65">
        <v>1907</v>
      </c>
      <c r="I28" s="21">
        <f>IF(H45=0, "-", H28/H45)</f>
        <v>0.13657523454844947</v>
      </c>
      <c r="J28" s="20">
        <f t="shared" si="0"/>
        <v>0.26327433628318586</v>
      </c>
      <c r="K28" s="21">
        <f t="shared" si="1"/>
        <v>0.68379653906659676</v>
      </c>
    </row>
    <row r="29" spans="1:11" x14ac:dyDescent="0.2">
      <c r="A29" s="7" t="s">
        <v>72</v>
      </c>
      <c r="B29" s="65">
        <v>66</v>
      </c>
      <c r="C29" s="39">
        <f>IF(B45=0, "-", B29/B45)</f>
        <v>1.9069633054030626E-2</v>
      </c>
      <c r="D29" s="65">
        <v>123</v>
      </c>
      <c r="E29" s="21">
        <f>IF(D45=0, "-", D29/D45)</f>
        <v>3.5745422842197033E-2</v>
      </c>
      <c r="F29" s="81">
        <v>298</v>
      </c>
      <c r="G29" s="39">
        <f>IF(F45=0, "-", F29/F45)</f>
        <v>1.5428423505047891E-2</v>
      </c>
      <c r="H29" s="65">
        <v>285</v>
      </c>
      <c r="I29" s="21">
        <f>IF(H45=0, "-", H29/H45)</f>
        <v>2.0411086442741533E-2</v>
      </c>
      <c r="J29" s="20">
        <f t="shared" si="0"/>
        <v>-0.46341463414634149</v>
      </c>
      <c r="K29" s="21">
        <f t="shared" si="1"/>
        <v>4.5614035087719301E-2</v>
      </c>
    </row>
    <row r="30" spans="1:11" x14ac:dyDescent="0.2">
      <c r="A30" s="7" t="s">
        <v>75</v>
      </c>
      <c r="B30" s="65">
        <v>144</v>
      </c>
      <c r="C30" s="39">
        <f>IF(B45=0, "-", B30/B45)</f>
        <v>4.1606472117885006E-2</v>
      </c>
      <c r="D30" s="65">
        <v>43</v>
      </c>
      <c r="E30" s="21">
        <f>IF(D45=0, "-", D30/D45)</f>
        <v>1.2496367335077013E-2</v>
      </c>
      <c r="F30" s="81">
        <v>723</v>
      </c>
      <c r="G30" s="39">
        <f>IF(F45=0, "-", F30/F45)</f>
        <v>3.7432047631374581E-2</v>
      </c>
      <c r="H30" s="65">
        <v>162</v>
      </c>
      <c r="I30" s="21">
        <f>IF(H45=0, "-", H30/H45)</f>
        <v>1.1602091241137291E-2</v>
      </c>
      <c r="J30" s="20">
        <f t="shared" si="0"/>
        <v>2.3488372093023258</v>
      </c>
      <c r="K30" s="21">
        <f t="shared" si="1"/>
        <v>3.4629629629629628</v>
      </c>
    </row>
    <row r="31" spans="1:11" x14ac:dyDescent="0.2">
      <c r="A31" s="7" t="s">
        <v>76</v>
      </c>
      <c r="B31" s="65">
        <v>10</v>
      </c>
      <c r="C31" s="39">
        <f>IF(B45=0, "-", B31/B45)</f>
        <v>2.889338341519792E-3</v>
      </c>
      <c r="D31" s="65">
        <v>4</v>
      </c>
      <c r="E31" s="21">
        <f>IF(D45=0, "-", D31/D45)</f>
        <v>1.1624527753560012E-3</v>
      </c>
      <c r="F31" s="81">
        <v>27</v>
      </c>
      <c r="G31" s="39">
        <f>IF(F45=0, "-", F31/F45)</f>
        <v>1.3978772974372249E-3</v>
      </c>
      <c r="H31" s="65">
        <v>15</v>
      </c>
      <c r="I31" s="21">
        <f>IF(H45=0, "-", H31/H45)</f>
        <v>1.0742677075127121E-3</v>
      </c>
      <c r="J31" s="20">
        <f t="shared" si="0"/>
        <v>1.5</v>
      </c>
      <c r="K31" s="21">
        <f t="shared" si="1"/>
        <v>0.8</v>
      </c>
    </row>
    <row r="32" spans="1:11" x14ac:dyDescent="0.2">
      <c r="A32" s="7" t="s">
        <v>77</v>
      </c>
      <c r="B32" s="65">
        <v>334</v>
      </c>
      <c r="C32" s="39">
        <f>IF(B45=0, "-", B32/B45)</f>
        <v>9.6503900606761048E-2</v>
      </c>
      <c r="D32" s="65">
        <v>384</v>
      </c>
      <c r="E32" s="21">
        <f>IF(D45=0, "-", D32/D45)</f>
        <v>0.11159546643417612</v>
      </c>
      <c r="F32" s="81">
        <v>2309</v>
      </c>
      <c r="G32" s="39">
        <f>IF(F45=0, "-", F32/F45)</f>
        <v>0.11954439554750194</v>
      </c>
      <c r="H32" s="65">
        <v>1784</v>
      </c>
      <c r="I32" s="21">
        <f>IF(H45=0, "-", H32/H45)</f>
        <v>0.12776623934684522</v>
      </c>
      <c r="J32" s="20">
        <f t="shared" si="0"/>
        <v>-0.13020833333333334</v>
      </c>
      <c r="K32" s="21">
        <f t="shared" si="1"/>
        <v>0.29428251121076232</v>
      </c>
    </row>
    <row r="33" spans="1:11" x14ac:dyDescent="0.2">
      <c r="A33" s="7" t="s">
        <v>78</v>
      </c>
      <c r="B33" s="65">
        <v>155</v>
      </c>
      <c r="C33" s="39">
        <f>IF(B45=0, "-", B33/B45)</f>
        <v>4.4784744293556777E-2</v>
      </c>
      <c r="D33" s="65">
        <v>190</v>
      </c>
      <c r="E33" s="21">
        <f>IF(D45=0, "-", D33/D45)</f>
        <v>5.5216506829410053E-2</v>
      </c>
      <c r="F33" s="81">
        <v>955</v>
      </c>
      <c r="G33" s="39">
        <f>IF(F45=0, "-", F33/F45)</f>
        <v>4.944343774268703E-2</v>
      </c>
      <c r="H33" s="65">
        <v>828</v>
      </c>
      <c r="I33" s="21">
        <f>IF(H45=0, "-", H33/H45)</f>
        <v>5.9299577454701713E-2</v>
      </c>
      <c r="J33" s="20">
        <f t="shared" si="0"/>
        <v>-0.18421052631578946</v>
      </c>
      <c r="K33" s="21">
        <f t="shared" si="1"/>
        <v>0.15338164251207728</v>
      </c>
    </row>
    <row r="34" spans="1:11" x14ac:dyDescent="0.2">
      <c r="A34" s="7" t="s">
        <v>79</v>
      </c>
      <c r="B34" s="65">
        <v>5</v>
      </c>
      <c r="C34" s="39">
        <f>IF(B45=0, "-", B34/B45)</f>
        <v>1.444669170759896E-3</v>
      </c>
      <c r="D34" s="65">
        <v>11</v>
      </c>
      <c r="E34" s="21">
        <f>IF(D45=0, "-", D34/D45)</f>
        <v>3.1967451322290033E-3</v>
      </c>
      <c r="F34" s="81">
        <v>23</v>
      </c>
      <c r="G34" s="39">
        <f>IF(F45=0, "-", F34/F45)</f>
        <v>1.1907843644835619E-3</v>
      </c>
      <c r="H34" s="65">
        <v>28</v>
      </c>
      <c r="I34" s="21">
        <f>IF(H45=0, "-", H34/H45)</f>
        <v>2.0052997206903961E-3</v>
      </c>
      <c r="J34" s="20">
        <f t="shared" si="0"/>
        <v>-0.54545454545454541</v>
      </c>
      <c r="K34" s="21">
        <f t="shared" si="1"/>
        <v>-0.17857142857142858</v>
      </c>
    </row>
    <row r="35" spans="1:11" x14ac:dyDescent="0.2">
      <c r="A35" s="7" t="s">
        <v>80</v>
      </c>
      <c r="B35" s="65">
        <v>9</v>
      </c>
      <c r="C35" s="39">
        <f>IF(B45=0, "-", B35/B45)</f>
        <v>2.6004045073678129E-3</v>
      </c>
      <c r="D35" s="65">
        <v>23</v>
      </c>
      <c r="E35" s="21">
        <f>IF(D45=0, "-", D35/D45)</f>
        <v>6.6841034582970065E-3</v>
      </c>
      <c r="F35" s="81">
        <v>114</v>
      </c>
      <c r="G35" s="39">
        <f>IF(F45=0, "-", F35/F45)</f>
        <v>5.9021485891793939E-3</v>
      </c>
      <c r="H35" s="65">
        <v>106</v>
      </c>
      <c r="I35" s="21">
        <f>IF(H45=0, "-", H35/H45)</f>
        <v>7.5914917997564994E-3</v>
      </c>
      <c r="J35" s="20">
        <f t="shared" si="0"/>
        <v>-0.60869565217391308</v>
      </c>
      <c r="K35" s="21">
        <f t="shared" si="1"/>
        <v>7.5471698113207544E-2</v>
      </c>
    </row>
    <row r="36" spans="1:11" x14ac:dyDescent="0.2">
      <c r="A36" s="7" t="s">
        <v>82</v>
      </c>
      <c r="B36" s="65">
        <v>50</v>
      </c>
      <c r="C36" s="39">
        <f>IF(B45=0, "-", B36/B45)</f>
        <v>1.444669170759896E-2</v>
      </c>
      <c r="D36" s="65">
        <v>12</v>
      </c>
      <c r="E36" s="21">
        <f>IF(D45=0, "-", D36/D45)</f>
        <v>3.4873583260680036E-3</v>
      </c>
      <c r="F36" s="81">
        <v>106</v>
      </c>
      <c r="G36" s="39">
        <f>IF(F45=0, "-", F36/F45)</f>
        <v>5.487962723272068E-3</v>
      </c>
      <c r="H36" s="65">
        <v>62</v>
      </c>
      <c r="I36" s="21">
        <f>IF(H45=0, "-", H36/H45)</f>
        <v>4.4403065243858774E-3</v>
      </c>
      <c r="J36" s="20">
        <f t="shared" si="0"/>
        <v>3.1666666666666665</v>
      </c>
      <c r="K36" s="21">
        <f t="shared" si="1"/>
        <v>0.70967741935483875</v>
      </c>
    </row>
    <row r="37" spans="1:11" x14ac:dyDescent="0.2">
      <c r="A37" s="7" t="s">
        <v>84</v>
      </c>
      <c r="B37" s="65">
        <v>25</v>
      </c>
      <c r="C37" s="39">
        <f>IF(B45=0, "-", B37/B45)</f>
        <v>7.2233458537994798E-3</v>
      </c>
      <c r="D37" s="65">
        <v>20</v>
      </c>
      <c r="E37" s="21">
        <f>IF(D45=0, "-", D37/D45)</f>
        <v>5.812263876780006E-3</v>
      </c>
      <c r="F37" s="81">
        <v>178</v>
      </c>
      <c r="G37" s="39">
        <f>IF(F45=0, "-", F37/F45)</f>
        <v>9.2156355164380015E-3</v>
      </c>
      <c r="H37" s="65">
        <v>62</v>
      </c>
      <c r="I37" s="21">
        <f>IF(H45=0, "-", H37/H45)</f>
        <v>4.4403065243858774E-3</v>
      </c>
      <c r="J37" s="20">
        <f t="shared" si="0"/>
        <v>0.25</v>
      </c>
      <c r="K37" s="21">
        <f t="shared" si="1"/>
        <v>1.8709677419354838</v>
      </c>
    </row>
    <row r="38" spans="1:11" x14ac:dyDescent="0.2">
      <c r="A38" s="7" t="s">
        <v>85</v>
      </c>
      <c r="B38" s="65">
        <v>2</v>
      </c>
      <c r="C38" s="39">
        <f>IF(B45=0, "-", B38/B45)</f>
        <v>5.7786766830395843E-4</v>
      </c>
      <c r="D38" s="65">
        <v>0</v>
      </c>
      <c r="E38" s="21">
        <f>IF(D45=0, "-", D38/D45)</f>
        <v>0</v>
      </c>
      <c r="F38" s="81">
        <v>12</v>
      </c>
      <c r="G38" s="39">
        <f>IF(F45=0, "-", F38/F45)</f>
        <v>6.2127879886098882E-4</v>
      </c>
      <c r="H38" s="65">
        <v>3</v>
      </c>
      <c r="I38" s="21">
        <f>IF(H45=0, "-", H38/H45)</f>
        <v>2.1485354150254244E-4</v>
      </c>
      <c r="J38" s="20" t="str">
        <f t="shared" si="0"/>
        <v>-</v>
      </c>
      <c r="K38" s="21">
        <f t="shared" si="1"/>
        <v>3</v>
      </c>
    </row>
    <row r="39" spans="1:11" x14ac:dyDescent="0.2">
      <c r="A39" s="7" t="s">
        <v>86</v>
      </c>
      <c r="B39" s="65">
        <v>158</v>
      </c>
      <c r="C39" s="39">
        <f>IF(B45=0, "-", B39/B45)</f>
        <v>4.5651545796012716E-2</v>
      </c>
      <c r="D39" s="65">
        <v>239</v>
      </c>
      <c r="E39" s="21">
        <f>IF(D45=0, "-", D39/D45)</f>
        <v>6.945655332752107E-2</v>
      </c>
      <c r="F39" s="81">
        <v>1260</v>
      </c>
      <c r="G39" s="39">
        <f>IF(F45=0, "-", F39/F45)</f>
        <v>6.5234273880403829E-2</v>
      </c>
      <c r="H39" s="65">
        <v>964</v>
      </c>
      <c r="I39" s="21">
        <f>IF(H45=0, "-", H39/H45)</f>
        <v>6.903960466948364E-2</v>
      </c>
      <c r="J39" s="20">
        <f t="shared" si="0"/>
        <v>-0.33891213389121339</v>
      </c>
      <c r="K39" s="21">
        <f t="shared" si="1"/>
        <v>0.30705394190871371</v>
      </c>
    </row>
    <row r="40" spans="1:11" x14ac:dyDescent="0.2">
      <c r="A40" s="7" t="s">
        <v>87</v>
      </c>
      <c r="B40" s="65">
        <v>113</v>
      </c>
      <c r="C40" s="39">
        <f>IF(B45=0, "-", B40/B45)</f>
        <v>3.2649523259173648E-2</v>
      </c>
      <c r="D40" s="65">
        <v>67</v>
      </c>
      <c r="E40" s="21">
        <f>IF(D45=0, "-", D40/D45)</f>
        <v>1.947108398721302E-2</v>
      </c>
      <c r="F40" s="81">
        <v>371</v>
      </c>
      <c r="G40" s="39">
        <f>IF(F45=0, "-", F40/F45)</f>
        <v>1.9207869531452239E-2</v>
      </c>
      <c r="H40" s="65">
        <v>258</v>
      </c>
      <c r="I40" s="21">
        <f>IF(H45=0, "-", H40/H45)</f>
        <v>1.8477404569218651E-2</v>
      </c>
      <c r="J40" s="20">
        <f t="shared" si="0"/>
        <v>0.68656716417910446</v>
      </c>
      <c r="K40" s="21">
        <f t="shared" si="1"/>
        <v>0.43798449612403101</v>
      </c>
    </row>
    <row r="41" spans="1:11" x14ac:dyDescent="0.2">
      <c r="A41" s="7" t="s">
        <v>88</v>
      </c>
      <c r="B41" s="65">
        <v>672</v>
      </c>
      <c r="C41" s="39">
        <f>IF(B45=0, "-", B41/B45)</f>
        <v>0.19416353655013002</v>
      </c>
      <c r="D41" s="65">
        <v>677</v>
      </c>
      <c r="E41" s="21">
        <f>IF(D45=0, "-", D41/D45)</f>
        <v>0.19674513222900319</v>
      </c>
      <c r="F41" s="81">
        <v>4104</v>
      </c>
      <c r="G41" s="39">
        <f>IF(F45=0, "-", F41/F45)</f>
        <v>0.21247734921045819</v>
      </c>
      <c r="H41" s="65">
        <v>3009</v>
      </c>
      <c r="I41" s="21">
        <f>IF(H45=0, "-", H41/H45)</f>
        <v>0.21549810212705006</v>
      </c>
      <c r="J41" s="20">
        <f t="shared" si="0"/>
        <v>-7.385524372230428E-3</v>
      </c>
      <c r="K41" s="21">
        <f t="shared" si="1"/>
        <v>0.36390827517447655</v>
      </c>
    </row>
    <row r="42" spans="1:11" x14ac:dyDescent="0.2">
      <c r="A42" s="7" t="s">
        <v>90</v>
      </c>
      <c r="B42" s="65">
        <v>179</v>
      </c>
      <c r="C42" s="39">
        <f>IF(B45=0, "-", B42/B45)</f>
        <v>5.1719156313204277E-2</v>
      </c>
      <c r="D42" s="65">
        <v>95</v>
      </c>
      <c r="E42" s="21">
        <f>IF(D45=0, "-", D42/D45)</f>
        <v>2.7608253414705027E-2</v>
      </c>
      <c r="F42" s="81">
        <v>742</v>
      </c>
      <c r="G42" s="39">
        <f>IF(F45=0, "-", F42/F45)</f>
        <v>3.8415739062904478E-2</v>
      </c>
      <c r="H42" s="65">
        <v>319</v>
      </c>
      <c r="I42" s="21">
        <f>IF(H45=0, "-", H42/H45)</f>
        <v>2.2846093246437011E-2</v>
      </c>
      <c r="J42" s="20">
        <f t="shared" si="0"/>
        <v>0.88421052631578945</v>
      </c>
      <c r="K42" s="21">
        <f t="shared" si="1"/>
        <v>1.3260188087774294</v>
      </c>
    </row>
    <row r="43" spans="1:11" x14ac:dyDescent="0.2">
      <c r="A43" s="7" t="s">
        <v>91</v>
      </c>
      <c r="B43" s="65">
        <v>42</v>
      </c>
      <c r="C43" s="39">
        <f>IF(B45=0, "-", B43/B45)</f>
        <v>1.2135221034383126E-2</v>
      </c>
      <c r="D43" s="65">
        <v>38</v>
      </c>
      <c r="E43" s="21">
        <f>IF(D45=0, "-", D43/D45)</f>
        <v>1.1043301365882011E-2</v>
      </c>
      <c r="F43" s="81">
        <v>187</v>
      </c>
      <c r="G43" s="39">
        <f>IF(F45=0, "-", F43/F45)</f>
        <v>9.6815946155837437E-3</v>
      </c>
      <c r="H43" s="65">
        <v>128</v>
      </c>
      <c r="I43" s="21">
        <f>IF(H45=0, "-", H43/H45)</f>
        <v>9.1670844374418109E-3</v>
      </c>
      <c r="J43" s="20">
        <f t="shared" si="0"/>
        <v>0.10526315789473684</v>
      </c>
      <c r="K43" s="21">
        <f t="shared" si="1"/>
        <v>0.4609375</v>
      </c>
    </row>
    <row r="44" spans="1:11" x14ac:dyDescent="0.2">
      <c r="A44" s="2"/>
      <c r="B44" s="68"/>
      <c r="C44" s="33"/>
      <c r="D44" s="68"/>
      <c r="E44" s="6"/>
      <c r="F44" s="82"/>
      <c r="G44" s="33"/>
      <c r="H44" s="68"/>
      <c r="I44" s="6"/>
      <c r="J44" s="5"/>
      <c r="K44" s="6"/>
    </row>
    <row r="45" spans="1:11" s="43" customFormat="1" x14ac:dyDescent="0.2">
      <c r="A45" s="162" t="s">
        <v>575</v>
      </c>
      <c r="B45" s="71">
        <f>SUM(B7:B44)</f>
        <v>3461</v>
      </c>
      <c r="C45" s="40">
        <v>1</v>
      </c>
      <c r="D45" s="71">
        <f>SUM(D7:D44)</f>
        <v>3441</v>
      </c>
      <c r="E45" s="41">
        <v>1</v>
      </c>
      <c r="F45" s="77">
        <f>SUM(F7:F44)</f>
        <v>19315</v>
      </c>
      <c r="G45" s="42">
        <v>1</v>
      </c>
      <c r="H45" s="71">
        <f>SUM(H7:H44)</f>
        <v>13963</v>
      </c>
      <c r="I45" s="41">
        <v>1</v>
      </c>
      <c r="J45" s="37">
        <f>IF(D45=0, "-", (B45-D45)/D45)</f>
        <v>5.812263876780006E-3</v>
      </c>
      <c r="K45" s="38">
        <f>IF(H45=0, "-", (F45-H45)/H45)</f>
        <v>0.38329871804053572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123</v>
      </c>
      <c r="B6" s="61" t="s">
        <v>12</v>
      </c>
      <c r="C6" s="62" t="s">
        <v>13</v>
      </c>
      <c r="D6" s="61" t="s">
        <v>12</v>
      </c>
      <c r="E6" s="63" t="s">
        <v>13</v>
      </c>
      <c r="F6" s="62" t="s">
        <v>12</v>
      </c>
      <c r="G6" s="62" t="s">
        <v>13</v>
      </c>
      <c r="H6" s="61" t="s">
        <v>12</v>
      </c>
      <c r="I6" s="63" t="s">
        <v>13</v>
      </c>
      <c r="J6" s="61"/>
      <c r="K6" s="63"/>
    </row>
    <row r="7" spans="1:11" x14ac:dyDescent="0.2">
      <c r="A7" s="7" t="s">
        <v>464</v>
      </c>
      <c r="B7" s="65">
        <v>2</v>
      </c>
      <c r="C7" s="34">
        <f>IF(B15=0, "-", B7/B15)</f>
        <v>9.0909090909090912E-2</v>
      </c>
      <c r="D7" s="65">
        <v>0</v>
      </c>
      <c r="E7" s="9">
        <f>IF(D15=0, "-", D7/D15)</f>
        <v>0</v>
      </c>
      <c r="F7" s="81">
        <v>4</v>
      </c>
      <c r="G7" s="34">
        <f>IF(F15=0, "-", F7/F15)</f>
        <v>4.2553191489361701E-2</v>
      </c>
      <c r="H7" s="65">
        <v>0</v>
      </c>
      <c r="I7" s="9">
        <f>IF(H15=0, "-", H7/H15)</f>
        <v>0</v>
      </c>
      <c r="J7" s="8" t="str">
        <f t="shared" ref="J7:J13" si="0">IF(D7=0, "-", IF((B7-D7)/D7&lt;10, (B7-D7)/D7, "&gt;999%"))</f>
        <v>-</v>
      </c>
      <c r="K7" s="9" t="str">
        <f t="shared" ref="K7:K13" si="1">IF(H7=0, "-", IF((F7-H7)/H7&lt;10, (F7-H7)/H7, "&gt;999%"))</f>
        <v>-</v>
      </c>
    </row>
    <row r="8" spans="1:11" x14ac:dyDescent="0.2">
      <c r="A8" s="7" t="s">
        <v>465</v>
      </c>
      <c r="B8" s="65">
        <v>0</v>
      </c>
      <c r="C8" s="34">
        <f>IF(B15=0, "-", B8/B15)</f>
        <v>0</v>
      </c>
      <c r="D8" s="65">
        <v>3</v>
      </c>
      <c r="E8" s="9">
        <f>IF(D15=0, "-", D8/D15)</f>
        <v>0.27272727272727271</v>
      </c>
      <c r="F8" s="81">
        <v>0</v>
      </c>
      <c r="G8" s="34">
        <f>IF(F15=0, "-", F8/F15)</f>
        <v>0</v>
      </c>
      <c r="H8" s="65">
        <v>3</v>
      </c>
      <c r="I8" s="9">
        <f>IF(H15=0, "-", H8/H15)</f>
        <v>3.6585365853658534E-2</v>
      </c>
      <c r="J8" s="8">
        <f t="shared" si="0"/>
        <v>-1</v>
      </c>
      <c r="K8" s="9">
        <f t="shared" si="1"/>
        <v>-1</v>
      </c>
    </row>
    <row r="9" spans="1:11" x14ac:dyDescent="0.2">
      <c r="A9" s="7" t="s">
        <v>466</v>
      </c>
      <c r="B9" s="65">
        <v>1</v>
      </c>
      <c r="C9" s="34">
        <f>IF(B15=0, "-", B9/B15)</f>
        <v>4.5454545454545456E-2</v>
      </c>
      <c r="D9" s="65">
        <v>0</v>
      </c>
      <c r="E9" s="9">
        <f>IF(D15=0, "-", D9/D15)</f>
        <v>0</v>
      </c>
      <c r="F9" s="81">
        <v>1</v>
      </c>
      <c r="G9" s="34">
        <f>IF(F15=0, "-", F9/F15)</f>
        <v>1.0638297872340425E-2</v>
      </c>
      <c r="H9" s="65">
        <v>0</v>
      </c>
      <c r="I9" s="9">
        <f>IF(H15=0, "-", H9/H15)</f>
        <v>0</v>
      </c>
      <c r="J9" s="8" t="str">
        <f t="shared" si="0"/>
        <v>-</v>
      </c>
      <c r="K9" s="9" t="str">
        <f t="shared" si="1"/>
        <v>-</v>
      </c>
    </row>
    <row r="10" spans="1:11" x14ac:dyDescent="0.2">
      <c r="A10" s="7" t="s">
        <v>467</v>
      </c>
      <c r="B10" s="65">
        <v>1</v>
      </c>
      <c r="C10" s="34">
        <f>IF(B15=0, "-", B10/B15)</f>
        <v>4.5454545454545456E-2</v>
      </c>
      <c r="D10" s="65">
        <v>1</v>
      </c>
      <c r="E10" s="9">
        <f>IF(D15=0, "-", D10/D15)</f>
        <v>9.0909090909090912E-2</v>
      </c>
      <c r="F10" s="81">
        <v>4</v>
      </c>
      <c r="G10" s="34">
        <f>IF(F15=0, "-", F10/F15)</f>
        <v>4.2553191489361701E-2</v>
      </c>
      <c r="H10" s="65">
        <v>3</v>
      </c>
      <c r="I10" s="9">
        <f>IF(H15=0, "-", H10/H15)</f>
        <v>3.6585365853658534E-2</v>
      </c>
      <c r="J10" s="8">
        <f t="shared" si="0"/>
        <v>0</v>
      </c>
      <c r="K10" s="9">
        <f t="shared" si="1"/>
        <v>0.33333333333333331</v>
      </c>
    </row>
    <row r="11" spans="1:11" x14ac:dyDescent="0.2">
      <c r="A11" s="7" t="s">
        <v>468</v>
      </c>
      <c r="B11" s="65">
        <v>0</v>
      </c>
      <c r="C11" s="34">
        <f>IF(B15=0, "-", B11/B15)</f>
        <v>0</v>
      </c>
      <c r="D11" s="65">
        <v>0</v>
      </c>
      <c r="E11" s="9">
        <f>IF(D15=0, "-", D11/D15)</f>
        <v>0</v>
      </c>
      <c r="F11" s="81">
        <v>1</v>
      </c>
      <c r="G11" s="34">
        <f>IF(F15=0, "-", F11/F15)</f>
        <v>1.0638297872340425E-2</v>
      </c>
      <c r="H11" s="65">
        <v>1</v>
      </c>
      <c r="I11" s="9">
        <f>IF(H15=0, "-", H11/H15)</f>
        <v>1.2195121951219513E-2</v>
      </c>
      <c r="J11" s="8" t="str">
        <f t="shared" si="0"/>
        <v>-</v>
      </c>
      <c r="K11" s="9">
        <f t="shared" si="1"/>
        <v>0</v>
      </c>
    </row>
    <row r="12" spans="1:11" x14ac:dyDescent="0.2">
      <c r="A12" s="7" t="s">
        <v>469</v>
      </c>
      <c r="B12" s="65">
        <v>17</v>
      </c>
      <c r="C12" s="34">
        <f>IF(B15=0, "-", B12/B15)</f>
        <v>0.77272727272727271</v>
      </c>
      <c r="D12" s="65">
        <v>7</v>
      </c>
      <c r="E12" s="9">
        <f>IF(D15=0, "-", D12/D15)</f>
        <v>0.63636363636363635</v>
      </c>
      <c r="F12" s="81">
        <v>83</v>
      </c>
      <c r="G12" s="34">
        <f>IF(F15=0, "-", F12/F15)</f>
        <v>0.88297872340425532</v>
      </c>
      <c r="H12" s="65">
        <v>75</v>
      </c>
      <c r="I12" s="9">
        <f>IF(H15=0, "-", H12/H15)</f>
        <v>0.91463414634146345</v>
      </c>
      <c r="J12" s="8">
        <f t="shared" si="0"/>
        <v>1.4285714285714286</v>
      </c>
      <c r="K12" s="9">
        <f t="shared" si="1"/>
        <v>0.10666666666666667</v>
      </c>
    </row>
    <row r="13" spans="1:11" x14ac:dyDescent="0.2">
      <c r="A13" s="7" t="s">
        <v>470</v>
      </c>
      <c r="B13" s="65">
        <v>1</v>
      </c>
      <c r="C13" s="34">
        <f>IF(B15=0, "-", B13/B15)</f>
        <v>4.5454545454545456E-2</v>
      </c>
      <c r="D13" s="65">
        <v>0</v>
      </c>
      <c r="E13" s="9">
        <f>IF(D15=0, "-", D13/D15)</f>
        <v>0</v>
      </c>
      <c r="F13" s="81">
        <v>1</v>
      </c>
      <c r="G13" s="34">
        <f>IF(F15=0, "-", F13/F15)</f>
        <v>1.0638297872340425E-2</v>
      </c>
      <c r="H13" s="65">
        <v>0</v>
      </c>
      <c r="I13" s="9">
        <f>IF(H15=0, "-", H13/H15)</f>
        <v>0</v>
      </c>
      <c r="J13" s="8" t="str">
        <f t="shared" si="0"/>
        <v>-</v>
      </c>
      <c r="K13" s="9" t="str">
        <f t="shared" si="1"/>
        <v>-</v>
      </c>
    </row>
    <row r="14" spans="1:11" x14ac:dyDescent="0.2">
      <c r="A14" s="2"/>
      <c r="B14" s="68"/>
      <c r="C14" s="33"/>
      <c r="D14" s="68"/>
      <c r="E14" s="6"/>
      <c r="F14" s="82"/>
      <c r="G14" s="33"/>
      <c r="H14" s="68"/>
      <c r="I14" s="6"/>
      <c r="J14" s="5"/>
      <c r="K14" s="6"/>
    </row>
    <row r="15" spans="1:11" s="43" customFormat="1" x14ac:dyDescent="0.2">
      <c r="A15" s="162" t="s">
        <v>597</v>
      </c>
      <c r="B15" s="71">
        <f>SUM(B7:B14)</f>
        <v>22</v>
      </c>
      <c r="C15" s="40">
        <f>B15/6802</f>
        <v>3.2343428403410761E-3</v>
      </c>
      <c r="D15" s="71">
        <f>SUM(D7:D14)</f>
        <v>11</v>
      </c>
      <c r="E15" s="41">
        <f>D15/7200</f>
        <v>1.5277777777777779E-3</v>
      </c>
      <c r="F15" s="77">
        <f>SUM(F7:F14)</f>
        <v>94</v>
      </c>
      <c r="G15" s="42">
        <f>F15/36274</f>
        <v>2.591387770855158E-3</v>
      </c>
      <c r="H15" s="71">
        <f>SUM(H7:H14)</f>
        <v>82</v>
      </c>
      <c r="I15" s="41">
        <f>H15/28087</f>
        <v>2.9195001246128103E-3</v>
      </c>
      <c r="J15" s="37">
        <f>IF(D15=0, "-", IF((B15-D15)/D15&lt;10, (B15-D15)/D15, "&gt;999%"))</f>
        <v>1</v>
      </c>
      <c r="K15" s="38">
        <f>IF(H15=0, "-", IF((F15-H15)/H15&lt;10, (F15-H15)/H15, "&gt;999%"))</f>
        <v>0.14634146341463414</v>
      </c>
    </row>
    <row r="16" spans="1:11" x14ac:dyDescent="0.2">
      <c r="B16" s="83"/>
      <c r="D16" s="83"/>
      <c r="F16" s="83"/>
      <c r="H16" s="83"/>
    </row>
    <row r="17" spans="1:11" x14ac:dyDescent="0.2">
      <c r="A17" s="163" t="s">
        <v>124</v>
      </c>
      <c r="B17" s="61" t="s">
        <v>12</v>
      </c>
      <c r="C17" s="62" t="s">
        <v>13</v>
      </c>
      <c r="D17" s="61" t="s">
        <v>12</v>
      </c>
      <c r="E17" s="63" t="s">
        <v>13</v>
      </c>
      <c r="F17" s="62" t="s">
        <v>12</v>
      </c>
      <c r="G17" s="62" t="s">
        <v>13</v>
      </c>
      <c r="H17" s="61" t="s">
        <v>12</v>
      </c>
      <c r="I17" s="63" t="s">
        <v>13</v>
      </c>
      <c r="J17" s="61"/>
      <c r="K17" s="63"/>
    </row>
    <row r="18" spans="1:11" x14ac:dyDescent="0.2">
      <c r="A18" s="7" t="s">
        <v>471</v>
      </c>
      <c r="B18" s="65">
        <v>2</v>
      </c>
      <c r="C18" s="34">
        <f>IF(B20=0, "-", B18/B20)</f>
        <v>1</v>
      </c>
      <c r="D18" s="65">
        <v>0</v>
      </c>
      <c r="E18" s="9" t="str">
        <f>IF(D20=0, "-", D18/D20)</f>
        <v>-</v>
      </c>
      <c r="F18" s="81">
        <v>5</v>
      </c>
      <c r="G18" s="34">
        <f>IF(F20=0, "-", F18/F20)</f>
        <v>1</v>
      </c>
      <c r="H18" s="65">
        <v>3</v>
      </c>
      <c r="I18" s="9">
        <f>IF(H20=0, "-", H18/H20)</f>
        <v>1</v>
      </c>
      <c r="J18" s="8" t="str">
        <f>IF(D18=0, "-", IF((B18-D18)/D18&lt;10, (B18-D18)/D18, "&gt;999%"))</f>
        <v>-</v>
      </c>
      <c r="K18" s="9">
        <f>IF(H18=0, "-", IF((F18-H18)/H18&lt;10, (F18-H18)/H18, "&gt;999%"))</f>
        <v>0.66666666666666663</v>
      </c>
    </row>
    <row r="19" spans="1:11" x14ac:dyDescent="0.2">
      <c r="A19" s="2"/>
      <c r="B19" s="68"/>
      <c r="C19" s="33"/>
      <c r="D19" s="68"/>
      <c r="E19" s="6"/>
      <c r="F19" s="82"/>
      <c r="G19" s="33"/>
      <c r="H19" s="68"/>
      <c r="I19" s="6"/>
      <c r="J19" s="5"/>
      <c r="K19" s="6"/>
    </row>
    <row r="20" spans="1:11" s="43" customFormat="1" x14ac:dyDescent="0.2">
      <c r="A20" s="162" t="s">
        <v>596</v>
      </c>
      <c r="B20" s="71">
        <f>SUM(B18:B19)</f>
        <v>2</v>
      </c>
      <c r="C20" s="40">
        <f>B20/6802</f>
        <v>2.9403116730373417E-4</v>
      </c>
      <c r="D20" s="71">
        <f>SUM(D18:D19)</f>
        <v>0</v>
      </c>
      <c r="E20" s="41">
        <f>D20/7200</f>
        <v>0</v>
      </c>
      <c r="F20" s="77">
        <f>SUM(F18:F19)</f>
        <v>5</v>
      </c>
      <c r="G20" s="42">
        <f>F20/36274</f>
        <v>1.3783977504548713E-4</v>
      </c>
      <c r="H20" s="71">
        <f>SUM(H18:H19)</f>
        <v>3</v>
      </c>
      <c r="I20" s="41">
        <f>H20/28087</f>
        <v>1.0681098016876134E-4</v>
      </c>
      <c r="J20" s="37" t="str">
        <f>IF(D20=0, "-", IF((B20-D20)/D20&lt;10, (B20-D20)/D20, "&gt;999%"))</f>
        <v>-</v>
      </c>
      <c r="K20" s="38">
        <f>IF(H20=0, "-", IF((F20-H20)/H20&lt;10, (F20-H20)/H20, "&gt;999%"))</f>
        <v>0.66666666666666663</v>
      </c>
    </row>
    <row r="21" spans="1:11" x14ac:dyDescent="0.2">
      <c r="B21" s="83"/>
      <c r="D21" s="83"/>
      <c r="F21" s="83"/>
      <c r="H21" s="83"/>
    </row>
    <row r="22" spans="1:11" x14ac:dyDescent="0.2">
      <c r="A22" s="163" t="s">
        <v>125</v>
      </c>
      <c r="B22" s="61" t="s">
        <v>12</v>
      </c>
      <c r="C22" s="62" t="s">
        <v>13</v>
      </c>
      <c r="D22" s="61" t="s">
        <v>12</v>
      </c>
      <c r="E22" s="63" t="s">
        <v>13</v>
      </c>
      <c r="F22" s="62" t="s">
        <v>12</v>
      </c>
      <c r="G22" s="62" t="s">
        <v>13</v>
      </c>
      <c r="H22" s="61" t="s">
        <v>12</v>
      </c>
      <c r="I22" s="63" t="s">
        <v>13</v>
      </c>
      <c r="J22" s="61"/>
      <c r="K22" s="63"/>
    </row>
    <row r="23" spans="1:11" x14ac:dyDescent="0.2">
      <c r="A23" s="7" t="s">
        <v>472</v>
      </c>
      <c r="B23" s="65">
        <v>0</v>
      </c>
      <c r="C23" s="34">
        <f>IF(B28=0, "-", B23/B28)</f>
        <v>0</v>
      </c>
      <c r="D23" s="65">
        <v>1</v>
      </c>
      <c r="E23" s="9">
        <f>IF(D28=0, "-", D23/D28)</f>
        <v>4.3478260869565216E-2</v>
      </c>
      <c r="F23" s="81">
        <v>0</v>
      </c>
      <c r="G23" s="34">
        <f>IF(F28=0, "-", F23/F28)</f>
        <v>0</v>
      </c>
      <c r="H23" s="65">
        <v>1</v>
      </c>
      <c r="I23" s="9">
        <f>IF(H28=0, "-", H23/H28)</f>
        <v>1.9230769230769232E-2</v>
      </c>
      <c r="J23" s="8">
        <f>IF(D23=0, "-", IF((B23-D23)/D23&lt;10, (B23-D23)/D23, "&gt;999%"))</f>
        <v>-1</v>
      </c>
      <c r="K23" s="9">
        <f>IF(H23=0, "-", IF((F23-H23)/H23&lt;10, (F23-H23)/H23, "&gt;999%"))</f>
        <v>-1</v>
      </c>
    </row>
    <row r="24" spans="1:11" x14ac:dyDescent="0.2">
      <c r="A24" s="7" t="s">
        <v>473</v>
      </c>
      <c r="B24" s="65">
        <v>1</v>
      </c>
      <c r="C24" s="34">
        <f>IF(B28=0, "-", B24/B28)</f>
        <v>0.2</v>
      </c>
      <c r="D24" s="65">
        <v>3</v>
      </c>
      <c r="E24" s="9">
        <f>IF(D28=0, "-", D24/D28)</f>
        <v>0.13043478260869565</v>
      </c>
      <c r="F24" s="81">
        <v>6</v>
      </c>
      <c r="G24" s="34">
        <f>IF(F28=0, "-", F24/F28)</f>
        <v>0.16666666666666666</v>
      </c>
      <c r="H24" s="65">
        <v>9</v>
      </c>
      <c r="I24" s="9">
        <f>IF(H28=0, "-", H24/H28)</f>
        <v>0.17307692307692307</v>
      </c>
      <c r="J24" s="8">
        <f>IF(D24=0, "-", IF((B24-D24)/D24&lt;10, (B24-D24)/D24, "&gt;999%"))</f>
        <v>-0.66666666666666663</v>
      </c>
      <c r="K24" s="9">
        <f>IF(H24=0, "-", IF((F24-H24)/H24&lt;10, (F24-H24)/H24, "&gt;999%"))</f>
        <v>-0.33333333333333331</v>
      </c>
    </row>
    <row r="25" spans="1:11" x14ac:dyDescent="0.2">
      <c r="A25" s="7" t="s">
        <v>474</v>
      </c>
      <c r="B25" s="65">
        <v>3</v>
      </c>
      <c r="C25" s="34">
        <f>IF(B28=0, "-", B25/B28)</f>
        <v>0.6</v>
      </c>
      <c r="D25" s="65">
        <v>3</v>
      </c>
      <c r="E25" s="9">
        <f>IF(D28=0, "-", D25/D28)</f>
        <v>0.13043478260869565</v>
      </c>
      <c r="F25" s="81">
        <v>22</v>
      </c>
      <c r="G25" s="34">
        <f>IF(F28=0, "-", F25/F28)</f>
        <v>0.61111111111111116</v>
      </c>
      <c r="H25" s="65">
        <v>12</v>
      </c>
      <c r="I25" s="9">
        <f>IF(H28=0, "-", H25/H28)</f>
        <v>0.23076923076923078</v>
      </c>
      <c r="J25" s="8">
        <f>IF(D25=0, "-", IF((B25-D25)/D25&lt;10, (B25-D25)/D25, "&gt;999%"))</f>
        <v>0</v>
      </c>
      <c r="K25" s="9">
        <f>IF(H25=0, "-", IF((F25-H25)/H25&lt;10, (F25-H25)/H25, "&gt;999%"))</f>
        <v>0.83333333333333337</v>
      </c>
    </row>
    <row r="26" spans="1:11" x14ac:dyDescent="0.2">
      <c r="A26" s="7" t="s">
        <v>475</v>
      </c>
      <c r="B26" s="65">
        <v>1</v>
      </c>
      <c r="C26" s="34">
        <f>IF(B28=0, "-", B26/B28)</f>
        <v>0.2</v>
      </c>
      <c r="D26" s="65">
        <v>16</v>
      </c>
      <c r="E26" s="9">
        <f>IF(D28=0, "-", D26/D28)</f>
        <v>0.69565217391304346</v>
      </c>
      <c r="F26" s="81">
        <v>8</v>
      </c>
      <c r="G26" s="34">
        <f>IF(F28=0, "-", F26/F28)</f>
        <v>0.22222222222222221</v>
      </c>
      <c r="H26" s="65">
        <v>30</v>
      </c>
      <c r="I26" s="9">
        <f>IF(H28=0, "-", H26/H28)</f>
        <v>0.57692307692307687</v>
      </c>
      <c r="J26" s="8">
        <f>IF(D26=0, "-", IF((B26-D26)/D26&lt;10, (B26-D26)/D26, "&gt;999%"))</f>
        <v>-0.9375</v>
      </c>
      <c r="K26" s="9">
        <f>IF(H26=0, "-", IF((F26-H26)/H26&lt;10, (F26-H26)/H26, "&gt;999%"))</f>
        <v>-0.73333333333333328</v>
      </c>
    </row>
    <row r="27" spans="1:11" x14ac:dyDescent="0.2">
      <c r="A27" s="2"/>
      <c r="B27" s="68"/>
      <c r="C27" s="33"/>
      <c r="D27" s="68"/>
      <c r="E27" s="6"/>
      <c r="F27" s="82"/>
      <c r="G27" s="33"/>
      <c r="H27" s="68"/>
      <c r="I27" s="6"/>
      <c r="J27" s="5"/>
      <c r="K27" s="6"/>
    </row>
    <row r="28" spans="1:11" s="43" customFormat="1" x14ac:dyDescent="0.2">
      <c r="A28" s="162" t="s">
        <v>595</v>
      </c>
      <c r="B28" s="71">
        <f>SUM(B23:B27)</f>
        <v>5</v>
      </c>
      <c r="C28" s="40">
        <f>B28/6802</f>
        <v>7.3507791825933554E-4</v>
      </c>
      <c r="D28" s="71">
        <f>SUM(D23:D27)</f>
        <v>23</v>
      </c>
      <c r="E28" s="41">
        <f>D28/7200</f>
        <v>3.1944444444444446E-3</v>
      </c>
      <c r="F28" s="77">
        <f>SUM(F23:F27)</f>
        <v>36</v>
      </c>
      <c r="G28" s="42">
        <f>F28/36274</f>
        <v>9.9244638032750724E-4</v>
      </c>
      <c r="H28" s="71">
        <f>SUM(H23:H27)</f>
        <v>52</v>
      </c>
      <c r="I28" s="41">
        <f>H28/28087</f>
        <v>1.8513903229251966E-3</v>
      </c>
      <c r="J28" s="37">
        <f>IF(D28=0, "-", IF((B28-D28)/D28&lt;10, (B28-D28)/D28, "&gt;999%"))</f>
        <v>-0.78260869565217395</v>
      </c>
      <c r="K28" s="38">
        <f>IF(H28=0, "-", IF((F28-H28)/H28&lt;10, (F28-H28)/H28, "&gt;999%"))</f>
        <v>-0.30769230769230771</v>
      </c>
    </row>
    <row r="29" spans="1:11" x14ac:dyDescent="0.2">
      <c r="B29" s="83"/>
      <c r="D29" s="83"/>
      <c r="F29" s="83"/>
      <c r="H29" s="83"/>
    </row>
    <row r="30" spans="1:11" x14ac:dyDescent="0.2">
      <c r="A30" s="163" t="s">
        <v>126</v>
      </c>
      <c r="B30" s="61" t="s">
        <v>12</v>
      </c>
      <c r="C30" s="62" t="s">
        <v>13</v>
      </c>
      <c r="D30" s="61" t="s">
        <v>12</v>
      </c>
      <c r="E30" s="63" t="s">
        <v>13</v>
      </c>
      <c r="F30" s="62" t="s">
        <v>12</v>
      </c>
      <c r="G30" s="62" t="s">
        <v>13</v>
      </c>
      <c r="H30" s="61" t="s">
        <v>12</v>
      </c>
      <c r="I30" s="63" t="s">
        <v>13</v>
      </c>
      <c r="J30" s="61"/>
      <c r="K30" s="63"/>
    </row>
    <row r="31" spans="1:11" x14ac:dyDescent="0.2">
      <c r="A31" s="7" t="s">
        <v>476</v>
      </c>
      <c r="B31" s="65">
        <v>26</v>
      </c>
      <c r="C31" s="34">
        <f>IF(B42=0, "-", B31/B42)</f>
        <v>0.14285714285714285</v>
      </c>
      <c r="D31" s="65">
        <v>26</v>
      </c>
      <c r="E31" s="9">
        <f>IF(D42=0, "-", D31/D42)</f>
        <v>8.9965397923875437E-2</v>
      </c>
      <c r="F31" s="81">
        <v>131</v>
      </c>
      <c r="G31" s="34">
        <f>IF(F42=0, "-", F31/F42)</f>
        <v>0.13702928870292888</v>
      </c>
      <c r="H31" s="65">
        <v>94</v>
      </c>
      <c r="I31" s="9">
        <f>IF(H42=0, "-", H31/H42)</f>
        <v>0.14395099540581929</v>
      </c>
      <c r="J31" s="8">
        <f t="shared" ref="J31:J40" si="2">IF(D31=0, "-", IF((B31-D31)/D31&lt;10, (B31-D31)/D31, "&gt;999%"))</f>
        <v>0</v>
      </c>
      <c r="K31" s="9">
        <f t="shared" ref="K31:K40" si="3">IF(H31=0, "-", IF((F31-H31)/H31&lt;10, (F31-H31)/H31, "&gt;999%"))</f>
        <v>0.39361702127659576</v>
      </c>
    </row>
    <row r="32" spans="1:11" x14ac:dyDescent="0.2">
      <c r="A32" s="7" t="s">
        <v>477</v>
      </c>
      <c r="B32" s="65">
        <v>0</v>
      </c>
      <c r="C32" s="34">
        <f>IF(B42=0, "-", B32/B42)</f>
        <v>0</v>
      </c>
      <c r="D32" s="65">
        <v>35</v>
      </c>
      <c r="E32" s="9">
        <f>IF(D42=0, "-", D32/D42)</f>
        <v>0.12110726643598616</v>
      </c>
      <c r="F32" s="81">
        <v>62</v>
      </c>
      <c r="G32" s="34">
        <f>IF(F42=0, "-", F32/F42)</f>
        <v>6.4853556485355651E-2</v>
      </c>
      <c r="H32" s="65">
        <v>72</v>
      </c>
      <c r="I32" s="9">
        <f>IF(H42=0, "-", H32/H42)</f>
        <v>0.11026033690658499</v>
      </c>
      <c r="J32" s="8">
        <f t="shared" si="2"/>
        <v>-1</v>
      </c>
      <c r="K32" s="9">
        <f t="shared" si="3"/>
        <v>-0.1388888888888889</v>
      </c>
    </row>
    <row r="33" spans="1:11" x14ac:dyDescent="0.2">
      <c r="A33" s="7" t="s">
        <v>478</v>
      </c>
      <c r="B33" s="65">
        <v>31</v>
      </c>
      <c r="C33" s="34">
        <f>IF(B42=0, "-", B33/B42)</f>
        <v>0.17032967032967034</v>
      </c>
      <c r="D33" s="65">
        <v>10</v>
      </c>
      <c r="E33" s="9">
        <f>IF(D42=0, "-", D33/D42)</f>
        <v>3.4602076124567477E-2</v>
      </c>
      <c r="F33" s="81">
        <v>81</v>
      </c>
      <c r="G33" s="34">
        <f>IF(F42=0, "-", F33/F42)</f>
        <v>8.4728033472803346E-2</v>
      </c>
      <c r="H33" s="65">
        <v>34</v>
      </c>
      <c r="I33" s="9">
        <f>IF(H42=0, "-", H33/H42)</f>
        <v>5.2067381316998472E-2</v>
      </c>
      <c r="J33" s="8">
        <f t="shared" si="2"/>
        <v>2.1</v>
      </c>
      <c r="K33" s="9">
        <f t="shared" si="3"/>
        <v>1.3823529411764706</v>
      </c>
    </row>
    <row r="34" spans="1:11" x14ac:dyDescent="0.2">
      <c r="A34" s="7" t="s">
        <v>479</v>
      </c>
      <c r="B34" s="65">
        <v>1</v>
      </c>
      <c r="C34" s="34">
        <f>IF(B42=0, "-", B34/B42)</f>
        <v>5.4945054945054949E-3</v>
      </c>
      <c r="D34" s="65">
        <v>4</v>
      </c>
      <c r="E34" s="9">
        <f>IF(D42=0, "-", D34/D42)</f>
        <v>1.384083044982699E-2</v>
      </c>
      <c r="F34" s="81">
        <v>12</v>
      </c>
      <c r="G34" s="34">
        <f>IF(F42=0, "-", F34/F42)</f>
        <v>1.2552301255230125E-2</v>
      </c>
      <c r="H34" s="65">
        <v>14</v>
      </c>
      <c r="I34" s="9">
        <f>IF(H42=0, "-", H34/H42)</f>
        <v>2.1439509954058193E-2</v>
      </c>
      <c r="J34" s="8">
        <f t="shared" si="2"/>
        <v>-0.75</v>
      </c>
      <c r="K34" s="9">
        <f t="shared" si="3"/>
        <v>-0.14285714285714285</v>
      </c>
    </row>
    <row r="35" spans="1:11" x14ac:dyDescent="0.2">
      <c r="A35" s="7" t="s">
        <v>480</v>
      </c>
      <c r="B35" s="65">
        <v>11</v>
      </c>
      <c r="C35" s="34">
        <f>IF(B42=0, "-", B35/B42)</f>
        <v>6.043956043956044E-2</v>
      </c>
      <c r="D35" s="65">
        <v>12</v>
      </c>
      <c r="E35" s="9">
        <f>IF(D42=0, "-", D35/D42)</f>
        <v>4.1522491349480967E-2</v>
      </c>
      <c r="F35" s="81">
        <v>34</v>
      </c>
      <c r="G35" s="34">
        <f>IF(F42=0, "-", F35/F42)</f>
        <v>3.5564853556485358E-2</v>
      </c>
      <c r="H35" s="65">
        <v>25</v>
      </c>
      <c r="I35" s="9">
        <f>IF(H42=0, "-", H35/H42)</f>
        <v>3.8284839203675342E-2</v>
      </c>
      <c r="J35" s="8">
        <f t="shared" si="2"/>
        <v>-8.3333333333333329E-2</v>
      </c>
      <c r="K35" s="9">
        <f t="shared" si="3"/>
        <v>0.36</v>
      </c>
    </row>
    <row r="36" spans="1:11" x14ac:dyDescent="0.2">
      <c r="A36" s="7" t="s">
        <v>481</v>
      </c>
      <c r="B36" s="65">
        <v>12</v>
      </c>
      <c r="C36" s="34">
        <f>IF(B42=0, "-", B36/B42)</f>
        <v>6.5934065934065936E-2</v>
      </c>
      <c r="D36" s="65">
        <v>23</v>
      </c>
      <c r="E36" s="9">
        <f>IF(D42=0, "-", D36/D42)</f>
        <v>7.9584775086505188E-2</v>
      </c>
      <c r="F36" s="81">
        <v>31</v>
      </c>
      <c r="G36" s="34">
        <f>IF(F42=0, "-", F36/F42)</f>
        <v>3.2426778242677826E-2</v>
      </c>
      <c r="H36" s="65">
        <v>23</v>
      </c>
      <c r="I36" s="9">
        <f>IF(H42=0, "-", H36/H42)</f>
        <v>3.5222052067381319E-2</v>
      </c>
      <c r="J36" s="8">
        <f t="shared" si="2"/>
        <v>-0.47826086956521741</v>
      </c>
      <c r="K36" s="9">
        <f t="shared" si="3"/>
        <v>0.34782608695652173</v>
      </c>
    </row>
    <row r="37" spans="1:11" x14ac:dyDescent="0.2">
      <c r="A37" s="7" t="s">
        <v>482</v>
      </c>
      <c r="B37" s="65">
        <v>0</v>
      </c>
      <c r="C37" s="34">
        <f>IF(B42=0, "-", B37/B42)</f>
        <v>0</v>
      </c>
      <c r="D37" s="65">
        <v>0</v>
      </c>
      <c r="E37" s="9">
        <f>IF(D42=0, "-", D37/D42)</f>
        <v>0</v>
      </c>
      <c r="F37" s="81">
        <v>4</v>
      </c>
      <c r="G37" s="34">
        <f>IF(F42=0, "-", F37/F42)</f>
        <v>4.1841004184100415E-3</v>
      </c>
      <c r="H37" s="65">
        <v>1</v>
      </c>
      <c r="I37" s="9">
        <f>IF(H42=0, "-", H37/H42)</f>
        <v>1.5313935681470138E-3</v>
      </c>
      <c r="J37" s="8" t="str">
        <f t="shared" si="2"/>
        <v>-</v>
      </c>
      <c r="K37" s="9">
        <f t="shared" si="3"/>
        <v>3</v>
      </c>
    </row>
    <row r="38" spans="1:11" x14ac:dyDescent="0.2">
      <c r="A38" s="7" t="s">
        <v>483</v>
      </c>
      <c r="B38" s="65">
        <v>19</v>
      </c>
      <c r="C38" s="34">
        <f>IF(B42=0, "-", B38/B42)</f>
        <v>0.1043956043956044</v>
      </c>
      <c r="D38" s="65">
        <v>24</v>
      </c>
      <c r="E38" s="9">
        <f>IF(D42=0, "-", D38/D42)</f>
        <v>8.3044982698961933E-2</v>
      </c>
      <c r="F38" s="81">
        <v>76</v>
      </c>
      <c r="G38" s="34">
        <f>IF(F42=0, "-", F38/F42)</f>
        <v>7.9497907949790794E-2</v>
      </c>
      <c r="H38" s="65">
        <v>47</v>
      </c>
      <c r="I38" s="9">
        <f>IF(H42=0, "-", H38/H42)</f>
        <v>7.1975497702909647E-2</v>
      </c>
      <c r="J38" s="8">
        <f t="shared" si="2"/>
        <v>-0.20833333333333334</v>
      </c>
      <c r="K38" s="9">
        <f t="shared" si="3"/>
        <v>0.61702127659574468</v>
      </c>
    </row>
    <row r="39" spans="1:11" x14ac:dyDescent="0.2">
      <c r="A39" s="7" t="s">
        <v>484</v>
      </c>
      <c r="B39" s="65">
        <v>67</v>
      </c>
      <c r="C39" s="34">
        <f>IF(B42=0, "-", B39/B42)</f>
        <v>0.36813186813186816</v>
      </c>
      <c r="D39" s="65">
        <v>151</v>
      </c>
      <c r="E39" s="9">
        <f>IF(D42=0, "-", D39/D42)</f>
        <v>0.52249134948096887</v>
      </c>
      <c r="F39" s="81">
        <v>472</v>
      </c>
      <c r="G39" s="34">
        <f>IF(F42=0, "-", F39/F42)</f>
        <v>0.49372384937238495</v>
      </c>
      <c r="H39" s="65">
        <v>333</v>
      </c>
      <c r="I39" s="9">
        <f>IF(H42=0, "-", H39/H42)</f>
        <v>0.50995405819295558</v>
      </c>
      <c r="J39" s="8">
        <f t="shared" si="2"/>
        <v>-0.55629139072847678</v>
      </c>
      <c r="K39" s="9">
        <f t="shared" si="3"/>
        <v>0.41741741741741739</v>
      </c>
    </row>
    <row r="40" spans="1:11" x14ac:dyDescent="0.2">
      <c r="A40" s="7" t="s">
        <v>485</v>
      </c>
      <c r="B40" s="65">
        <v>15</v>
      </c>
      <c r="C40" s="34">
        <f>IF(B42=0, "-", B40/B42)</f>
        <v>8.2417582417582416E-2</v>
      </c>
      <c r="D40" s="65">
        <v>4</v>
      </c>
      <c r="E40" s="9">
        <f>IF(D42=0, "-", D40/D42)</f>
        <v>1.384083044982699E-2</v>
      </c>
      <c r="F40" s="81">
        <v>53</v>
      </c>
      <c r="G40" s="34">
        <f>IF(F42=0, "-", F40/F42)</f>
        <v>5.5439330543933053E-2</v>
      </c>
      <c r="H40" s="65">
        <v>10</v>
      </c>
      <c r="I40" s="9">
        <f>IF(H42=0, "-", H40/H42)</f>
        <v>1.5313935681470138E-2</v>
      </c>
      <c r="J40" s="8">
        <f t="shared" si="2"/>
        <v>2.75</v>
      </c>
      <c r="K40" s="9">
        <f t="shared" si="3"/>
        <v>4.3</v>
      </c>
    </row>
    <row r="41" spans="1:11" x14ac:dyDescent="0.2">
      <c r="A41" s="2"/>
      <c r="B41" s="68"/>
      <c r="C41" s="33"/>
      <c r="D41" s="68"/>
      <c r="E41" s="6"/>
      <c r="F41" s="82"/>
      <c r="G41" s="33"/>
      <c r="H41" s="68"/>
      <c r="I41" s="6"/>
      <c r="J41" s="5"/>
      <c r="K41" s="6"/>
    </row>
    <row r="42" spans="1:11" s="43" customFormat="1" x14ac:dyDescent="0.2">
      <c r="A42" s="162" t="s">
        <v>594</v>
      </c>
      <c r="B42" s="71">
        <f>SUM(B31:B41)</f>
        <v>182</v>
      </c>
      <c r="C42" s="40">
        <f>B42/6802</f>
        <v>2.6756836224639813E-2</v>
      </c>
      <c r="D42" s="71">
        <f>SUM(D31:D41)</f>
        <v>289</v>
      </c>
      <c r="E42" s="41">
        <f>D42/7200</f>
        <v>4.0138888888888891E-2</v>
      </c>
      <c r="F42" s="77">
        <f>SUM(F31:F41)</f>
        <v>956</v>
      </c>
      <c r="G42" s="42">
        <f>F42/36274</f>
        <v>2.635496498869714E-2</v>
      </c>
      <c r="H42" s="71">
        <f>SUM(H31:H41)</f>
        <v>653</v>
      </c>
      <c r="I42" s="41">
        <f>H42/28087</f>
        <v>2.3249190016733721E-2</v>
      </c>
      <c r="J42" s="37">
        <f>IF(D42=0, "-", IF((B42-D42)/D42&lt;10, (B42-D42)/D42, "&gt;999%"))</f>
        <v>-0.37024221453287198</v>
      </c>
      <c r="K42" s="38">
        <f>IF(H42=0, "-", IF((F42-H42)/H42&lt;10, (F42-H42)/H42, "&gt;999%"))</f>
        <v>0.46401225114854516</v>
      </c>
    </row>
    <row r="43" spans="1:11" x14ac:dyDescent="0.2">
      <c r="B43" s="83"/>
      <c r="D43" s="83"/>
      <c r="F43" s="83"/>
      <c r="H43" s="83"/>
    </row>
    <row r="44" spans="1:11" x14ac:dyDescent="0.2">
      <c r="A44" s="163" t="s">
        <v>127</v>
      </c>
      <c r="B44" s="61" t="s">
        <v>12</v>
      </c>
      <c r="C44" s="62" t="s">
        <v>13</v>
      </c>
      <c r="D44" s="61" t="s">
        <v>12</v>
      </c>
      <c r="E44" s="63" t="s">
        <v>13</v>
      </c>
      <c r="F44" s="62" t="s">
        <v>12</v>
      </c>
      <c r="G44" s="62" t="s">
        <v>13</v>
      </c>
      <c r="H44" s="61" t="s">
        <v>12</v>
      </c>
      <c r="I44" s="63" t="s">
        <v>13</v>
      </c>
      <c r="J44" s="61"/>
      <c r="K44" s="63"/>
    </row>
    <row r="45" spans="1:11" x14ac:dyDescent="0.2">
      <c r="A45" s="7" t="s">
        <v>486</v>
      </c>
      <c r="B45" s="65">
        <v>27</v>
      </c>
      <c r="C45" s="34">
        <f>IF(B55=0, "-", B45/B55)</f>
        <v>0.19148936170212766</v>
      </c>
      <c r="D45" s="65">
        <v>4</v>
      </c>
      <c r="E45" s="9">
        <f>IF(D55=0, "-", D45/D55)</f>
        <v>2.1390374331550801E-2</v>
      </c>
      <c r="F45" s="81">
        <v>116</v>
      </c>
      <c r="G45" s="34">
        <f>IF(F55=0, "-", F45/F55)</f>
        <v>0.14303329223181258</v>
      </c>
      <c r="H45" s="65">
        <v>53</v>
      </c>
      <c r="I45" s="9">
        <f>IF(H55=0, "-", H45/H55)</f>
        <v>8.5346215780998394E-2</v>
      </c>
      <c r="J45" s="8">
        <f t="shared" ref="J45:J53" si="4">IF(D45=0, "-", IF((B45-D45)/D45&lt;10, (B45-D45)/D45, "&gt;999%"))</f>
        <v>5.75</v>
      </c>
      <c r="K45" s="9">
        <f t="shared" ref="K45:K53" si="5">IF(H45=0, "-", IF((F45-H45)/H45&lt;10, (F45-H45)/H45, "&gt;999%"))</f>
        <v>1.1886792452830188</v>
      </c>
    </row>
    <row r="46" spans="1:11" x14ac:dyDescent="0.2">
      <c r="A46" s="7" t="s">
        <v>487</v>
      </c>
      <c r="B46" s="65">
        <v>3</v>
      </c>
      <c r="C46" s="34">
        <f>IF(B55=0, "-", B46/B55)</f>
        <v>2.1276595744680851E-2</v>
      </c>
      <c r="D46" s="65">
        <v>13</v>
      </c>
      <c r="E46" s="9">
        <f>IF(D55=0, "-", D46/D55)</f>
        <v>6.9518716577540107E-2</v>
      </c>
      <c r="F46" s="81">
        <v>18</v>
      </c>
      <c r="G46" s="34">
        <f>IF(F55=0, "-", F46/F55)</f>
        <v>2.2194821208384709E-2</v>
      </c>
      <c r="H46" s="65">
        <v>35</v>
      </c>
      <c r="I46" s="9">
        <f>IF(H55=0, "-", H46/H55)</f>
        <v>5.6360708534621579E-2</v>
      </c>
      <c r="J46" s="8">
        <f t="shared" si="4"/>
        <v>-0.76923076923076927</v>
      </c>
      <c r="K46" s="9">
        <f t="shared" si="5"/>
        <v>-0.48571428571428571</v>
      </c>
    </row>
    <row r="47" spans="1:11" x14ac:dyDescent="0.2">
      <c r="A47" s="7" t="s">
        <v>488</v>
      </c>
      <c r="B47" s="65">
        <v>0</v>
      </c>
      <c r="C47" s="34">
        <f>IF(B55=0, "-", B47/B55)</f>
        <v>0</v>
      </c>
      <c r="D47" s="65">
        <v>4</v>
      </c>
      <c r="E47" s="9">
        <f>IF(D55=0, "-", D47/D55)</f>
        <v>2.1390374331550801E-2</v>
      </c>
      <c r="F47" s="81">
        <v>0</v>
      </c>
      <c r="G47" s="34">
        <f>IF(F55=0, "-", F47/F55)</f>
        <v>0</v>
      </c>
      <c r="H47" s="65">
        <v>40</v>
      </c>
      <c r="I47" s="9">
        <f>IF(H55=0, "-", H47/H55)</f>
        <v>6.4412238325281798E-2</v>
      </c>
      <c r="J47" s="8">
        <f t="shared" si="4"/>
        <v>-1</v>
      </c>
      <c r="K47" s="9">
        <f t="shared" si="5"/>
        <v>-1</v>
      </c>
    </row>
    <row r="48" spans="1:11" x14ac:dyDescent="0.2">
      <c r="A48" s="7" t="s">
        <v>489</v>
      </c>
      <c r="B48" s="65">
        <v>30</v>
      </c>
      <c r="C48" s="34">
        <f>IF(B55=0, "-", B48/B55)</f>
        <v>0.21276595744680851</v>
      </c>
      <c r="D48" s="65">
        <v>20</v>
      </c>
      <c r="E48" s="9">
        <f>IF(D55=0, "-", D48/D55)</f>
        <v>0.10695187165775401</v>
      </c>
      <c r="F48" s="81">
        <v>172</v>
      </c>
      <c r="G48" s="34">
        <f>IF(F55=0, "-", F48/F55)</f>
        <v>0.21208384710234279</v>
      </c>
      <c r="H48" s="65">
        <v>72</v>
      </c>
      <c r="I48" s="9">
        <f>IF(H55=0, "-", H48/H55)</f>
        <v>0.11594202898550725</v>
      </c>
      <c r="J48" s="8">
        <f t="shared" si="4"/>
        <v>0.5</v>
      </c>
      <c r="K48" s="9">
        <f t="shared" si="5"/>
        <v>1.3888888888888888</v>
      </c>
    </row>
    <row r="49" spans="1:11" x14ac:dyDescent="0.2">
      <c r="A49" s="7" t="s">
        <v>490</v>
      </c>
      <c r="B49" s="65">
        <v>8</v>
      </c>
      <c r="C49" s="34">
        <f>IF(B55=0, "-", B49/B55)</f>
        <v>5.6737588652482268E-2</v>
      </c>
      <c r="D49" s="65">
        <v>18</v>
      </c>
      <c r="E49" s="9">
        <f>IF(D55=0, "-", D49/D55)</f>
        <v>9.6256684491978606E-2</v>
      </c>
      <c r="F49" s="81">
        <v>43</v>
      </c>
      <c r="G49" s="34">
        <f>IF(F55=0, "-", F49/F55)</f>
        <v>5.3020961775585698E-2</v>
      </c>
      <c r="H49" s="65">
        <v>58</v>
      </c>
      <c r="I49" s="9">
        <f>IF(H55=0, "-", H49/H55)</f>
        <v>9.3397745571658614E-2</v>
      </c>
      <c r="J49" s="8">
        <f t="shared" si="4"/>
        <v>-0.55555555555555558</v>
      </c>
      <c r="K49" s="9">
        <f t="shared" si="5"/>
        <v>-0.25862068965517243</v>
      </c>
    </row>
    <row r="50" spans="1:11" x14ac:dyDescent="0.2">
      <c r="A50" s="7" t="s">
        <v>491</v>
      </c>
      <c r="B50" s="65">
        <v>0</v>
      </c>
      <c r="C50" s="34">
        <f>IF(B55=0, "-", B50/B55)</f>
        <v>0</v>
      </c>
      <c r="D50" s="65">
        <v>0</v>
      </c>
      <c r="E50" s="9">
        <f>IF(D55=0, "-", D50/D55)</f>
        <v>0</v>
      </c>
      <c r="F50" s="81">
        <v>0</v>
      </c>
      <c r="G50" s="34">
        <f>IF(F55=0, "-", F50/F55)</f>
        <v>0</v>
      </c>
      <c r="H50" s="65">
        <v>1</v>
      </c>
      <c r="I50" s="9">
        <f>IF(H55=0, "-", H50/H55)</f>
        <v>1.6103059581320451E-3</v>
      </c>
      <c r="J50" s="8" t="str">
        <f t="shared" si="4"/>
        <v>-</v>
      </c>
      <c r="K50" s="9">
        <f t="shared" si="5"/>
        <v>-1</v>
      </c>
    </row>
    <row r="51" spans="1:11" x14ac:dyDescent="0.2">
      <c r="A51" s="7" t="s">
        <v>492</v>
      </c>
      <c r="B51" s="65">
        <v>18</v>
      </c>
      <c r="C51" s="34">
        <f>IF(B55=0, "-", B51/B55)</f>
        <v>0.1276595744680851</v>
      </c>
      <c r="D51" s="65">
        <v>41</v>
      </c>
      <c r="E51" s="9">
        <f>IF(D55=0, "-", D51/D55)</f>
        <v>0.21925133689839571</v>
      </c>
      <c r="F51" s="81">
        <v>117</v>
      </c>
      <c r="G51" s="34">
        <f>IF(F55=0, "-", F51/F55)</f>
        <v>0.1442663378545006</v>
      </c>
      <c r="H51" s="65">
        <v>103</v>
      </c>
      <c r="I51" s="9">
        <f>IF(H55=0, "-", H51/H55)</f>
        <v>0.16586151368760063</v>
      </c>
      <c r="J51" s="8">
        <f t="shared" si="4"/>
        <v>-0.56097560975609762</v>
      </c>
      <c r="K51" s="9">
        <f t="shared" si="5"/>
        <v>0.13592233009708737</v>
      </c>
    </row>
    <row r="52" spans="1:11" x14ac:dyDescent="0.2">
      <c r="A52" s="7" t="s">
        <v>493</v>
      </c>
      <c r="B52" s="65">
        <v>18</v>
      </c>
      <c r="C52" s="34">
        <f>IF(B55=0, "-", B52/B55)</f>
        <v>0.1276595744680851</v>
      </c>
      <c r="D52" s="65">
        <v>8</v>
      </c>
      <c r="E52" s="9">
        <f>IF(D55=0, "-", D52/D55)</f>
        <v>4.2780748663101602E-2</v>
      </c>
      <c r="F52" s="81">
        <v>46</v>
      </c>
      <c r="G52" s="34">
        <f>IF(F55=0, "-", F52/F55)</f>
        <v>5.6720098643649818E-2</v>
      </c>
      <c r="H52" s="65">
        <v>22</v>
      </c>
      <c r="I52" s="9">
        <f>IF(H55=0, "-", H52/H55)</f>
        <v>3.542673107890499E-2</v>
      </c>
      <c r="J52" s="8">
        <f t="shared" si="4"/>
        <v>1.25</v>
      </c>
      <c r="K52" s="9">
        <f t="shared" si="5"/>
        <v>1.0909090909090908</v>
      </c>
    </row>
    <row r="53" spans="1:11" x14ac:dyDescent="0.2">
      <c r="A53" s="7" t="s">
        <v>494</v>
      </c>
      <c r="B53" s="65">
        <v>37</v>
      </c>
      <c r="C53" s="34">
        <f>IF(B55=0, "-", B53/B55)</f>
        <v>0.26241134751773049</v>
      </c>
      <c r="D53" s="65">
        <v>79</v>
      </c>
      <c r="E53" s="9">
        <f>IF(D55=0, "-", D53/D55)</f>
        <v>0.42245989304812837</v>
      </c>
      <c r="F53" s="81">
        <v>299</v>
      </c>
      <c r="G53" s="34">
        <f>IF(F55=0, "-", F53/F55)</f>
        <v>0.36868064118372379</v>
      </c>
      <c r="H53" s="65">
        <v>237</v>
      </c>
      <c r="I53" s="9">
        <f>IF(H55=0, "-", H53/H55)</f>
        <v>0.38164251207729466</v>
      </c>
      <c r="J53" s="8">
        <f t="shared" si="4"/>
        <v>-0.53164556962025311</v>
      </c>
      <c r="K53" s="9">
        <f t="shared" si="5"/>
        <v>0.26160337552742619</v>
      </c>
    </row>
    <row r="54" spans="1:11" x14ac:dyDescent="0.2">
      <c r="A54" s="2"/>
      <c r="B54" s="68"/>
      <c r="C54" s="33"/>
      <c r="D54" s="68"/>
      <c r="E54" s="6"/>
      <c r="F54" s="82"/>
      <c r="G54" s="33"/>
      <c r="H54" s="68"/>
      <c r="I54" s="6"/>
      <c r="J54" s="5"/>
      <c r="K54" s="6"/>
    </row>
    <row r="55" spans="1:11" s="43" customFormat="1" x14ac:dyDescent="0.2">
      <c r="A55" s="162" t="s">
        <v>593</v>
      </c>
      <c r="B55" s="71">
        <f>SUM(B45:B54)</f>
        <v>141</v>
      </c>
      <c r="C55" s="40">
        <f>B55/6802</f>
        <v>2.0729197294913262E-2</v>
      </c>
      <c r="D55" s="71">
        <f>SUM(D45:D54)</f>
        <v>187</v>
      </c>
      <c r="E55" s="41">
        <f>D55/7200</f>
        <v>2.5972222222222223E-2</v>
      </c>
      <c r="F55" s="77">
        <f>SUM(F45:F54)</f>
        <v>811</v>
      </c>
      <c r="G55" s="42">
        <f>F55/36274</f>
        <v>2.2357611512378011E-2</v>
      </c>
      <c r="H55" s="71">
        <f>SUM(H45:H54)</f>
        <v>621</v>
      </c>
      <c r="I55" s="41">
        <f>H55/28087</f>
        <v>2.2109872894933599E-2</v>
      </c>
      <c r="J55" s="37">
        <f>IF(D55=0, "-", IF((B55-D55)/D55&lt;10, (B55-D55)/D55, "&gt;999%"))</f>
        <v>-0.24598930481283424</v>
      </c>
      <c r="K55" s="38">
        <f>IF(H55=0, "-", IF((F55-H55)/H55&lt;10, (F55-H55)/H55, "&gt;999%"))</f>
        <v>0.30595813204508859</v>
      </c>
    </row>
    <row r="56" spans="1:11" x14ac:dyDescent="0.2">
      <c r="B56" s="83"/>
      <c r="D56" s="83"/>
      <c r="F56" s="83"/>
      <c r="H56" s="83"/>
    </row>
    <row r="57" spans="1:11" x14ac:dyDescent="0.2">
      <c r="A57" s="163" t="s">
        <v>128</v>
      </c>
      <c r="B57" s="61" t="s">
        <v>12</v>
      </c>
      <c r="C57" s="62" t="s">
        <v>13</v>
      </c>
      <c r="D57" s="61" t="s">
        <v>12</v>
      </c>
      <c r="E57" s="63" t="s">
        <v>13</v>
      </c>
      <c r="F57" s="62" t="s">
        <v>12</v>
      </c>
      <c r="G57" s="62" t="s">
        <v>13</v>
      </c>
      <c r="H57" s="61" t="s">
        <v>12</v>
      </c>
      <c r="I57" s="63" t="s">
        <v>13</v>
      </c>
      <c r="J57" s="61"/>
      <c r="K57" s="63"/>
    </row>
    <row r="58" spans="1:11" x14ac:dyDescent="0.2">
      <c r="A58" s="7" t="s">
        <v>495</v>
      </c>
      <c r="B58" s="65">
        <v>11</v>
      </c>
      <c r="C58" s="34">
        <f>IF(B77=0, "-", B58/B77)</f>
        <v>8.0468178493050477E-3</v>
      </c>
      <c r="D58" s="65">
        <v>0</v>
      </c>
      <c r="E58" s="9">
        <f>IF(D77=0, "-", D58/D77)</f>
        <v>0</v>
      </c>
      <c r="F58" s="81">
        <v>27</v>
      </c>
      <c r="G58" s="34">
        <f>IF(F77=0, "-", F58/F77)</f>
        <v>4.0996052232007288E-3</v>
      </c>
      <c r="H58" s="65">
        <v>0</v>
      </c>
      <c r="I58" s="9">
        <f>IF(H77=0, "-", H58/H77)</f>
        <v>0</v>
      </c>
      <c r="J58" s="8" t="str">
        <f t="shared" ref="J58:J75" si="6">IF(D58=0, "-", IF((B58-D58)/D58&lt;10, (B58-D58)/D58, "&gt;999%"))</f>
        <v>-</v>
      </c>
      <c r="K58" s="9" t="str">
        <f t="shared" ref="K58:K75" si="7">IF(H58=0, "-", IF((F58-H58)/H58&lt;10, (F58-H58)/H58, "&gt;999%"))</f>
        <v>-</v>
      </c>
    </row>
    <row r="59" spans="1:11" x14ac:dyDescent="0.2">
      <c r="A59" s="7" t="s">
        <v>496</v>
      </c>
      <c r="B59" s="65">
        <v>323</v>
      </c>
      <c r="C59" s="34">
        <f>IF(B77=0, "-", B59/B77)</f>
        <v>0.23628383321141186</v>
      </c>
      <c r="D59" s="65">
        <v>300</v>
      </c>
      <c r="E59" s="9">
        <f>IF(D77=0, "-", D59/D77)</f>
        <v>0.21201413427561838</v>
      </c>
      <c r="F59" s="81">
        <v>1382</v>
      </c>
      <c r="G59" s="34">
        <f>IF(F77=0, "-", F59/F77)</f>
        <v>0.20983905253568175</v>
      </c>
      <c r="H59" s="65">
        <v>1060</v>
      </c>
      <c r="I59" s="9">
        <f>IF(H77=0, "-", H59/H77)</f>
        <v>0.21183053557154277</v>
      </c>
      <c r="J59" s="8">
        <f t="shared" si="6"/>
        <v>7.6666666666666661E-2</v>
      </c>
      <c r="K59" s="9">
        <f t="shared" si="7"/>
        <v>0.30377358490566037</v>
      </c>
    </row>
    <row r="60" spans="1:11" x14ac:dyDescent="0.2">
      <c r="A60" s="7" t="s">
        <v>497</v>
      </c>
      <c r="B60" s="65">
        <v>5</v>
      </c>
      <c r="C60" s="34">
        <f>IF(B77=0, "-", B60/B77)</f>
        <v>3.6576444769568397E-3</v>
      </c>
      <c r="D60" s="65">
        <v>1</v>
      </c>
      <c r="E60" s="9">
        <f>IF(D77=0, "-", D60/D77)</f>
        <v>7.0671378091872788E-4</v>
      </c>
      <c r="F60" s="81">
        <v>12</v>
      </c>
      <c r="G60" s="34">
        <f>IF(F77=0, "-", F60/F77)</f>
        <v>1.8220467658669906E-3</v>
      </c>
      <c r="H60" s="65">
        <v>9</v>
      </c>
      <c r="I60" s="9">
        <f>IF(H77=0, "-", H60/H77)</f>
        <v>1.7985611510791368E-3</v>
      </c>
      <c r="J60" s="8">
        <f t="shared" si="6"/>
        <v>4</v>
      </c>
      <c r="K60" s="9">
        <f t="shared" si="7"/>
        <v>0.33333333333333331</v>
      </c>
    </row>
    <row r="61" spans="1:11" x14ac:dyDescent="0.2">
      <c r="A61" s="7" t="s">
        <v>498</v>
      </c>
      <c r="B61" s="65">
        <v>50</v>
      </c>
      <c r="C61" s="34">
        <f>IF(B77=0, "-", B61/B77)</f>
        <v>3.6576444769568395E-2</v>
      </c>
      <c r="D61" s="65">
        <v>0</v>
      </c>
      <c r="E61" s="9">
        <f>IF(D77=0, "-", D61/D77)</f>
        <v>0</v>
      </c>
      <c r="F61" s="81">
        <v>182</v>
      </c>
      <c r="G61" s="34">
        <f>IF(F77=0, "-", F61/F77)</f>
        <v>2.763437594898269E-2</v>
      </c>
      <c r="H61" s="65">
        <v>0</v>
      </c>
      <c r="I61" s="9">
        <f>IF(H77=0, "-", H61/H77)</f>
        <v>0</v>
      </c>
      <c r="J61" s="8" t="str">
        <f t="shared" si="6"/>
        <v>-</v>
      </c>
      <c r="K61" s="9" t="str">
        <f t="shared" si="7"/>
        <v>-</v>
      </c>
    </row>
    <row r="62" spans="1:11" x14ac:dyDescent="0.2">
      <c r="A62" s="7" t="s">
        <v>499</v>
      </c>
      <c r="B62" s="65">
        <v>0</v>
      </c>
      <c r="C62" s="34">
        <f>IF(B77=0, "-", B62/B77)</f>
        <v>0</v>
      </c>
      <c r="D62" s="65">
        <v>54</v>
      </c>
      <c r="E62" s="9">
        <f>IF(D77=0, "-", D62/D77)</f>
        <v>3.8162544169611311E-2</v>
      </c>
      <c r="F62" s="81">
        <v>0</v>
      </c>
      <c r="G62" s="34">
        <f>IF(F77=0, "-", F62/F77)</f>
        <v>0</v>
      </c>
      <c r="H62" s="65">
        <v>426</v>
      </c>
      <c r="I62" s="9">
        <f>IF(H77=0, "-", H62/H77)</f>
        <v>8.5131894484412468E-2</v>
      </c>
      <c r="J62" s="8">
        <f t="shared" si="6"/>
        <v>-1</v>
      </c>
      <c r="K62" s="9">
        <f t="shared" si="7"/>
        <v>-1</v>
      </c>
    </row>
    <row r="63" spans="1:11" x14ac:dyDescent="0.2">
      <c r="A63" s="7" t="s">
        <v>500</v>
      </c>
      <c r="B63" s="65">
        <v>165</v>
      </c>
      <c r="C63" s="34">
        <f>IF(B77=0, "-", B63/B77)</f>
        <v>0.12070226773957571</v>
      </c>
      <c r="D63" s="65">
        <v>69</v>
      </c>
      <c r="E63" s="9">
        <f>IF(D77=0, "-", D63/D77)</f>
        <v>4.8763250883392228E-2</v>
      </c>
      <c r="F63" s="81">
        <v>790</v>
      </c>
      <c r="G63" s="34">
        <f>IF(F77=0, "-", F63/F77)</f>
        <v>0.11995141208624355</v>
      </c>
      <c r="H63" s="65">
        <v>284</v>
      </c>
      <c r="I63" s="9">
        <f>IF(H77=0, "-", H63/H77)</f>
        <v>5.675459632294165E-2</v>
      </c>
      <c r="J63" s="8">
        <f t="shared" si="6"/>
        <v>1.3913043478260869</v>
      </c>
      <c r="K63" s="9">
        <f t="shared" si="7"/>
        <v>1.7816901408450705</v>
      </c>
    </row>
    <row r="64" spans="1:11" x14ac:dyDescent="0.2">
      <c r="A64" s="7" t="s">
        <v>501</v>
      </c>
      <c r="B64" s="65">
        <v>3</v>
      </c>
      <c r="C64" s="34">
        <f>IF(B77=0, "-", B64/B77)</f>
        <v>2.1945866861741038E-3</v>
      </c>
      <c r="D64" s="65">
        <v>4</v>
      </c>
      <c r="E64" s="9">
        <f>IF(D77=0, "-", D64/D77)</f>
        <v>2.8268551236749115E-3</v>
      </c>
      <c r="F64" s="81">
        <v>21</v>
      </c>
      <c r="G64" s="34">
        <f>IF(F77=0, "-", F64/F77)</f>
        <v>3.1885818402672336E-3</v>
      </c>
      <c r="H64" s="65">
        <v>7</v>
      </c>
      <c r="I64" s="9">
        <f>IF(H77=0, "-", H64/H77)</f>
        <v>1.398880895283773E-3</v>
      </c>
      <c r="J64" s="8">
        <f t="shared" si="6"/>
        <v>-0.25</v>
      </c>
      <c r="K64" s="9">
        <f t="shared" si="7"/>
        <v>2</v>
      </c>
    </row>
    <row r="65" spans="1:11" x14ac:dyDescent="0.2">
      <c r="A65" s="7" t="s">
        <v>502</v>
      </c>
      <c r="B65" s="65">
        <v>12</v>
      </c>
      <c r="C65" s="34">
        <f>IF(B77=0, "-", B65/B77)</f>
        <v>8.778346744696415E-3</v>
      </c>
      <c r="D65" s="65">
        <v>30</v>
      </c>
      <c r="E65" s="9">
        <f>IF(D77=0, "-", D65/D77)</f>
        <v>2.1201413427561839E-2</v>
      </c>
      <c r="F65" s="81">
        <v>107</v>
      </c>
      <c r="G65" s="34">
        <f>IF(F77=0, "-", F65/F77)</f>
        <v>1.6246583662314001E-2</v>
      </c>
      <c r="H65" s="65">
        <v>86</v>
      </c>
      <c r="I65" s="9">
        <f>IF(H77=0, "-", H65/H77)</f>
        <v>1.7186250999200639E-2</v>
      </c>
      <c r="J65" s="8">
        <f t="shared" si="6"/>
        <v>-0.6</v>
      </c>
      <c r="K65" s="9">
        <f t="shared" si="7"/>
        <v>0.2441860465116279</v>
      </c>
    </row>
    <row r="66" spans="1:11" x14ac:dyDescent="0.2">
      <c r="A66" s="7" t="s">
        <v>503</v>
      </c>
      <c r="B66" s="65">
        <v>113</v>
      </c>
      <c r="C66" s="34">
        <f>IF(B77=0, "-", B66/B77)</f>
        <v>8.2662765179224579E-2</v>
      </c>
      <c r="D66" s="65">
        <v>74</v>
      </c>
      <c r="E66" s="9">
        <f>IF(D77=0, "-", D66/D77)</f>
        <v>5.2296819787985865E-2</v>
      </c>
      <c r="F66" s="81">
        <v>497</v>
      </c>
      <c r="G66" s="34">
        <f>IF(F77=0, "-", F66/F77)</f>
        <v>7.5463103552991198E-2</v>
      </c>
      <c r="H66" s="65">
        <v>193</v>
      </c>
      <c r="I66" s="9">
        <f>IF(H77=0, "-", H66/H77)</f>
        <v>3.8569144684252599E-2</v>
      </c>
      <c r="J66" s="8">
        <f t="shared" si="6"/>
        <v>0.52702702702702697</v>
      </c>
      <c r="K66" s="9">
        <f t="shared" si="7"/>
        <v>1.5751295336787565</v>
      </c>
    </row>
    <row r="67" spans="1:11" x14ac:dyDescent="0.2">
      <c r="A67" s="7" t="s">
        <v>504</v>
      </c>
      <c r="B67" s="65">
        <v>0</v>
      </c>
      <c r="C67" s="34">
        <f>IF(B77=0, "-", B67/B77)</f>
        <v>0</v>
      </c>
      <c r="D67" s="65">
        <v>0</v>
      </c>
      <c r="E67" s="9">
        <f>IF(D77=0, "-", D67/D77)</f>
        <v>0</v>
      </c>
      <c r="F67" s="81">
        <v>2</v>
      </c>
      <c r="G67" s="34">
        <f>IF(F77=0, "-", F67/F77)</f>
        <v>3.0367446097783179E-4</v>
      </c>
      <c r="H67" s="65">
        <v>0</v>
      </c>
      <c r="I67" s="9">
        <f>IF(H77=0, "-", H67/H77)</f>
        <v>0</v>
      </c>
      <c r="J67" s="8" t="str">
        <f t="shared" si="6"/>
        <v>-</v>
      </c>
      <c r="K67" s="9" t="str">
        <f t="shared" si="7"/>
        <v>-</v>
      </c>
    </row>
    <row r="68" spans="1:11" x14ac:dyDescent="0.2">
      <c r="A68" s="7" t="s">
        <v>505</v>
      </c>
      <c r="B68" s="65">
        <v>0</v>
      </c>
      <c r="C68" s="34">
        <f>IF(B77=0, "-", B68/B77)</f>
        <v>0</v>
      </c>
      <c r="D68" s="65">
        <v>19</v>
      </c>
      <c r="E68" s="9">
        <f>IF(D77=0, "-", D68/D77)</f>
        <v>1.342756183745583E-2</v>
      </c>
      <c r="F68" s="81">
        <v>8</v>
      </c>
      <c r="G68" s="34">
        <f>IF(F77=0, "-", F68/F77)</f>
        <v>1.2146978439113271E-3</v>
      </c>
      <c r="H68" s="65">
        <v>34</v>
      </c>
      <c r="I68" s="9">
        <f>IF(H77=0, "-", H68/H77)</f>
        <v>6.7945643485211827E-3</v>
      </c>
      <c r="J68" s="8">
        <f t="shared" si="6"/>
        <v>-1</v>
      </c>
      <c r="K68" s="9">
        <f t="shared" si="7"/>
        <v>-0.76470588235294112</v>
      </c>
    </row>
    <row r="69" spans="1:11" x14ac:dyDescent="0.2">
      <c r="A69" s="7" t="s">
        <v>506</v>
      </c>
      <c r="B69" s="65">
        <v>190</v>
      </c>
      <c r="C69" s="34">
        <f>IF(B77=0, "-", B69/B77)</f>
        <v>0.13899049012435991</v>
      </c>
      <c r="D69" s="65">
        <v>236</v>
      </c>
      <c r="E69" s="9">
        <f>IF(D77=0, "-", D69/D77)</f>
        <v>0.16678445229681979</v>
      </c>
      <c r="F69" s="81">
        <v>1058</v>
      </c>
      <c r="G69" s="34">
        <f>IF(F77=0, "-", F69/F77)</f>
        <v>0.16064378985727301</v>
      </c>
      <c r="H69" s="65">
        <v>869</v>
      </c>
      <c r="I69" s="9">
        <f>IF(H77=0, "-", H69/H77)</f>
        <v>0.17366107114308554</v>
      </c>
      <c r="J69" s="8">
        <f t="shared" si="6"/>
        <v>-0.19491525423728814</v>
      </c>
      <c r="K69" s="9">
        <f t="shared" si="7"/>
        <v>0.21749136939010358</v>
      </c>
    </row>
    <row r="70" spans="1:11" x14ac:dyDescent="0.2">
      <c r="A70" s="7" t="s">
        <v>507</v>
      </c>
      <c r="B70" s="65">
        <v>82</v>
      </c>
      <c r="C70" s="34">
        <f>IF(B77=0, "-", B70/B77)</f>
        <v>5.998536942209217E-2</v>
      </c>
      <c r="D70" s="65">
        <v>79</v>
      </c>
      <c r="E70" s="9">
        <f>IF(D77=0, "-", D70/D77)</f>
        <v>5.5830388692579502E-2</v>
      </c>
      <c r="F70" s="81">
        <v>325</v>
      </c>
      <c r="G70" s="34">
        <f>IF(F77=0, "-", F70/F77)</f>
        <v>4.9347099908897664E-2</v>
      </c>
      <c r="H70" s="65">
        <v>241</v>
      </c>
      <c r="I70" s="9">
        <f>IF(H77=0, "-", H70/H77)</f>
        <v>4.8161470823341324E-2</v>
      </c>
      <c r="J70" s="8">
        <f t="shared" si="6"/>
        <v>3.7974683544303799E-2</v>
      </c>
      <c r="K70" s="9">
        <f t="shared" si="7"/>
        <v>0.34854771784232363</v>
      </c>
    </row>
    <row r="71" spans="1:11" x14ac:dyDescent="0.2">
      <c r="A71" s="7" t="s">
        <v>508</v>
      </c>
      <c r="B71" s="65">
        <v>25</v>
      </c>
      <c r="C71" s="34">
        <f>IF(B77=0, "-", B71/B77)</f>
        <v>1.8288222384784197E-2</v>
      </c>
      <c r="D71" s="65">
        <v>30</v>
      </c>
      <c r="E71" s="9">
        <f>IF(D77=0, "-", D71/D77)</f>
        <v>2.1201413427561839E-2</v>
      </c>
      <c r="F71" s="81">
        <v>86</v>
      </c>
      <c r="G71" s="34">
        <f>IF(F77=0, "-", F71/F77)</f>
        <v>1.3058001822046765E-2</v>
      </c>
      <c r="H71" s="65">
        <v>79</v>
      </c>
      <c r="I71" s="9">
        <f>IF(H77=0, "-", H71/H77)</f>
        <v>1.5787370103916867E-2</v>
      </c>
      <c r="J71" s="8">
        <f t="shared" si="6"/>
        <v>-0.16666666666666666</v>
      </c>
      <c r="K71" s="9">
        <f t="shared" si="7"/>
        <v>8.8607594936708861E-2</v>
      </c>
    </row>
    <row r="72" spans="1:11" x14ac:dyDescent="0.2">
      <c r="A72" s="7" t="s">
        <v>509</v>
      </c>
      <c r="B72" s="65">
        <v>5</v>
      </c>
      <c r="C72" s="34">
        <f>IF(B77=0, "-", B72/B77)</f>
        <v>3.6576444769568397E-3</v>
      </c>
      <c r="D72" s="65">
        <v>1</v>
      </c>
      <c r="E72" s="9">
        <f>IF(D77=0, "-", D72/D77)</f>
        <v>7.0671378091872788E-4</v>
      </c>
      <c r="F72" s="81">
        <v>19</v>
      </c>
      <c r="G72" s="34">
        <f>IF(F77=0, "-", F72/F77)</f>
        <v>2.8849073792894019E-3</v>
      </c>
      <c r="H72" s="65">
        <v>8</v>
      </c>
      <c r="I72" s="9">
        <f>IF(H77=0, "-", H72/H77)</f>
        <v>1.5987210231814548E-3</v>
      </c>
      <c r="J72" s="8">
        <f t="shared" si="6"/>
        <v>4</v>
      </c>
      <c r="K72" s="9">
        <f t="shared" si="7"/>
        <v>1.375</v>
      </c>
    </row>
    <row r="73" spans="1:11" x14ac:dyDescent="0.2">
      <c r="A73" s="7" t="s">
        <v>510</v>
      </c>
      <c r="B73" s="65">
        <v>260</v>
      </c>
      <c r="C73" s="34">
        <f>IF(B77=0, "-", B73/B77)</f>
        <v>0.19019751280175567</v>
      </c>
      <c r="D73" s="65">
        <v>329</v>
      </c>
      <c r="E73" s="9">
        <f>IF(D77=0, "-", D73/D77)</f>
        <v>0.23250883392226149</v>
      </c>
      <c r="F73" s="81">
        <v>1399</v>
      </c>
      <c r="G73" s="34">
        <f>IF(F77=0, "-", F73/F77)</f>
        <v>0.21242028545399333</v>
      </c>
      <c r="H73" s="65">
        <v>1112</v>
      </c>
      <c r="I73" s="9">
        <f>IF(H77=0, "-", H73/H77)</f>
        <v>0.22222222222222221</v>
      </c>
      <c r="J73" s="8">
        <f t="shared" si="6"/>
        <v>-0.20972644376899696</v>
      </c>
      <c r="K73" s="9">
        <f t="shared" si="7"/>
        <v>0.25809352517985612</v>
      </c>
    </row>
    <row r="74" spans="1:11" x14ac:dyDescent="0.2">
      <c r="A74" s="7" t="s">
        <v>511</v>
      </c>
      <c r="B74" s="65">
        <v>67</v>
      </c>
      <c r="C74" s="34">
        <f>IF(B77=0, "-", B74/B77)</f>
        <v>4.9012435991221653E-2</v>
      </c>
      <c r="D74" s="65">
        <v>107</v>
      </c>
      <c r="E74" s="9">
        <f>IF(D77=0, "-", D74/D77)</f>
        <v>7.5618374558303891E-2</v>
      </c>
      <c r="F74" s="81">
        <v>357</v>
      </c>
      <c r="G74" s="34">
        <f>IF(F77=0, "-", F74/F77)</f>
        <v>5.4205891284542972E-2</v>
      </c>
      <c r="H74" s="65">
        <v>387</v>
      </c>
      <c r="I74" s="9">
        <f>IF(H77=0, "-", H74/H77)</f>
        <v>7.7338129496402883E-2</v>
      </c>
      <c r="J74" s="8">
        <f t="shared" si="6"/>
        <v>-0.37383177570093457</v>
      </c>
      <c r="K74" s="9">
        <f t="shared" si="7"/>
        <v>-7.7519379844961239E-2</v>
      </c>
    </row>
    <row r="75" spans="1:11" x14ac:dyDescent="0.2">
      <c r="A75" s="7" t="s">
        <v>512</v>
      </c>
      <c r="B75" s="65">
        <v>56</v>
      </c>
      <c r="C75" s="34">
        <f>IF(B77=0, "-", B75/B77)</f>
        <v>4.0965618141916606E-2</v>
      </c>
      <c r="D75" s="65">
        <v>82</v>
      </c>
      <c r="E75" s="9">
        <f>IF(D77=0, "-", D75/D77)</f>
        <v>5.7950530035335686E-2</v>
      </c>
      <c r="F75" s="81">
        <v>314</v>
      </c>
      <c r="G75" s="34">
        <f>IF(F77=0, "-", F75/F77)</f>
        <v>4.767689037351959E-2</v>
      </c>
      <c r="H75" s="65">
        <v>209</v>
      </c>
      <c r="I75" s="9">
        <f>IF(H77=0, "-", H75/H77)</f>
        <v>4.1766586730615507E-2</v>
      </c>
      <c r="J75" s="8">
        <f t="shared" si="6"/>
        <v>-0.31707317073170732</v>
      </c>
      <c r="K75" s="9">
        <f t="shared" si="7"/>
        <v>0.50239234449760761</v>
      </c>
    </row>
    <row r="76" spans="1:11" x14ac:dyDescent="0.2">
      <c r="A76" s="2"/>
      <c r="B76" s="68"/>
      <c r="C76" s="33"/>
      <c r="D76" s="68"/>
      <c r="E76" s="6"/>
      <c r="F76" s="82"/>
      <c r="G76" s="33"/>
      <c r="H76" s="68"/>
      <c r="I76" s="6"/>
      <c r="J76" s="5"/>
      <c r="K76" s="6"/>
    </row>
    <row r="77" spans="1:11" s="43" customFormat="1" x14ac:dyDescent="0.2">
      <c r="A77" s="162" t="s">
        <v>592</v>
      </c>
      <c r="B77" s="71">
        <f>SUM(B58:B76)</f>
        <v>1367</v>
      </c>
      <c r="C77" s="40">
        <f>B77/6802</f>
        <v>0.20097030285210232</v>
      </c>
      <c r="D77" s="71">
        <f>SUM(D58:D76)</f>
        <v>1415</v>
      </c>
      <c r="E77" s="41">
        <f>D77/7200</f>
        <v>0.19652777777777777</v>
      </c>
      <c r="F77" s="77">
        <f>SUM(F58:F76)</f>
        <v>6586</v>
      </c>
      <c r="G77" s="42">
        <f>F77/36274</f>
        <v>0.18156255168991564</v>
      </c>
      <c r="H77" s="71">
        <f>SUM(H58:H76)</f>
        <v>5004</v>
      </c>
      <c r="I77" s="41">
        <f>H77/28087</f>
        <v>0.17816071492149393</v>
      </c>
      <c r="J77" s="37">
        <f>IF(D77=0, "-", IF((B77-D77)/D77&lt;10, (B77-D77)/D77, "&gt;999%"))</f>
        <v>-3.3922261484098937E-2</v>
      </c>
      <c r="K77" s="38">
        <f>IF(H77=0, "-", IF((F77-H77)/H77&lt;10, (F77-H77)/H77, "&gt;999%"))</f>
        <v>0.31614708233413269</v>
      </c>
    </row>
    <row r="78" spans="1:11" x14ac:dyDescent="0.2">
      <c r="B78" s="83"/>
      <c r="D78" s="83"/>
      <c r="F78" s="83"/>
      <c r="H78" s="83"/>
    </row>
    <row r="79" spans="1:11" x14ac:dyDescent="0.2">
      <c r="A79" s="27" t="s">
        <v>591</v>
      </c>
      <c r="B79" s="71">
        <v>1719</v>
      </c>
      <c r="C79" s="40">
        <f>B79/6802</f>
        <v>0.25271978829755953</v>
      </c>
      <c r="D79" s="71">
        <v>1925</v>
      </c>
      <c r="E79" s="41">
        <f>D79/7200</f>
        <v>0.2673611111111111</v>
      </c>
      <c r="F79" s="77">
        <v>8488</v>
      </c>
      <c r="G79" s="42">
        <f>F79/36274</f>
        <v>0.23399680211721893</v>
      </c>
      <c r="H79" s="71">
        <v>6415</v>
      </c>
      <c r="I79" s="41">
        <f>H79/28087</f>
        <v>0.22839747926086801</v>
      </c>
      <c r="J79" s="37">
        <f>IF(D79=0, "-", IF((B79-D79)/D79&lt;10, (B79-D79)/D79, "&gt;999%"))</f>
        <v>-0.10701298701298702</v>
      </c>
      <c r="K79" s="38">
        <f>IF(H79=0, "-", IF((F79-H79)/H79&lt;10, (F79-H79)/H79, "&gt;999%"))</f>
        <v>0.32314886983632113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5"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604</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11</v>
      </c>
      <c r="C7" s="39">
        <f>IF(B29=0, "-", B7/B29)</f>
        <v>6.3990692262943568E-3</v>
      </c>
      <c r="D7" s="65">
        <v>0</v>
      </c>
      <c r="E7" s="21">
        <f>IF(D29=0, "-", D7/D29)</f>
        <v>0</v>
      </c>
      <c r="F7" s="81">
        <v>27</v>
      </c>
      <c r="G7" s="39">
        <f>IF(F29=0, "-", F7/F29)</f>
        <v>3.1809613572101789E-3</v>
      </c>
      <c r="H7" s="65">
        <v>0</v>
      </c>
      <c r="I7" s="21">
        <f>IF(H29=0, "-", H7/H29)</f>
        <v>0</v>
      </c>
      <c r="J7" s="20" t="str">
        <f t="shared" ref="J7:J27" si="0">IF(D7=0, "-", IF((B7-D7)/D7&lt;10, (B7-D7)/D7, "&gt;999%"))</f>
        <v>-</v>
      </c>
      <c r="K7" s="21" t="str">
        <f t="shared" ref="K7:K27" si="1">IF(H7=0, "-", IF((F7-H7)/H7&lt;10, (F7-H7)/H7, "&gt;999%"))</f>
        <v>-</v>
      </c>
    </row>
    <row r="8" spans="1:11" x14ac:dyDescent="0.2">
      <c r="A8" s="7" t="s">
        <v>42</v>
      </c>
      <c r="B8" s="65">
        <v>0</v>
      </c>
      <c r="C8" s="39">
        <f>IF(B29=0, "-", B8/B29)</f>
        <v>0</v>
      </c>
      <c r="D8" s="65">
        <v>1</v>
      </c>
      <c r="E8" s="21">
        <f>IF(D29=0, "-", D8/D29)</f>
        <v>5.1948051948051948E-4</v>
      </c>
      <c r="F8" s="81">
        <v>0</v>
      </c>
      <c r="G8" s="39">
        <f>IF(F29=0, "-", F8/F29)</f>
        <v>0</v>
      </c>
      <c r="H8" s="65">
        <v>1</v>
      </c>
      <c r="I8" s="21">
        <f>IF(H29=0, "-", H8/H29)</f>
        <v>1.558846453624318E-4</v>
      </c>
      <c r="J8" s="20">
        <f t="shared" si="0"/>
        <v>-1</v>
      </c>
      <c r="K8" s="21">
        <f t="shared" si="1"/>
        <v>-1</v>
      </c>
    </row>
    <row r="9" spans="1:11" x14ac:dyDescent="0.2">
      <c r="A9" s="7" t="s">
        <v>43</v>
      </c>
      <c r="B9" s="65">
        <v>378</v>
      </c>
      <c r="C9" s="39">
        <f>IF(B29=0, "-", B9/B29)</f>
        <v>0.21989528795811519</v>
      </c>
      <c r="D9" s="65">
        <v>330</v>
      </c>
      <c r="E9" s="21">
        <f>IF(D29=0, "-", D9/D29)</f>
        <v>0.17142857142857143</v>
      </c>
      <c r="F9" s="81">
        <v>1633</v>
      </c>
      <c r="G9" s="39">
        <f>IF(F29=0, "-", F9/F29)</f>
        <v>0.19238925541941565</v>
      </c>
      <c r="H9" s="65">
        <v>1207</v>
      </c>
      <c r="I9" s="21">
        <f>IF(H29=0, "-", H9/H29)</f>
        <v>0.18815276695245517</v>
      </c>
      <c r="J9" s="20">
        <f t="shared" si="0"/>
        <v>0.14545454545454545</v>
      </c>
      <c r="K9" s="21">
        <f t="shared" si="1"/>
        <v>0.35294117647058826</v>
      </c>
    </row>
    <row r="10" spans="1:11" x14ac:dyDescent="0.2">
      <c r="A10" s="7" t="s">
        <v>47</v>
      </c>
      <c r="B10" s="65">
        <v>58</v>
      </c>
      <c r="C10" s="39">
        <f>IF(B29=0, "-", B10/B29)</f>
        <v>3.3740546829552062E-2</v>
      </c>
      <c r="D10" s="65">
        <v>14</v>
      </c>
      <c r="E10" s="21">
        <f>IF(D29=0, "-", D10/D29)</f>
        <v>7.2727272727272727E-3</v>
      </c>
      <c r="F10" s="81">
        <v>212</v>
      </c>
      <c r="G10" s="39">
        <f>IF(F29=0, "-", F10/F29)</f>
        <v>2.4976437323279924E-2</v>
      </c>
      <c r="H10" s="65">
        <v>44</v>
      </c>
      <c r="I10" s="21">
        <f>IF(H29=0, "-", H10/H29)</f>
        <v>6.8589243959469989E-3</v>
      </c>
      <c r="J10" s="20">
        <f t="shared" si="0"/>
        <v>3.1428571428571428</v>
      </c>
      <c r="K10" s="21">
        <f t="shared" si="1"/>
        <v>3.8181818181818183</v>
      </c>
    </row>
    <row r="11" spans="1:11" x14ac:dyDescent="0.2">
      <c r="A11" s="7" t="s">
        <v>49</v>
      </c>
      <c r="B11" s="65">
        <v>0</v>
      </c>
      <c r="C11" s="39">
        <f>IF(B29=0, "-", B11/B29)</f>
        <v>0</v>
      </c>
      <c r="D11" s="65">
        <v>58</v>
      </c>
      <c r="E11" s="21">
        <f>IF(D29=0, "-", D11/D29)</f>
        <v>3.0129870129870132E-2</v>
      </c>
      <c r="F11" s="81">
        <v>0</v>
      </c>
      <c r="G11" s="39">
        <f>IF(F29=0, "-", F11/F29)</f>
        <v>0</v>
      </c>
      <c r="H11" s="65">
        <v>466</v>
      </c>
      <c r="I11" s="21">
        <f>IF(H29=0, "-", H11/H29)</f>
        <v>7.2642244738893219E-2</v>
      </c>
      <c r="J11" s="20">
        <f t="shared" si="0"/>
        <v>-1</v>
      </c>
      <c r="K11" s="21">
        <f t="shared" si="1"/>
        <v>-1</v>
      </c>
    </row>
    <row r="12" spans="1:11" x14ac:dyDescent="0.2">
      <c r="A12" s="7" t="s">
        <v>51</v>
      </c>
      <c r="B12" s="65">
        <v>0</v>
      </c>
      <c r="C12" s="39">
        <f>IF(B29=0, "-", B12/B29)</f>
        <v>0</v>
      </c>
      <c r="D12" s="65">
        <v>35</v>
      </c>
      <c r="E12" s="21">
        <f>IF(D29=0, "-", D12/D29)</f>
        <v>1.8181818181818181E-2</v>
      </c>
      <c r="F12" s="81">
        <v>62</v>
      </c>
      <c r="G12" s="39">
        <f>IF(F29=0, "-", F12/F29)</f>
        <v>7.3044297832233745E-3</v>
      </c>
      <c r="H12" s="65">
        <v>72</v>
      </c>
      <c r="I12" s="21">
        <f>IF(H29=0, "-", H12/H29)</f>
        <v>1.1223694466095089E-2</v>
      </c>
      <c r="J12" s="20">
        <f t="shared" si="0"/>
        <v>-1</v>
      </c>
      <c r="K12" s="21">
        <f t="shared" si="1"/>
        <v>-0.1388888888888889</v>
      </c>
    </row>
    <row r="13" spans="1:11" x14ac:dyDescent="0.2">
      <c r="A13" s="7" t="s">
        <v>55</v>
      </c>
      <c r="B13" s="65">
        <v>195</v>
      </c>
      <c r="C13" s="39">
        <f>IF(B29=0, "-", B13/B29)</f>
        <v>0.11343804537521815</v>
      </c>
      <c r="D13" s="65">
        <v>89</v>
      </c>
      <c r="E13" s="21">
        <f>IF(D29=0, "-", D13/D29)</f>
        <v>4.6233766233766231E-2</v>
      </c>
      <c r="F13" s="81">
        <v>962</v>
      </c>
      <c r="G13" s="39">
        <f>IF(F29=0, "-", F13/F29)</f>
        <v>0.11333647502356267</v>
      </c>
      <c r="H13" s="65">
        <v>356</v>
      </c>
      <c r="I13" s="21">
        <f>IF(H29=0, "-", H13/H29)</f>
        <v>5.549493374902572E-2</v>
      </c>
      <c r="J13" s="20">
        <f t="shared" si="0"/>
        <v>1.1910112359550562</v>
      </c>
      <c r="K13" s="21">
        <f t="shared" si="1"/>
        <v>1.702247191011236</v>
      </c>
    </row>
    <row r="14" spans="1:11" x14ac:dyDescent="0.2">
      <c r="A14" s="7" t="s">
        <v>56</v>
      </c>
      <c r="B14" s="65">
        <v>0</v>
      </c>
      <c r="C14" s="39">
        <f>IF(B29=0, "-", B14/B29)</f>
        <v>0</v>
      </c>
      <c r="D14" s="65">
        <v>3</v>
      </c>
      <c r="E14" s="21">
        <f>IF(D29=0, "-", D14/D29)</f>
        <v>1.5584415584415584E-3</v>
      </c>
      <c r="F14" s="81">
        <v>0</v>
      </c>
      <c r="G14" s="39">
        <f>IF(F29=0, "-", F14/F29)</f>
        <v>0</v>
      </c>
      <c r="H14" s="65">
        <v>3</v>
      </c>
      <c r="I14" s="21">
        <f>IF(H29=0, "-", H14/H29)</f>
        <v>4.6765393608729541E-4</v>
      </c>
      <c r="J14" s="20">
        <f t="shared" si="0"/>
        <v>-1</v>
      </c>
      <c r="K14" s="21">
        <f t="shared" si="1"/>
        <v>-1</v>
      </c>
    </row>
    <row r="15" spans="1:11" x14ac:dyDescent="0.2">
      <c r="A15" s="7" t="s">
        <v>59</v>
      </c>
      <c r="B15" s="65">
        <v>3</v>
      </c>
      <c r="C15" s="39">
        <f>IF(B29=0, "-", B15/B29)</f>
        <v>1.7452006980802793E-3</v>
      </c>
      <c r="D15" s="65">
        <v>4</v>
      </c>
      <c r="E15" s="21">
        <f>IF(D29=0, "-", D15/D29)</f>
        <v>2.0779220779220779E-3</v>
      </c>
      <c r="F15" s="81">
        <v>21</v>
      </c>
      <c r="G15" s="39">
        <f>IF(F29=0, "-", F15/F29)</f>
        <v>2.4740810556079171E-3</v>
      </c>
      <c r="H15" s="65">
        <v>7</v>
      </c>
      <c r="I15" s="21">
        <f>IF(H29=0, "-", H15/H29)</f>
        <v>1.0911925175370225E-3</v>
      </c>
      <c r="J15" s="20">
        <f t="shared" si="0"/>
        <v>-0.25</v>
      </c>
      <c r="K15" s="21">
        <f t="shared" si="1"/>
        <v>2</v>
      </c>
    </row>
    <row r="16" spans="1:11" x14ac:dyDescent="0.2">
      <c r="A16" s="7" t="s">
        <v>64</v>
      </c>
      <c r="B16" s="65">
        <v>45</v>
      </c>
      <c r="C16" s="39">
        <f>IF(B29=0, "-", B16/B29)</f>
        <v>2.6178010471204188E-2</v>
      </c>
      <c r="D16" s="65">
        <v>44</v>
      </c>
      <c r="E16" s="21">
        <f>IF(D29=0, "-", D16/D29)</f>
        <v>2.2857142857142857E-2</v>
      </c>
      <c r="F16" s="81">
        <v>201</v>
      </c>
      <c r="G16" s="39">
        <f>IF(F29=0, "-", F16/F29)</f>
        <v>2.3680490103675778E-2</v>
      </c>
      <c r="H16" s="65">
        <v>134</v>
      </c>
      <c r="I16" s="21">
        <f>IF(H29=0, "-", H16/H29)</f>
        <v>2.088854247856586E-2</v>
      </c>
      <c r="J16" s="20">
        <f t="shared" si="0"/>
        <v>2.2727272727272728E-2</v>
      </c>
      <c r="K16" s="21">
        <f t="shared" si="1"/>
        <v>0.5</v>
      </c>
    </row>
    <row r="17" spans="1:11" x14ac:dyDescent="0.2">
      <c r="A17" s="7" t="s">
        <v>70</v>
      </c>
      <c r="B17" s="65">
        <v>121</v>
      </c>
      <c r="C17" s="39">
        <f>IF(B29=0, "-", B17/B29)</f>
        <v>7.0389761489237923E-2</v>
      </c>
      <c r="D17" s="65">
        <v>92</v>
      </c>
      <c r="E17" s="21">
        <f>IF(D29=0, "-", D17/D29)</f>
        <v>4.7792207792207796E-2</v>
      </c>
      <c r="F17" s="81">
        <v>540</v>
      </c>
      <c r="G17" s="39">
        <f>IF(F29=0, "-", F17/F29)</f>
        <v>6.361922714420358E-2</v>
      </c>
      <c r="H17" s="65">
        <v>251</v>
      </c>
      <c r="I17" s="21">
        <f>IF(H29=0, "-", H17/H29)</f>
        <v>3.9127045985970381E-2</v>
      </c>
      <c r="J17" s="20">
        <f t="shared" si="0"/>
        <v>0.31521739130434784</v>
      </c>
      <c r="K17" s="21">
        <f t="shared" si="1"/>
        <v>1.1513944223107571</v>
      </c>
    </row>
    <row r="18" spans="1:11" x14ac:dyDescent="0.2">
      <c r="A18" s="7" t="s">
        <v>72</v>
      </c>
      <c r="B18" s="65">
        <v>0</v>
      </c>
      <c r="C18" s="39">
        <f>IF(B29=0, "-", B18/B29)</f>
        <v>0</v>
      </c>
      <c r="D18" s="65">
        <v>0</v>
      </c>
      <c r="E18" s="21">
        <f>IF(D29=0, "-", D18/D29)</f>
        <v>0</v>
      </c>
      <c r="F18" s="81">
        <v>2</v>
      </c>
      <c r="G18" s="39">
        <f>IF(F29=0, "-", F18/F29)</f>
        <v>2.35626767200754E-4</v>
      </c>
      <c r="H18" s="65">
        <v>0</v>
      </c>
      <c r="I18" s="21">
        <f>IF(H29=0, "-", H18/H29)</f>
        <v>0</v>
      </c>
      <c r="J18" s="20" t="str">
        <f t="shared" si="0"/>
        <v>-</v>
      </c>
      <c r="K18" s="21" t="str">
        <f t="shared" si="1"/>
        <v>-</v>
      </c>
    </row>
    <row r="19" spans="1:11" x14ac:dyDescent="0.2">
      <c r="A19" s="7" t="s">
        <v>74</v>
      </c>
      <c r="B19" s="65">
        <v>12</v>
      </c>
      <c r="C19" s="39">
        <f>IF(B29=0, "-", B19/B29)</f>
        <v>6.9808027923211171E-3</v>
      </c>
      <c r="D19" s="65">
        <v>32</v>
      </c>
      <c r="E19" s="21">
        <f>IF(D29=0, "-", D19/D29)</f>
        <v>1.6623376623376623E-2</v>
      </c>
      <c r="F19" s="81">
        <v>46</v>
      </c>
      <c r="G19" s="39">
        <f>IF(F29=0, "-", F19/F29)</f>
        <v>5.419415645617342E-3</v>
      </c>
      <c r="H19" s="65">
        <v>63</v>
      </c>
      <c r="I19" s="21">
        <f>IF(H29=0, "-", H19/H29)</f>
        <v>9.8207326578332033E-3</v>
      </c>
      <c r="J19" s="20">
        <f t="shared" si="0"/>
        <v>-0.625</v>
      </c>
      <c r="K19" s="21">
        <f t="shared" si="1"/>
        <v>-0.26984126984126983</v>
      </c>
    </row>
    <row r="20" spans="1:11" x14ac:dyDescent="0.2">
      <c r="A20" s="7" t="s">
        <v>77</v>
      </c>
      <c r="B20" s="65">
        <v>220</v>
      </c>
      <c r="C20" s="39">
        <f>IF(B29=0, "-", B20/B29)</f>
        <v>0.12798138452588714</v>
      </c>
      <c r="D20" s="65">
        <v>300</v>
      </c>
      <c r="E20" s="21">
        <f>IF(D29=0, "-", D20/D29)</f>
        <v>0.15584415584415584</v>
      </c>
      <c r="F20" s="81">
        <v>1206</v>
      </c>
      <c r="G20" s="39">
        <f>IF(F29=0, "-", F20/F29)</f>
        <v>0.14208294062205468</v>
      </c>
      <c r="H20" s="65">
        <v>995</v>
      </c>
      <c r="I20" s="21">
        <f>IF(H29=0, "-", H20/H29)</f>
        <v>0.15510522213561964</v>
      </c>
      <c r="J20" s="20">
        <f t="shared" si="0"/>
        <v>-0.26666666666666666</v>
      </c>
      <c r="K20" s="21">
        <f t="shared" si="1"/>
        <v>0.21206030150753769</v>
      </c>
    </row>
    <row r="21" spans="1:11" x14ac:dyDescent="0.2">
      <c r="A21" s="7" t="s">
        <v>78</v>
      </c>
      <c r="B21" s="65">
        <v>100</v>
      </c>
      <c r="C21" s="39">
        <f>IF(B29=0, "-", B21/B29)</f>
        <v>5.8173356602675974E-2</v>
      </c>
      <c r="D21" s="65">
        <v>87</v>
      </c>
      <c r="E21" s="21">
        <f>IF(D29=0, "-", D21/D29)</f>
        <v>4.5194805194805197E-2</v>
      </c>
      <c r="F21" s="81">
        <v>371</v>
      </c>
      <c r="G21" s="39">
        <f>IF(F29=0, "-", F21/F29)</f>
        <v>4.3708765315739868E-2</v>
      </c>
      <c r="H21" s="65">
        <v>263</v>
      </c>
      <c r="I21" s="21">
        <f>IF(H29=0, "-", H21/H29)</f>
        <v>4.0997661730319566E-2</v>
      </c>
      <c r="J21" s="20">
        <f t="shared" si="0"/>
        <v>0.14942528735632185</v>
      </c>
      <c r="K21" s="21">
        <f t="shared" si="1"/>
        <v>0.41064638783269963</v>
      </c>
    </row>
    <row r="22" spans="1:11" x14ac:dyDescent="0.2">
      <c r="A22" s="7" t="s">
        <v>79</v>
      </c>
      <c r="B22" s="65">
        <v>1</v>
      </c>
      <c r="C22" s="39">
        <f>IF(B29=0, "-", B22/B29)</f>
        <v>5.8173356602675972E-4</v>
      </c>
      <c r="D22" s="65">
        <v>3</v>
      </c>
      <c r="E22" s="21">
        <f>IF(D29=0, "-", D22/D29)</f>
        <v>1.5584415584415584E-3</v>
      </c>
      <c r="F22" s="81">
        <v>10</v>
      </c>
      <c r="G22" s="39">
        <f>IF(F29=0, "-", F22/F29)</f>
        <v>1.1781338360037699E-3</v>
      </c>
      <c r="H22" s="65">
        <v>10</v>
      </c>
      <c r="I22" s="21">
        <f>IF(H29=0, "-", H22/H29)</f>
        <v>1.558846453624318E-3</v>
      </c>
      <c r="J22" s="20">
        <f t="shared" si="0"/>
        <v>-0.66666666666666663</v>
      </c>
      <c r="K22" s="21">
        <f t="shared" si="1"/>
        <v>0</v>
      </c>
    </row>
    <row r="23" spans="1:11" x14ac:dyDescent="0.2">
      <c r="A23" s="7" t="s">
        <v>81</v>
      </c>
      <c r="B23" s="65">
        <v>25</v>
      </c>
      <c r="C23" s="39">
        <f>IF(B29=0, "-", B23/B29)</f>
        <v>1.4543339150668994E-2</v>
      </c>
      <c r="D23" s="65">
        <v>30</v>
      </c>
      <c r="E23" s="21">
        <f>IF(D29=0, "-", D23/D29)</f>
        <v>1.5584415584415584E-2</v>
      </c>
      <c r="F23" s="81">
        <v>86</v>
      </c>
      <c r="G23" s="39">
        <f>IF(F29=0, "-", F23/F29)</f>
        <v>1.0131950989632422E-2</v>
      </c>
      <c r="H23" s="65">
        <v>79</v>
      </c>
      <c r="I23" s="21">
        <f>IF(H29=0, "-", H23/H29)</f>
        <v>1.2314886983632112E-2</v>
      </c>
      <c r="J23" s="20">
        <f t="shared" si="0"/>
        <v>-0.16666666666666666</v>
      </c>
      <c r="K23" s="21">
        <f t="shared" si="1"/>
        <v>8.8607594936708861E-2</v>
      </c>
    </row>
    <row r="24" spans="1:11" x14ac:dyDescent="0.2">
      <c r="A24" s="7" t="s">
        <v>82</v>
      </c>
      <c r="B24" s="65">
        <v>22</v>
      </c>
      <c r="C24" s="39">
        <f>IF(B29=0, "-", B24/B29)</f>
        <v>1.2798138452588714E-2</v>
      </c>
      <c r="D24" s="65">
        <v>27</v>
      </c>
      <c r="E24" s="21">
        <f>IF(D29=0, "-", D24/D29)</f>
        <v>1.4025974025974027E-2</v>
      </c>
      <c r="F24" s="81">
        <v>99</v>
      </c>
      <c r="G24" s="39">
        <f>IF(F29=0, "-", F24/F29)</f>
        <v>1.1663524976437323E-2</v>
      </c>
      <c r="H24" s="65">
        <v>60</v>
      </c>
      <c r="I24" s="21">
        <f>IF(H29=0, "-", H24/H29)</f>
        <v>9.3530787217459086E-3</v>
      </c>
      <c r="J24" s="20">
        <f t="shared" si="0"/>
        <v>-0.18518518518518517</v>
      </c>
      <c r="K24" s="21">
        <f t="shared" si="1"/>
        <v>0.65</v>
      </c>
    </row>
    <row r="25" spans="1:11" x14ac:dyDescent="0.2">
      <c r="A25" s="7" t="s">
        <v>85</v>
      </c>
      <c r="B25" s="65">
        <v>5</v>
      </c>
      <c r="C25" s="39">
        <f>IF(B29=0, "-", B25/B29)</f>
        <v>2.9086678301337987E-3</v>
      </c>
      <c r="D25" s="65">
        <v>1</v>
      </c>
      <c r="E25" s="21">
        <f>IF(D29=0, "-", D25/D29)</f>
        <v>5.1948051948051948E-4</v>
      </c>
      <c r="F25" s="81">
        <v>19</v>
      </c>
      <c r="G25" s="39">
        <f>IF(F29=0, "-", F25/F29)</f>
        <v>2.2384542884071631E-3</v>
      </c>
      <c r="H25" s="65">
        <v>8</v>
      </c>
      <c r="I25" s="21">
        <f>IF(H29=0, "-", H25/H29)</f>
        <v>1.2470771628994544E-3</v>
      </c>
      <c r="J25" s="20">
        <f t="shared" si="0"/>
        <v>4</v>
      </c>
      <c r="K25" s="21">
        <f t="shared" si="1"/>
        <v>1.375</v>
      </c>
    </row>
    <row r="26" spans="1:11" x14ac:dyDescent="0.2">
      <c r="A26" s="7" t="s">
        <v>88</v>
      </c>
      <c r="B26" s="65">
        <v>450</v>
      </c>
      <c r="C26" s="39">
        <f>IF(B29=0, "-", B26/B29)</f>
        <v>0.26178010471204188</v>
      </c>
      <c r="D26" s="65">
        <v>673</v>
      </c>
      <c r="E26" s="21">
        <f>IF(D29=0, "-", D26/D29)</f>
        <v>0.34961038961038959</v>
      </c>
      <c r="F26" s="81">
        <v>2615</v>
      </c>
      <c r="G26" s="39">
        <f>IF(F29=0, "-", F26/F29)</f>
        <v>0.30808199811498588</v>
      </c>
      <c r="H26" s="65">
        <v>2147</v>
      </c>
      <c r="I26" s="21">
        <f>IF(H29=0, "-", H26/H29)</f>
        <v>0.33468433359314109</v>
      </c>
      <c r="J26" s="20">
        <f t="shared" si="0"/>
        <v>-0.3313521545319465</v>
      </c>
      <c r="K26" s="21">
        <f t="shared" si="1"/>
        <v>0.21797857475547275</v>
      </c>
    </row>
    <row r="27" spans="1:11" x14ac:dyDescent="0.2">
      <c r="A27" s="7" t="s">
        <v>90</v>
      </c>
      <c r="B27" s="65">
        <v>73</v>
      </c>
      <c r="C27" s="39">
        <f>IF(B29=0, "-", B27/B29)</f>
        <v>4.2466550319953458E-2</v>
      </c>
      <c r="D27" s="65">
        <v>102</v>
      </c>
      <c r="E27" s="21">
        <f>IF(D29=0, "-", D27/D29)</f>
        <v>5.2987012987012985E-2</v>
      </c>
      <c r="F27" s="81">
        <v>376</v>
      </c>
      <c r="G27" s="39">
        <f>IF(F29=0, "-", F27/F29)</f>
        <v>4.429783223374175E-2</v>
      </c>
      <c r="H27" s="65">
        <v>249</v>
      </c>
      <c r="I27" s="21">
        <f>IF(H29=0, "-", H27/H29)</f>
        <v>3.8815276695245517E-2</v>
      </c>
      <c r="J27" s="20">
        <f t="shared" si="0"/>
        <v>-0.28431372549019607</v>
      </c>
      <c r="K27" s="21">
        <f t="shared" si="1"/>
        <v>0.51004016064257029</v>
      </c>
    </row>
    <row r="28" spans="1:11" x14ac:dyDescent="0.2">
      <c r="A28" s="2"/>
      <c r="B28" s="68"/>
      <c r="C28" s="33"/>
      <c r="D28" s="68"/>
      <c r="E28" s="6"/>
      <c r="F28" s="82"/>
      <c r="G28" s="33"/>
      <c r="H28" s="68"/>
      <c r="I28" s="6"/>
      <c r="J28" s="5"/>
      <c r="K28" s="6"/>
    </row>
    <row r="29" spans="1:11" s="43" customFormat="1" x14ac:dyDescent="0.2">
      <c r="A29" s="162" t="s">
        <v>591</v>
      </c>
      <c r="B29" s="71">
        <f>SUM(B7:B28)</f>
        <v>1719</v>
      </c>
      <c r="C29" s="40">
        <v>1</v>
      </c>
      <c r="D29" s="71">
        <f>SUM(D7:D28)</f>
        <v>1925</v>
      </c>
      <c r="E29" s="41">
        <v>1</v>
      </c>
      <c r="F29" s="77">
        <f>SUM(F7:F28)</f>
        <v>8488</v>
      </c>
      <c r="G29" s="42">
        <v>1</v>
      </c>
      <c r="H29" s="71">
        <f>SUM(H7:H28)</f>
        <v>6415</v>
      </c>
      <c r="I29" s="41">
        <v>1</v>
      </c>
      <c r="J29" s="37">
        <f>IF(D29=0, "-", (B29-D29)/D29)</f>
        <v>-0.10701298701298702</v>
      </c>
      <c r="K29" s="38">
        <f>IF(H29=0, "-", (F29-H29)/H29)</f>
        <v>0.32314886983632113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6"/>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513</v>
      </c>
      <c r="B7" s="65">
        <v>1</v>
      </c>
      <c r="C7" s="34">
        <f>IF(B21=0, "-", B7/B21)</f>
        <v>6.7114093959731542E-3</v>
      </c>
      <c r="D7" s="65">
        <v>4</v>
      </c>
      <c r="E7" s="9">
        <f>IF(D21=0, "-", D7/D21)</f>
        <v>2.6143790849673203E-2</v>
      </c>
      <c r="F7" s="81">
        <v>25</v>
      </c>
      <c r="G7" s="34">
        <f>IF(F21=0, "-", F7/F21)</f>
        <v>3.937007874015748E-2</v>
      </c>
      <c r="H7" s="65">
        <v>15</v>
      </c>
      <c r="I7" s="9">
        <f>IF(H21=0, "-", H7/H21)</f>
        <v>3.4090909090909088E-2</v>
      </c>
      <c r="J7" s="8">
        <f t="shared" ref="J7:J19" si="0">IF(D7=0, "-", IF((B7-D7)/D7&lt;10, (B7-D7)/D7, "&gt;999%"))</f>
        <v>-0.75</v>
      </c>
      <c r="K7" s="9">
        <f t="shared" ref="K7:K19" si="1">IF(H7=0, "-", IF((F7-H7)/H7&lt;10, (F7-H7)/H7, "&gt;999%"))</f>
        <v>0.66666666666666663</v>
      </c>
    </row>
    <row r="8" spans="1:11" x14ac:dyDescent="0.2">
      <c r="A8" s="7" t="s">
        <v>514</v>
      </c>
      <c r="B8" s="65">
        <v>10</v>
      </c>
      <c r="C8" s="34">
        <f>IF(B21=0, "-", B8/B21)</f>
        <v>6.7114093959731544E-2</v>
      </c>
      <c r="D8" s="65">
        <v>14</v>
      </c>
      <c r="E8" s="9">
        <f>IF(D21=0, "-", D8/D21)</f>
        <v>9.1503267973856203E-2</v>
      </c>
      <c r="F8" s="81">
        <v>72</v>
      </c>
      <c r="G8" s="34">
        <f>IF(F21=0, "-", F8/F21)</f>
        <v>0.11338582677165354</v>
      </c>
      <c r="H8" s="65">
        <v>43</v>
      </c>
      <c r="I8" s="9">
        <f>IF(H21=0, "-", H8/H21)</f>
        <v>9.7727272727272732E-2</v>
      </c>
      <c r="J8" s="8">
        <f t="shared" si="0"/>
        <v>-0.2857142857142857</v>
      </c>
      <c r="K8" s="9">
        <f t="shared" si="1"/>
        <v>0.67441860465116277</v>
      </c>
    </row>
    <row r="9" spans="1:11" x14ac:dyDescent="0.2">
      <c r="A9" s="7" t="s">
        <v>515</v>
      </c>
      <c r="B9" s="65">
        <v>19</v>
      </c>
      <c r="C9" s="34">
        <f>IF(B21=0, "-", B9/B21)</f>
        <v>0.12751677852348994</v>
      </c>
      <c r="D9" s="65">
        <v>17</v>
      </c>
      <c r="E9" s="9">
        <f>IF(D21=0, "-", D9/D21)</f>
        <v>0.1111111111111111</v>
      </c>
      <c r="F9" s="81">
        <v>75</v>
      </c>
      <c r="G9" s="34">
        <f>IF(F21=0, "-", F9/F21)</f>
        <v>0.11811023622047244</v>
      </c>
      <c r="H9" s="65">
        <v>43</v>
      </c>
      <c r="I9" s="9">
        <f>IF(H21=0, "-", H9/H21)</f>
        <v>9.7727272727272732E-2</v>
      </c>
      <c r="J9" s="8">
        <f t="shared" si="0"/>
        <v>0.11764705882352941</v>
      </c>
      <c r="K9" s="9">
        <f t="shared" si="1"/>
        <v>0.7441860465116279</v>
      </c>
    </row>
    <row r="10" spans="1:11" x14ac:dyDescent="0.2">
      <c r="A10" s="7" t="s">
        <v>516</v>
      </c>
      <c r="B10" s="65">
        <v>18</v>
      </c>
      <c r="C10" s="34">
        <f>IF(B21=0, "-", B10/B21)</f>
        <v>0.12080536912751678</v>
      </c>
      <c r="D10" s="65">
        <v>31</v>
      </c>
      <c r="E10" s="9">
        <f>IF(D21=0, "-", D10/D21)</f>
        <v>0.20261437908496732</v>
      </c>
      <c r="F10" s="81">
        <v>72</v>
      </c>
      <c r="G10" s="34">
        <f>IF(F21=0, "-", F10/F21)</f>
        <v>0.11338582677165354</v>
      </c>
      <c r="H10" s="65">
        <v>59</v>
      </c>
      <c r="I10" s="9">
        <f>IF(H21=0, "-", H10/H21)</f>
        <v>0.13409090909090909</v>
      </c>
      <c r="J10" s="8">
        <f t="shared" si="0"/>
        <v>-0.41935483870967744</v>
      </c>
      <c r="K10" s="9">
        <f t="shared" si="1"/>
        <v>0.22033898305084745</v>
      </c>
    </row>
    <row r="11" spans="1:11" x14ac:dyDescent="0.2">
      <c r="A11" s="7" t="s">
        <v>517</v>
      </c>
      <c r="B11" s="65">
        <v>4</v>
      </c>
      <c r="C11" s="34">
        <f>IF(B21=0, "-", B11/B21)</f>
        <v>2.6845637583892617E-2</v>
      </c>
      <c r="D11" s="65">
        <v>3</v>
      </c>
      <c r="E11" s="9">
        <f>IF(D21=0, "-", D11/D21)</f>
        <v>1.9607843137254902E-2</v>
      </c>
      <c r="F11" s="81">
        <v>8</v>
      </c>
      <c r="G11" s="34">
        <f>IF(F21=0, "-", F11/F21)</f>
        <v>1.2598425196850394E-2</v>
      </c>
      <c r="H11" s="65">
        <v>4</v>
      </c>
      <c r="I11" s="9">
        <f>IF(H21=0, "-", H11/H21)</f>
        <v>9.0909090909090905E-3</v>
      </c>
      <c r="J11" s="8">
        <f t="shared" si="0"/>
        <v>0.33333333333333331</v>
      </c>
      <c r="K11" s="9">
        <f t="shared" si="1"/>
        <v>1</v>
      </c>
    </row>
    <row r="12" spans="1:11" x14ac:dyDescent="0.2">
      <c r="A12" s="7" t="s">
        <v>518</v>
      </c>
      <c r="B12" s="65">
        <v>0</v>
      </c>
      <c r="C12" s="34">
        <f>IF(B21=0, "-", B12/B21)</f>
        <v>0</v>
      </c>
      <c r="D12" s="65">
        <v>0</v>
      </c>
      <c r="E12" s="9">
        <f>IF(D21=0, "-", D12/D21)</f>
        <v>0</v>
      </c>
      <c r="F12" s="81">
        <v>0</v>
      </c>
      <c r="G12" s="34">
        <f>IF(F21=0, "-", F12/F21)</f>
        <v>0</v>
      </c>
      <c r="H12" s="65">
        <v>1</v>
      </c>
      <c r="I12" s="9">
        <f>IF(H21=0, "-", H12/H21)</f>
        <v>2.2727272727272726E-3</v>
      </c>
      <c r="J12" s="8" t="str">
        <f t="shared" si="0"/>
        <v>-</v>
      </c>
      <c r="K12" s="9">
        <f t="shared" si="1"/>
        <v>-1</v>
      </c>
    </row>
    <row r="13" spans="1:11" x14ac:dyDescent="0.2">
      <c r="A13" s="7" t="s">
        <v>519</v>
      </c>
      <c r="B13" s="65">
        <v>28</v>
      </c>
      <c r="C13" s="34">
        <f>IF(B21=0, "-", B13/B21)</f>
        <v>0.18791946308724833</v>
      </c>
      <c r="D13" s="65">
        <v>27</v>
      </c>
      <c r="E13" s="9">
        <f>IF(D21=0, "-", D13/D21)</f>
        <v>0.17647058823529413</v>
      </c>
      <c r="F13" s="81">
        <v>181</v>
      </c>
      <c r="G13" s="34">
        <f>IF(F21=0, "-", F13/F21)</f>
        <v>0.28503937007874014</v>
      </c>
      <c r="H13" s="65">
        <v>142</v>
      </c>
      <c r="I13" s="9">
        <f>IF(H21=0, "-", H13/H21)</f>
        <v>0.32272727272727275</v>
      </c>
      <c r="J13" s="8">
        <f t="shared" si="0"/>
        <v>3.7037037037037035E-2</v>
      </c>
      <c r="K13" s="9">
        <f t="shared" si="1"/>
        <v>0.27464788732394368</v>
      </c>
    </row>
    <row r="14" spans="1:11" x14ac:dyDescent="0.2">
      <c r="A14" s="7" t="s">
        <v>520</v>
      </c>
      <c r="B14" s="65">
        <v>4</v>
      </c>
      <c r="C14" s="34">
        <f>IF(B21=0, "-", B14/B21)</f>
        <v>2.6845637583892617E-2</v>
      </c>
      <c r="D14" s="65">
        <v>9</v>
      </c>
      <c r="E14" s="9">
        <f>IF(D21=0, "-", D14/D21)</f>
        <v>5.8823529411764705E-2</v>
      </c>
      <c r="F14" s="81">
        <v>17</v>
      </c>
      <c r="G14" s="34">
        <f>IF(F21=0, "-", F14/F21)</f>
        <v>2.6771653543307086E-2</v>
      </c>
      <c r="H14" s="65">
        <v>20</v>
      </c>
      <c r="I14" s="9">
        <f>IF(H21=0, "-", H14/H21)</f>
        <v>4.5454545454545456E-2</v>
      </c>
      <c r="J14" s="8">
        <f t="shared" si="0"/>
        <v>-0.55555555555555558</v>
      </c>
      <c r="K14" s="9">
        <f t="shared" si="1"/>
        <v>-0.15</v>
      </c>
    </row>
    <row r="15" spans="1:11" x14ac:dyDescent="0.2">
      <c r="A15" s="7" t="s">
        <v>521</v>
      </c>
      <c r="B15" s="65">
        <v>2</v>
      </c>
      <c r="C15" s="34">
        <f>IF(B21=0, "-", B15/B21)</f>
        <v>1.3422818791946308E-2</v>
      </c>
      <c r="D15" s="65">
        <v>2</v>
      </c>
      <c r="E15" s="9">
        <f>IF(D21=0, "-", D15/D21)</f>
        <v>1.3071895424836602E-2</v>
      </c>
      <c r="F15" s="81">
        <v>3</v>
      </c>
      <c r="G15" s="34">
        <f>IF(F21=0, "-", F15/F21)</f>
        <v>4.7244094488188976E-3</v>
      </c>
      <c r="H15" s="65">
        <v>5</v>
      </c>
      <c r="I15" s="9">
        <f>IF(H21=0, "-", H15/H21)</f>
        <v>1.1363636363636364E-2</v>
      </c>
      <c r="J15" s="8">
        <f t="shared" si="0"/>
        <v>0</v>
      </c>
      <c r="K15" s="9">
        <f t="shared" si="1"/>
        <v>-0.4</v>
      </c>
    </row>
    <row r="16" spans="1:11" x14ac:dyDescent="0.2">
      <c r="A16" s="7" t="s">
        <v>522</v>
      </c>
      <c r="B16" s="65">
        <v>8</v>
      </c>
      <c r="C16" s="34">
        <f>IF(B21=0, "-", B16/B21)</f>
        <v>5.3691275167785234E-2</v>
      </c>
      <c r="D16" s="65">
        <v>0</v>
      </c>
      <c r="E16" s="9">
        <f>IF(D21=0, "-", D16/D21)</f>
        <v>0</v>
      </c>
      <c r="F16" s="81">
        <v>29</v>
      </c>
      <c r="G16" s="34">
        <f>IF(F21=0, "-", F16/F21)</f>
        <v>4.5669291338582677E-2</v>
      </c>
      <c r="H16" s="65">
        <v>0</v>
      </c>
      <c r="I16" s="9">
        <f>IF(H21=0, "-", H16/H21)</f>
        <v>0</v>
      </c>
      <c r="J16" s="8" t="str">
        <f t="shared" si="0"/>
        <v>-</v>
      </c>
      <c r="K16" s="9" t="str">
        <f t="shared" si="1"/>
        <v>-</v>
      </c>
    </row>
    <row r="17" spans="1:11" x14ac:dyDescent="0.2">
      <c r="A17" s="7" t="s">
        <v>523</v>
      </c>
      <c r="B17" s="65">
        <v>29</v>
      </c>
      <c r="C17" s="34">
        <f>IF(B21=0, "-", B17/B21)</f>
        <v>0.19463087248322147</v>
      </c>
      <c r="D17" s="65">
        <v>31</v>
      </c>
      <c r="E17" s="9">
        <f>IF(D21=0, "-", D17/D21)</f>
        <v>0.20261437908496732</v>
      </c>
      <c r="F17" s="81">
        <v>87</v>
      </c>
      <c r="G17" s="34">
        <f>IF(F21=0, "-", F17/F21)</f>
        <v>0.13700787401574804</v>
      </c>
      <c r="H17" s="65">
        <v>75</v>
      </c>
      <c r="I17" s="9">
        <f>IF(H21=0, "-", H17/H21)</f>
        <v>0.17045454545454544</v>
      </c>
      <c r="J17" s="8">
        <f t="shared" si="0"/>
        <v>-6.4516129032258063E-2</v>
      </c>
      <c r="K17" s="9">
        <f t="shared" si="1"/>
        <v>0.16</v>
      </c>
    </row>
    <row r="18" spans="1:11" x14ac:dyDescent="0.2">
      <c r="A18" s="7" t="s">
        <v>524</v>
      </c>
      <c r="B18" s="65">
        <v>20</v>
      </c>
      <c r="C18" s="34">
        <f>IF(B21=0, "-", B18/B21)</f>
        <v>0.13422818791946309</v>
      </c>
      <c r="D18" s="65">
        <v>9</v>
      </c>
      <c r="E18" s="9">
        <f>IF(D21=0, "-", D18/D21)</f>
        <v>5.8823529411764705E-2</v>
      </c>
      <c r="F18" s="81">
        <v>34</v>
      </c>
      <c r="G18" s="34">
        <f>IF(F21=0, "-", F18/F21)</f>
        <v>5.3543307086614172E-2</v>
      </c>
      <c r="H18" s="65">
        <v>19</v>
      </c>
      <c r="I18" s="9">
        <f>IF(H21=0, "-", H18/H21)</f>
        <v>4.3181818181818182E-2</v>
      </c>
      <c r="J18" s="8">
        <f t="shared" si="0"/>
        <v>1.2222222222222223</v>
      </c>
      <c r="K18" s="9">
        <f t="shared" si="1"/>
        <v>0.78947368421052633</v>
      </c>
    </row>
    <row r="19" spans="1:11" x14ac:dyDescent="0.2">
      <c r="A19" s="7" t="s">
        <v>525</v>
      </c>
      <c r="B19" s="65">
        <v>6</v>
      </c>
      <c r="C19" s="34">
        <f>IF(B21=0, "-", B19/B21)</f>
        <v>4.0268456375838924E-2</v>
      </c>
      <c r="D19" s="65">
        <v>6</v>
      </c>
      <c r="E19" s="9">
        <f>IF(D21=0, "-", D19/D21)</f>
        <v>3.9215686274509803E-2</v>
      </c>
      <c r="F19" s="81">
        <v>32</v>
      </c>
      <c r="G19" s="34">
        <f>IF(F21=0, "-", F19/F21)</f>
        <v>5.0393700787401574E-2</v>
      </c>
      <c r="H19" s="65">
        <v>14</v>
      </c>
      <c r="I19" s="9">
        <f>IF(H21=0, "-", H19/H21)</f>
        <v>3.1818181818181815E-2</v>
      </c>
      <c r="J19" s="8">
        <f t="shared" si="0"/>
        <v>0</v>
      </c>
      <c r="K19" s="9">
        <f t="shared" si="1"/>
        <v>1.2857142857142858</v>
      </c>
    </row>
    <row r="20" spans="1:11" x14ac:dyDescent="0.2">
      <c r="A20" s="2"/>
      <c r="B20" s="68"/>
      <c r="C20" s="33"/>
      <c r="D20" s="68"/>
      <c r="E20" s="6"/>
      <c r="F20" s="82"/>
      <c r="G20" s="33"/>
      <c r="H20" s="68"/>
      <c r="I20" s="6"/>
      <c r="J20" s="5"/>
      <c r="K20" s="6"/>
    </row>
    <row r="21" spans="1:11" s="43" customFormat="1" x14ac:dyDescent="0.2">
      <c r="A21" s="162" t="s">
        <v>601</v>
      </c>
      <c r="B21" s="71">
        <f>SUM(B7:B20)</f>
        <v>149</v>
      </c>
      <c r="C21" s="40">
        <f>B21/6802</f>
        <v>2.1905321964128199E-2</v>
      </c>
      <c r="D21" s="71">
        <f>SUM(D7:D20)</f>
        <v>153</v>
      </c>
      <c r="E21" s="41">
        <f>D21/7200</f>
        <v>2.1250000000000002E-2</v>
      </c>
      <c r="F21" s="77">
        <f>SUM(F7:F20)</f>
        <v>635</v>
      </c>
      <c r="G21" s="42">
        <f>F21/36274</f>
        <v>1.7505651430776866E-2</v>
      </c>
      <c r="H21" s="71">
        <f>SUM(H7:H20)</f>
        <v>440</v>
      </c>
      <c r="I21" s="41">
        <f>H21/28087</f>
        <v>1.5665610424751664E-2</v>
      </c>
      <c r="J21" s="37">
        <f>IF(D21=0, "-", IF((B21-D21)/D21&lt;10, (B21-D21)/D21, "&gt;999%"))</f>
        <v>-2.6143790849673203E-2</v>
      </c>
      <c r="K21" s="38">
        <f>IF(H21=0, "-", IF((F21-H21)/H21&lt;10, (F21-H21)/H21, "&gt;999%"))</f>
        <v>0.44318181818181818</v>
      </c>
    </row>
    <row r="22" spans="1:11" x14ac:dyDescent="0.2">
      <c r="B22" s="83"/>
      <c r="D22" s="83"/>
      <c r="F22" s="83"/>
      <c r="H22" s="83"/>
    </row>
    <row r="23" spans="1:11" x14ac:dyDescent="0.2">
      <c r="A23" s="163" t="s">
        <v>130</v>
      </c>
      <c r="B23" s="61" t="s">
        <v>12</v>
      </c>
      <c r="C23" s="62" t="s">
        <v>13</v>
      </c>
      <c r="D23" s="61" t="s">
        <v>12</v>
      </c>
      <c r="E23" s="63" t="s">
        <v>13</v>
      </c>
      <c r="F23" s="62" t="s">
        <v>12</v>
      </c>
      <c r="G23" s="62" t="s">
        <v>13</v>
      </c>
      <c r="H23" s="61" t="s">
        <v>12</v>
      </c>
      <c r="I23" s="63" t="s">
        <v>13</v>
      </c>
      <c r="J23" s="61"/>
      <c r="K23" s="63"/>
    </row>
    <row r="24" spans="1:11" x14ac:dyDescent="0.2">
      <c r="A24" s="7" t="s">
        <v>526</v>
      </c>
      <c r="B24" s="65">
        <v>4</v>
      </c>
      <c r="C24" s="34">
        <f>IF(B34=0, "-", B24/B34)</f>
        <v>0.04</v>
      </c>
      <c r="D24" s="65">
        <v>9</v>
      </c>
      <c r="E24" s="9">
        <f>IF(D34=0, "-", D24/D34)</f>
        <v>7.4999999999999997E-2</v>
      </c>
      <c r="F24" s="81">
        <v>26</v>
      </c>
      <c r="G24" s="34">
        <f>IF(F34=0, "-", F24/F34)</f>
        <v>7.9027355623100301E-2</v>
      </c>
      <c r="H24" s="65">
        <v>30</v>
      </c>
      <c r="I24" s="9">
        <f>IF(H34=0, "-", H24/H34)</f>
        <v>0.1079136690647482</v>
      </c>
      <c r="J24" s="8">
        <f t="shared" ref="J24:J32" si="2">IF(D24=0, "-", IF((B24-D24)/D24&lt;10, (B24-D24)/D24, "&gt;999%"))</f>
        <v>-0.55555555555555558</v>
      </c>
      <c r="K24" s="9">
        <f t="shared" ref="K24:K32" si="3">IF(H24=0, "-", IF((F24-H24)/H24&lt;10, (F24-H24)/H24, "&gt;999%"))</f>
        <v>-0.13333333333333333</v>
      </c>
    </row>
    <row r="25" spans="1:11" x14ac:dyDescent="0.2">
      <c r="A25" s="7" t="s">
        <v>527</v>
      </c>
      <c r="B25" s="65">
        <v>41</v>
      </c>
      <c r="C25" s="34">
        <f>IF(B34=0, "-", B25/B34)</f>
        <v>0.41</v>
      </c>
      <c r="D25" s="65">
        <v>63</v>
      </c>
      <c r="E25" s="9">
        <f>IF(D34=0, "-", D25/D34)</f>
        <v>0.52500000000000002</v>
      </c>
      <c r="F25" s="81">
        <v>119</v>
      </c>
      <c r="G25" s="34">
        <f>IF(F34=0, "-", F25/F34)</f>
        <v>0.36170212765957449</v>
      </c>
      <c r="H25" s="65">
        <v>122</v>
      </c>
      <c r="I25" s="9">
        <f>IF(H34=0, "-", H25/H34)</f>
        <v>0.43884892086330934</v>
      </c>
      <c r="J25" s="8">
        <f t="shared" si="2"/>
        <v>-0.34920634920634919</v>
      </c>
      <c r="K25" s="9">
        <f t="shared" si="3"/>
        <v>-2.4590163934426229E-2</v>
      </c>
    </row>
    <row r="26" spans="1:11" x14ac:dyDescent="0.2">
      <c r="A26" s="7" t="s">
        <v>528</v>
      </c>
      <c r="B26" s="65">
        <v>1</v>
      </c>
      <c r="C26" s="34">
        <f>IF(B34=0, "-", B26/B34)</f>
        <v>0.01</v>
      </c>
      <c r="D26" s="65">
        <v>1</v>
      </c>
      <c r="E26" s="9">
        <f>IF(D34=0, "-", D26/D34)</f>
        <v>8.3333333333333332E-3</v>
      </c>
      <c r="F26" s="81">
        <v>6</v>
      </c>
      <c r="G26" s="34">
        <f>IF(F34=0, "-", F26/F34)</f>
        <v>1.82370820668693E-2</v>
      </c>
      <c r="H26" s="65">
        <v>1</v>
      </c>
      <c r="I26" s="9">
        <f>IF(H34=0, "-", H26/H34)</f>
        <v>3.5971223021582736E-3</v>
      </c>
      <c r="J26" s="8">
        <f t="shared" si="2"/>
        <v>0</v>
      </c>
      <c r="K26" s="9">
        <f t="shared" si="3"/>
        <v>5</v>
      </c>
    </row>
    <row r="27" spans="1:11" x14ac:dyDescent="0.2">
      <c r="A27" s="7" t="s">
        <v>529</v>
      </c>
      <c r="B27" s="65">
        <v>3</v>
      </c>
      <c r="C27" s="34">
        <f>IF(B34=0, "-", B27/B34)</f>
        <v>0.03</v>
      </c>
      <c r="D27" s="65">
        <v>0</v>
      </c>
      <c r="E27" s="9">
        <f>IF(D34=0, "-", D27/D34)</f>
        <v>0</v>
      </c>
      <c r="F27" s="81">
        <v>4</v>
      </c>
      <c r="G27" s="34">
        <f>IF(F34=0, "-", F27/F34)</f>
        <v>1.2158054711246201E-2</v>
      </c>
      <c r="H27" s="65">
        <v>0</v>
      </c>
      <c r="I27" s="9">
        <f>IF(H34=0, "-", H27/H34)</f>
        <v>0</v>
      </c>
      <c r="J27" s="8" t="str">
        <f t="shared" si="2"/>
        <v>-</v>
      </c>
      <c r="K27" s="9" t="str">
        <f t="shared" si="3"/>
        <v>-</v>
      </c>
    </row>
    <row r="28" spans="1:11" x14ac:dyDescent="0.2">
      <c r="A28" s="7" t="s">
        <v>530</v>
      </c>
      <c r="B28" s="65">
        <v>50</v>
      </c>
      <c r="C28" s="34">
        <f>IF(B34=0, "-", B28/B34)</f>
        <v>0.5</v>
      </c>
      <c r="D28" s="65">
        <v>45</v>
      </c>
      <c r="E28" s="9">
        <f>IF(D34=0, "-", D28/D34)</f>
        <v>0.375</v>
      </c>
      <c r="F28" s="81">
        <v>165</v>
      </c>
      <c r="G28" s="34">
        <f>IF(F34=0, "-", F28/F34)</f>
        <v>0.50151975683890582</v>
      </c>
      <c r="H28" s="65">
        <v>121</v>
      </c>
      <c r="I28" s="9">
        <f>IF(H34=0, "-", H28/H34)</f>
        <v>0.43525179856115109</v>
      </c>
      <c r="J28" s="8">
        <f t="shared" si="2"/>
        <v>0.1111111111111111</v>
      </c>
      <c r="K28" s="9">
        <f t="shared" si="3"/>
        <v>0.36363636363636365</v>
      </c>
    </row>
    <row r="29" spans="1:11" x14ac:dyDescent="0.2">
      <c r="A29" s="7" t="s">
        <v>531</v>
      </c>
      <c r="B29" s="65">
        <v>0</v>
      </c>
      <c r="C29" s="34">
        <f>IF(B34=0, "-", B29/B34)</f>
        <v>0</v>
      </c>
      <c r="D29" s="65">
        <v>1</v>
      </c>
      <c r="E29" s="9">
        <f>IF(D34=0, "-", D29/D34)</f>
        <v>8.3333333333333332E-3</v>
      </c>
      <c r="F29" s="81">
        <v>0</v>
      </c>
      <c r="G29" s="34">
        <f>IF(F34=0, "-", F29/F34)</f>
        <v>0</v>
      </c>
      <c r="H29" s="65">
        <v>1</v>
      </c>
      <c r="I29" s="9">
        <f>IF(H34=0, "-", H29/H34)</f>
        <v>3.5971223021582736E-3</v>
      </c>
      <c r="J29" s="8">
        <f t="shared" si="2"/>
        <v>-1</v>
      </c>
      <c r="K29" s="9">
        <f t="shared" si="3"/>
        <v>-1</v>
      </c>
    </row>
    <row r="30" spans="1:11" x14ac:dyDescent="0.2">
      <c r="A30" s="7" t="s">
        <v>532</v>
      </c>
      <c r="B30" s="65">
        <v>0</v>
      </c>
      <c r="C30" s="34">
        <f>IF(B34=0, "-", B30/B34)</f>
        <v>0</v>
      </c>
      <c r="D30" s="65">
        <v>0</v>
      </c>
      <c r="E30" s="9">
        <f>IF(D34=0, "-", D30/D34)</f>
        <v>0</v>
      </c>
      <c r="F30" s="81">
        <v>6</v>
      </c>
      <c r="G30" s="34">
        <f>IF(F34=0, "-", F30/F34)</f>
        <v>1.82370820668693E-2</v>
      </c>
      <c r="H30" s="65">
        <v>1</v>
      </c>
      <c r="I30" s="9">
        <f>IF(H34=0, "-", H30/H34)</f>
        <v>3.5971223021582736E-3</v>
      </c>
      <c r="J30" s="8" t="str">
        <f t="shared" si="2"/>
        <v>-</v>
      </c>
      <c r="K30" s="9">
        <f t="shared" si="3"/>
        <v>5</v>
      </c>
    </row>
    <row r="31" spans="1:11" x14ac:dyDescent="0.2">
      <c r="A31" s="7" t="s">
        <v>533</v>
      </c>
      <c r="B31" s="65">
        <v>1</v>
      </c>
      <c r="C31" s="34">
        <f>IF(B34=0, "-", B31/B34)</f>
        <v>0.01</v>
      </c>
      <c r="D31" s="65">
        <v>1</v>
      </c>
      <c r="E31" s="9">
        <f>IF(D34=0, "-", D31/D34)</f>
        <v>8.3333333333333332E-3</v>
      </c>
      <c r="F31" s="81">
        <v>3</v>
      </c>
      <c r="G31" s="34">
        <f>IF(F34=0, "-", F31/F34)</f>
        <v>9.11854103343465E-3</v>
      </c>
      <c r="H31" s="65">
        <v>1</v>
      </c>
      <c r="I31" s="9">
        <f>IF(H34=0, "-", H31/H34)</f>
        <v>3.5971223021582736E-3</v>
      </c>
      <c r="J31" s="8">
        <f t="shared" si="2"/>
        <v>0</v>
      </c>
      <c r="K31" s="9">
        <f t="shared" si="3"/>
        <v>2</v>
      </c>
    </row>
    <row r="32" spans="1:11" x14ac:dyDescent="0.2">
      <c r="A32" s="7" t="s">
        <v>534</v>
      </c>
      <c r="B32" s="65">
        <v>0</v>
      </c>
      <c r="C32" s="34">
        <f>IF(B34=0, "-", B32/B34)</f>
        <v>0</v>
      </c>
      <c r="D32" s="65">
        <v>0</v>
      </c>
      <c r="E32" s="9">
        <f>IF(D34=0, "-", D32/D34)</f>
        <v>0</v>
      </c>
      <c r="F32" s="81">
        <v>0</v>
      </c>
      <c r="G32" s="34">
        <f>IF(F34=0, "-", F32/F34)</f>
        <v>0</v>
      </c>
      <c r="H32" s="65">
        <v>1</v>
      </c>
      <c r="I32" s="9">
        <f>IF(H34=0, "-", H32/H34)</f>
        <v>3.5971223021582736E-3</v>
      </c>
      <c r="J32" s="8" t="str">
        <f t="shared" si="2"/>
        <v>-</v>
      </c>
      <c r="K32" s="9">
        <f t="shared" si="3"/>
        <v>-1</v>
      </c>
    </row>
    <row r="33" spans="1:11" x14ac:dyDescent="0.2">
      <c r="A33" s="2"/>
      <c r="B33" s="68"/>
      <c r="C33" s="33"/>
      <c r="D33" s="68"/>
      <c r="E33" s="6"/>
      <c r="F33" s="82"/>
      <c r="G33" s="33"/>
      <c r="H33" s="68"/>
      <c r="I33" s="6"/>
      <c r="J33" s="5"/>
      <c r="K33" s="6"/>
    </row>
    <row r="34" spans="1:11" s="43" customFormat="1" x14ac:dyDescent="0.2">
      <c r="A34" s="162" t="s">
        <v>600</v>
      </c>
      <c r="B34" s="71">
        <f>SUM(B24:B33)</f>
        <v>100</v>
      </c>
      <c r="C34" s="40">
        <f>B34/6802</f>
        <v>1.4701558365186709E-2</v>
      </c>
      <c r="D34" s="71">
        <f>SUM(D24:D33)</f>
        <v>120</v>
      </c>
      <c r="E34" s="41">
        <f>D34/7200</f>
        <v>1.6666666666666666E-2</v>
      </c>
      <c r="F34" s="77">
        <f>SUM(F24:F33)</f>
        <v>329</v>
      </c>
      <c r="G34" s="42">
        <f>F34/36274</f>
        <v>9.0698571979930531E-3</v>
      </c>
      <c r="H34" s="71">
        <f>SUM(H24:H33)</f>
        <v>278</v>
      </c>
      <c r="I34" s="41">
        <f>H34/28087</f>
        <v>9.8978174956385525E-3</v>
      </c>
      <c r="J34" s="37">
        <f>IF(D34=0, "-", IF((B34-D34)/D34&lt;10, (B34-D34)/D34, "&gt;999%"))</f>
        <v>-0.16666666666666666</v>
      </c>
      <c r="K34" s="38">
        <f>IF(H34=0, "-", IF((F34-H34)/H34&lt;10, (F34-H34)/H34, "&gt;999%"))</f>
        <v>0.18345323741007194</v>
      </c>
    </row>
    <row r="35" spans="1:11" x14ac:dyDescent="0.2">
      <c r="B35" s="83"/>
      <c r="D35" s="83"/>
      <c r="F35" s="83"/>
      <c r="H35" s="83"/>
    </row>
    <row r="36" spans="1:11" x14ac:dyDescent="0.2">
      <c r="A36" s="163" t="s">
        <v>131</v>
      </c>
      <c r="B36" s="61" t="s">
        <v>12</v>
      </c>
      <c r="C36" s="62" t="s">
        <v>13</v>
      </c>
      <c r="D36" s="61" t="s">
        <v>12</v>
      </c>
      <c r="E36" s="63" t="s">
        <v>13</v>
      </c>
      <c r="F36" s="62" t="s">
        <v>12</v>
      </c>
      <c r="G36" s="62" t="s">
        <v>13</v>
      </c>
      <c r="H36" s="61" t="s">
        <v>12</v>
      </c>
      <c r="I36" s="63" t="s">
        <v>13</v>
      </c>
      <c r="J36" s="61"/>
      <c r="K36" s="63"/>
    </row>
    <row r="37" spans="1:11" x14ac:dyDescent="0.2">
      <c r="A37" s="7" t="s">
        <v>535</v>
      </c>
      <c r="B37" s="65">
        <v>6</v>
      </c>
      <c r="C37" s="34">
        <f>IF(B54=0, "-", B37/B54)</f>
        <v>6.5934065934065936E-2</v>
      </c>
      <c r="D37" s="65">
        <v>4</v>
      </c>
      <c r="E37" s="9">
        <f>IF(D54=0, "-", D37/D54)</f>
        <v>5.128205128205128E-2</v>
      </c>
      <c r="F37" s="81">
        <v>15</v>
      </c>
      <c r="G37" s="34">
        <f>IF(F54=0, "-", F37/F54)</f>
        <v>4.0322580645161289E-2</v>
      </c>
      <c r="H37" s="65">
        <v>9</v>
      </c>
      <c r="I37" s="9">
        <f>IF(H54=0, "-", H37/H54)</f>
        <v>2.4324324324324326E-2</v>
      </c>
      <c r="J37" s="8">
        <f t="shared" ref="J37:J52" si="4">IF(D37=0, "-", IF((B37-D37)/D37&lt;10, (B37-D37)/D37, "&gt;999%"))</f>
        <v>0.5</v>
      </c>
      <c r="K37" s="9">
        <f t="shared" ref="K37:K52" si="5">IF(H37=0, "-", IF((F37-H37)/H37&lt;10, (F37-H37)/H37, "&gt;999%"))</f>
        <v>0.66666666666666663</v>
      </c>
    </row>
    <row r="38" spans="1:11" x14ac:dyDescent="0.2">
      <c r="A38" s="7" t="s">
        <v>536</v>
      </c>
      <c r="B38" s="65">
        <v>5</v>
      </c>
      <c r="C38" s="34">
        <f>IF(B54=0, "-", B38/B54)</f>
        <v>5.4945054945054944E-2</v>
      </c>
      <c r="D38" s="65">
        <v>4</v>
      </c>
      <c r="E38" s="9">
        <f>IF(D54=0, "-", D38/D54)</f>
        <v>5.128205128205128E-2</v>
      </c>
      <c r="F38" s="81">
        <v>16</v>
      </c>
      <c r="G38" s="34">
        <f>IF(F54=0, "-", F38/F54)</f>
        <v>4.3010752688172046E-2</v>
      </c>
      <c r="H38" s="65">
        <v>15</v>
      </c>
      <c r="I38" s="9">
        <f>IF(H54=0, "-", H38/H54)</f>
        <v>4.0540540540540543E-2</v>
      </c>
      <c r="J38" s="8">
        <f t="shared" si="4"/>
        <v>0.25</v>
      </c>
      <c r="K38" s="9">
        <f t="shared" si="5"/>
        <v>6.6666666666666666E-2</v>
      </c>
    </row>
    <row r="39" spans="1:11" x14ac:dyDescent="0.2">
      <c r="A39" s="7" t="s">
        <v>537</v>
      </c>
      <c r="B39" s="65">
        <v>2</v>
      </c>
      <c r="C39" s="34">
        <f>IF(B54=0, "-", B39/B54)</f>
        <v>2.197802197802198E-2</v>
      </c>
      <c r="D39" s="65">
        <v>0</v>
      </c>
      <c r="E39" s="9">
        <f>IF(D54=0, "-", D39/D54)</f>
        <v>0</v>
      </c>
      <c r="F39" s="81">
        <v>9</v>
      </c>
      <c r="G39" s="34">
        <f>IF(F54=0, "-", F39/F54)</f>
        <v>2.4193548387096774E-2</v>
      </c>
      <c r="H39" s="65">
        <v>9</v>
      </c>
      <c r="I39" s="9">
        <f>IF(H54=0, "-", H39/H54)</f>
        <v>2.4324324324324326E-2</v>
      </c>
      <c r="J39" s="8" t="str">
        <f t="shared" si="4"/>
        <v>-</v>
      </c>
      <c r="K39" s="9">
        <f t="shared" si="5"/>
        <v>0</v>
      </c>
    </row>
    <row r="40" spans="1:11" x14ac:dyDescent="0.2">
      <c r="A40" s="7" t="s">
        <v>538</v>
      </c>
      <c r="B40" s="65">
        <v>9</v>
      </c>
      <c r="C40" s="34">
        <f>IF(B54=0, "-", B40/B54)</f>
        <v>9.8901098901098897E-2</v>
      </c>
      <c r="D40" s="65">
        <v>7</v>
      </c>
      <c r="E40" s="9">
        <f>IF(D54=0, "-", D40/D54)</f>
        <v>8.9743589743589744E-2</v>
      </c>
      <c r="F40" s="81">
        <v>17</v>
      </c>
      <c r="G40" s="34">
        <f>IF(F54=0, "-", F40/F54)</f>
        <v>4.5698924731182797E-2</v>
      </c>
      <c r="H40" s="65">
        <v>18</v>
      </c>
      <c r="I40" s="9">
        <f>IF(H54=0, "-", H40/H54)</f>
        <v>4.8648648648648651E-2</v>
      </c>
      <c r="J40" s="8">
        <f t="shared" si="4"/>
        <v>0.2857142857142857</v>
      </c>
      <c r="K40" s="9">
        <f t="shared" si="5"/>
        <v>-5.5555555555555552E-2</v>
      </c>
    </row>
    <row r="41" spans="1:11" x14ac:dyDescent="0.2">
      <c r="A41" s="7" t="s">
        <v>539</v>
      </c>
      <c r="B41" s="65">
        <v>1</v>
      </c>
      <c r="C41" s="34">
        <f>IF(B54=0, "-", B41/B54)</f>
        <v>1.098901098901099E-2</v>
      </c>
      <c r="D41" s="65">
        <v>0</v>
      </c>
      <c r="E41" s="9">
        <f>IF(D54=0, "-", D41/D54)</f>
        <v>0</v>
      </c>
      <c r="F41" s="81">
        <v>5</v>
      </c>
      <c r="G41" s="34">
        <f>IF(F54=0, "-", F41/F54)</f>
        <v>1.3440860215053764E-2</v>
      </c>
      <c r="H41" s="65">
        <v>0</v>
      </c>
      <c r="I41" s="9">
        <f>IF(H54=0, "-", H41/H54)</f>
        <v>0</v>
      </c>
      <c r="J41" s="8" t="str">
        <f t="shared" si="4"/>
        <v>-</v>
      </c>
      <c r="K41" s="9" t="str">
        <f t="shared" si="5"/>
        <v>-</v>
      </c>
    </row>
    <row r="42" spans="1:11" x14ac:dyDescent="0.2">
      <c r="A42" s="7" t="s">
        <v>53</v>
      </c>
      <c r="B42" s="65">
        <v>0</v>
      </c>
      <c r="C42" s="34">
        <f>IF(B54=0, "-", B42/B54)</f>
        <v>0</v>
      </c>
      <c r="D42" s="65">
        <v>0</v>
      </c>
      <c r="E42" s="9">
        <f>IF(D54=0, "-", D42/D54)</f>
        <v>0</v>
      </c>
      <c r="F42" s="81">
        <v>0</v>
      </c>
      <c r="G42" s="34">
        <f>IF(F54=0, "-", F42/F54)</f>
        <v>0</v>
      </c>
      <c r="H42" s="65">
        <v>1</v>
      </c>
      <c r="I42" s="9">
        <f>IF(H54=0, "-", H42/H54)</f>
        <v>2.7027027027027029E-3</v>
      </c>
      <c r="J42" s="8" t="str">
        <f t="shared" si="4"/>
        <v>-</v>
      </c>
      <c r="K42" s="9">
        <f t="shared" si="5"/>
        <v>-1</v>
      </c>
    </row>
    <row r="43" spans="1:11" x14ac:dyDescent="0.2">
      <c r="A43" s="7" t="s">
        <v>540</v>
      </c>
      <c r="B43" s="65">
        <v>9</v>
      </c>
      <c r="C43" s="34">
        <f>IF(B54=0, "-", B43/B54)</f>
        <v>9.8901098901098897E-2</v>
      </c>
      <c r="D43" s="65">
        <v>12</v>
      </c>
      <c r="E43" s="9">
        <f>IF(D54=0, "-", D43/D54)</f>
        <v>0.15384615384615385</v>
      </c>
      <c r="F43" s="81">
        <v>39</v>
      </c>
      <c r="G43" s="34">
        <f>IF(F54=0, "-", F43/F54)</f>
        <v>0.10483870967741936</v>
      </c>
      <c r="H43" s="65">
        <v>69</v>
      </c>
      <c r="I43" s="9">
        <f>IF(H54=0, "-", H43/H54)</f>
        <v>0.1864864864864865</v>
      </c>
      <c r="J43" s="8">
        <f t="shared" si="4"/>
        <v>-0.25</v>
      </c>
      <c r="K43" s="9">
        <f t="shared" si="5"/>
        <v>-0.43478260869565216</v>
      </c>
    </row>
    <row r="44" spans="1:11" x14ac:dyDescent="0.2">
      <c r="A44" s="7" t="s">
        <v>541</v>
      </c>
      <c r="B44" s="65">
        <v>0</v>
      </c>
      <c r="C44" s="34">
        <f>IF(B54=0, "-", B44/B54)</f>
        <v>0</v>
      </c>
      <c r="D44" s="65">
        <v>0</v>
      </c>
      <c r="E44" s="9">
        <f>IF(D54=0, "-", D44/D54)</f>
        <v>0</v>
      </c>
      <c r="F44" s="81">
        <v>2</v>
      </c>
      <c r="G44" s="34">
        <f>IF(F54=0, "-", F44/F54)</f>
        <v>5.3763440860215058E-3</v>
      </c>
      <c r="H44" s="65">
        <v>9</v>
      </c>
      <c r="I44" s="9">
        <f>IF(H54=0, "-", H44/H54)</f>
        <v>2.4324324324324326E-2</v>
      </c>
      <c r="J44" s="8" t="str">
        <f t="shared" si="4"/>
        <v>-</v>
      </c>
      <c r="K44" s="9">
        <f t="shared" si="5"/>
        <v>-0.77777777777777779</v>
      </c>
    </row>
    <row r="45" spans="1:11" x14ac:dyDescent="0.2">
      <c r="A45" s="7" t="s">
        <v>60</v>
      </c>
      <c r="B45" s="65">
        <v>24</v>
      </c>
      <c r="C45" s="34">
        <f>IF(B54=0, "-", B45/B54)</f>
        <v>0.26373626373626374</v>
      </c>
      <c r="D45" s="65">
        <v>16</v>
      </c>
      <c r="E45" s="9">
        <f>IF(D54=0, "-", D45/D54)</f>
        <v>0.20512820512820512</v>
      </c>
      <c r="F45" s="81">
        <v>98</v>
      </c>
      <c r="G45" s="34">
        <f>IF(F54=0, "-", F45/F54)</f>
        <v>0.26344086021505375</v>
      </c>
      <c r="H45" s="65">
        <v>68</v>
      </c>
      <c r="I45" s="9">
        <f>IF(H54=0, "-", H45/H54)</f>
        <v>0.18378378378378379</v>
      </c>
      <c r="J45" s="8">
        <f t="shared" si="4"/>
        <v>0.5</v>
      </c>
      <c r="K45" s="9">
        <f t="shared" si="5"/>
        <v>0.44117647058823528</v>
      </c>
    </row>
    <row r="46" spans="1:11" x14ac:dyDescent="0.2">
      <c r="A46" s="7" t="s">
        <v>542</v>
      </c>
      <c r="B46" s="65">
        <v>3</v>
      </c>
      <c r="C46" s="34">
        <f>IF(B54=0, "-", B46/B54)</f>
        <v>3.2967032967032968E-2</v>
      </c>
      <c r="D46" s="65">
        <v>5</v>
      </c>
      <c r="E46" s="9">
        <f>IF(D54=0, "-", D46/D54)</f>
        <v>6.4102564102564097E-2</v>
      </c>
      <c r="F46" s="81">
        <v>14</v>
      </c>
      <c r="G46" s="34">
        <f>IF(F54=0, "-", F46/F54)</f>
        <v>3.7634408602150539E-2</v>
      </c>
      <c r="H46" s="65">
        <v>15</v>
      </c>
      <c r="I46" s="9">
        <f>IF(H54=0, "-", H46/H54)</f>
        <v>4.0540540540540543E-2</v>
      </c>
      <c r="J46" s="8">
        <f t="shared" si="4"/>
        <v>-0.4</v>
      </c>
      <c r="K46" s="9">
        <f t="shared" si="5"/>
        <v>-6.6666666666666666E-2</v>
      </c>
    </row>
    <row r="47" spans="1:11" x14ac:dyDescent="0.2">
      <c r="A47" s="7" t="s">
        <v>543</v>
      </c>
      <c r="B47" s="65">
        <v>2</v>
      </c>
      <c r="C47" s="34">
        <f>IF(B54=0, "-", B47/B54)</f>
        <v>2.197802197802198E-2</v>
      </c>
      <c r="D47" s="65">
        <v>0</v>
      </c>
      <c r="E47" s="9">
        <f>IF(D54=0, "-", D47/D54)</f>
        <v>0</v>
      </c>
      <c r="F47" s="81">
        <v>5</v>
      </c>
      <c r="G47" s="34">
        <f>IF(F54=0, "-", F47/F54)</f>
        <v>1.3440860215053764E-2</v>
      </c>
      <c r="H47" s="65">
        <v>2</v>
      </c>
      <c r="I47" s="9">
        <f>IF(H54=0, "-", H47/H54)</f>
        <v>5.4054054054054057E-3</v>
      </c>
      <c r="J47" s="8" t="str">
        <f t="shared" si="4"/>
        <v>-</v>
      </c>
      <c r="K47" s="9">
        <f t="shared" si="5"/>
        <v>1.5</v>
      </c>
    </row>
    <row r="48" spans="1:11" x14ac:dyDescent="0.2">
      <c r="A48" s="7" t="s">
        <v>544</v>
      </c>
      <c r="B48" s="65">
        <v>4</v>
      </c>
      <c r="C48" s="34">
        <f>IF(B54=0, "-", B48/B54)</f>
        <v>4.3956043956043959E-2</v>
      </c>
      <c r="D48" s="65">
        <v>8</v>
      </c>
      <c r="E48" s="9">
        <f>IF(D54=0, "-", D48/D54)</f>
        <v>0.10256410256410256</v>
      </c>
      <c r="F48" s="81">
        <v>16</v>
      </c>
      <c r="G48" s="34">
        <f>IF(F54=0, "-", F48/F54)</f>
        <v>4.3010752688172046E-2</v>
      </c>
      <c r="H48" s="65">
        <v>34</v>
      </c>
      <c r="I48" s="9">
        <f>IF(H54=0, "-", H48/H54)</f>
        <v>9.1891891891891897E-2</v>
      </c>
      <c r="J48" s="8">
        <f t="shared" si="4"/>
        <v>-0.5</v>
      </c>
      <c r="K48" s="9">
        <f t="shared" si="5"/>
        <v>-0.52941176470588236</v>
      </c>
    </row>
    <row r="49" spans="1:11" x14ac:dyDescent="0.2">
      <c r="A49" s="7" t="s">
        <v>545</v>
      </c>
      <c r="B49" s="65">
        <v>11</v>
      </c>
      <c r="C49" s="34">
        <f>IF(B54=0, "-", B49/B54)</f>
        <v>0.12087912087912088</v>
      </c>
      <c r="D49" s="65">
        <v>7</v>
      </c>
      <c r="E49" s="9">
        <f>IF(D54=0, "-", D49/D54)</f>
        <v>8.9743589743589744E-2</v>
      </c>
      <c r="F49" s="81">
        <v>59</v>
      </c>
      <c r="G49" s="34">
        <f>IF(F54=0, "-", F49/F54)</f>
        <v>0.15860215053763441</v>
      </c>
      <c r="H49" s="65">
        <v>42</v>
      </c>
      <c r="I49" s="9">
        <f>IF(H54=0, "-", H49/H54)</f>
        <v>0.11351351351351352</v>
      </c>
      <c r="J49" s="8">
        <f t="shared" si="4"/>
        <v>0.5714285714285714</v>
      </c>
      <c r="K49" s="9">
        <f t="shared" si="5"/>
        <v>0.40476190476190477</v>
      </c>
    </row>
    <row r="50" spans="1:11" x14ac:dyDescent="0.2">
      <c r="A50" s="7" t="s">
        <v>546</v>
      </c>
      <c r="B50" s="65">
        <v>0</v>
      </c>
      <c r="C50" s="34">
        <f>IF(B54=0, "-", B50/B54)</f>
        <v>0</v>
      </c>
      <c r="D50" s="65">
        <v>3</v>
      </c>
      <c r="E50" s="9">
        <f>IF(D54=0, "-", D50/D54)</f>
        <v>3.8461538461538464E-2</v>
      </c>
      <c r="F50" s="81">
        <v>15</v>
      </c>
      <c r="G50" s="34">
        <f>IF(F54=0, "-", F50/F54)</f>
        <v>4.0322580645161289E-2</v>
      </c>
      <c r="H50" s="65">
        <v>11</v>
      </c>
      <c r="I50" s="9">
        <f>IF(H54=0, "-", H50/H54)</f>
        <v>2.9729729729729731E-2</v>
      </c>
      <c r="J50" s="8">
        <f t="shared" si="4"/>
        <v>-1</v>
      </c>
      <c r="K50" s="9">
        <f t="shared" si="5"/>
        <v>0.36363636363636365</v>
      </c>
    </row>
    <row r="51" spans="1:11" x14ac:dyDescent="0.2">
      <c r="A51" s="7" t="s">
        <v>547</v>
      </c>
      <c r="B51" s="65">
        <v>4</v>
      </c>
      <c r="C51" s="34">
        <f>IF(B54=0, "-", B51/B54)</f>
        <v>4.3956043956043959E-2</v>
      </c>
      <c r="D51" s="65">
        <v>11</v>
      </c>
      <c r="E51" s="9">
        <f>IF(D54=0, "-", D51/D54)</f>
        <v>0.14102564102564102</v>
      </c>
      <c r="F51" s="81">
        <v>38</v>
      </c>
      <c r="G51" s="34">
        <f>IF(F54=0, "-", F51/F54)</f>
        <v>0.10215053763440861</v>
      </c>
      <c r="H51" s="65">
        <v>52</v>
      </c>
      <c r="I51" s="9">
        <f>IF(H54=0, "-", H51/H54)</f>
        <v>0.14054054054054055</v>
      </c>
      <c r="J51" s="8">
        <f t="shared" si="4"/>
        <v>-0.63636363636363635</v>
      </c>
      <c r="K51" s="9">
        <f t="shared" si="5"/>
        <v>-0.26923076923076922</v>
      </c>
    </row>
    <row r="52" spans="1:11" x14ac:dyDescent="0.2">
      <c r="A52" s="7" t="s">
        <v>548</v>
      </c>
      <c r="B52" s="65">
        <v>11</v>
      </c>
      <c r="C52" s="34">
        <f>IF(B54=0, "-", B52/B54)</f>
        <v>0.12087912087912088</v>
      </c>
      <c r="D52" s="65">
        <v>1</v>
      </c>
      <c r="E52" s="9">
        <f>IF(D54=0, "-", D52/D54)</f>
        <v>1.282051282051282E-2</v>
      </c>
      <c r="F52" s="81">
        <v>24</v>
      </c>
      <c r="G52" s="34">
        <f>IF(F54=0, "-", F52/F54)</f>
        <v>6.4516129032258063E-2</v>
      </c>
      <c r="H52" s="65">
        <v>16</v>
      </c>
      <c r="I52" s="9">
        <f>IF(H54=0, "-", H52/H54)</f>
        <v>4.3243243243243246E-2</v>
      </c>
      <c r="J52" s="8" t="str">
        <f t="shared" si="4"/>
        <v>&gt;999%</v>
      </c>
      <c r="K52" s="9">
        <f t="shared" si="5"/>
        <v>0.5</v>
      </c>
    </row>
    <row r="53" spans="1:11" x14ac:dyDescent="0.2">
      <c r="A53" s="2"/>
      <c r="B53" s="68"/>
      <c r="C53" s="33"/>
      <c r="D53" s="68"/>
      <c r="E53" s="6"/>
      <c r="F53" s="82"/>
      <c r="G53" s="33"/>
      <c r="H53" s="68"/>
      <c r="I53" s="6"/>
      <c r="J53" s="5"/>
      <c r="K53" s="6"/>
    </row>
    <row r="54" spans="1:11" s="43" customFormat="1" x14ac:dyDescent="0.2">
      <c r="A54" s="162" t="s">
        <v>599</v>
      </c>
      <c r="B54" s="71">
        <f>SUM(B37:B53)</f>
        <v>91</v>
      </c>
      <c r="C54" s="40">
        <f>B54/6802</f>
        <v>1.3378418112319906E-2</v>
      </c>
      <c r="D54" s="71">
        <f>SUM(D37:D53)</f>
        <v>78</v>
      </c>
      <c r="E54" s="41">
        <f>D54/7200</f>
        <v>1.0833333333333334E-2</v>
      </c>
      <c r="F54" s="77">
        <f>SUM(F37:F53)</f>
        <v>372</v>
      </c>
      <c r="G54" s="42">
        <f>F54/36274</f>
        <v>1.0255279263384242E-2</v>
      </c>
      <c r="H54" s="71">
        <f>SUM(H37:H53)</f>
        <v>370</v>
      </c>
      <c r="I54" s="41">
        <f>H54/28087</f>
        <v>1.31733542208139E-2</v>
      </c>
      <c r="J54" s="37">
        <f>IF(D54=0, "-", IF((B54-D54)/D54&lt;10, (B54-D54)/D54, "&gt;999%"))</f>
        <v>0.16666666666666666</v>
      </c>
      <c r="K54" s="38">
        <f>IF(H54=0, "-", IF((F54-H54)/H54&lt;10, (F54-H54)/H54, "&gt;999%"))</f>
        <v>5.4054054054054057E-3</v>
      </c>
    </row>
    <row r="55" spans="1:11" x14ac:dyDescent="0.2">
      <c r="B55" s="83"/>
      <c r="D55" s="83"/>
      <c r="F55" s="83"/>
      <c r="H55" s="83"/>
    </row>
    <row r="56" spans="1:11" x14ac:dyDescent="0.2">
      <c r="A56" s="27" t="s">
        <v>598</v>
      </c>
      <c r="B56" s="71">
        <v>340</v>
      </c>
      <c r="C56" s="40">
        <f>B56/6802</f>
        <v>4.9985298441634816E-2</v>
      </c>
      <c r="D56" s="71">
        <v>351</v>
      </c>
      <c r="E56" s="41">
        <f>D56/7200</f>
        <v>4.8750000000000002E-2</v>
      </c>
      <c r="F56" s="77">
        <v>1336</v>
      </c>
      <c r="G56" s="42">
        <f>F56/36274</f>
        <v>3.683078789215416E-2</v>
      </c>
      <c r="H56" s="71">
        <v>1088</v>
      </c>
      <c r="I56" s="41">
        <f>H56/28087</f>
        <v>3.8736782141204115E-2</v>
      </c>
      <c r="J56" s="37">
        <f>IF(D56=0, "-", IF((B56-D56)/D56&lt;10, (B56-D56)/D56, "&gt;999%"))</f>
        <v>-3.1339031339031341E-2</v>
      </c>
      <c r="K56" s="38">
        <f>IF(H56=0, "-", IF((F56-H56)/H56&lt;10, (F56-H56)/H56, "&gt;999%"))</f>
        <v>0.22794117647058823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6"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605</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6</v>
      </c>
      <c r="C7" s="39">
        <f>IF(B30=0, "-", B7/B30)</f>
        <v>1.7647058823529412E-2</v>
      </c>
      <c r="D7" s="65">
        <v>4</v>
      </c>
      <c r="E7" s="21">
        <f>IF(D30=0, "-", D7/D30)</f>
        <v>1.1396011396011397E-2</v>
      </c>
      <c r="F7" s="81">
        <v>15</v>
      </c>
      <c r="G7" s="39">
        <f>IF(F30=0, "-", F7/F30)</f>
        <v>1.1227544910179641E-2</v>
      </c>
      <c r="H7" s="65">
        <v>9</v>
      </c>
      <c r="I7" s="21">
        <f>IF(H30=0, "-", H7/H30)</f>
        <v>8.2720588235294119E-3</v>
      </c>
      <c r="J7" s="20">
        <f t="shared" ref="J7:J28" si="0">IF(D7=0, "-", IF((B7-D7)/D7&lt;10, (B7-D7)/D7, "&gt;999%"))</f>
        <v>0.5</v>
      </c>
      <c r="K7" s="21">
        <f t="shared" ref="K7:K28" si="1">IF(H7=0, "-", IF((F7-H7)/H7&lt;10, (F7-H7)/H7, "&gt;999%"))</f>
        <v>0.66666666666666663</v>
      </c>
    </row>
    <row r="8" spans="1:11" x14ac:dyDescent="0.2">
      <c r="A8" s="7" t="s">
        <v>42</v>
      </c>
      <c r="B8" s="65">
        <v>1</v>
      </c>
      <c r="C8" s="39">
        <f>IF(B30=0, "-", B8/B30)</f>
        <v>2.9411764705882353E-3</v>
      </c>
      <c r="D8" s="65">
        <v>4</v>
      </c>
      <c r="E8" s="21">
        <f>IF(D30=0, "-", D8/D30)</f>
        <v>1.1396011396011397E-2</v>
      </c>
      <c r="F8" s="81">
        <v>25</v>
      </c>
      <c r="G8" s="39">
        <f>IF(F30=0, "-", F8/F30)</f>
        <v>1.87125748502994E-2</v>
      </c>
      <c r="H8" s="65">
        <v>15</v>
      </c>
      <c r="I8" s="21">
        <f>IF(H30=0, "-", H8/H30)</f>
        <v>1.3786764705882353E-2</v>
      </c>
      <c r="J8" s="20">
        <f t="shared" si="0"/>
        <v>-0.75</v>
      </c>
      <c r="K8" s="21">
        <f t="shared" si="1"/>
        <v>0.66666666666666663</v>
      </c>
    </row>
    <row r="9" spans="1:11" x14ac:dyDescent="0.2">
      <c r="A9" s="7" t="s">
        <v>43</v>
      </c>
      <c r="B9" s="65">
        <v>10</v>
      </c>
      <c r="C9" s="39">
        <f>IF(B30=0, "-", B9/B30)</f>
        <v>2.9411764705882353E-2</v>
      </c>
      <c r="D9" s="65">
        <v>14</v>
      </c>
      <c r="E9" s="21">
        <f>IF(D30=0, "-", D9/D30)</f>
        <v>3.9886039886039885E-2</v>
      </c>
      <c r="F9" s="81">
        <v>72</v>
      </c>
      <c r="G9" s="39">
        <f>IF(F30=0, "-", F9/F30)</f>
        <v>5.3892215568862277E-2</v>
      </c>
      <c r="H9" s="65">
        <v>43</v>
      </c>
      <c r="I9" s="21">
        <f>IF(H30=0, "-", H9/H30)</f>
        <v>3.952205882352941E-2</v>
      </c>
      <c r="J9" s="20">
        <f t="shared" si="0"/>
        <v>-0.2857142857142857</v>
      </c>
      <c r="K9" s="21">
        <f t="shared" si="1"/>
        <v>0.67441860465116277</v>
      </c>
    </row>
    <row r="10" spans="1:11" x14ac:dyDescent="0.2">
      <c r="A10" s="7" t="s">
        <v>44</v>
      </c>
      <c r="B10" s="65">
        <v>5</v>
      </c>
      <c r="C10" s="39">
        <f>IF(B30=0, "-", B10/B30)</f>
        <v>1.4705882352941176E-2</v>
      </c>
      <c r="D10" s="65">
        <v>4</v>
      </c>
      <c r="E10" s="21">
        <f>IF(D30=0, "-", D10/D30)</f>
        <v>1.1396011396011397E-2</v>
      </c>
      <c r="F10" s="81">
        <v>16</v>
      </c>
      <c r="G10" s="39">
        <f>IF(F30=0, "-", F10/F30)</f>
        <v>1.1976047904191617E-2</v>
      </c>
      <c r="H10" s="65">
        <v>15</v>
      </c>
      <c r="I10" s="21">
        <f>IF(H30=0, "-", H10/H30)</f>
        <v>1.3786764705882353E-2</v>
      </c>
      <c r="J10" s="20">
        <f t="shared" si="0"/>
        <v>0.25</v>
      </c>
      <c r="K10" s="21">
        <f t="shared" si="1"/>
        <v>6.6666666666666666E-2</v>
      </c>
    </row>
    <row r="11" spans="1:11" x14ac:dyDescent="0.2">
      <c r="A11" s="7" t="s">
        <v>45</v>
      </c>
      <c r="B11" s="65">
        <v>25</v>
      </c>
      <c r="C11" s="39">
        <f>IF(B30=0, "-", B11/B30)</f>
        <v>7.3529411764705885E-2</v>
      </c>
      <c r="D11" s="65">
        <v>26</v>
      </c>
      <c r="E11" s="21">
        <f>IF(D30=0, "-", D11/D30)</f>
        <v>7.407407407407407E-2</v>
      </c>
      <c r="F11" s="81">
        <v>110</v>
      </c>
      <c r="G11" s="39">
        <f>IF(F30=0, "-", F11/F30)</f>
        <v>8.2335329341317362E-2</v>
      </c>
      <c r="H11" s="65">
        <v>82</v>
      </c>
      <c r="I11" s="21">
        <f>IF(H30=0, "-", H11/H30)</f>
        <v>7.5367647058823525E-2</v>
      </c>
      <c r="J11" s="20">
        <f t="shared" si="0"/>
        <v>-3.8461538461538464E-2</v>
      </c>
      <c r="K11" s="21">
        <f t="shared" si="1"/>
        <v>0.34146341463414637</v>
      </c>
    </row>
    <row r="12" spans="1:11" x14ac:dyDescent="0.2">
      <c r="A12" s="7" t="s">
        <v>48</v>
      </c>
      <c r="B12" s="65">
        <v>68</v>
      </c>
      <c r="C12" s="39">
        <f>IF(B30=0, "-", B12/B30)</f>
        <v>0.2</v>
      </c>
      <c r="D12" s="65">
        <v>101</v>
      </c>
      <c r="E12" s="21">
        <f>IF(D30=0, "-", D12/D30)</f>
        <v>0.28774928774928776</v>
      </c>
      <c r="F12" s="81">
        <v>208</v>
      </c>
      <c r="G12" s="39">
        <f>IF(F30=0, "-", F12/F30)</f>
        <v>0.15568862275449102</v>
      </c>
      <c r="H12" s="65">
        <v>199</v>
      </c>
      <c r="I12" s="21">
        <f>IF(H30=0, "-", H12/H30)</f>
        <v>0.18290441176470587</v>
      </c>
      <c r="J12" s="20">
        <f t="shared" si="0"/>
        <v>-0.32673267326732675</v>
      </c>
      <c r="K12" s="21">
        <f t="shared" si="1"/>
        <v>4.5226130653266333E-2</v>
      </c>
    </row>
    <row r="13" spans="1:11" x14ac:dyDescent="0.2">
      <c r="A13" s="7" t="s">
        <v>52</v>
      </c>
      <c r="B13" s="65">
        <v>9</v>
      </c>
      <c r="C13" s="39">
        <f>IF(B30=0, "-", B13/B30)</f>
        <v>2.6470588235294117E-2</v>
      </c>
      <c r="D13" s="65">
        <v>4</v>
      </c>
      <c r="E13" s="21">
        <f>IF(D30=0, "-", D13/D30)</f>
        <v>1.1396011396011397E-2</v>
      </c>
      <c r="F13" s="81">
        <v>23</v>
      </c>
      <c r="G13" s="39">
        <f>IF(F30=0, "-", F13/F30)</f>
        <v>1.7215568862275449E-2</v>
      </c>
      <c r="H13" s="65">
        <v>6</v>
      </c>
      <c r="I13" s="21">
        <f>IF(H30=0, "-", H13/H30)</f>
        <v>5.5147058823529415E-3</v>
      </c>
      <c r="J13" s="20">
        <f t="shared" si="0"/>
        <v>1.25</v>
      </c>
      <c r="K13" s="21">
        <f t="shared" si="1"/>
        <v>2.8333333333333335</v>
      </c>
    </row>
    <row r="14" spans="1:11" x14ac:dyDescent="0.2">
      <c r="A14" s="7" t="s">
        <v>53</v>
      </c>
      <c r="B14" s="65">
        <v>0</v>
      </c>
      <c r="C14" s="39">
        <f>IF(B30=0, "-", B14/B30)</f>
        <v>0</v>
      </c>
      <c r="D14" s="65">
        <v>0</v>
      </c>
      <c r="E14" s="21">
        <f>IF(D30=0, "-", D14/D30)</f>
        <v>0</v>
      </c>
      <c r="F14" s="81">
        <v>0</v>
      </c>
      <c r="G14" s="39">
        <f>IF(F30=0, "-", F14/F30)</f>
        <v>0</v>
      </c>
      <c r="H14" s="65">
        <v>1</v>
      </c>
      <c r="I14" s="21">
        <f>IF(H30=0, "-", H14/H30)</f>
        <v>9.1911764705882352E-4</v>
      </c>
      <c r="J14" s="20" t="str">
        <f t="shared" si="0"/>
        <v>-</v>
      </c>
      <c r="K14" s="21">
        <f t="shared" si="1"/>
        <v>-1</v>
      </c>
    </row>
    <row r="15" spans="1:11" x14ac:dyDescent="0.2">
      <c r="A15" s="7" t="s">
        <v>54</v>
      </c>
      <c r="B15" s="65">
        <v>87</v>
      </c>
      <c r="C15" s="39">
        <f>IF(B30=0, "-", B15/B30)</f>
        <v>0.25588235294117645</v>
      </c>
      <c r="D15" s="65">
        <v>84</v>
      </c>
      <c r="E15" s="21">
        <f>IF(D30=0, "-", D15/D30)</f>
        <v>0.23931623931623933</v>
      </c>
      <c r="F15" s="81">
        <v>385</v>
      </c>
      <c r="G15" s="39">
        <f>IF(F30=0, "-", F15/F30)</f>
        <v>0.28817365269461076</v>
      </c>
      <c r="H15" s="65">
        <v>332</v>
      </c>
      <c r="I15" s="21">
        <f>IF(H30=0, "-", H15/H30)</f>
        <v>0.30514705882352944</v>
      </c>
      <c r="J15" s="20">
        <f t="shared" si="0"/>
        <v>3.5714285714285712E-2</v>
      </c>
      <c r="K15" s="21">
        <f t="shared" si="1"/>
        <v>0.15963855421686746</v>
      </c>
    </row>
    <row r="16" spans="1:11" x14ac:dyDescent="0.2">
      <c r="A16" s="7" t="s">
        <v>57</v>
      </c>
      <c r="B16" s="65">
        <v>6</v>
      </c>
      <c r="C16" s="39">
        <f>IF(B30=0, "-", B16/B30)</f>
        <v>1.7647058823529412E-2</v>
      </c>
      <c r="D16" s="65">
        <v>12</v>
      </c>
      <c r="E16" s="21">
        <f>IF(D30=0, "-", D16/D30)</f>
        <v>3.4188034188034191E-2</v>
      </c>
      <c r="F16" s="81">
        <v>22</v>
      </c>
      <c r="G16" s="39">
        <f>IF(F30=0, "-", F16/F30)</f>
        <v>1.6467065868263474E-2</v>
      </c>
      <c r="H16" s="65">
        <v>35</v>
      </c>
      <c r="I16" s="21">
        <f>IF(H30=0, "-", H16/H30)</f>
        <v>3.216911764705882E-2</v>
      </c>
      <c r="J16" s="20">
        <f t="shared" si="0"/>
        <v>-0.5</v>
      </c>
      <c r="K16" s="21">
        <f t="shared" si="1"/>
        <v>-0.37142857142857144</v>
      </c>
    </row>
    <row r="17" spans="1:11" x14ac:dyDescent="0.2">
      <c r="A17" s="7" t="s">
        <v>60</v>
      </c>
      <c r="B17" s="65">
        <v>24</v>
      </c>
      <c r="C17" s="39">
        <f>IF(B30=0, "-", B17/B30)</f>
        <v>7.0588235294117646E-2</v>
      </c>
      <c r="D17" s="65">
        <v>16</v>
      </c>
      <c r="E17" s="21">
        <f>IF(D30=0, "-", D17/D30)</f>
        <v>4.5584045584045586E-2</v>
      </c>
      <c r="F17" s="81">
        <v>98</v>
      </c>
      <c r="G17" s="39">
        <f>IF(F30=0, "-", F17/F30)</f>
        <v>7.3353293413173648E-2</v>
      </c>
      <c r="H17" s="65">
        <v>68</v>
      </c>
      <c r="I17" s="21">
        <f>IF(H30=0, "-", H17/H30)</f>
        <v>6.25E-2</v>
      </c>
      <c r="J17" s="20">
        <f t="shared" si="0"/>
        <v>0.5</v>
      </c>
      <c r="K17" s="21">
        <f t="shared" si="1"/>
        <v>0.44117647058823528</v>
      </c>
    </row>
    <row r="18" spans="1:11" x14ac:dyDescent="0.2">
      <c r="A18" s="7" t="s">
        <v>64</v>
      </c>
      <c r="B18" s="65">
        <v>8</v>
      </c>
      <c r="C18" s="39">
        <f>IF(B30=0, "-", B18/B30)</f>
        <v>2.3529411764705882E-2</v>
      </c>
      <c r="D18" s="65">
        <v>0</v>
      </c>
      <c r="E18" s="21">
        <f>IF(D30=0, "-", D18/D30)</f>
        <v>0</v>
      </c>
      <c r="F18" s="81">
        <v>29</v>
      </c>
      <c r="G18" s="39">
        <f>IF(F30=0, "-", F18/F30)</f>
        <v>2.1706586826347306E-2</v>
      </c>
      <c r="H18" s="65">
        <v>0</v>
      </c>
      <c r="I18" s="21">
        <f>IF(H30=0, "-", H18/H30)</f>
        <v>0</v>
      </c>
      <c r="J18" s="20" t="str">
        <f t="shared" si="0"/>
        <v>-</v>
      </c>
      <c r="K18" s="21" t="str">
        <f t="shared" si="1"/>
        <v>-</v>
      </c>
    </row>
    <row r="19" spans="1:11" x14ac:dyDescent="0.2">
      <c r="A19" s="7" t="s">
        <v>67</v>
      </c>
      <c r="B19" s="65">
        <v>3</v>
      </c>
      <c r="C19" s="39">
        <f>IF(B30=0, "-", B19/B30)</f>
        <v>8.8235294117647058E-3</v>
      </c>
      <c r="D19" s="65">
        <v>5</v>
      </c>
      <c r="E19" s="21">
        <f>IF(D30=0, "-", D19/D30)</f>
        <v>1.4245014245014245E-2</v>
      </c>
      <c r="F19" s="81">
        <v>14</v>
      </c>
      <c r="G19" s="39">
        <f>IF(F30=0, "-", F19/F30)</f>
        <v>1.0479041916167664E-2</v>
      </c>
      <c r="H19" s="65">
        <v>15</v>
      </c>
      <c r="I19" s="21">
        <f>IF(H30=0, "-", H19/H30)</f>
        <v>1.3786764705882353E-2</v>
      </c>
      <c r="J19" s="20">
        <f t="shared" si="0"/>
        <v>-0.4</v>
      </c>
      <c r="K19" s="21">
        <f t="shared" si="1"/>
        <v>-6.6666666666666666E-2</v>
      </c>
    </row>
    <row r="20" spans="1:11" x14ac:dyDescent="0.2">
      <c r="A20" s="7" t="s">
        <v>68</v>
      </c>
      <c r="B20" s="65">
        <v>2</v>
      </c>
      <c r="C20" s="39">
        <f>IF(B30=0, "-", B20/B30)</f>
        <v>5.8823529411764705E-3</v>
      </c>
      <c r="D20" s="65">
        <v>0</v>
      </c>
      <c r="E20" s="21">
        <f>IF(D30=0, "-", D20/D30)</f>
        <v>0</v>
      </c>
      <c r="F20" s="81">
        <v>11</v>
      </c>
      <c r="G20" s="39">
        <f>IF(F30=0, "-", F20/F30)</f>
        <v>8.2335329341317372E-3</v>
      </c>
      <c r="H20" s="65">
        <v>3</v>
      </c>
      <c r="I20" s="21">
        <f>IF(H30=0, "-", H20/H30)</f>
        <v>2.7573529411764708E-3</v>
      </c>
      <c r="J20" s="20" t="str">
        <f t="shared" si="0"/>
        <v>-</v>
      </c>
      <c r="K20" s="21">
        <f t="shared" si="1"/>
        <v>2.6666666666666665</v>
      </c>
    </row>
    <row r="21" spans="1:11" x14ac:dyDescent="0.2">
      <c r="A21" s="7" t="s">
        <v>73</v>
      </c>
      <c r="B21" s="65">
        <v>4</v>
      </c>
      <c r="C21" s="39">
        <f>IF(B30=0, "-", B21/B30)</f>
        <v>1.1764705882352941E-2</v>
      </c>
      <c r="D21" s="65">
        <v>8</v>
      </c>
      <c r="E21" s="21">
        <f>IF(D30=0, "-", D21/D30)</f>
        <v>2.2792022792022793E-2</v>
      </c>
      <c r="F21" s="81">
        <v>16</v>
      </c>
      <c r="G21" s="39">
        <f>IF(F30=0, "-", F21/F30)</f>
        <v>1.1976047904191617E-2</v>
      </c>
      <c r="H21" s="65">
        <v>34</v>
      </c>
      <c r="I21" s="21">
        <f>IF(H30=0, "-", H21/H30)</f>
        <v>3.125E-2</v>
      </c>
      <c r="J21" s="20">
        <f t="shared" si="0"/>
        <v>-0.5</v>
      </c>
      <c r="K21" s="21">
        <f t="shared" si="1"/>
        <v>-0.52941176470588236</v>
      </c>
    </row>
    <row r="22" spans="1:11" x14ac:dyDescent="0.2">
      <c r="A22" s="7" t="s">
        <v>74</v>
      </c>
      <c r="B22" s="65">
        <v>29</v>
      </c>
      <c r="C22" s="39">
        <f>IF(B30=0, "-", B22/B30)</f>
        <v>8.5294117647058826E-2</v>
      </c>
      <c r="D22" s="65">
        <v>31</v>
      </c>
      <c r="E22" s="21">
        <f>IF(D30=0, "-", D22/D30)</f>
        <v>8.8319088319088315E-2</v>
      </c>
      <c r="F22" s="81">
        <v>87</v>
      </c>
      <c r="G22" s="39">
        <f>IF(F30=0, "-", F22/F30)</f>
        <v>6.5119760479041916E-2</v>
      </c>
      <c r="H22" s="65">
        <v>75</v>
      </c>
      <c r="I22" s="21">
        <f>IF(H30=0, "-", H22/H30)</f>
        <v>6.893382352941177E-2</v>
      </c>
      <c r="J22" s="20">
        <f t="shared" si="0"/>
        <v>-6.4516129032258063E-2</v>
      </c>
      <c r="K22" s="21">
        <f t="shared" si="1"/>
        <v>0.16</v>
      </c>
    </row>
    <row r="23" spans="1:11" x14ac:dyDescent="0.2">
      <c r="A23" s="7" t="s">
        <v>82</v>
      </c>
      <c r="B23" s="65">
        <v>20</v>
      </c>
      <c r="C23" s="39">
        <f>IF(B30=0, "-", B23/B30)</f>
        <v>5.8823529411764705E-2</v>
      </c>
      <c r="D23" s="65">
        <v>9</v>
      </c>
      <c r="E23" s="21">
        <f>IF(D30=0, "-", D23/D30)</f>
        <v>2.564102564102564E-2</v>
      </c>
      <c r="F23" s="81">
        <v>34</v>
      </c>
      <c r="G23" s="39">
        <f>IF(F30=0, "-", F23/F30)</f>
        <v>2.5449101796407185E-2</v>
      </c>
      <c r="H23" s="65">
        <v>19</v>
      </c>
      <c r="I23" s="21">
        <f>IF(H30=0, "-", H23/H30)</f>
        <v>1.7463235294117647E-2</v>
      </c>
      <c r="J23" s="20">
        <f t="shared" si="0"/>
        <v>1.2222222222222223</v>
      </c>
      <c r="K23" s="21">
        <f t="shared" si="1"/>
        <v>0.78947368421052633</v>
      </c>
    </row>
    <row r="24" spans="1:11" x14ac:dyDescent="0.2">
      <c r="A24" s="7" t="s">
        <v>83</v>
      </c>
      <c r="B24" s="65">
        <v>11</v>
      </c>
      <c r="C24" s="39">
        <f>IF(B30=0, "-", B24/B30)</f>
        <v>3.2352941176470591E-2</v>
      </c>
      <c r="D24" s="65">
        <v>7</v>
      </c>
      <c r="E24" s="21">
        <f>IF(D30=0, "-", D24/D30)</f>
        <v>1.9943019943019943E-2</v>
      </c>
      <c r="F24" s="81">
        <v>59</v>
      </c>
      <c r="G24" s="39">
        <f>IF(F30=0, "-", F24/F30)</f>
        <v>4.4161676646706588E-2</v>
      </c>
      <c r="H24" s="65">
        <v>42</v>
      </c>
      <c r="I24" s="21">
        <f>IF(H30=0, "-", H24/H30)</f>
        <v>3.860294117647059E-2</v>
      </c>
      <c r="J24" s="20">
        <f t="shared" si="0"/>
        <v>0.5714285714285714</v>
      </c>
      <c r="K24" s="21">
        <f t="shared" si="1"/>
        <v>0.40476190476190477</v>
      </c>
    </row>
    <row r="25" spans="1:11" x14ac:dyDescent="0.2">
      <c r="A25" s="7" t="s">
        <v>89</v>
      </c>
      <c r="B25" s="65">
        <v>1</v>
      </c>
      <c r="C25" s="39">
        <f>IF(B30=0, "-", B25/B30)</f>
        <v>2.9411764705882353E-3</v>
      </c>
      <c r="D25" s="65">
        <v>4</v>
      </c>
      <c r="E25" s="21">
        <f>IF(D30=0, "-", D25/D30)</f>
        <v>1.1396011396011397E-2</v>
      </c>
      <c r="F25" s="81">
        <v>18</v>
      </c>
      <c r="G25" s="39">
        <f>IF(F30=0, "-", F25/F30)</f>
        <v>1.3473053892215569E-2</v>
      </c>
      <c r="H25" s="65">
        <v>12</v>
      </c>
      <c r="I25" s="21">
        <f>IF(H30=0, "-", H25/H30)</f>
        <v>1.1029411764705883E-2</v>
      </c>
      <c r="J25" s="20">
        <f t="shared" si="0"/>
        <v>-0.75</v>
      </c>
      <c r="K25" s="21">
        <f t="shared" si="1"/>
        <v>0.5</v>
      </c>
    </row>
    <row r="26" spans="1:11" x14ac:dyDescent="0.2">
      <c r="A26" s="7" t="s">
        <v>90</v>
      </c>
      <c r="B26" s="65">
        <v>6</v>
      </c>
      <c r="C26" s="39">
        <f>IF(B30=0, "-", B26/B30)</f>
        <v>1.7647058823529412E-2</v>
      </c>
      <c r="D26" s="65">
        <v>6</v>
      </c>
      <c r="E26" s="21">
        <f>IF(D30=0, "-", D26/D30)</f>
        <v>1.7094017094017096E-2</v>
      </c>
      <c r="F26" s="81">
        <v>32</v>
      </c>
      <c r="G26" s="39">
        <f>IF(F30=0, "-", F26/F30)</f>
        <v>2.3952095808383235E-2</v>
      </c>
      <c r="H26" s="65">
        <v>14</v>
      </c>
      <c r="I26" s="21">
        <f>IF(H30=0, "-", H26/H30)</f>
        <v>1.2867647058823529E-2</v>
      </c>
      <c r="J26" s="20">
        <f t="shared" si="0"/>
        <v>0</v>
      </c>
      <c r="K26" s="21">
        <f t="shared" si="1"/>
        <v>1.2857142857142858</v>
      </c>
    </row>
    <row r="27" spans="1:11" x14ac:dyDescent="0.2">
      <c r="A27" s="7" t="s">
        <v>92</v>
      </c>
      <c r="B27" s="65">
        <v>4</v>
      </c>
      <c r="C27" s="39">
        <f>IF(B30=0, "-", B27/B30)</f>
        <v>1.1764705882352941E-2</v>
      </c>
      <c r="D27" s="65">
        <v>11</v>
      </c>
      <c r="E27" s="21">
        <f>IF(D30=0, "-", D27/D30)</f>
        <v>3.1339031339031341E-2</v>
      </c>
      <c r="F27" s="81">
        <v>38</v>
      </c>
      <c r="G27" s="39">
        <f>IF(F30=0, "-", F27/F30)</f>
        <v>2.8443113772455089E-2</v>
      </c>
      <c r="H27" s="65">
        <v>53</v>
      </c>
      <c r="I27" s="21">
        <f>IF(H30=0, "-", H27/H30)</f>
        <v>4.8713235294117647E-2</v>
      </c>
      <c r="J27" s="20">
        <f t="shared" si="0"/>
        <v>-0.63636363636363635</v>
      </c>
      <c r="K27" s="21">
        <f t="shared" si="1"/>
        <v>-0.28301886792452829</v>
      </c>
    </row>
    <row r="28" spans="1:11" x14ac:dyDescent="0.2">
      <c r="A28" s="7" t="s">
        <v>93</v>
      </c>
      <c r="B28" s="65">
        <v>11</v>
      </c>
      <c r="C28" s="39">
        <f>IF(B30=0, "-", B28/B30)</f>
        <v>3.2352941176470591E-2</v>
      </c>
      <c r="D28" s="65">
        <v>1</v>
      </c>
      <c r="E28" s="21">
        <f>IF(D30=0, "-", D28/D30)</f>
        <v>2.8490028490028491E-3</v>
      </c>
      <c r="F28" s="81">
        <v>24</v>
      </c>
      <c r="G28" s="39">
        <f>IF(F30=0, "-", F28/F30)</f>
        <v>1.7964071856287425E-2</v>
      </c>
      <c r="H28" s="65">
        <v>16</v>
      </c>
      <c r="I28" s="21">
        <f>IF(H30=0, "-", H28/H30)</f>
        <v>1.4705882352941176E-2</v>
      </c>
      <c r="J28" s="20" t="str">
        <f t="shared" si="0"/>
        <v>&gt;999%</v>
      </c>
      <c r="K28" s="21">
        <f t="shared" si="1"/>
        <v>0.5</v>
      </c>
    </row>
    <row r="29" spans="1:11" x14ac:dyDescent="0.2">
      <c r="A29" s="2"/>
      <c r="B29" s="68"/>
      <c r="C29" s="33"/>
      <c r="D29" s="68"/>
      <c r="E29" s="6"/>
      <c r="F29" s="82"/>
      <c r="G29" s="33"/>
      <c r="H29" s="68"/>
      <c r="I29" s="6"/>
      <c r="J29" s="5"/>
      <c r="K29" s="6"/>
    </row>
    <row r="30" spans="1:11" s="43" customFormat="1" x14ac:dyDescent="0.2">
      <c r="A30" s="162" t="s">
        <v>598</v>
      </c>
      <c r="B30" s="71">
        <f>SUM(B7:B29)</f>
        <v>340</v>
      </c>
      <c r="C30" s="40">
        <v>1</v>
      </c>
      <c r="D30" s="71">
        <f>SUM(D7:D29)</f>
        <v>351</v>
      </c>
      <c r="E30" s="41">
        <v>1</v>
      </c>
      <c r="F30" s="77">
        <f>SUM(F7:F29)</f>
        <v>1336</v>
      </c>
      <c r="G30" s="42">
        <v>1</v>
      </c>
      <c r="H30" s="71">
        <f>SUM(H7:H29)</f>
        <v>1088</v>
      </c>
      <c r="I30" s="41">
        <v>1</v>
      </c>
      <c r="J30" s="37">
        <f>IF(D30=0, "-", (B30-D30)/D30)</f>
        <v>-3.1339031339031341E-2</v>
      </c>
      <c r="K30" s="38">
        <f>IF(H30=0, "-", (F30-H30)/H30)</f>
        <v>0.22794117647058823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55"/>
  <sheetViews>
    <sheetView tabSelected="1" zoomScaleNormal="100" workbookViewId="0">
      <selection activeCell="M1" sqref="M1"/>
    </sheetView>
  </sheetViews>
  <sheetFormatPr defaultRowHeight="12.75" x14ac:dyDescent="0.2"/>
  <cols>
    <col min="1" max="1" width="34.28515625" bestFit="1"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304</v>
      </c>
      <c r="B8" s="143">
        <v>0</v>
      </c>
      <c r="C8" s="144">
        <v>0</v>
      </c>
      <c r="D8" s="143">
        <v>2</v>
      </c>
      <c r="E8" s="144">
        <v>0</v>
      </c>
      <c r="F8" s="145"/>
      <c r="G8" s="143">
        <f>B8-C8</f>
        <v>0</v>
      </c>
      <c r="H8" s="144">
        <f>D8-E8</f>
        <v>2</v>
      </c>
      <c r="I8" s="151" t="str">
        <f>IF(C8=0, "-", IF(G8/C8&lt;10, G8/C8, "&gt;999%"))</f>
        <v>-</v>
      </c>
      <c r="J8" s="152" t="str">
        <f>IF(E8=0, "-", IF(H8/E8&lt;10, H8/E8, "&gt;999%"))</f>
        <v>-</v>
      </c>
    </row>
    <row r="9" spans="1:10" x14ac:dyDescent="0.2">
      <c r="A9" s="158" t="s">
        <v>248</v>
      </c>
      <c r="B9" s="65">
        <v>2</v>
      </c>
      <c r="C9" s="66">
        <v>0</v>
      </c>
      <c r="D9" s="65">
        <v>9</v>
      </c>
      <c r="E9" s="66">
        <v>6</v>
      </c>
      <c r="F9" s="67"/>
      <c r="G9" s="65">
        <f>B9-C9</f>
        <v>2</v>
      </c>
      <c r="H9" s="66">
        <f>D9-E9</f>
        <v>3</v>
      </c>
      <c r="I9" s="20" t="str">
        <f>IF(C9=0, "-", IF(G9/C9&lt;10, G9/C9, "&gt;999%"))</f>
        <v>-</v>
      </c>
      <c r="J9" s="21">
        <f>IF(E9=0, "-", IF(H9/E9&lt;10, H9/E9, "&gt;999%"))</f>
        <v>0.5</v>
      </c>
    </row>
    <row r="10" spans="1:10" x14ac:dyDescent="0.2">
      <c r="A10" s="158" t="s">
        <v>210</v>
      </c>
      <c r="B10" s="65">
        <v>1</v>
      </c>
      <c r="C10" s="66">
        <v>1</v>
      </c>
      <c r="D10" s="65">
        <v>8</v>
      </c>
      <c r="E10" s="66">
        <v>6</v>
      </c>
      <c r="F10" s="67"/>
      <c r="G10" s="65">
        <f>B10-C10</f>
        <v>0</v>
      </c>
      <c r="H10" s="66">
        <f>D10-E10</f>
        <v>2</v>
      </c>
      <c r="I10" s="20">
        <f>IF(C10=0, "-", IF(G10/C10&lt;10, G10/C10, "&gt;999%"))</f>
        <v>0</v>
      </c>
      <c r="J10" s="21">
        <f>IF(E10=0, "-", IF(H10/E10&lt;10, H10/E10, "&gt;999%"))</f>
        <v>0.33333333333333331</v>
      </c>
    </row>
    <row r="11" spans="1:10" x14ac:dyDescent="0.2">
      <c r="A11" s="158" t="s">
        <v>397</v>
      </c>
      <c r="B11" s="65">
        <v>5</v>
      </c>
      <c r="C11" s="66">
        <v>7</v>
      </c>
      <c r="D11" s="65">
        <v>10</v>
      </c>
      <c r="E11" s="66">
        <v>15</v>
      </c>
      <c r="F11" s="67"/>
      <c r="G11" s="65">
        <f>B11-C11</f>
        <v>-2</v>
      </c>
      <c r="H11" s="66">
        <f>D11-E11</f>
        <v>-5</v>
      </c>
      <c r="I11" s="20">
        <f>IF(C11=0, "-", IF(G11/C11&lt;10, G11/C11, "&gt;999%"))</f>
        <v>-0.2857142857142857</v>
      </c>
      <c r="J11" s="21">
        <f>IF(E11=0, "-", IF(H11/E11&lt;10, H11/E11, "&gt;999%"))</f>
        <v>-0.33333333333333331</v>
      </c>
    </row>
    <row r="12" spans="1:10" s="160" customFormat="1" x14ac:dyDescent="0.2">
      <c r="A12" s="178" t="s">
        <v>606</v>
      </c>
      <c r="B12" s="71">
        <v>8</v>
      </c>
      <c r="C12" s="72">
        <v>8</v>
      </c>
      <c r="D12" s="71">
        <v>29</v>
      </c>
      <c r="E12" s="72">
        <v>27</v>
      </c>
      <c r="F12" s="73"/>
      <c r="G12" s="71">
        <f>B12-C12</f>
        <v>0</v>
      </c>
      <c r="H12" s="72">
        <f>D12-E12</f>
        <v>2</v>
      </c>
      <c r="I12" s="37">
        <f>IF(C12=0, "-", IF(G12/C12&lt;10, G12/C12, "&gt;999%"))</f>
        <v>0</v>
      </c>
      <c r="J12" s="38">
        <f>IF(E12=0, "-", IF(H12/E12&lt;10, H12/E12, "&gt;999%"))</f>
        <v>7.407407407407407E-2</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319</v>
      </c>
      <c r="B15" s="65">
        <v>0</v>
      </c>
      <c r="C15" s="66">
        <v>0</v>
      </c>
      <c r="D15" s="65">
        <v>3</v>
      </c>
      <c r="E15" s="66">
        <v>2</v>
      </c>
      <c r="F15" s="67"/>
      <c r="G15" s="65">
        <f>B15-C15</f>
        <v>0</v>
      </c>
      <c r="H15" s="66">
        <f>D15-E15</f>
        <v>1</v>
      </c>
      <c r="I15" s="20" t="str">
        <f>IF(C15=0, "-", IF(G15/C15&lt;10, G15/C15, "&gt;999%"))</f>
        <v>-</v>
      </c>
      <c r="J15" s="21">
        <f>IF(E15=0, "-", IF(H15/E15&lt;10, H15/E15, "&gt;999%"))</f>
        <v>0.5</v>
      </c>
    </row>
    <row r="16" spans="1:10" x14ac:dyDescent="0.2">
      <c r="A16" s="158" t="s">
        <v>454</v>
      </c>
      <c r="B16" s="65">
        <v>1</v>
      </c>
      <c r="C16" s="66">
        <v>0</v>
      </c>
      <c r="D16" s="65">
        <v>2</v>
      </c>
      <c r="E16" s="66">
        <v>0</v>
      </c>
      <c r="F16" s="67"/>
      <c r="G16" s="65">
        <f>B16-C16</f>
        <v>1</v>
      </c>
      <c r="H16" s="66">
        <f>D16-E16</f>
        <v>2</v>
      </c>
      <c r="I16" s="20" t="str">
        <f>IF(C16=0, "-", IF(G16/C16&lt;10, G16/C16, "&gt;999%"))</f>
        <v>-</v>
      </c>
      <c r="J16" s="21" t="str">
        <f>IF(E16=0, "-", IF(H16/E16&lt;10, H16/E16, "&gt;999%"))</f>
        <v>-</v>
      </c>
    </row>
    <row r="17" spans="1:10" s="160" customFormat="1" x14ac:dyDescent="0.2">
      <c r="A17" s="178" t="s">
        <v>607</v>
      </c>
      <c r="B17" s="71">
        <v>1</v>
      </c>
      <c r="C17" s="72">
        <v>0</v>
      </c>
      <c r="D17" s="71">
        <v>5</v>
      </c>
      <c r="E17" s="72">
        <v>2</v>
      </c>
      <c r="F17" s="73"/>
      <c r="G17" s="71">
        <f>B17-C17</f>
        <v>1</v>
      </c>
      <c r="H17" s="72">
        <f>D17-E17</f>
        <v>3</v>
      </c>
      <c r="I17" s="37" t="str">
        <f>IF(C17=0, "-", IF(G17/C17&lt;10, G17/C17, "&gt;999%"))</f>
        <v>-</v>
      </c>
      <c r="J17" s="38">
        <f>IF(E17=0, "-", IF(H17/E17&lt;10, H17/E17, "&gt;999%"))</f>
        <v>1.5</v>
      </c>
    </row>
    <row r="18" spans="1:10" x14ac:dyDescent="0.2">
      <c r="A18" s="177"/>
      <c r="B18" s="143"/>
      <c r="C18" s="144"/>
      <c r="D18" s="143"/>
      <c r="E18" s="144"/>
      <c r="F18" s="145"/>
      <c r="G18" s="143"/>
      <c r="H18" s="144"/>
      <c r="I18" s="151"/>
      <c r="J18" s="152"/>
    </row>
    <row r="19" spans="1:10" s="139" customFormat="1" x14ac:dyDescent="0.2">
      <c r="A19" s="159" t="s">
        <v>33</v>
      </c>
      <c r="B19" s="65"/>
      <c r="C19" s="66"/>
      <c r="D19" s="65"/>
      <c r="E19" s="66"/>
      <c r="F19" s="67"/>
      <c r="G19" s="65"/>
      <c r="H19" s="66"/>
      <c r="I19" s="20"/>
      <c r="J19" s="21"/>
    </row>
    <row r="20" spans="1:10" x14ac:dyDescent="0.2">
      <c r="A20" s="158" t="s">
        <v>207</v>
      </c>
      <c r="B20" s="65">
        <v>4</v>
      </c>
      <c r="C20" s="66">
        <v>3</v>
      </c>
      <c r="D20" s="65">
        <v>20</v>
      </c>
      <c r="E20" s="66">
        <v>19</v>
      </c>
      <c r="F20" s="67"/>
      <c r="G20" s="65">
        <f t="shared" ref="G20:G37" si="0">B20-C20</f>
        <v>1</v>
      </c>
      <c r="H20" s="66">
        <f t="shared" ref="H20:H37" si="1">D20-E20</f>
        <v>1</v>
      </c>
      <c r="I20" s="20">
        <f t="shared" ref="I20:I37" si="2">IF(C20=0, "-", IF(G20/C20&lt;10, G20/C20, "&gt;999%"))</f>
        <v>0.33333333333333331</v>
      </c>
      <c r="J20" s="21">
        <f t="shared" ref="J20:J37" si="3">IF(E20=0, "-", IF(H20/E20&lt;10, H20/E20, "&gt;999%"))</f>
        <v>5.2631578947368418E-2</v>
      </c>
    </row>
    <row r="21" spans="1:10" x14ac:dyDescent="0.2">
      <c r="A21" s="158" t="s">
        <v>228</v>
      </c>
      <c r="B21" s="65">
        <v>0</v>
      </c>
      <c r="C21" s="66">
        <v>11</v>
      </c>
      <c r="D21" s="65">
        <v>5</v>
      </c>
      <c r="E21" s="66">
        <v>29</v>
      </c>
      <c r="F21" s="67"/>
      <c r="G21" s="65">
        <f t="shared" si="0"/>
        <v>-11</v>
      </c>
      <c r="H21" s="66">
        <f t="shared" si="1"/>
        <v>-24</v>
      </c>
      <c r="I21" s="20">
        <f t="shared" si="2"/>
        <v>-1</v>
      </c>
      <c r="J21" s="21">
        <f t="shared" si="3"/>
        <v>-0.82758620689655171</v>
      </c>
    </row>
    <row r="22" spans="1:10" x14ac:dyDescent="0.2">
      <c r="A22" s="158" t="s">
        <v>295</v>
      </c>
      <c r="B22" s="65">
        <v>0</v>
      </c>
      <c r="C22" s="66">
        <v>2</v>
      </c>
      <c r="D22" s="65">
        <v>1</v>
      </c>
      <c r="E22" s="66">
        <v>8</v>
      </c>
      <c r="F22" s="67"/>
      <c r="G22" s="65">
        <f t="shared" si="0"/>
        <v>-2</v>
      </c>
      <c r="H22" s="66">
        <f t="shared" si="1"/>
        <v>-7</v>
      </c>
      <c r="I22" s="20">
        <f t="shared" si="2"/>
        <v>-1</v>
      </c>
      <c r="J22" s="21">
        <f t="shared" si="3"/>
        <v>-0.875</v>
      </c>
    </row>
    <row r="23" spans="1:10" x14ac:dyDescent="0.2">
      <c r="A23" s="158" t="s">
        <v>249</v>
      </c>
      <c r="B23" s="65">
        <v>1</v>
      </c>
      <c r="C23" s="66">
        <v>5</v>
      </c>
      <c r="D23" s="65">
        <v>19</v>
      </c>
      <c r="E23" s="66">
        <v>10</v>
      </c>
      <c r="F23" s="67"/>
      <c r="G23" s="65">
        <f t="shared" si="0"/>
        <v>-4</v>
      </c>
      <c r="H23" s="66">
        <f t="shared" si="1"/>
        <v>9</v>
      </c>
      <c r="I23" s="20">
        <f t="shared" si="2"/>
        <v>-0.8</v>
      </c>
      <c r="J23" s="21">
        <f t="shared" si="3"/>
        <v>0.9</v>
      </c>
    </row>
    <row r="24" spans="1:10" x14ac:dyDescent="0.2">
      <c r="A24" s="158" t="s">
        <v>305</v>
      </c>
      <c r="B24" s="65">
        <v>0</v>
      </c>
      <c r="C24" s="66">
        <v>0</v>
      </c>
      <c r="D24" s="65">
        <v>4</v>
      </c>
      <c r="E24" s="66">
        <v>1</v>
      </c>
      <c r="F24" s="67"/>
      <c r="G24" s="65">
        <f t="shared" si="0"/>
        <v>0</v>
      </c>
      <c r="H24" s="66">
        <f t="shared" si="1"/>
        <v>3</v>
      </c>
      <c r="I24" s="20" t="str">
        <f t="shared" si="2"/>
        <v>-</v>
      </c>
      <c r="J24" s="21">
        <f t="shared" si="3"/>
        <v>3</v>
      </c>
    </row>
    <row r="25" spans="1:10" x14ac:dyDescent="0.2">
      <c r="A25" s="158" t="s">
        <v>250</v>
      </c>
      <c r="B25" s="65">
        <v>2</v>
      </c>
      <c r="C25" s="66">
        <v>2</v>
      </c>
      <c r="D25" s="65">
        <v>14</v>
      </c>
      <c r="E25" s="66">
        <v>15</v>
      </c>
      <c r="F25" s="67"/>
      <c r="G25" s="65">
        <f t="shared" si="0"/>
        <v>0</v>
      </c>
      <c r="H25" s="66">
        <f t="shared" si="1"/>
        <v>-1</v>
      </c>
      <c r="I25" s="20">
        <f t="shared" si="2"/>
        <v>0</v>
      </c>
      <c r="J25" s="21">
        <f t="shared" si="3"/>
        <v>-6.6666666666666666E-2</v>
      </c>
    </row>
    <row r="26" spans="1:10" x14ac:dyDescent="0.2">
      <c r="A26" s="158" t="s">
        <v>263</v>
      </c>
      <c r="B26" s="65">
        <v>3</v>
      </c>
      <c r="C26" s="66">
        <v>0</v>
      </c>
      <c r="D26" s="65">
        <v>11</v>
      </c>
      <c r="E26" s="66">
        <v>4</v>
      </c>
      <c r="F26" s="67"/>
      <c r="G26" s="65">
        <f t="shared" si="0"/>
        <v>3</v>
      </c>
      <c r="H26" s="66">
        <f t="shared" si="1"/>
        <v>7</v>
      </c>
      <c r="I26" s="20" t="str">
        <f t="shared" si="2"/>
        <v>-</v>
      </c>
      <c r="J26" s="21">
        <f t="shared" si="3"/>
        <v>1.75</v>
      </c>
    </row>
    <row r="27" spans="1:10" x14ac:dyDescent="0.2">
      <c r="A27" s="158" t="s">
        <v>264</v>
      </c>
      <c r="B27" s="65">
        <v>0</v>
      </c>
      <c r="C27" s="66">
        <v>0</v>
      </c>
      <c r="D27" s="65">
        <v>2</v>
      </c>
      <c r="E27" s="66">
        <v>1</v>
      </c>
      <c r="F27" s="67"/>
      <c r="G27" s="65">
        <f t="shared" si="0"/>
        <v>0</v>
      </c>
      <c r="H27" s="66">
        <f t="shared" si="1"/>
        <v>1</v>
      </c>
      <c r="I27" s="20" t="str">
        <f t="shared" si="2"/>
        <v>-</v>
      </c>
      <c r="J27" s="21">
        <f t="shared" si="3"/>
        <v>1</v>
      </c>
    </row>
    <row r="28" spans="1:10" x14ac:dyDescent="0.2">
      <c r="A28" s="158" t="s">
        <v>273</v>
      </c>
      <c r="B28" s="65">
        <v>0</v>
      </c>
      <c r="C28" s="66">
        <v>0</v>
      </c>
      <c r="D28" s="65">
        <v>1</v>
      </c>
      <c r="E28" s="66">
        <v>0</v>
      </c>
      <c r="F28" s="67"/>
      <c r="G28" s="65">
        <f t="shared" si="0"/>
        <v>0</v>
      </c>
      <c r="H28" s="66">
        <f t="shared" si="1"/>
        <v>1</v>
      </c>
      <c r="I28" s="20" t="str">
        <f t="shared" si="2"/>
        <v>-</v>
      </c>
      <c r="J28" s="21" t="str">
        <f t="shared" si="3"/>
        <v>-</v>
      </c>
    </row>
    <row r="29" spans="1:10" x14ac:dyDescent="0.2">
      <c r="A29" s="158" t="s">
        <v>435</v>
      </c>
      <c r="B29" s="65">
        <v>1</v>
      </c>
      <c r="C29" s="66">
        <v>0</v>
      </c>
      <c r="D29" s="65">
        <v>5</v>
      </c>
      <c r="E29" s="66">
        <v>0</v>
      </c>
      <c r="F29" s="67"/>
      <c r="G29" s="65">
        <f t="shared" si="0"/>
        <v>1</v>
      </c>
      <c r="H29" s="66">
        <f t="shared" si="1"/>
        <v>5</v>
      </c>
      <c r="I29" s="20" t="str">
        <f t="shared" si="2"/>
        <v>-</v>
      </c>
      <c r="J29" s="21" t="str">
        <f t="shared" si="3"/>
        <v>-</v>
      </c>
    </row>
    <row r="30" spans="1:10" x14ac:dyDescent="0.2">
      <c r="A30" s="158" t="s">
        <v>366</v>
      </c>
      <c r="B30" s="65">
        <v>11</v>
      </c>
      <c r="C30" s="66">
        <v>6</v>
      </c>
      <c r="D30" s="65">
        <v>38</v>
      </c>
      <c r="E30" s="66">
        <v>23</v>
      </c>
      <c r="F30" s="67"/>
      <c r="G30" s="65">
        <f t="shared" si="0"/>
        <v>5</v>
      </c>
      <c r="H30" s="66">
        <f t="shared" si="1"/>
        <v>15</v>
      </c>
      <c r="I30" s="20">
        <f t="shared" si="2"/>
        <v>0.83333333333333337</v>
      </c>
      <c r="J30" s="21">
        <f t="shared" si="3"/>
        <v>0.65217391304347827</v>
      </c>
    </row>
    <row r="31" spans="1:10" x14ac:dyDescent="0.2">
      <c r="A31" s="158" t="s">
        <v>367</v>
      </c>
      <c r="B31" s="65">
        <v>11</v>
      </c>
      <c r="C31" s="66">
        <v>26</v>
      </c>
      <c r="D31" s="65">
        <v>126</v>
      </c>
      <c r="E31" s="66">
        <v>71</v>
      </c>
      <c r="F31" s="67"/>
      <c r="G31" s="65">
        <f t="shared" si="0"/>
        <v>-15</v>
      </c>
      <c r="H31" s="66">
        <f t="shared" si="1"/>
        <v>55</v>
      </c>
      <c r="I31" s="20">
        <f t="shared" si="2"/>
        <v>-0.57692307692307687</v>
      </c>
      <c r="J31" s="21">
        <f t="shared" si="3"/>
        <v>0.77464788732394363</v>
      </c>
    </row>
    <row r="32" spans="1:10" x14ac:dyDescent="0.2">
      <c r="A32" s="158" t="s">
        <v>398</v>
      </c>
      <c r="B32" s="65">
        <v>12</v>
      </c>
      <c r="C32" s="66">
        <v>16</v>
      </c>
      <c r="D32" s="65">
        <v>77</v>
      </c>
      <c r="E32" s="66">
        <v>46</v>
      </c>
      <c r="F32" s="67"/>
      <c r="G32" s="65">
        <f t="shared" si="0"/>
        <v>-4</v>
      </c>
      <c r="H32" s="66">
        <f t="shared" si="1"/>
        <v>31</v>
      </c>
      <c r="I32" s="20">
        <f t="shared" si="2"/>
        <v>-0.25</v>
      </c>
      <c r="J32" s="21">
        <f t="shared" si="3"/>
        <v>0.67391304347826086</v>
      </c>
    </row>
    <row r="33" spans="1:10" x14ac:dyDescent="0.2">
      <c r="A33" s="158" t="s">
        <v>436</v>
      </c>
      <c r="B33" s="65">
        <v>4</v>
      </c>
      <c r="C33" s="66">
        <v>8</v>
      </c>
      <c r="D33" s="65">
        <v>28</v>
      </c>
      <c r="E33" s="66">
        <v>28</v>
      </c>
      <c r="F33" s="67"/>
      <c r="G33" s="65">
        <f t="shared" si="0"/>
        <v>-4</v>
      </c>
      <c r="H33" s="66">
        <f t="shared" si="1"/>
        <v>0</v>
      </c>
      <c r="I33" s="20">
        <f t="shared" si="2"/>
        <v>-0.5</v>
      </c>
      <c r="J33" s="21">
        <f t="shared" si="3"/>
        <v>0</v>
      </c>
    </row>
    <row r="34" spans="1:10" x14ac:dyDescent="0.2">
      <c r="A34" s="158" t="s">
        <v>455</v>
      </c>
      <c r="B34" s="65">
        <v>1</v>
      </c>
      <c r="C34" s="66">
        <v>1</v>
      </c>
      <c r="D34" s="65">
        <v>8</v>
      </c>
      <c r="E34" s="66">
        <v>2</v>
      </c>
      <c r="F34" s="67"/>
      <c r="G34" s="65">
        <f t="shared" si="0"/>
        <v>0</v>
      </c>
      <c r="H34" s="66">
        <f t="shared" si="1"/>
        <v>6</v>
      </c>
      <c r="I34" s="20">
        <f t="shared" si="2"/>
        <v>0</v>
      </c>
      <c r="J34" s="21">
        <f t="shared" si="3"/>
        <v>3</v>
      </c>
    </row>
    <row r="35" spans="1:10" x14ac:dyDescent="0.2">
      <c r="A35" s="158" t="s">
        <v>320</v>
      </c>
      <c r="B35" s="65">
        <v>0</v>
      </c>
      <c r="C35" s="66">
        <v>0</v>
      </c>
      <c r="D35" s="65">
        <v>2</v>
      </c>
      <c r="E35" s="66">
        <v>0</v>
      </c>
      <c r="F35" s="67"/>
      <c r="G35" s="65">
        <f t="shared" si="0"/>
        <v>0</v>
      </c>
      <c r="H35" s="66">
        <f t="shared" si="1"/>
        <v>2</v>
      </c>
      <c r="I35" s="20" t="str">
        <f t="shared" si="2"/>
        <v>-</v>
      </c>
      <c r="J35" s="21" t="str">
        <f t="shared" si="3"/>
        <v>-</v>
      </c>
    </row>
    <row r="36" spans="1:10" x14ac:dyDescent="0.2">
      <c r="A36" s="158" t="s">
        <v>306</v>
      </c>
      <c r="B36" s="65">
        <v>0</v>
      </c>
      <c r="C36" s="66">
        <v>0</v>
      </c>
      <c r="D36" s="65">
        <v>0</v>
      </c>
      <c r="E36" s="66">
        <v>1</v>
      </c>
      <c r="F36" s="67"/>
      <c r="G36" s="65">
        <f t="shared" si="0"/>
        <v>0</v>
      </c>
      <c r="H36" s="66">
        <f t="shared" si="1"/>
        <v>-1</v>
      </c>
      <c r="I36" s="20" t="str">
        <f t="shared" si="2"/>
        <v>-</v>
      </c>
      <c r="J36" s="21">
        <f t="shared" si="3"/>
        <v>-1</v>
      </c>
    </row>
    <row r="37" spans="1:10" s="160" customFormat="1" x14ac:dyDescent="0.2">
      <c r="A37" s="178" t="s">
        <v>608</v>
      </c>
      <c r="B37" s="71">
        <v>50</v>
      </c>
      <c r="C37" s="72">
        <v>80</v>
      </c>
      <c r="D37" s="71">
        <v>361</v>
      </c>
      <c r="E37" s="72">
        <v>258</v>
      </c>
      <c r="F37" s="73"/>
      <c r="G37" s="71">
        <f t="shared" si="0"/>
        <v>-30</v>
      </c>
      <c r="H37" s="72">
        <f t="shared" si="1"/>
        <v>103</v>
      </c>
      <c r="I37" s="37">
        <f t="shared" si="2"/>
        <v>-0.375</v>
      </c>
      <c r="J37" s="38">
        <f t="shared" si="3"/>
        <v>0.39922480620155038</v>
      </c>
    </row>
    <row r="38" spans="1:10" x14ac:dyDescent="0.2">
      <c r="A38" s="177"/>
      <c r="B38" s="143"/>
      <c r="C38" s="144"/>
      <c r="D38" s="143"/>
      <c r="E38" s="144"/>
      <c r="F38" s="145"/>
      <c r="G38" s="143"/>
      <c r="H38" s="144"/>
      <c r="I38" s="151"/>
      <c r="J38" s="152"/>
    </row>
    <row r="39" spans="1:10" s="139" customFormat="1" x14ac:dyDescent="0.2">
      <c r="A39" s="159" t="s">
        <v>34</v>
      </c>
      <c r="B39" s="65"/>
      <c r="C39" s="66"/>
      <c r="D39" s="65"/>
      <c r="E39" s="66"/>
      <c r="F39" s="67"/>
      <c r="G39" s="65"/>
      <c r="H39" s="66"/>
      <c r="I39" s="20"/>
      <c r="J39" s="21"/>
    </row>
    <row r="40" spans="1:10" x14ac:dyDescent="0.2">
      <c r="A40" s="158" t="s">
        <v>456</v>
      </c>
      <c r="B40" s="65">
        <v>1</v>
      </c>
      <c r="C40" s="66">
        <v>2</v>
      </c>
      <c r="D40" s="65">
        <v>4</v>
      </c>
      <c r="E40" s="66">
        <v>2</v>
      </c>
      <c r="F40" s="67"/>
      <c r="G40" s="65">
        <f>B40-C40</f>
        <v>-1</v>
      </c>
      <c r="H40" s="66">
        <f>D40-E40</f>
        <v>2</v>
      </c>
      <c r="I40" s="20">
        <f>IF(C40=0, "-", IF(G40/C40&lt;10, G40/C40, "&gt;999%"))</f>
        <v>-0.5</v>
      </c>
      <c r="J40" s="21">
        <f>IF(E40=0, "-", IF(H40/E40&lt;10, H40/E40, "&gt;999%"))</f>
        <v>1</v>
      </c>
    </row>
    <row r="41" spans="1:10" x14ac:dyDescent="0.2">
      <c r="A41" s="158" t="s">
        <v>321</v>
      </c>
      <c r="B41" s="65">
        <v>1</v>
      </c>
      <c r="C41" s="66">
        <v>1</v>
      </c>
      <c r="D41" s="65">
        <v>3</v>
      </c>
      <c r="E41" s="66">
        <v>5</v>
      </c>
      <c r="F41" s="67"/>
      <c r="G41" s="65">
        <f>B41-C41</f>
        <v>0</v>
      </c>
      <c r="H41" s="66">
        <f>D41-E41</f>
        <v>-2</v>
      </c>
      <c r="I41" s="20">
        <f>IF(C41=0, "-", IF(G41/C41&lt;10, G41/C41, "&gt;999%"))</f>
        <v>0</v>
      </c>
      <c r="J41" s="21">
        <f>IF(E41=0, "-", IF(H41/E41&lt;10, H41/E41, "&gt;999%"))</f>
        <v>-0.4</v>
      </c>
    </row>
    <row r="42" spans="1:10" x14ac:dyDescent="0.2">
      <c r="A42" s="158" t="s">
        <v>274</v>
      </c>
      <c r="B42" s="65">
        <v>1</v>
      </c>
      <c r="C42" s="66">
        <v>1</v>
      </c>
      <c r="D42" s="65">
        <v>1</v>
      </c>
      <c r="E42" s="66">
        <v>3</v>
      </c>
      <c r="F42" s="67"/>
      <c r="G42" s="65">
        <f>B42-C42</f>
        <v>0</v>
      </c>
      <c r="H42" s="66">
        <f>D42-E42</f>
        <v>-2</v>
      </c>
      <c r="I42" s="20">
        <f>IF(C42=0, "-", IF(G42/C42&lt;10, G42/C42, "&gt;999%"))</f>
        <v>0</v>
      </c>
      <c r="J42" s="21">
        <f>IF(E42=0, "-", IF(H42/E42&lt;10, H42/E42, "&gt;999%"))</f>
        <v>-0.66666666666666663</v>
      </c>
    </row>
    <row r="43" spans="1:10" s="160" customFormat="1" x14ac:dyDescent="0.2">
      <c r="A43" s="178" t="s">
        <v>609</v>
      </c>
      <c r="B43" s="71">
        <v>3</v>
      </c>
      <c r="C43" s="72">
        <v>4</v>
      </c>
      <c r="D43" s="71">
        <v>8</v>
      </c>
      <c r="E43" s="72">
        <v>10</v>
      </c>
      <c r="F43" s="73"/>
      <c r="G43" s="71">
        <f>B43-C43</f>
        <v>-1</v>
      </c>
      <c r="H43" s="72">
        <f>D43-E43</f>
        <v>-2</v>
      </c>
      <c r="I43" s="37">
        <f>IF(C43=0, "-", IF(G43/C43&lt;10, G43/C43, "&gt;999%"))</f>
        <v>-0.25</v>
      </c>
      <c r="J43" s="38">
        <f>IF(E43=0, "-", IF(H43/E43&lt;10, H43/E43, "&gt;999%"))</f>
        <v>-0.2</v>
      </c>
    </row>
    <row r="44" spans="1:10" x14ac:dyDescent="0.2">
      <c r="A44" s="177"/>
      <c r="B44" s="143"/>
      <c r="C44" s="144"/>
      <c r="D44" s="143"/>
      <c r="E44" s="144"/>
      <c r="F44" s="145"/>
      <c r="G44" s="143"/>
      <c r="H44" s="144"/>
      <c r="I44" s="151"/>
      <c r="J44" s="152"/>
    </row>
    <row r="45" spans="1:10" s="139" customFormat="1" x14ac:dyDescent="0.2">
      <c r="A45" s="159" t="s">
        <v>35</v>
      </c>
      <c r="B45" s="65"/>
      <c r="C45" s="66"/>
      <c r="D45" s="65"/>
      <c r="E45" s="66"/>
      <c r="F45" s="67"/>
      <c r="G45" s="65"/>
      <c r="H45" s="66"/>
      <c r="I45" s="20"/>
      <c r="J45" s="21"/>
    </row>
    <row r="46" spans="1:10" x14ac:dyDescent="0.2">
      <c r="A46" s="158" t="s">
        <v>229</v>
      </c>
      <c r="B46" s="65">
        <v>8</v>
      </c>
      <c r="C46" s="66">
        <v>9</v>
      </c>
      <c r="D46" s="65">
        <v>58</v>
      </c>
      <c r="E46" s="66">
        <v>35</v>
      </c>
      <c r="F46" s="67"/>
      <c r="G46" s="65">
        <f t="shared" ref="G46:G66" si="4">B46-C46</f>
        <v>-1</v>
      </c>
      <c r="H46" s="66">
        <f t="shared" ref="H46:H66" si="5">D46-E46</f>
        <v>23</v>
      </c>
      <c r="I46" s="20">
        <f t="shared" ref="I46:I66" si="6">IF(C46=0, "-", IF(G46/C46&lt;10, G46/C46, "&gt;999%"))</f>
        <v>-0.1111111111111111</v>
      </c>
      <c r="J46" s="21">
        <f t="shared" ref="J46:J66" si="7">IF(E46=0, "-", IF(H46/E46&lt;10, H46/E46, "&gt;999%"))</f>
        <v>0.65714285714285714</v>
      </c>
    </row>
    <row r="47" spans="1:10" x14ac:dyDescent="0.2">
      <c r="A47" s="158" t="s">
        <v>296</v>
      </c>
      <c r="B47" s="65">
        <v>1</v>
      </c>
      <c r="C47" s="66">
        <v>2</v>
      </c>
      <c r="D47" s="65">
        <v>11</v>
      </c>
      <c r="E47" s="66">
        <v>13</v>
      </c>
      <c r="F47" s="67"/>
      <c r="G47" s="65">
        <f t="shared" si="4"/>
        <v>-1</v>
      </c>
      <c r="H47" s="66">
        <f t="shared" si="5"/>
        <v>-2</v>
      </c>
      <c r="I47" s="20">
        <f t="shared" si="6"/>
        <v>-0.5</v>
      </c>
      <c r="J47" s="21">
        <f t="shared" si="7"/>
        <v>-0.15384615384615385</v>
      </c>
    </row>
    <row r="48" spans="1:10" x14ac:dyDescent="0.2">
      <c r="A48" s="158" t="s">
        <v>230</v>
      </c>
      <c r="B48" s="65">
        <v>11</v>
      </c>
      <c r="C48" s="66">
        <v>9</v>
      </c>
      <c r="D48" s="65">
        <v>39</v>
      </c>
      <c r="E48" s="66">
        <v>22</v>
      </c>
      <c r="F48" s="67"/>
      <c r="G48" s="65">
        <f t="shared" si="4"/>
        <v>2</v>
      </c>
      <c r="H48" s="66">
        <f t="shared" si="5"/>
        <v>17</v>
      </c>
      <c r="I48" s="20">
        <f t="shared" si="6"/>
        <v>0.22222222222222221</v>
      </c>
      <c r="J48" s="21">
        <f t="shared" si="7"/>
        <v>0.77272727272727271</v>
      </c>
    </row>
    <row r="49" spans="1:10" x14ac:dyDescent="0.2">
      <c r="A49" s="158" t="s">
        <v>251</v>
      </c>
      <c r="B49" s="65">
        <v>13</v>
      </c>
      <c r="C49" s="66">
        <v>13</v>
      </c>
      <c r="D49" s="65">
        <v>76</v>
      </c>
      <c r="E49" s="66">
        <v>57</v>
      </c>
      <c r="F49" s="67"/>
      <c r="G49" s="65">
        <f t="shared" si="4"/>
        <v>0</v>
      </c>
      <c r="H49" s="66">
        <f t="shared" si="5"/>
        <v>19</v>
      </c>
      <c r="I49" s="20">
        <f t="shared" si="6"/>
        <v>0</v>
      </c>
      <c r="J49" s="21">
        <f t="shared" si="7"/>
        <v>0.33333333333333331</v>
      </c>
    </row>
    <row r="50" spans="1:10" x14ac:dyDescent="0.2">
      <c r="A50" s="158" t="s">
        <v>307</v>
      </c>
      <c r="B50" s="65">
        <v>7</v>
      </c>
      <c r="C50" s="66">
        <v>5</v>
      </c>
      <c r="D50" s="65">
        <v>27</v>
      </c>
      <c r="E50" s="66">
        <v>9</v>
      </c>
      <c r="F50" s="67"/>
      <c r="G50" s="65">
        <f t="shared" si="4"/>
        <v>2</v>
      </c>
      <c r="H50" s="66">
        <f t="shared" si="5"/>
        <v>18</v>
      </c>
      <c r="I50" s="20">
        <f t="shared" si="6"/>
        <v>0.4</v>
      </c>
      <c r="J50" s="21">
        <f t="shared" si="7"/>
        <v>2</v>
      </c>
    </row>
    <row r="51" spans="1:10" x14ac:dyDescent="0.2">
      <c r="A51" s="158" t="s">
        <v>252</v>
      </c>
      <c r="B51" s="65">
        <v>0</v>
      </c>
      <c r="C51" s="66">
        <v>0</v>
      </c>
      <c r="D51" s="65">
        <v>0</v>
      </c>
      <c r="E51" s="66">
        <v>1</v>
      </c>
      <c r="F51" s="67"/>
      <c r="G51" s="65">
        <f t="shared" si="4"/>
        <v>0</v>
      </c>
      <c r="H51" s="66">
        <f t="shared" si="5"/>
        <v>-1</v>
      </c>
      <c r="I51" s="20" t="str">
        <f t="shared" si="6"/>
        <v>-</v>
      </c>
      <c r="J51" s="21">
        <f t="shared" si="7"/>
        <v>-1</v>
      </c>
    </row>
    <row r="52" spans="1:10" x14ac:dyDescent="0.2">
      <c r="A52" s="158" t="s">
        <v>265</v>
      </c>
      <c r="B52" s="65">
        <v>2</v>
      </c>
      <c r="C52" s="66">
        <v>1</v>
      </c>
      <c r="D52" s="65">
        <v>7</v>
      </c>
      <c r="E52" s="66">
        <v>10</v>
      </c>
      <c r="F52" s="67"/>
      <c r="G52" s="65">
        <f t="shared" si="4"/>
        <v>1</v>
      </c>
      <c r="H52" s="66">
        <f t="shared" si="5"/>
        <v>-3</v>
      </c>
      <c r="I52" s="20">
        <f t="shared" si="6"/>
        <v>1</v>
      </c>
      <c r="J52" s="21">
        <f t="shared" si="7"/>
        <v>-0.3</v>
      </c>
    </row>
    <row r="53" spans="1:10" x14ac:dyDescent="0.2">
      <c r="A53" s="158" t="s">
        <v>275</v>
      </c>
      <c r="B53" s="65">
        <v>2</v>
      </c>
      <c r="C53" s="66">
        <v>0</v>
      </c>
      <c r="D53" s="65">
        <v>2</v>
      </c>
      <c r="E53" s="66">
        <v>0</v>
      </c>
      <c r="F53" s="67"/>
      <c r="G53" s="65">
        <f t="shared" si="4"/>
        <v>2</v>
      </c>
      <c r="H53" s="66">
        <f t="shared" si="5"/>
        <v>2</v>
      </c>
      <c r="I53" s="20" t="str">
        <f t="shared" si="6"/>
        <v>-</v>
      </c>
      <c r="J53" s="21" t="str">
        <f t="shared" si="7"/>
        <v>-</v>
      </c>
    </row>
    <row r="54" spans="1:10" x14ac:dyDescent="0.2">
      <c r="A54" s="158" t="s">
        <v>276</v>
      </c>
      <c r="B54" s="65">
        <v>0</v>
      </c>
      <c r="C54" s="66">
        <v>0</v>
      </c>
      <c r="D54" s="65">
        <v>1</v>
      </c>
      <c r="E54" s="66">
        <v>1</v>
      </c>
      <c r="F54" s="67"/>
      <c r="G54" s="65">
        <f t="shared" si="4"/>
        <v>0</v>
      </c>
      <c r="H54" s="66">
        <f t="shared" si="5"/>
        <v>0</v>
      </c>
      <c r="I54" s="20" t="str">
        <f t="shared" si="6"/>
        <v>-</v>
      </c>
      <c r="J54" s="21">
        <f t="shared" si="7"/>
        <v>0</v>
      </c>
    </row>
    <row r="55" spans="1:10" x14ac:dyDescent="0.2">
      <c r="A55" s="158" t="s">
        <v>322</v>
      </c>
      <c r="B55" s="65">
        <v>0</v>
      </c>
      <c r="C55" s="66">
        <v>0</v>
      </c>
      <c r="D55" s="65">
        <v>0</v>
      </c>
      <c r="E55" s="66">
        <v>2</v>
      </c>
      <c r="F55" s="67"/>
      <c r="G55" s="65">
        <f t="shared" si="4"/>
        <v>0</v>
      </c>
      <c r="H55" s="66">
        <f t="shared" si="5"/>
        <v>-2</v>
      </c>
      <c r="I55" s="20" t="str">
        <f t="shared" si="6"/>
        <v>-</v>
      </c>
      <c r="J55" s="21">
        <f t="shared" si="7"/>
        <v>-1</v>
      </c>
    </row>
    <row r="56" spans="1:10" x14ac:dyDescent="0.2">
      <c r="A56" s="158" t="s">
        <v>277</v>
      </c>
      <c r="B56" s="65">
        <v>0</v>
      </c>
      <c r="C56" s="66">
        <v>1</v>
      </c>
      <c r="D56" s="65">
        <v>0</v>
      </c>
      <c r="E56" s="66">
        <v>4</v>
      </c>
      <c r="F56" s="67"/>
      <c r="G56" s="65">
        <f t="shared" si="4"/>
        <v>-1</v>
      </c>
      <c r="H56" s="66">
        <f t="shared" si="5"/>
        <v>-4</v>
      </c>
      <c r="I56" s="20">
        <f t="shared" si="6"/>
        <v>-1</v>
      </c>
      <c r="J56" s="21">
        <f t="shared" si="7"/>
        <v>-1</v>
      </c>
    </row>
    <row r="57" spans="1:10" x14ac:dyDescent="0.2">
      <c r="A57" s="158" t="s">
        <v>231</v>
      </c>
      <c r="B57" s="65">
        <v>1</v>
      </c>
      <c r="C57" s="66">
        <v>0</v>
      </c>
      <c r="D57" s="65">
        <v>2</v>
      </c>
      <c r="E57" s="66">
        <v>3</v>
      </c>
      <c r="F57" s="67"/>
      <c r="G57" s="65">
        <f t="shared" si="4"/>
        <v>1</v>
      </c>
      <c r="H57" s="66">
        <f t="shared" si="5"/>
        <v>-1</v>
      </c>
      <c r="I57" s="20" t="str">
        <f t="shared" si="6"/>
        <v>-</v>
      </c>
      <c r="J57" s="21">
        <f t="shared" si="7"/>
        <v>-0.33333333333333331</v>
      </c>
    </row>
    <row r="58" spans="1:10" x14ac:dyDescent="0.2">
      <c r="A58" s="158" t="s">
        <v>368</v>
      </c>
      <c r="B58" s="65">
        <v>16</v>
      </c>
      <c r="C58" s="66">
        <v>11</v>
      </c>
      <c r="D58" s="65">
        <v>57</v>
      </c>
      <c r="E58" s="66">
        <v>49</v>
      </c>
      <c r="F58" s="67"/>
      <c r="G58" s="65">
        <f t="shared" si="4"/>
        <v>5</v>
      </c>
      <c r="H58" s="66">
        <f t="shared" si="5"/>
        <v>8</v>
      </c>
      <c r="I58" s="20">
        <f t="shared" si="6"/>
        <v>0.45454545454545453</v>
      </c>
      <c r="J58" s="21">
        <f t="shared" si="7"/>
        <v>0.16326530612244897</v>
      </c>
    </row>
    <row r="59" spans="1:10" x14ac:dyDescent="0.2">
      <c r="A59" s="158" t="s">
        <v>369</v>
      </c>
      <c r="B59" s="65">
        <v>7</v>
      </c>
      <c r="C59" s="66">
        <v>3</v>
      </c>
      <c r="D59" s="65">
        <v>18</v>
      </c>
      <c r="E59" s="66">
        <v>17</v>
      </c>
      <c r="F59" s="67"/>
      <c r="G59" s="65">
        <f t="shared" si="4"/>
        <v>4</v>
      </c>
      <c r="H59" s="66">
        <f t="shared" si="5"/>
        <v>1</v>
      </c>
      <c r="I59" s="20">
        <f t="shared" si="6"/>
        <v>1.3333333333333333</v>
      </c>
      <c r="J59" s="21">
        <f t="shared" si="7"/>
        <v>5.8823529411764705E-2</v>
      </c>
    </row>
    <row r="60" spans="1:10" x14ac:dyDescent="0.2">
      <c r="A60" s="158" t="s">
        <v>399</v>
      </c>
      <c r="B60" s="65">
        <v>14</v>
      </c>
      <c r="C60" s="66">
        <v>7</v>
      </c>
      <c r="D60" s="65">
        <v>72</v>
      </c>
      <c r="E60" s="66">
        <v>53</v>
      </c>
      <c r="F60" s="67"/>
      <c r="G60" s="65">
        <f t="shared" si="4"/>
        <v>7</v>
      </c>
      <c r="H60" s="66">
        <f t="shared" si="5"/>
        <v>19</v>
      </c>
      <c r="I60" s="20">
        <f t="shared" si="6"/>
        <v>1</v>
      </c>
      <c r="J60" s="21">
        <f t="shared" si="7"/>
        <v>0.35849056603773582</v>
      </c>
    </row>
    <row r="61" spans="1:10" x14ac:dyDescent="0.2">
      <c r="A61" s="158" t="s">
        <v>400</v>
      </c>
      <c r="B61" s="65">
        <v>6</v>
      </c>
      <c r="C61" s="66">
        <v>5</v>
      </c>
      <c r="D61" s="65">
        <v>14</v>
      </c>
      <c r="E61" s="66">
        <v>22</v>
      </c>
      <c r="F61" s="67"/>
      <c r="G61" s="65">
        <f t="shared" si="4"/>
        <v>1</v>
      </c>
      <c r="H61" s="66">
        <f t="shared" si="5"/>
        <v>-8</v>
      </c>
      <c r="I61" s="20">
        <f t="shared" si="6"/>
        <v>0.2</v>
      </c>
      <c r="J61" s="21">
        <f t="shared" si="7"/>
        <v>-0.36363636363636365</v>
      </c>
    </row>
    <row r="62" spans="1:10" x14ac:dyDescent="0.2">
      <c r="A62" s="158" t="s">
        <v>437</v>
      </c>
      <c r="B62" s="65">
        <v>13</v>
      </c>
      <c r="C62" s="66">
        <v>13</v>
      </c>
      <c r="D62" s="65">
        <v>55</v>
      </c>
      <c r="E62" s="66">
        <v>49</v>
      </c>
      <c r="F62" s="67"/>
      <c r="G62" s="65">
        <f t="shared" si="4"/>
        <v>0</v>
      </c>
      <c r="H62" s="66">
        <f t="shared" si="5"/>
        <v>6</v>
      </c>
      <c r="I62" s="20">
        <f t="shared" si="6"/>
        <v>0</v>
      </c>
      <c r="J62" s="21">
        <f t="shared" si="7"/>
        <v>0.12244897959183673</v>
      </c>
    </row>
    <row r="63" spans="1:10" x14ac:dyDescent="0.2">
      <c r="A63" s="158" t="s">
        <v>438</v>
      </c>
      <c r="B63" s="65">
        <v>2</v>
      </c>
      <c r="C63" s="66">
        <v>0</v>
      </c>
      <c r="D63" s="65">
        <v>11</v>
      </c>
      <c r="E63" s="66">
        <v>6</v>
      </c>
      <c r="F63" s="67"/>
      <c r="G63" s="65">
        <f t="shared" si="4"/>
        <v>2</v>
      </c>
      <c r="H63" s="66">
        <f t="shared" si="5"/>
        <v>5</v>
      </c>
      <c r="I63" s="20" t="str">
        <f t="shared" si="6"/>
        <v>-</v>
      </c>
      <c r="J63" s="21">
        <f t="shared" si="7"/>
        <v>0.83333333333333337</v>
      </c>
    </row>
    <row r="64" spans="1:10" x14ac:dyDescent="0.2">
      <c r="A64" s="158" t="s">
        <v>457</v>
      </c>
      <c r="B64" s="65">
        <v>4</v>
      </c>
      <c r="C64" s="66">
        <v>3</v>
      </c>
      <c r="D64" s="65">
        <v>11</v>
      </c>
      <c r="E64" s="66">
        <v>20</v>
      </c>
      <c r="F64" s="67"/>
      <c r="G64" s="65">
        <f t="shared" si="4"/>
        <v>1</v>
      </c>
      <c r="H64" s="66">
        <f t="shared" si="5"/>
        <v>-9</v>
      </c>
      <c r="I64" s="20">
        <f t="shared" si="6"/>
        <v>0.33333333333333331</v>
      </c>
      <c r="J64" s="21">
        <f t="shared" si="7"/>
        <v>-0.45</v>
      </c>
    </row>
    <row r="65" spans="1:10" x14ac:dyDescent="0.2">
      <c r="A65" s="158" t="s">
        <v>308</v>
      </c>
      <c r="B65" s="65">
        <v>0</v>
      </c>
      <c r="C65" s="66">
        <v>1</v>
      </c>
      <c r="D65" s="65">
        <v>0</v>
      </c>
      <c r="E65" s="66">
        <v>6</v>
      </c>
      <c r="F65" s="67"/>
      <c r="G65" s="65">
        <f t="shared" si="4"/>
        <v>-1</v>
      </c>
      <c r="H65" s="66">
        <f t="shared" si="5"/>
        <v>-6</v>
      </c>
      <c r="I65" s="20">
        <f t="shared" si="6"/>
        <v>-1</v>
      </c>
      <c r="J65" s="21">
        <f t="shared" si="7"/>
        <v>-1</v>
      </c>
    </row>
    <row r="66" spans="1:10" s="160" customFormat="1" x14ac:dyDescent="0.2">
      <c r="A66" s="178" t="s">
        <v>610</v>
      </c>
      <c r="B66" s="71">
        <v>107</v>
      </c>
      <c r="C66" s="72">
        <v>83</v>
      </c>
      <c r="D66" s="71">
        <v>461</v>
      </c>
      <c r="E66" s="72">
        <v>379</v>
      </c>
      <c r="F66" s="73"/>
      <c r="G66" s="71">
        <f t="shared" si="4"/>
        <v>24</v>
      </c>
      <c r="H66" s="72">
        <f t="shared" si="5"/>
        <v>82</v>
      </c>
      <c r="I66" s="37">
        <f t="shared" si="6"/>
        <v>0.28915662650602408</v>
      </c>
      <c r="J66" s="38">
        <f t="shared" si="7"/>
        <v>0.21635883905013192</v>
      </c>
    </row>
    <row r="67" spans="1:10" x14ac:dyDescent="0.2">
      <c r="A67" s="177"/>
      <c r="B67" s="143"/>
      <c r="C67" s="144"/>
      <c r="D67" s="143"/>
      <c r="E67" s="144"/>
      <c r="F67" s="145"/>
      <c r="G67" s="143"/>
      <c r="H67" s="144"/>
      <c r="I67" s="151"/>
      <c r="J67" s="152"/>
    </row>
    <row r="68" spans="1:10" s="139" customFormat="1" x14ac:dyDescent="0.2">
      <c r="A68" s="159" t="s">
        <v>36</v>
      </c>
      <c r="B68" s="65"/>
      <c r="C68" s="66"/>
      <c r="D68" s="65"/>
      <c r="E68" s="66"/>
      <c r="F68" s="67"/>
      <c r="G68" s="65"/>
      <c r="H68" s="66"/>
      <c r="I68" s="20"/>
      <c r="J68" s="21"/>
    </row>
    <row r="69" spans="1:10" x14ac:dyDescent="0.2">
      <c r="A69" s="158" t="s">
        <v>495</v>
      </c>
      <c r="B69" s="65">
        <v>11</v>
      </c>
      <c r="C69" s="66">
        <v>0</v>
      </c>
      <c r="D69" s="65">
        <v>27</v>
      </c>
      <c r="E69" s="66">
        <v>0</v>
      </c>
      <c r="F69" s="67"/>
      <c r="G69" s="65">
        <f>B69-C69</f>
        <v>11</v>
      </c>
      <c r="H69" s="66">
        <f>D69-E69</f>
        <v>27</v>
      </c>
      <c r="I69" s="20" t="str">
        <f>IF(C69=0, "-", IF(G69/C69&lt;10, G69/C69, "&gt;999%"))</f>
        <v>-</v>
      </c>
      <c r="J69" s="21" t="str">
        <f>IF(E69=0, "-", IF(H69/E69&lt;10, H69/E69, "&gt;999%"))</f>
        <v>-</v>
      </c>
    </row>
    <row r="70" spans="1:10" s="160" customFormat="1" x14ac:dyDescent="0.2">
      <c r="A70" s="178" t="s">
        <v>611</v>
      </c>
      <c r="B70" s="71">
        <v>11</v>
      </c>
      <c r="C70" s="72">
        <v>0</v>
      </c>
      <c r="D70" s="71">
        <v>27</v>
      </c>
      <c r="E70" s="72">
        <v>0</v>
      </c>
      <c r="F70" s="73"/>
      <c r="G70" s="71">
        <f>B70-C70</f>
        <v>11</v>
      </c>
      <c r="H70" s="72">
        <f>D70-E70</f>
        <v>27</v>
      </c>
      <c r="I70" s="37" t="str">
        <f>IF(C70=0, "-", IF(G70/C70&lt;10, G70/C70, "&gt;999%"))</f>
        <v>-</v>
      </c>
      <c r="J70" s="38" t="str">
        <f>IF(E70=0, "-", IF(H70/E70&lt;10, H70/E70, "&gt;999%"))</f>
        <v>-</v>
      </c>
    </row>
    <row r="71" spans="1:10" x14ac:dyDescent="0.2">
      <c r="A71" s="177"/>
      <c r="B71" s="143"/>
      <c r="C71" s="144"/>
      <c r="D71" s="143"/>
      <c r="E71" s="144"/>
      <c r="F71" s="145"/>
      <c r="G71" s="143"/>
      <c r="H71" s="144"/>
      <c r="I71" s="151"/>
      <c r="J71" s="152"/>
    </row>
    <row r="72" spans="1:10" s="139" customFormat="1" x14ac:dyDescent="0.2">
      <c r="A72" s="159" t="s">
        <v>37</v>
      </c>
      <c r="B72" s="65"/>
      <c r="C72" s="66"/>
      <c r="D72" s="65"/>
      <c r="E72" s="66"/>
      <c r="F72" s="67"/>
      <c r="G72" s="65"/>
      <c r="H72" s="66"/>
      <c r="I72" s="20"/>
      <c r="J72" s="21"/>
    </row>
    <row r="73" spans="1:10" x14ac:dyDescent="0.2">
      <c r="A73" s="158" t="s">
        <v>272</v>
      </c>
      <c r="B73" s="65">
        <v>0</v>
      </c>
      <c r="C73" s="66">
        <v>2</v>
      </c>
      <c r="D73" s="65">
        <v>7</v>
      </c>
      <c r="E73" s="66">
        <v>9</v>
      </c>
      <c r="F73" s="67"/>
      <c r="G73" s="65">
        <f>B73-C73</f>
        <v>-2</v>
      </c>
      <c r="H73" s="66">
        <f>D73-E73</f>
        <v>-2</v>
      </c>
      <c r="I73" s="20">
        <f>IF(C73=0, "-", IF(G73/C73&lt;10, G73/C73, "&gt;999%"))</f>
        <v>-1</v>
      </c>
      <c r="J73" s="21">
        <f>IF(E73=0, "-", IF(H73/E73&lt;10, H73/E73, "&gt;999%"))</f>
        <v>-0.22222222222222221</v>
      </c>
    </row>
    <row r="74" spans="1:10" s="160" customFormat="1" x14ac:dyDescent="0.2">
      <c r="A74" s="178" t="s">
        <v>612</v>
      </c>
      <c r="B74" s="71">
        <v>0</v>
      </c>
      <c r="C74" s="72">
        <v>2</v>
      </c>
      <c r="D74" s="71">
        <v>7</v>
      </c>
      <c r="E74" s="72">
        <v>9</v>
      </c>
      <c r="F74" s="73"/>
      <c r="G74" s="71">
        <f>B74-C74</f>
        <v>-2</v>
      </c>
      <c r="H74" s="72">
        <f>D74-E74</f>
        <v>-2</v>
      </c>
      <c r="I74" s="37">
        <f>IF(C74=0, "-", IF(G74/C74&lt;10, G74/C74, "&gt;999%"))</f>
        <v>-1</v>
      </c>
      <c r="J74" s="38">
        <f>IF(E74=0, "-", IF(H74/E74&lt;10, H74/E74, "&gt;999%"))</f>
        <v>-0.22222222222222221</v>
      </c>
    </row>
    <row r="75" spans="1:10" x14ac:dyDescent="0.2">
      <c r="A75" s="177"/>
      <c r="B75" s="143"/>
      <c r="C75" s="144"/>
      <c r="D75" s="143"/>
      <c r="E75" s="144"/>
      <c r="F75" s="145"/>
      <c r="G75" s="143"/>
      <c r="H75" s="144"/>
      <c r="I75" s="151"/>
      <c r="J75" s="152"/>
    </row>
    <row r="76" spans="1:10" s="139" customFormat="1" x14ac:dyDescent="0.2">
      <c r="A76" s="159" t="s">
        <v>38</v>
      </c>
      <c r="B76" s="65"/>
      <c r="C76" s="66"/>
      <c r="D76" s="65"/>
      <c r="E76" s="66"/>
      <c r="F76" s="67"/>
      <c r="G76" s="65"/>
      <c r="H76" s="66"/>
      <c r="I76" s="20"/>
      <c r="J76" s="21"/>
    </row>
    <row r="77" spans="1:10" x14ac:dyDescent="0.2">
      <c r="A77" s="158" t="s">
        <v>208</v>
      </c>
      <c r="B77" s="65">
        <v>1</v>
      </c>
      <c r="C77" s="66">
        <v>0</v>
      </c>
      <c r="D77" s="65">
        <v>2</v>
      </c>
      <c r="E77" s="66">
        <v>0</v>
      </c>
      <c r="F77" s="67"/>
      <c r="G77" s="65">
        <f>B77-C77</f>
        <v>1</v>
      </c>
      <c r="H77" s="66">
        <f>D77-E77</f>
        <v>2</v>
      </c>
      <c r="I77" s="20" t="str">
        <f>IF(C77=0, "-", IF(G77/C77&lt;10, G77/C77, "&gt;999%"))</f>
        <v>-</v>
      </c>
      <c r="J77" s="21" t="str">
        <f>IF(E77=0, "-", IF(H77/E77&lt;10, H77/E77, "&gt;999%"))</f>
        <v>-</v>
      </c>
    </row>
    <row r="78" spans="1:10" x14ac:dyDescent="0.2">
      <c r="A78" s="158" t="s">
        <v>330</v>
      </c>
      <c r="B78" s="65">
        <v>0</v>
      </c>
      <c r="C78" s="66">
        <v>0</v>
      </c>
      <c r="D78" s="65">
        <v>0</v>
      </c>
      <c r="E78" s="66">
        <v>1</v>
      </c>
      <c r="F78" s="67"/>
      <c r="G78" s="65">
        <f>B78-C78</f>
        <v>0</v>
      </c>
      <c r="H78" s="66">
        <f>D78-E78</f>
        <v>-1</v>
      </c>
      <c r="I78" s="20" t="str">
        <f>IF(C78=0, "-", IF(G78/C78&lt;10, G78/C78, "&gt;999%"))</f>
        <v>-</v>
      </c>
      <c r="J78" s="21">
        <f>IF(E78=0, "-", IF(H78/E78&lt;10, H78/E78, "&gt;999%"))</f>
        <v>-1</v>
      </c>
    </row>
    <row r="79" spans="1:10" x14ac:dyDescent="0.2">
      <c r="A79" s="158" t="s">
        <v>376</v>
      </c>
      <c r="B79" s="65">
        <v>0</v>
      </c>
      <c r="C79" s="66">
        <v>0</v>
      </c>
      <c r="D79" s="65">
        <v>1</v>
      </c>
      <c r="E79" s="66">
        <v>0</v>
      </c>
      <c r="F79" s="67"/>
      <c r="G79" s="65">
        <f>B79-C79</f>
        <v>0</v>
      </c>
      <c r="H79" s="66">
        <f>D79-E79</f>
        <v>1</v>
      </c>
      <c r="I79" s="20" t="str">
        <f>IF(C79=0, "-", IF(G79/C79&lt;10, G79/C79, "&gt;999%"))</f>
        <v>-</v>
      </c>
      <c r="J79" s="21" t="str">
        <f>IF(E79=0, "-", IF(H79/E79&lt;10, H79/E79, "&gt;999%"))</f>
        <v>-</v>
      </c>
    </row>
    <row r="80" spans="1:10" s="160" customFormat="1" x14ac:dyDescent="0.2">
      <c r="A80" s="178" t="s">
        <v>613</v>
      </c>
      <c r="B80" s="71">
        <v>1</v>
      </c>
      <c r="C80" s="72">
        <v>0</v>
      </c>
      <c r="D80" s="71">
        <v>3</v>
      </c>
      <c r="E80" s="72">
        <v>1</v>
      </c>
      <c r="F80" s="73"/>
      <c r="G80" s="71">
        <f>B80-C80</f>
        <v>1</v>
      </c>
      <c r="H80" s="72">
        <f>D80-E80</f>
        <v>2</v>
      </c>
      <c r="I80" s="37" t="str">
        <f>IF(C80=0, "-", IF(G80/C80&lt;10, G80/C80, "&gt;999%"))</f>
        <v>-</v>
      </c>
      <c r="J80" s="38">
        <f>IF(E80=0, "-", IF(H80/E80&lt;10, H80/E80, "&gt;999%"))</f>
        <v>2</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535</v>
      </c>
      <c r="B83" s="65">
        <v>6</v>
      </c>
      <c r="C83" s="66">
        <v>4</v>
      </c>
      <c r="D83" s="65">
        <v>15</v>
      </c>
      <c r="E83" s="66">
        <v>9</v>
      </c>
      <c r="F83" s="67"/>
      <c r="G83" s="65">
        <f>B83-C83</f>
        <v>2</v>
      </c>
      <c r="H83" s="66">
        <f>D83-E83</f>
        <v>6</v>
      </c>
      <c r="I83" s="20">
        <f>IF(C83=0, "-", IF(G83/C83&lt;10, G83/C83, "&gt;999%"))</f>
        <v>0.5</v>
      </c>
      <c r="J83" s="21">
        <f>IF(E83=0, "-", IF(H83/E83&lt;10, H83/E83, "&gt;999%"))</f>
        <v>0.66666666666666663</v>
      </c>
    </row>
    <row r="84" spans="1:10" s="160" customFormat="1" x14ac:dyDescent="0.2">
      <c r="A84" s="178" t="s">
        <v>614</v>
      </c>
      <c r="B84" s="71">
        <v>6</v>
      </c>
      <c r="C84" s="72">
        <v>4</v>
      </c>
      <c r="D84" s="71">
        <v>15</v>
      </c>
      <c r="E84" s="72">
        <v>9</v>
      </c>
      <c r="F84" s="73"/>
      <c r="G84" s="71">
        <f>B84-C84</f>
        <v>2</v>
      </c>
      <c r="H84" s="72">
        <f>D84-E84</f>
        <v>6</v>
      </c>
      <c r="I84" s="37">
        <f>IF(C84=0, "-", IF(G84/C84&lt;10, G84/C84, "&gt;999%"))</f>
        <v>0.5</v>
      </c>
      <c r="J84" s="38">
        <f>IF(E84=0, "-", IF(H84/E84&lt;10, H84/E84, "&gt;999%"))</f>
        <v>0.66666666666666663</v>
      </c>
    </row>
    <row r="85" spans="1:10" x14ac:dyDescent="0.2">
      <c r="A85" s="177"/>
      <c r="B85" s="143"/>
      <c r="C85" s="144"/>
      <c r="D85" s="143"/>
      <c r="E85" s="144"/>
      <c r="F85" s="145"/>
      <c r="G85" s="143"/>
      <c r="H85" s="144"/>
      <c r="I85" s="151"/>
      <c r="J85" s="152"/>
    </row>
    <row r="86" spans="1:10" s="139" customFormat="1" x14ac:dyDescent="0.2">
      <c r="A86" s="159" t="s">
        <v>40</v>
      </c>
      <c r="B86" s="65"/>
      <c r="C86" s="66"/>
      <c r="D86" s="65"/>
      <c r="E86" s="66"/>
      <c r="F86" s="67"/>
      <c r="G86" s="65"/>
      <c r="H86" s="66"/>
      <c r="I86" s="20"/>
      <c r="J86" s="21"/>
    </row>
    <row r="87" spans="1:10" x14ac:dyDescent="0.2">
      <c r="A87" s="158" t="s">
        <v>323</v>
      </c>
      <c r="B87" s="65">
        <v>0</v>
      </c>
      <c r="C87" s="66">
        <v>0</v>
      </c>
      <c r="D87" s="65">
        <v>2</v>
      </c>
      <c r="E87" s="66">
        <v>5</v>
      </c>
      <c r="F87" s="67"/>
      <c r="G87" s="65">
        <f>B87-C87</f>
        <v>0</v>
      </c>
      <c r="H87" s="66">
        <f>D87-E87</f>
        <v>-3</v>
      </c>
      <c r="I87" s="20" t="str">
        <f>IF(C87=0, "-", IF(G87/C87&lt;10, G87/C87, "&gt;999%"))</f>
        <v>-</v>
      </c>
      <c r="J87" s="21">
        <f>IF(E87=0, "-", IF(H87/E87&lt;10, H87/E87, "&gt;999%"))</f>
        <v>-0.6</v>
      </c>
    </row>
    <row r="88" spans="1:10" s="160" customFormat="1" x14ac:dyDescent="0.2">
      <c r="A88" s="178" t="s">
        <v>615</v>
      </c>
      <c r="B88" s="71">
        <v>0</v>
      </c>
      <c r="C88" s="72">
        <v>0</v>
      </c>
      <c r="D88" s="71">
        <v>2</v>
      </c>
      <c r="E88" s="72">
        <v>5</v>
      </c>
      <c r="F88" s="73"/>
      <c r="G88" s="71">
        <f>B88-C88</f>
        <v>0</v>
      </c>
      <c r="H88" s="72">
        <f>D88-E88</f>
        <v>-3</v>
      </c>
      <c r="I88" s="37" t="str">
        <f>IF(C88=0, "-", IF(G88/C88&lt;10, G88/C88, "&gt;999%"))</f>
        <v>-</v>
      </c>
      <c r="J88" s="38">
        <f>IF(E88=0, "-", IF(H88/E88&lt;10, H88/E88, "&gt;999%"))</f>
        <v>-0.6</v>
      </c>
    </row>
    <row r="89" spans="1:10" x14ac:dyDescent="0.2">
      <c r="A89" s="177"/>
      <c r="B89" s="143"/>
      <c r="C89" s="144"/>
      <c r="D89" s="143"/>
      <c r="E89" s="144"/>
      <c r="F89" s="145"/>
      <c r="G89" s="143"/>
      <c r="H89" s="144"/>
      <c r="I89" s="151"/>
      <c r="J89" s="152"/>
    </row>
    <row r="90" spans="1:10" s="139" customFormat="1" x14ac:dyDescent="0.2">
      <c r="A90" s="159" t="s">
        <v>41</v>
      </c>
      <c r="B90" s="65"/>
      <c r="C90" s="66"/>
      <c r="D90" s="65"/>
      <c r="E90" s="66"/>
      <c r="F90" s="67"/>
      <c r="G90" s="65"/>
      <c r="H90" s="66"/>
      <c r="I90" s="20"/>
      <c r="J90" s="21"/>
    </row>
    <row r="91" spans="1:10" x14ac:dyDescent="0.2">
      <c r="A91" s="158" t="s">
        <v>294</v>
      </c>
      <c r="B91" s="65">
        <v>0</v>
      </c>
      <c r="C91" s="66">
        <v>0</v>
      </c>
      <c r="D91" s="65">
        <v>0</v>
      </c>
      <c r="E91" s="66">
        <v>3</v>
      </c>
      <c r="F91" s="67"/>
      <c r="G91" s="65">
        <f>B91-C91</f>
        <v>0</v>
      </c>
      <c r="H91" s="66">
        <f>D91-E91</f>
        <v>-3</v>
      </c>
      <c r="I91" s="20" t="str">
        <f>IF(C91=0, "-", IF(G91/C91&lt;10, G91/C91, "&gt;999%"))</f>
        <v>-</v>
      </c>
      <c r="J91" s="21">
        <f>IF(E91=0, "-", IF(H91/E91&lt;10, H91/E91, "&gt;999%"))</f>
        <v>-1</v>
      </c>
    </row>
    <row r="92" spans="1:10" x14ac:dyDescent="0.2">
      <c r="A92" s="158" t="s">
        <v>192</v>
      </c>
      <c r="B92" s="65">
        <v>9</v>
      </c>
      <c r="C92" s="66">
        <v>2</v>
      </c>
      <c r="D92" s="65">
        <v>25</v>
      </c>
      <c r="E92" s="66">
        <v>12</v>
      </c>
      <c r="F92" s="67"/>
      <c r="G92" s="65">
        <f>B92-C92</f>
        <v>7</v>
      </c>
      <c r="H92" s="66">
        <f>D92-E92</f>
        <v>13</v>
      </c>
      <c r="I92" s="20">
        <f>IF(C92=0, "-", IF(G92/C92&lt;10, G92/C92, "&gt;999%"))</f>
        <v>3.5</v>
      </c>
      <c r="J92" s="21">
        <f>IF(E92=0, "-", IF(H92/E92&lt;10, H92/E92, "&gt;999%"))</f>
        <v>1.0833333333333333</v>
      </c>
    </row>
    <row r="93" spans="1:10" x14ac:dyDescent="0.2">
      <c r="A93" s="158" t="s">
        <v>344</v>
      </c>
      <c r="B93" s="65">
        <v>0</v>
      </c>
      <c r="C93" s="66">
        <v>2</v>
      </c>
      <c r="D93" s="65">
        <v>0</v>
      </c>
      <c r="E93" s="66">
        <v>6</v>
      </c>
      <c r="F93" s="67"/>
      <c r="G93" s="65">
        <f>B93-C93</f>
        <v>-2</v>
      </c>
      <c r="H93" s="66">
        <f>D93-E93</f>
        <v>-6</v>
      </c>
      <c r="I93" s="20">
        <f>IF(C93=0, "-", IF(G93/C93&lt;10, G93/C93, "&gt;999%"))</f>
        <v>-1</v>
      </c>
      <c r="J93" s="21">
        <f>IF(E93=0, "-", IF(H93/E93&lt;10, H93/E93, "&gt;999%"))</f>
        <v>-1</v>
      </c>
    </row>
    <row r="94" spans="1:10" s="160" customFormat="1" x14ac:dyDescent="0.2">
      <c r="A94" s="178" t="s">
        <v>616</v>
      </c>
      <c r="B94" s="71">
        <v>9</v>
      </c>
      <c r="C94" s="72">
        <v>4</v>
      </c>
      <c r="D94" s="71">
        <v>25</v>
      </c>
      <c r="E94" s="72">
        <v>21</v>
      </c>
      <c r="F94" s="73"/>
      <c r="G94" s="71">
        <f>B94-C94</f>
        <v>5</v>
      </c>
      <c r="H94" s="72">
        <f>D94-E94</f>
        <v>4</v>
      </c>
      <c r="I94" s="37">
        <f>IF(C94=0, "-", IF(G94/C94&lt;10, G94/C94, "&gt;999%"))</f>
        <v>1.25</v>
      </c>
      <c r="J94" s="38">
        <f>IF(E94=0, "-", IF(H94/E94&lt;10, H94/E94, "&gt;999%"))</f>
        <v>0.19047619047619047</v>
      </c>
    </row>
    <row r="95" spans="1:10" x14ac:dyDescent="0.2">
      <c r="A95" s="177"/>
      <c r="B95" s="143"/>
      <c r="C95" s="144"/>
      <c r="D95" s="143"/>
      <c r="E95" s="144"/>
      <c r="F95" s="145"/>
      <c r="G95" s="143"/>
      <c r="H95" s="144"/>
      <c r="I95" s="151"/>
      <c r="J95" s="152"/>
    </row>
    <row r="96" spans="1:10" s="139" customFormat="1" x14ac:dyDescent="0.2">
      <c r="A96" s="159" t="s">
        <v>42</v>
      </c>
      <c r="B96" s="65"/>
      <c r="C96" s="66"/>
      <c r="D96" s="65"/>
      <c r="E96" s="66"/>
      <c r="F96" s="67"/>
      <c r="G96" s="65"/>
      <c r="H96" s="66"/>
      <c r="I96" s="20"/>
      <c r="J96" s="21"/>
    </row>
    <row r="97" spans="1:10" x14ac:dyDescent="0.2">
      <c r="A97" s="158" t="s">
        <v>472</v>
      </c>
      <c r="B97" s="65">
        <v>0</v>
      </c>
      <c r="C97" s="66">
        <v>1</v>
      </c>
      <c r="D97" s="65">
        <v>0</v>
      </c>
      <c r="E97" s="66">
        <v>1</v>
      </c>
      <c r="F97" s="67"/>
      <c r="G97" s="65">
        <f>B97-C97</f>
        <v>-1</v>
      </c>
      <c r="H97" s="66">
        <f>D97-E97</f>
        <v>-1</v>
      </c>
      <c r="I97" s="20">
        <f>IF(C97=0, "-", IF(G97/C97&lt;10, G97/C97, "&gt;999%"))</f>
        <v>-1</v>
      </c>
      <c r="J97" s="21">
        <f>IF(E97=0, "-", IF(H97/E97&lt;10, H97/E97, "&gt;999%"))</f>
        <v>-1</v>
      </c>
    </row>
    <row r="98" spans="1:10" x14ac:dyDescent="0.2">
      <c r="A98" s="158" t="s">
        <v>513</v>
      </c>
      <c r="B98" s="65">
        <v>1</v>
      </c>
      <c r="C98" s="66">
        <v>4</v>
      </c>
      <c r="D98" s="65">
        <v>25</v>
      </c>
      <c r="E98" s="66">
        <v>15</v>
      </c>
      <c r="F98" s="67"/>
      <c r="G98" s="65">
        <f>B98-C98</f>
        <v>-3</v>
      </c>
      <c r="H98" s="66">
        <f>D98-E98</f>
        <v>10</v>
      </c>
      <c r="I98" s="20">
        <f>IF(C98=0, "-", IF(G98/C98&lt;10, G98/C98, "&gt;999%"))</f>
        <v>-0.75</v>
      </c>
      <c r="J98" s="21">
        <f>IF(E98=0, "-", IF(H98/E98&lt;10, H98/E98, "&gt;999%"))</f>
        <v>0.66666666666666663</v>
      </c>
    </row>
    <row r="99" spans="1:10" s="160" customFormat="1" x14ac:dyDescent="0.2">
      <c r="A99" s="178" t="s">
        <v>617</v>
      </c>
      <c r="B99" s="71">
        <v>1</v>
      </c>
      <c r="C99" s="72">
        <v>5</v>
      </c>
      <c r="D99" s="71">
        <v>25</v>
      </c>
      <c r="E99" s="72">
        <v>16</v>
      </c>
      <c r="F99" s="73"/>
      <c r="G99" s="71">
        <f>B99-C99</f>
        <v>-4</v>
      </c>
      <c r="H99" s="72">
        <f>D99-E99</f>
        <v>9</v>
      </c>
      <c r="I99" s="37">
        <f>IF(C99=0, "-", IF(G99/C99&lt;10, G99/C99, "&gt;999%"))</f>
        <v>-0.8</v>
      </c>
      <c r="J99" s="38">
        <f>IF(E99=0, "-", IF(H99/E99&lt;10, H99/E99, "&gt;999%"))</f>
        <v>0.5625</v>
      </c>
    </row>
    <row r="100" spans="1:10" x14ac:dyDescent="0.2">
      <c r="A100" s="177"/>
      <c r="B100" s="143"/>
      <c r="C100" s="144"/>
      <c r="D100" s="143"/>
      <c r="E100" s="144"/>
      <c r="F100" s="145"/>
      <c r="G100" s="143"/>
      <c r="H100" s="144"/>
      <c r="I100" s="151"/>
      <c r="J100" s="152"/>
    </row>
    <row r="101" spans="1:10" s="139" customFormat="1" x14ac:dyDescent="0.2">
      <c r="A101" s="159" t="s">
        <v>43</v>
      </c>
      <c r="B101" s="65"/>
      <c r="C101" s="66"/>
      <c r="D101" s="65"/>
      <c r="E101" s="66"/>
      <c r="F101" s="67"/>
      <c r="G101" s="65"/>
      <c r="H101" s="66"/>
      <c r="I101" s="20"/>
      <c r="J101" s="21"/>
    </row>
    <row r="102" spans="1:10" x14ac:dyDescent="0.2">
      <c r="A102" s="158" t="s">
        <v>331</v>
      </c>
      <c r="B102" s="65">
        <v>0</v>
      </c>
      <c r="C102" s="66">
        <v>2</v>
      </c>
      <c r="D102" s="65">
        <v>0</v>
      </c>
      <c r="E102" s="66">
        <v>3</v>
      </c>
      <c r="F102" s="67"/>
      <c r="G102" s="65">
        <f t="shared" ref="G102:G116" si="8">B102-C102</f>
        <v>-2</v>
      </c>
      <c r="H102" s="66">
        <f t="shared" ref="H102:H116" si="9">D102-E102</f>
        <v>-3</v>
      </c>
      <c r="I102" s="20">
        <f t="shared" ref="I102:I116" si="10">IF(C102=0, "-", IF(G102/C102&lt;10, G102/C102, "&gt;999%"))</f>
        <v>-1</v>
      </c>
      <c r="J102" s="21">
        <f t="shared" ref="J102:J116" si="11">IF(E102=0, "-", IF(H102/E102&lt;10, H102/E102, "&gt;999%"))</f>
        <v>-1</v>
      </c>
    </row>
    <row r="103" spans="1:10" x14ac:dyDescent="0.2">
      <c r="A103" s="158" t="s">
        <v>410</v>
      </c>
      <c r="B103" s="65">
        <v>0</v>
      </c>
      <c r="C103" s="66">
        <v>14</v>
      </c>
      <c r="D103" s="65">
        <v>1</v>
      </c>
      <c r="E103" s="66">
        <v>41</v>
      </c>
      <c r="F103" s="67"/>
      <c r="G103" s="65">
        <f t="shared" si="8"/>
        <v>-14</v>
      </c>
      <c r="H103" s="66">
        <f t="shared" si="9"/>
        <v>-40</v>
      </c>
      <c r="I103" s="20">
        <f t="shared" si="10"/>
        <v>-1</v>
      </c>
      <c r="J103" s="21">
        <f t="shared" si="11"/>
        <v>-0.97560975609756095</v>
      </c>
    </row>
    <row r="104" spans="1:10" x14ac:dyDescent="0.2">
      <c r="A104" s="158" t="s">
        <v>377</v>
      </c>
      <c r="B104" s="65">
        <v>5</v>
      </c>
      <c r="C104" s="66">
        <v>6</v>
      </c>
      <c r="D104" s="65">
        <v>94</v>
      </c>
      <c r="E104" s="66">
        <v>67</v>
      </c>
      <c r="F104" s="67"/>
      <c r="G104" s="65">
        <f t="shared" si="8"/>
        <v>-1</v>
      </c>
      <c r="H104" s="66">
        <f t="shared" si="9"/>
        <v>27</v>
      </c>
      <c r="I104" s="20">
        <f t="shared" si="10"/>
        <v>-0.16666666666666666</v>
      </c>
      <c r="J104" s="21">
        <f t="shared" si="11"/>
        <v>0.40298507462686567</v>
      </c>
    </row>
    <row r="105" spans="1:10" x14ac:dyDescent="0.2">
      <c r="A105" s="158" t="s">
        <v>411</v>
      </c>
      <c r="B105" s="65">
        <v>46</v>
      </c>
      <c r="C105" s="66">
        <v>40</v>
      </c>
      <c r="D105" s="65">
        <v>207</v>
      </c>
      <c r="E105" s="66">
        <v>170</v>
      </c>
      <c r="F105" s="67"/>
      <c r="G105" s="65">
        <f t="shared" si="8"/>
        <v>6</v>
      </c>
      <c r="H105" s="66">
        <f t="shared" si="9"/>
        <v>37</v>
      </c>
      <c r="I105" s="20">
        <f t="shared" si="10"/>
        <v>0.15</v>
      </c>
      <c r="J105" s="21">
        <f t="shared" si="11"/>
        <v>0.21764705882352942</v>
      </c>
    </row>
    <row r="106" spans="1:10" x14ac:dyDescent="0.2">
      <c r="A106" s="158" t="s">
        <v>195</v>
      </c>
      <c r="B106" s="65">
        <v>5</v>
      </c>
      <c r="C106" s="66">
        <v>5</v>
      </c>
      <c r="D106" s="65">
        <v>20</v>
      </c>
      <c r="E106" s="66">
        <v>9</v>
      </c>
      <c r="F106" s="67"/>
      <c r="G106" s="65">
        <f t="shared" si="8"/>
        <v>0</v>
      </c>
      <c r="H106" s="66">
        <f t="shared" si="9"/>
        <v>11</v>
      </c>
      <c r="I106" s="20">
        <f t="shared" si="10"/>
        <v>0</v>
      </c>
      <c r="J106" s="21">
        <f t="shared" si="11"/>
        <v>1.2222222222222223</v>
      </c>
    </row>
    <row r="107" spans="1:10" x14ac:dyDescent="0.2">
      <c r="A107" s="158" t="s">
        <v>211</v>
      </c>
      <c r="B107" s="65">
        <v>8</v>
      </c>
      <c r="C107" s="66">
        <v>23</v>
      </c>
      <c r="D107" s="65">
        <v>35</v>
      </c>
      <c r="E107" s="66">
        <v>80</v>
      </c>
      <c r="F107" s="67"/>
      <c r="G107" s="65">
        <f t="shared" si="8"/>
        <v>-15</v>
      </c>
      <c r="H107" s="66">
        <f t="shared" si="9"/>
        <v>-45</v>
      </c>
      <c r="I107" s="20">
        <f t="shared" si="10"/>
        <v>-0.65217391304347827</v>
      </c>
      <c r="J107" s="21">
        <f t="shared" si="11"/>
        <v>-0.5625</v>
      </c>
    </row>
    <row r="108" spans="1:10" x14ac:dyDescent="0.2">
      <c r="A108" s="158" t="s">
        <v>237</v>
      </c>
      <c r="B108" s="65">
        <v>0</v>
      </c>
      <c r="C108" s="66">
        <v>0</v>
      </c>
      <c r="D108" s="65">
        <v>0</v>
      </c>
      <c r="E108" s="66">
        <v>3</v>
      </c>
      <c r="F108" s="67"/>
      <c r="G108" s="65">
        <f t="shared" si="8"/>
        <v>0</v>
      </c>
      <c r="H108" s="66">
        <f t="shared" si="9"/>
        <v>-3</v>
      </c>
      <c r="I108" s="20" t="str">
        <f t="shared" si="10"/>
        <v>-</v>
      </c>
      <c r="J108" s="21">
        <f t="shared" si="11"/>
        <v>-1</v>
      </c>
    </row>
    <row r="109" spans="1:10" x14ac:dyDescent="0.2">
      <c r="A109" s="158" t="s">
        <v>297</v>
      </c>
      <c r="B109" s="65">
        <v>29</v>
      </c>
      <c r="C109" s="66">
        <v>22</v>
      </c>
      <c r="D109" s="65">
        <v>100</v>
      </c>
      <c r="E109" s="66">
        <v>107</v>
      </c>
      <c r="F109" s="67"/>
      <c r="G109" s="65">
        <f t="shared" si="8"/>
        <v>7</v>
      </c>
      <c r="H109" s="66">
        <f t="shared" si="9"/>
        <v>-7</v>
      </c>
      <c r="I109" s="20">
        <f t="shared" si="10"/>
        <v>0.31818181818181818</v>
      </c>
      <c r="J109" s="21">
        <f t="shared" si="11"/>
        <v>-6.5420560747663545E-2</v>
      </c>
    </row>
    <row r="110" spans="1:10" x14ac:dyDescent="0.2">
      <c r="A110" s="158" t="s">
        <v>332</v>
      </c>
      <c r="B110" s="65">
        <v>17</v>
      </c>
      <c r="C110" s="66">
        <v>0</v>
      </c>
      <c r="D110" s="65">
        <v>112</v>
      </c>
      <c r="E110" s="66">
        <v>0</v>
      </c>
      <c r="F110" s="67"/>
      <c r="G110" s="65">
        <f t="shared" si="8"/>
        <v>17</v>
      </c>
      <c r="H110" s="66">
        <f t="shared" si="9"/>
        <v>112</v>
      </c>
      <c r="I110" s="20" t="str">
        <f t="shared" si="10"/>
        <v>-</v>
      </c>
      <c r="J110" s="21" t="str">
        <f t="shared" si="11"/>
        <v>-</v>
      </c>
    </row>
    <row r="111" spans="1:10" x14ac:dyDescent="0.2">
      <c r="A111" s="158" t="s">
        <v>486</v>
      </c>
      <c r="B111" s="65">
        <v>27</v>
      </c>
      <c r="C111" s="66">
        <v>4</v>
      </c>
      <c r="D111" s="65">
        <v>116</v>
      </c>
      <c r="E111" s="66">
        <v>53</v>
      </c>
      <c r="F111" s="67"/>
      <c r="G111" s="65">
        <f t="shared" si="8"/>
        <v>23</v>
      </c>
      <c r="H111" s="66">
        <f t="shared" si="9"/>
        <v>63</v>
      </c>
      <c r="I111" s="20">
        <f t="shared" si="10"/>
        <v>5.75</v>
      </c>
      <c r="J111" s="21">
        <f t="shared" si="11"/>
        <v>1.1886792452830188</v>
      </c>
    </row>
    <row r="112" spans="1:10" x14ac:dyDescent="0.2">
      <c r="A112" s="158" t="s">
        <v>496</v>
      </c>
      <c r="B112" s="65">
        <v>323</v>
      </c>
      <c r="C112" s="66">
        <v>300</v>
      </c>
      <c r="D112" s="65">
        <v>1382</v>
      </c>
      <c r="E112" s="66">
        <v>1060</v>
      </c>
      <c r="F112" s="67"/>
      <c r="G112" s="65">
        <f t="shared" si="8"/>
        <v>23</v>
      </c>
      <c r="H112" s="66">
        <f t="shared" si="9"/>
        <v>322</v>
      </c>
      <c r="I112" s="20">
        <f t="shared" si="10"/>
        <v>7.6666666666666661E-2</v>
      </c>
      <c r="J112" s="21">
        <f t="shared" si="11"/>
        <v>0.30377358490566037</v>
      </c>
    </row>
    <row r="113" spans="1:10" x14ac:dyDescent="0.2">
      <c r="A113" s="158" t="s">
        <v>464</v>
      </c>
      <c r="B113" s="65">
        <v>2</v>
      </c>
      <c r="C113" s="66">
        <v>0</v>
      </c>
      <c r="D113" s="65">
        <v>4</v>
      </c>
      <c r="E113" s="66">
        <v>0</v>
      </c>
      <c r="F113" s="67"/>
      <c r="G113" s="65">
        <f t="shared" si="8"/>
        <v>2</v>
      </c>
      <c r="H113" s="66">
        <f t="shared" si="9"/>
        <v>4</v>
      </c>
      <c r="I113" s="20" t="str">
        <f t="shared" si="10"/>
        <v>-</v>
      </c>
      <c r="J113" s="21" t="str">
        <f t="shared" si="11"/>
        <v>-</v>
      </c>
    </row>
    <row r="114" spans="1:10" x14ac:dyDescent="0.2">
      <c r="A114" s="158" t="s">
        <v>476</v>
      </c>
      <c r="B114" s="65">
        <v>26</v>
      </c>
      <c r="C114" s="66">
        <v>26</v>
      </c>
      <c r="D114" s="65">
        <v>131</v>
      </c>
      <c r="E114" s="66">
        <v>94</v>
      </c>
      <c r="F114" s="67"/>
      <c r="G114" s="65">
        <f t="shared" si="8"/>
        <v>0</v>
      </c>
      <c r="H114" s="66">
        <f t="shared" si="9"/>
        <v>37</v>
      </c>
      <c r="I114" s="20">
        <f t="shared" si="10"/>
        <v>0</v>
      </c>
      <c r="J114" s="21">
        <f t="shared" si="11"/>
        <v>0.39361702127659576</v>
      </c>
    </row>
    <row r="115" spans="1:10" x14ac:dyDescent="0.2">
      <c r="A115" s="158" t="s">
        <v>514</v>
      </c>
      <c r="B115" s="65">
        <v>10</v>
      </c>
      <c r="C115" s="66">
        <v>14</v>
      </c>
      <c r="D115" s="65">
        <v>72</v>
      </c>
      <c r="E115" s="66">
        <v>43</v>
      </c>
      <c r="F115" s="67"/>
      <c r="G115" s="65">
        <f t="shared" si="8"/>
        <v>-4</v>
      </c>
      <c r="H115" s="66">
        <f t="shared" si="9"/>
        <v>29</v>
      </c>
      <c r="I115" s="20">
        <f t="shared" si="10"/>
        <v>-0.2857142857142857</v>
      </c>
      <c r="J115" s="21">
        <f t="shared" si="11"/>
        <v>0.67441860465116277</v>
      </c>
    </row>
    <row r="116" spans="1:10" s="160" customFormat="1" x14ac:dyDescent="0.2">
      <c r="A116" s="178" t="s">
        <v>618</v>
      </c>
      <c r="B116" s="71">
        <v>498</v>
      </c>
      <c r="C116" s="72">
        <v>456</v>
      </c>
      <c r="D116" s="71">
        <v>2274</v>
      </c>
      <c r="E116" s="72">
        <v>1730</v>
      </c>
      <c r="F116" s="73"/>
      <c r="G116" s="71">
        <f t="shared" si="8"/>
        <v>42</v>
      </c>
      <c r="H116" s="72">
        <f t="shared" si="9"/>
        <v>544</v>
      </c>
      <c r="I116" s="37">
        <f t="shared" si="10"/>
        <v>9.2105263157894732E-2</v>
      </c>
      <c r="J116" s="38">
        <f t="shared" si="11"/>
        <v>0.31445086705202313</v>
      </c>
    </row>
    <row r="117" spans="1:10" x14ac:dyDescent="0.2">
      <c r="A117" s="177"/>
      <c r="B117" s="143"/>
      <c r="C117" s="144"/>
      <c r="D117" s="143"/>
      <c r="E117" s="144"/>
      <c r="F117" s="145"/>
      <c r="G117" s="143"/>
      <c r="H117" s="144"/>
      <c r="I117" s="151"/>
      <c r="J117" s="152"/>
    </row>
    <row r="118" spans="1:10" s="139" customFormat="1" x14ac:dyDescent="0.2">
      <c r="A118" s="159" t="s">
        <v>44</v>
      </c>
      <c r="B118" s="65"/>
      <c r="C118" s="66"/>
      <c r="D118" s="65"/>
      <c r="E118" s="66"/>
      <c r="F118" s="67"/>
      <c r="G118" s="65"/>
      <c r="H118" s="66"/>
      <c r="I118" s="20"/>
      <c r="J118" s="21"/>
    </row>
    <row r="119" spans="1:10" x14ac:dyDescent="0.2">
      <c r="A119" s="158" t="s">
        <v>536</v>
      </c>
      <c r="B119" s="65">
        <v>5</v>
      </c>
      <c r="C119" s="66">
        <v>4</v>
      </c>
      <c r="D119" s="65">
        <v>16</v>
      </c>
      <c r="E119" s="66">
        <v>15</v>
      </c>
      <c r="F119" s="67"/>
      <c r="G119" s="65">
        <f>B119-C119</f>
        <v>1</v>
      </c>
      <c r="H119" s="66">
        <f>D119-E119</f>
        <v>1</v>
      </c>
      <c r="I119" s="20">
        <f>IF(C119=0, "-", IF(G119/C119&lt;10, G119/C119, "&gt;999%"))</f>
        <v>0.25</v>
      </c>
      <c r="J119" s="21">
        <f>IF(E119=0, "-", IF(H119/E119&lt;10, H119/E119, "&gt;999%"))</f>
        <v>6.6666666666666666E-2</v>
      </c>
    </row>
    <row r="120" spans="1:10" s="160" customFormat="1" x14ac:dyDescent="0.2">
      <c r="A120" s="178" t="s">
        <v>619</v>
      </c>
      <c r="B120" s="71">
        <v>5</v>
      </c>
      <c r="C120" s="72">
        <v>4</v>
      </c>
      <c r="D120" s="71">
        <v>16</v>
      </c>
      <c r="E120" s="72">
        <v>15</v>
      </c>
      <c r="F120" s="73"/>
      <c r="G120" s="71">
        <f>B120-C120</f>
        <v>1</v>
      </c>
      <c r="H120" s="72">
        <f>D120-E120</f>
        <v>1</v>
      </c>
      <c r="I120" s="37">
        <f>IF(C120=0, "-", IF(G120/C120&lt;10, G120/C120, "&gt;999%"))</f>
        <v>0.25</v>
      </c>
      <c r="J120" s="38">
        <f>IF(E120=0, "-", IF(H120/E120&lt;10, H120/E120, "&gt;999%"))</f>
        <v>6.6666666666666666E-2</v>
      </c>
    </row>
    <row r="121" spans="1:10" x14ac:dyDescent="0.2">
      <c r="A121" s="177"/>
      <c r="B121" s="143"/>
      <c r="C121" s="144"/>
      <c r="D121" s="143"/>
      <c r="E121" s="144"/>
      <c r="F121" s="145"/>
      <c r="G121" s="143"/>
      <c r="H121" s="144"/>
      <c r="I121" s="151"/>
      <c r="J121" s="152"/>
    </row>
    <row r="122" spans="1:10" s="139" customFormat="1" x14ac:dyDescent="0.2">
      <c r="A122" s="159" t="s">
        <v>45</v>
      </c>
      <c r="B122" s="65"/>
      <c r="C122" s="66"/>
      <c r="D122" s="65"/>
      <c r="E122" s="66"/>
      <c r="F122" s="67"/>
      <c r="G122" s="65"/>
      <c r="H122" s="66"/>
      <c r="I122" s="20"/>
      <c r="J122" s="21"/>
    </row>
    <row r="123" spans="1:10" x14ac:dyDescent="0.2">
      <c r="A123" s="158" t="s">
        <v>515</v>
      </c>
      <c r="B123" s="65">
        <v>19</v>
      </c>
      <c r="C123" s="66">
        <v>17</v>
      </c>
      <c r="D123" s="65">
        <v>75</v>
      </c>
      <c r="E123" s="66">
        <v>43</v>
      </c>
      <c r="F123" s="67"/>
      <c r="G123" s="65">
        <f>B123-C123</f>
        <v>2</v>
      </c>
      <c r="H123" s="66">
        <f>D123-E123</f>
        <v>32</v>
      </c>
      <c r="I123" s="20">
        <f>IF(C123=0, "-", IF(G123/C123&lt;10, G123/C123, "&gt;999%"))</f>
        <v>0.11764705882352941</v>
      </c>
      <c r="J123" s="21">
        <f>IF(E123=0, "-", IF(H123/E123&lt;10, H123/E123, "&gt;999%"))</f>
        <v>0.7441860465116279</v>
      </c>
    </row>
    <row r="124" spans="1:10" x14ac:dyDescent="0.2">
      <c r="A124" s="158" t="s">
        <v>526</v>
      </c>
      <c r="B124" s="65">
        <v>4</v>
      </c>
      <c r="C124" s="66">
        <v>9</v>
      </c>
      <c r="D124" s="65">
        <v>26</v>
      </c>
      <c r="E124" s="66">
        <v>30</v>
      </c>
      <c r="F124" s="67"/>
      <c r="G124" s="65">
        <f>B124-C124</f>
        <v>-5</v>
      </c>
      <c r="H124" s="66">
        <f>D124-E124</f>
        <v>-4</v>
      </c>
      <c r="I124" s="20">
        <f>IF(C124=0, "-", IF(G124/C124&lt;10, G124/C124, "&gt;999%"))</f>
        <v>-0.55555555555555558</v>
      </c>
      <c r="J124" s="21">
        <f>IF(E124=0, "-", IF(H124/E124&lt;10, H124/E124, "&gt;999%"))</f>
        <v>-0.13333333333333333</v>
      </c>
    </row>
    <row r="125" spans="1:10" x14ac:dyDescent="0.2">
      <c r="A125" s="158" t="s">
        <v>537</v>
      </c>
      <c r="B125" s="65">
        <v>2</v>
      </c>
      <c r="C125" s="66">
        <v>0</v>
      </c>
      <c r="D125" s="65">
        <v>9</v>
      </c>
      <c r="E125" s="66">
        <v>9</v>
      </c>
      <c r="F125" s="67"/>
      <c r="G125" s="65">
        <f>B125-C125</f>
        <v>2</v>
      </c>
      <c r="H125" s="66">
        <f>D125-E125</f>
        <v>0</v>
      </c>
      <c r="I125" s="20" t="str">
        <f>IF(C125=0, "-", IF(G125/C125&lt;10, G125/C125, "&gt;999%"))</f>
        <v>-</v>
      </c>
      <c r="J125" s="21">
        <f>IF(E125=0, "-", IF(H125/E125&lt;10, H125/E125, "&gt;999%"))</f>
        <v>0</v>
      </c>
    </row>
    <row r="126" spans="1:10" s="160" customFormat="1" x14ac:dyDescent="0.2">
      <c r="A126" s="178" t="s">
        <v>620</v>
      </c>
      <c r="B126" s="71">
        <v>25</v>
      </c>
      <c r="C126" s="72">
        <v>26</v>
      </c>
      <c r="D126" s="71">
        <v>110</v>
      </c>
      <c r="E126" s="72">
        <v>82</v>
      </c>
      <c r="F126" s="73"/>
      <c r="G126" s="71">
        <f>B126-C126</f>
        <v>-1</v>
      </c>
      <c r="H126" s="72">
        <f>D126-E126</f>
        <v>28</v>
      </c>
      <c r="I126" s="37">
        <f>IF(C126=0, "-", IF(G126/C126&lt;10, G126/C126, "&gt;999%"))</f>
        <v>-3.8461538461538464E-2</v>
      </c>
      <c r="J126" s="38">
        <f>IF(E126=0, "-", IF(H126/E126&lt;10, H126/E126, "&gt;999%"))</f>
        <v>0.34146341463414637</v>
      </c>
    </row>
    <row r="127" spans="1:10" x14ac:dyDescent="0.2">
      <c r="A127" s="177"/>
      <c r="B127" s="143"/>
      <c r="C127" s="144"/>
      <c r="D127" s="143"/>
      <c r="E127" s="144"/>
      <c r="F127" s="145"/>
      <c r="G127" s="143"/>
      <c r="H127" s="144"/>
      <c r="I127" s="151"/>
      <c r="J127" s="152"/>
    </row>
    <row r="128" spans="1:10" s="139" customFormat="1" x14ac:dyDescent="0.2">
      <c r="A128" s="159" t="s">
        <v>46</v>
      </c>
      <c r="B128" s="65"/>
      <c r="C128" s="66"/>
      <c r="D128" s="65"/>
      <c r="E128" s="66"/>
      <c r="F128" s="67"/>
      <c r="G128" s="65"/>
      <c r="H128" s="66"/>
      <c r="I128" s="20"/>
      <c r="J128" s="21"/>
    </row>
    <row r="129" spans="1:10" x14ac:dyDescent="0.2">
      <c r="A129" s="158" t="s">
        <v>266</v>
      </c>
      <c r="B129" s="65">
        <v>1</v>
      </c>
      <c r="C129" s="66">
        <v>6</v>
      </c>
      <c r="D129" s="65">
        <v>1</v>
      </c>
      <c r="E129" s="66">
        <v>10</v>
      </c>
      <c r="F129" s="67"/>
      <c r="G129" s="65">
        <f>B129-C129</f>
        <v>-5</v>
      </c>
      <c r="H129" s="66">
        <f>D129-E129</f>
        <v>-9</v>
      </c>
      <c r="I129" s="20">
        <f>IF(C129=0, "-", IF(G129/C129&lt;10, G129/C129, "&gt;999%"))</f>
        <v>-0.83333333333333337</v>
      </c>
      <c r="J129" s="21">
        <f>IF(E129=0, "-", IF(H129/E129&lt;10, H129/E129, "&gt;999%"))</f>
        <v>-0.9</v>
      </c>
    </row>
    <row r="130" spans="1:10" s="160" customFormat="1" x14ac:dyDescent="0.2">
      <c r="A130" s="178" t="s">
        <v>621</v>
      </c>
      <c r="B130" s="71">
        <v>1</v>
      </c>
      <c r="C130" s="72">
        <v>6</v>
      </c>
      <c r="D130" s="71">
        <v>1</v>
      </c>
      <c r="E130" s="72">
        <v>10</v>
      </c>
      <c r="F130" s="73"/>
      <c r="G130" s="71">
        <f>B130-C130</f>
        <v>-5</v>
      </c>
      <c r="H130" s="72">
        <f>D130-E130</f>
        <v>-9</v>
      </c>
      <c r="I130" s="37">
        <f>IF(C130=0, "-", IF(G130/C130&lt;10, G130/C130, "&gt;999%"))</f>
        <v>-0.83333333333333337</v>
      </c>
      <c r="J130" s="38">
        <f>IF(E130=0, "-", IF(H130/E130&lt;10, H130/E130, "&gt;999%"))</f>
        <v>-0.9</v>
      </c>
    </row>
    <row r="131" spans="1:10" x14ac:dyDescent="0.2">
      <c r="A131" s="177"/>
      <c r="B131" s="143"/>
      <c r="C131" s="144"/>
      <c r="D131" s="143"/>
      <c r="E131" s="144"/>
      <c r="F131" s="145"/>
      <c r="G131" s="143"/>
      <c r="H131" s="144"/>
      <c r="I131" s="151"/>
      <c r="J131" s="152"/>
    </row>
    <row r="132" spans="1:10" s="139" customFormat="1" x14ac:dyDescent="0.2">
      <c r="A132" s="159" t="s">
        <v>47</v>
      </c>
      <c r="B132" s="65"/>
      <c r="C132" s="66"/>
      <c r="D132" s="65"/>
      <c r="E132" s="66"/>
      <c r="F132" s="67"/>
      <c r="G132" s="65"/>
      <c r="H132" s="66"/>
      <c r="I132" s="20"/>
      <c r="J132" s="21"/>
    </row>
    <row r="133" spans="1:10" x14ac:dyDescent="0.2">
      <c r="A133" s="158" t="s">
        <v>345</v>
      </c>
      <c r="B133" s="65">
        <v>8</v>
      </c>
      <c r="C133" s="66">
        <v>22</v>
      </c>
      <c r="D133" s="65">
        <v>85</v>
      </c>
      <c r="E133" s="66">
        <v>53</v>
      </c>
      <c r="F133" s="67"/>
      <c r="G133" s="65">
        <f t="shared" ref="G133:G140" si="12">B133-C133</f>
        <v>-14</v>
      </c>
      <c r="H133" s="66">
        <f t="shared" ref="H133:H140" si="13">D133-E133</f>
        <v>32</v>
      </c>
      <c r="I133" s="20">
        <f t="shared" ref="I133:I140" si="14">IF(C133=0, "-", IF(G133/C133&lt;10, G133/C133, "&gt;999%"))</f>
        <v>-0.63636363636363635</v>
      </c>
      <c r="J133" s="21">
        <f t="shared" ref="J133:J140" si="15">IF(E133=0, "-", IF(H133/E133&lt;10, H133/E133, "&gt;999%"))</f>
        <v>0.60377358490566035</v>
      </c>
    </row>
    <row r="134" spans="1:10" x14ac:dyDescent="0.2">
      <c r="A134" s="158" t="s">
        <v>378</v>
      </c>
      <c r="B134" s="65">
        <v>7</v>
      </c>
      <c r="C134" s="66">
        <v>10</v>
      </c>
      <c r="D134" s="65">
        <v>20</v>
      </c>
      <c r="E134" s="66">
        <v>29</v>
      </c>
      <c r="F134" s="67"/>
      <c r="G134" s="65">
        <f t="shared" si="12"/>
        <v>-3</v>
      </c>
      <c r="H134" s="66">
        <f t="shared" si="13"/>
        <v>-9</v>
      </c>
      <c r="I134" s="20">
        <f t="shared" si="14"/>
        <v>-0.3</v>
      </c>
      <c r="J134" s="21">
        <f t="shared" si="15"/>
        <v>-0.31034482758620691</v>
      </c>
    </row>
    <row r="135" spans="1:10" x14ac:dyDescent="0.2">
      <c r="A135" s="158" t="s">
        <v>412</v>
      </c>
      <c r="B135" s="65">
        <v>1</v>
      </c>
      <c r="C135" s="66">
        <v>1</v>
      </c>
      <c r="D135" s="65">
        <v>6</v>
      </c>
      <c r="E135" s="66">
        <v>5</v>
      </c>
      <c r="F135" s="67"/>
      <c r="G135" s="65">
        <f t="shared" si="12"/>
        <v>0</v>
      </c>
      <c r="H135" s="66">
        <f t="shared" si="13"/>
        <v>1</v>
      </c>
      <c r="I135" s="20">
        <f t="shared" si="14"/>
        <v>0</v>
      </c>
      <c r="J135" s="21">
        <f t="shared" si="15"/>
        <v>0.2</v>
      </c>
    </row>
    <row r="136" spans="1:10" x14ac:dyDescent="0.2">
      <c r="A136" s="158" t="s">
        <v>346</v>
      </c>
      <c r="B136" s="65">
        <v>20</v>
      </c>
      <c r="C136" s="66">
        <v>0</v>
      </c>
      <c r="D136" s="65">
        <v>34</v>
      </c>
      <c r="E136" s="66">
        <v>0</v>
      </c>
      <c r="F136" s="67"/>
      <c r="G136" s="65">
        <f t="shared" si="12"/>
        <v>20</v>
      </c>
      <c r="H136" s="66">
        <f t="shared" si="13"/>
        <v>34</v>
      </c>
      <c r="I136" s="20" t="str">
        <f t="shared" si="14"/>
        <v>-</v>
      </c>
      <c r="J136" s="21" t="str">
        <f t="shared" si="15"/>
        <v>-</v>
      </c>
    </row>
    <row r="137" spans="1:10" x14ac:dyDescent="0.2">
      <c r="A137" s="158" t="s">
        <v>487</v>
      </c>
      <c r="B137" s="65">
        <v>3</v>
      </c>
      <c r="C137" s="66">
        <v>13</v>
      </c>
      <c r="D137" s="65">
        <v>18</v>
      </c>
      <c r="E137" s="66">
        <v>35</v>
      </c>
      <c r="F137" s="67"/>
      <c r="G137" s="65">
        <f t="shared" si="12"/>
        <v>-10</v>
      </c>
      <c r="H137" s="66">
        <f t="shared" si="13"/>
        <v>-17</v>
      </c>
      <c r="I137" s="20">
        <f t="shared" si="14"/>
        <v>-0.76923076923076927</v>
      </c>
      <c r="J137" s="21">
        <f t="shared" si="15"/>
        <v>-0.48571428571428571</v>
      </c>
    </row>
    <row r="138" spans="1:10" x14ac:dyDescent="0.2">
      <c r="A138" s="158" t="s">
        <v>497</v>
      </c>
      <c r="B138" s="65">
        <v>5</v>
      </c>
      <c r="C138" s="66">
        <v>1</v>
      </c>
      <c r="D138" s="65">
        <v>12</v>
      </c>
      <c r="E138" s="66">
        <v>9</v>
      </c>
      <c r="F138" s="67"/>
      <c r="G138" s="65">
        <f t="shared" si="12"/>
        <v>4</v>
      </c>
      <c r="H138" s="66">
        <f t="shared" si="13"/>
        <v>3</v>
      </c>
      <c r="I138" s="20">
        <f t="shared" si="14"/>
        <v>4</v>
      </c>
      <c r="J138" s="21">
        <f t="shared" si="15"/>
        <v>0.33333333333333331</v>
      </c>
    </row>
    <row r="139" spans="1:10" x14ac:dyDescent="0.2">
      <c r="A139" s="158" t="s">
        <v>498</v>
      </c>
      <c r="B139" s="65">
        <v>50</v>
      </c>
      <c r="C139" s="66">
        <v>0</v>
      </c>
      <c r="D139" s="65">
        <v>182</v>
      </c>
      <c r="E139" s="66">
        <v>0</v>
      </c>
      <c r="F139" s="67"/>
      <c r="G139" s="65">
        <f t="shared" si="12"/>
        <v>50</v>
      </c>
      <c r="H139" s="66">
        <f t="shared" si="13"/>
        <v>182</v>
      </c>
      <c r="I139" s="20" t="str">
        <f t="shared" si="14"/>
        <v>-</v>
      </c>
      <c r="J139" s="21" t="str">
        <f t="shared" si="15"/>
        <v>-</v>
      </c>
    </row>
    <row r="140" spans="1:10" s="160" customFormat="1" x14ac:dyDescent="0.2">
      <c r="A140" s="178" t="s">
        <v>622</v>
      </c>
      <c r="B140" s="71">
        <v>94</v>
      </c>
      <c r="C140" s="72">
        <v>47</v>
      </c>
      <c r="D140" s="71">
        <v>357</v>
      </c>
      <c r="E140" s="72">
        <v>131</v>
      </c>
      <c r="F140" s="73"/>
      <c r="G140" s="71">
        <f t="shared" si="12"/>
        <v>47</v>
      </c>
      <c r="H140" s="72">
        <f t="shared" si="13"/>
        <v>226</v>
      </c>
      <c r="I140" s="37">
        <f t="shared" si="14"/>
        <v>1</v>
      </c>
      <c r="J140" s="38">
        <f t="shared" si="15"/>
        <v>1.7251908396946565</v>
      </c>
    </row>
    <row r="141" spans="1:10" x14ac:dyDescent="0.2">
      <c r="A141" s="177"/>
      <c r="B141" s="143"/>
      <c r="C141" s="144"/>
      <c r="D141" s="143"/>
      <c r="E141" s="144"/>
      <c r="F141" s="145"/>
      <c r="G141" s="143"/>
      <c r="H141" s="144"/>
      <c r="I141" s="151"/>
      <c r="J141" s="152"/>
    </row>
    <row r="142" spans="1:10" s="139" customFormat="1" x14ac:dyDescent="0.2">
      <c r="A142" s="159" t="s">
        <v>48</v>
      </c>
      <c r="B142" s="65"/>
      <c r="C142" s="66"/>
      <c r="D142" s="65"/>
      <c r="E142" s="66"/>
      <c r="F142" s="67"/>
      <c r="G142" s="65"/>
      <c r="H142" s="66"/>
      <c r="I142" s="20"/>
      <c r="J142" s="21"/>
    </row>
    <row r="143" spans="1:10" x14ac:dyDescent="0.2">
      <c r="A143" s="158" t="s">
        <v>538</v>
      </c>
      <c r="B143" s="65">
        <v>9</v>
      </c>
      <c r="C143" s="66">
        <v>7</v>
      </c>
      <c r="D143" s="65">
        <v>17</v>
      </c>
      <c r="E143" s="66">
        <v>18</v>
      </c>
      <c r="F143" s="67"/>
      <c r="G143" s="65">
        <f>B143-C143</f>
        <v>2</v>
      </c>
      <c r="H143" s="66">
        <f>D143-E143</f>
        <v>-1</v>
      </c>
      <c r="I143" s="20">
        <f>IF(C143=0, "-", IF(G143/C143&lt;10, G143/C143, "&gt;999%"))</f>
        <v>0.2857142857142857</v>
      </c>
      <c r="J143" s="21">
        <f>IF(E143=0, "-", IF(H143/E143&lt;10, H143/E143, "&gt;999%"))</f>
        <v>-5.5555555555555552E-2</v>
      </c>
    </row>
    <row r="144" spans="1:10" x14ac:dyDescent="0.2">
      <c r="A144" s="158" t="s">
        <v>516</v>
      </c>
      <c r="B144" s="65">
        <v>18</v>
      </c>
      <c r="C144" s="66">
        <v>31</v>
      </c>
      <c r="D144" s="65">
        <v>72</v>
      </c>
      <c r="E144" s="66">
        <v>59</v>
      </c>
      <c r="F144" s="67"/>
      <c r="G144" s="65">
        <f>B144-C144</f>
        <v>-13</v>
      </c>
      <c r="H144" s="66">
        <f>D144-E144</f>
        <v>13</v>
      </c>
      <c r="I144" s="20">
        <f>IF(C144=0, "-", IF(G144/C144&lt;10, G144/C144, "&gt;999%"))</f>
        <v>-0.41935483870967744</v>
      </c>
      <c r="J144" s="21">
        <f>IF(E144=0, "-", IF(H144/E144&lt;10, H144/E144, "&gt;999%"))</f>
        <v>0.22033898305084745</v>
      </c>
    </row>
    <row r="145" spans="1:10" x14ac:dyDescent="0.2">
      <c r="A145" s="158" t="s">
        <v>527</v>
      </c>
      <c r="B145" s="65">
        <v>41</v>
      </c>
      <c r="C145" s="66">
        <v>63</v>
      </c>
      <c r="D145" s="65">
        <v>119</v>
      </c>
      <c r="E145" s="66">
        <v>122</v>
      </c>
      <c r="F145" s="67"/>
      <c r="G145" s="65">
        <f>B145-C145</f>
        <v>-22</v>
      </c>
      <c r="H145" s="66">
        <f>D145-E145</f>
        <v>-3</v>
      </c>
      <c r="I145" s="20">
        <f>IF(C145=0, "-", IF(G145/C145&lt;10, G145/C145, "&gt;999%"))</f>
        <v>-0.34920634920634919</v>
      </c>
      <c r="J145" s="21">
        <f>IF(E145=0, "-", IF(H145/E145&lt;10, H145/E145, "&gt;999%"))</f>
        <v>-2.4590163934426229E-2</v>
      </c>
    </row>
    <row r="146" spans="1:10" s="160" customFormat="1" x14ac:dyDescent="0.2">
      <c r="A146" s="178" t="s">
        <v>623</v>
      </c>
      <c r="B146" s="71">
        <v>68</v>
      </c>
      <c r="C146" s="72">
        <v>101</v>
      </c>
      <c r="D146" s="71">
        <v>208</v>
      </c>
      <c r="E146" s="72">
        <v>199</v>
      </c>
      <c r="F146" s="73"/>
      <c r="G146" s="71">
        <f>B146-C146</f>
        <v>-33</v>
      </c>
      <c r="H146" s="72">
        <f>D146-E146</f>
        <v>9</v>
      </c>
      <c r="I146" s="37">
        <f>IF(C146=0, "-", IF(G146/C146&lt;10, G146/C146, "&gt;999%"))</f>
        <v>-0.32673267326732675</v>
      </c>
      <c r="J146" s="38">
        <f>IF(E146=0, "-", IF(H146/E146&lt;10, H146/E146, "&gt;999%"))</f>
        <v>4.5226130653266333E-2</v>
      </c>
    </row>
    <row r="147" spans="1:10" x14ac:dyDescent="0.2">
      <c r="A147" s="177"/>
      <c r="B147" s="143"/>
      <c r="C147" s="144"/>
      <c r="D147" s="143"/>
      <c r="E147" s="144"/>
      <c r="F147" s="145"/>
      <c r="G147" s="143"/>
      <c r="H147" s="144"/>
      <c r="I147" s="151"/>
      <c r="J147" s="152"/>
    </row>
    <row r="148" spans="1:10" s="139" customFormat="1" x14ac:dyDescent="0.2">
      <c r="A148" s="159" t="s">
        <v>49</v>
      </c>
      <c r="B148" s="65"/>
      <c r="C148" s="66"/>
      <c r="D148" s="65"/>
      <c r="E148" s="66"/>
      <c r="F148" s="67"/>
      <c r="G148" s="65"/>
      <c r="H148" s="66"/>
      <c r="I148" s="20"/>
      <c r="J148" s="21"/>
    </row>
    <row r="149" spans="1:10" x14ac:dyDescent="0.2">
      <c r="A149" s="158" t="s">
        <v>413</v>
      </c>
      <c r="B149" s="65">
        <v>0</v>
      </c>
      <c r="C149" s="66">
        <v>18</v>
      </c>
      <c r="D149" s="65">
        <v>0</v>
      </c>
      <c r="E149" s="66">
        <v>88</v>
      </c>
      <c r="F149" s="67"/>
      <c r="G149" s="65">
        <f t="shared" ref="G149:G157" si="16">B149-C149</f>
        <v>-18</v>
      </c>
      <c r="H149" s="66">
        <f t="shared" ref="H149:H157" si="17">D149-E149</f>
        <v>-88</v>
      </c>
      <c r="I149" s="20">
        <f t="shared" ref="I149:I157" si="18">IF(C149=0, "-", IF(G149/C149&lt;10, G149/C149, "&gt;999%"))</f>
        <v>-1</v>
      </c>
      <c r="J149" s="21">
        <f t="shared" ref="J149:J157" si="19">IF(E149=0, "-", IF(H149/E149&lt;10, H149/E149, "&gt;999%"))</f>
        <v>-1</v>
      </c>
    </row>
    <row r="150" spans="1:10" x14ac:dyDescent="0.2">
      <c r="A150" s="158" t="s">
        <v>212</v>
      </c>
      <c r="B150" s="65">
        <v>0</v>
      </c>
      <c r="C150" s="66">
        <v>7</v>
      </c>
      <c r="D150" s="65">
        <v>0</v>
      </c>
      <c r="E150" s="66">
        <v>112</v>
      </c>
      <c r="F150" s="67"/>
      <c r="G150" s="65">
        <f t="shared" si="16"/>
        <v>-7</v>
      </c>
      <c r="H150" s="66">
        <f t="shared" si="17"/>
        <v>-112</v>
      </c>
      <c r="I150" s="20">
        <f t="shared" si="18"/>
        <v>-1</v>
      </c>
      <c r="J150" s="21">
        <f t="shared" si="19"/>
        <v>-1</v>
      </c>
    </row>
    <row r="151" spans="1:10" x14ac:dyDescent="0.2">
      <c r="A151" s="158" t="s">
        <v>488</v>
      </c>
      <c r="B151" s="65">
        <v>0</v>
      </c>
      <c r="C151" s="66">
        <v>4</v>
      </c>
      <c r="D151" s="65">
        <v>0</v>
      </c>
      <c r="E151" s="66">
        <v>40</v>
      </c>
      <c r="F151" s="67"/>
      <c r="G151" s="65">
        <f t="shared" si="16"/>
        <v>-4</v>
      </c>
      <c r="H151" s="66">
        <f t="shared" si="17"/>
        <v>-40</v>
      </c>
      <c r="I151" s="20">
        <f t="shared" si="18"/>
        <v>-1</v>
      </c>
      <c r="J151" s="21">
        <f t="shared" si="19"/>
        <v>-1</v>
      </c>
    </row>
    <row r="152" spans="1:10" x14ac:dyDescent="0.2">
      <c r="A152" s="158" t="s">
        <v>499</v>
      </c>
      <c r="B152" s="65">
        <v>0</v>
      </c>
      <c r="C152" s="66">
        <v>54</v>
      </c>
      <c r="D152" s="65">
        <v>0</v>
      </c>
      <c r="E152" s="66">
        <v>426</v>
      </c>
      <c r="F152" s="67"/>
      <c r="G152" s="65">
        <f t="shared" si="16"/>
        <v>-54</v>
      </c>
      <c r="H152" s="66">
        <f t="shared" si="17"/>
        <v>-426</v>
      </c>
      <c r="I152" s="20">
        <f t="shared" si="18"/>
        <v>-1</v>
      </c>
      <c r="J152" s="21">
        <f t="shared" si="19"/>
        <v>-1</v>
      </c>
    </row>
    <row r="153" spans="1:10" x14ac:dyDescent="0.2">
      <c r="A153" s="158" t="s">
        <v>260</v>
      </c>
      <c r="B153" s="65">
        <v>0</v>
      </c>
      <c r="C153" s="66">
        <v>19</v>
      </c>
      <c r="D153" s="65">
        <v>0</v>
      </c>
      <c r="E153" s="66">
        <v>122</v>
      </c>
      <c r="F153" s="67"/>
      <c r="G153" s="65">
        <f t="shared" si="16"/>
        <v>-19</v>
      </c>
      <c r="H153" s="66">
        <f t="shared" si="17"/>
        <v>-122</v>
      </c>
      <c r="I153" s="20">
        <f t="shared" si="18"/>
        <v>-1</v>
      </c>
      <c r="J153" s="21">
        <f t="shared" si="19"/>
        <v>-1</v>
      </c>
    </row>
    <row r="154" spans="1:10" x14ac:dyDescent="0.2">
      <c r="A154" s="158" t="s">
        <v>379</v>
      </c>
      <c r="B154" s="65">
        <v>0</v>
      </c>
      <c r="C154" s="66">
        <v>16</v>
      </c>
      <c r="D154" s="65">
        <v>0</v>
      </c>
      <c r="E154" s="66">
        <v>102</v>
      </c>
      <c r="F154" s="67"/>
      <c r="G154" s="65">
        <f t="shared" si="16"/>
        <v>-16</v>
      </c>
      <c r="H154" s="66">
        <f t="shared" si="17"/>
        <v>-102</v>
      </c>
      <c r="I154" s="20">
        <f t="shared" si="18"/>
        <v>-1</v>
      </c>
      <c r="J154" s="21">
        <f t="shared" si="19"/>
        <v>-1</v>
      </c>
    </row>
    <row r="155" spans="1:10" x14ac:dyDescent="0.2">
      <c r="A155" s="158" t="s">
        <v>414</v>
      </c>
      <c r="B155" s="65">
        <v>0</v>
      </c>
      <c r="C155" s="66">
        <v>26</v>
      </c>
      <c r="D155" s="65">
        <v>0</v>
      </c>
      <c r="E155" s="66">
        <v>140</v>
      </c>
      <c r="F155" s="67"/>
      <c r="G155" s="65">
        <f t="shared" si="16"/>
        <v>-26</v>
      </c>
      <c r="H155" s="66">
        <f t="shared" si="17"/>
        <v>-140</v>
      </c>
      <c r="I155" s="20">
        <f t="shared" si="18"/>
        <v>-1</v>
      </c>
      <c r="J155" s="21">
        <f t="shared" si="19"/>
        <v>-1</v>
      </c>
    </row>
    <row r="156" spans="1:10" x14ac:dyDescent="0.2">
      <c r="A156" s="158" t="s">
        <v>333</v>
      </c>
      <c r="B156" s="65">
        <v>0</v>
      </c>
      <c r="C156" s="66">
        <v>17</v>
      </c>
      <c r="D156" s="65">
        <v>0</v>
      </c>
      <c r="E156" s="66">
        <v>158</v>
      </c>
      <c r="F156" s="67"/>
      <c r="G156" s="65">
        <f t="shared" si="16"/>
        <v>-17</v>
      </c>
      <c r="H156" s="66">
        <f t="shared" si="17"/>
        <v>-158</v>
      </c>
      <c r="I156" s="20">
        <f t="shared" si="18"/>
        <v>-1</v>
      </c>
      <c r="J156" s="21">
        <f t="shared" si="19"/>
        <v>-1</v>
      </c>
    </row>
    <row r="157" spans="1:10" s="160" customFormat="1" x14ac:dyDescent="0.2">
      <c r="A157" s="178" t="s">
        <v>624</v>
      </c>
      <c r="B157" s="71">
        <v>0</v>
      </c>
      <c r="C157" s="72">
        <v>161</v>
      </c>
      <c r="D157" s="71">
        <v>0</v>
      </c>
      <c r="E157" s="72">
        <v>1188</v>
      </c>
      <c r="F157" s="73"/>
      <c r="G157" s="71">
        <f t="shared" si="16"/>
        <v>-161</v>
      </c>
      <c r="H157" s="72">
        <f t="shared" si="17"/>
        <v>-1188</v>
      </c>
      <c r="I157" s="37">
        <f t="shared" si="18"/>
        <v>-1</v>
      </c>
      <c r="J157" s="38">
        <f t="shared" si="19"/>
        <v>-1</v>
      </c>
    </row>
    <row r="158" spans="1:10" x14ac:dyDescent="0.2">
      <c r="A158" s="177"/>
      <c r="B158" s="143"/>
      <c r="C158" s="144"/>
      <c r="D158" s="143"/>
      <c r="E158" s="144"/>
      <c r="F158" s="145"/>
      <c r="G158" s="143"/>
      <c r="H158" s="144"/>
      <c r="I158" s="151"/>
      <c r="J158" s="152"/>
    </row>
    <row r="159" spans="1:10" s="139" customFormat="1" x14ac:dyDescent="0.2">
      <c r="A159" s="159" t="s">
        <v>50</v>
      </c>
      <c r="B159" s="65"/>
      <c r="C159" s="66"/>
      <c r="D159" s="65"/>
      <c r="E159" s="66"/>
      <c r="F159" s="67"/>
      <c r="G159" s="65"/>
      <c r="H159" s="66"/>
      <c r="I159" s="20"/>
      <c r="J159" s="21"/>
    </row>
    <row r="160" spans="1:10" x14ac:dyDescent="0.2">
      <c r="A160" s="158" t="s">
        <v>238</v>
      </c>
      <c r="B160" s="65">
        <v>0</v>
      </c>
      <c r="C160" s="66">
        <v>0</v>
      </c>
      <c r="D160" s="65">
        <v>2</v>
      </c>
      <c r="E160" s="66">
        <v>4</v>
      </c>
      <c r="F160" s="67"/>
      <c r="G160" s="65">
        <f t="shared" ref="G160:G167" si="20">B160-C160</f>
        <v>0</v>
      </c>
      <c r="H160" s="66">
        <f t="shared" ref="H160:H167" si="21">D160-E160</f>
        <v>-2</v>
      </c>
      <c r="I160" s="20" t="str">
        <f t="shared" ref="I160:I167" si="22">IF(C160=0, "-", IF(G160/C160&lt;10, G160/C160, "&gt;999%"))</f>
        <v>-</v>
      </c>
      <c r="J160" s="21">
        <f t="shared" ref="J160:J167" si="23">IF(E160=0, "-", IF(H160/E160&lt;10, H160/E160, "&gt;999%"))</f>
        <v>-0.5</v>
      </c>
    </row>
    <row r="161" spans="1:10" x14ac:dyDescent="0.2">
      <c r="A161" s="158" t="s">
        <v>196</v>
      </c>
      <c r="B161" s="65">
        <v>0</v>
      </c>
      <c r="C161" s="66">
        <v>0</v>
      </c>
      <c r="D161" s="65">
        <v>0</v>
      </c>
      <c r="E161" s="66">
        <v>4</v>
      </c>
      <c r="F161" s="67"/>
      <c r="G161" s="65">
        <f t="shared" si="20"/>
        <v>0</v>
      </c>
      <c r="H161" s="66">
        <f t="shared" si="21"/>
        <v>-4</v>
      </c>
      <c r="I161" s="20" t="str">
        <f t="shared" si="22"/>
        <v>-</v>
      </c>
      <c r="J161" s="21">
        <f t="shared" si="23"/>
        <v>-1</v>
      </c>
    </row>
    <row r="162" spans="1:10" x14ac:dyDescent="0.2">
      <c r="A162" s="158" t="s">
        <v>213</v>
      </c>
      <c r="B162" s="65">
        <v>7</v>
      </c>
      <c r="C162" s="66">
        <v>45</v>
      </c>
      <c r="D162" s="65">
        <v>112</v>
      </c>
      <c r="E162" s="66">
        <v>217</v>
      </c>
      <c r="F162" s="67"/>
      <c r="G162" s="65">
        <f t="shared" si="20"/>
        <v>-38</v>
      </c>
      <c r="H162" s="66">
        <f t="shared" si="21"/>
        <v>-105</v>
      </c>
      <c r="I162" s="20">
        <f t="shared" si="22"/>
        <v>-0.84444444444444444</v>
      </c>
      <c r="J162" s="21">
        <f t="shared" si="23"/>
        <v>-0.4838709677419355</v>
      </c>
    </row>
    <row r="163" spans="1:10" x14ac:dyDescent="0.2">
      <c r="A163" s="158" t="s">
        <v>380</v>
      </c>
      <c r="B163" s="65">
        <v>20</v>
      </c>
      <c r="C163" s="66">
        <v>76</v>
      </c>
      <c r="D163" s="65">
        <v>236</v>
      </c>
      <c r="E163" s="66">
        <v>278</v>
      </c>
      <c r="F163" s="67"/>
      <c r="G163" s="65">
        <f t="shared" si="20"/>
        <v>-56</v>
      </c>
      <c r="H163" s="66">
        <f t="shared" si="21"/>
        <v>-42</v>
      </c>
      <c r="I163" s="20">
        <f t="shared" si="22"/>
        <v>-0.73684210526315785</v>
      </c>
      <c r="J163" s="21">
        <f t="shared" si="23"/>
        <v>-0.15107913669064749</v>
      </c>
    </row>
    <row r="164" spans="1:10" x14ac:dyDescent="0.2">
      <c r="A164" s="158" t="s">
        <v>347</v>
      </c>
      <c r="B164" s="65">
        <v>20</v>
      </c>
      <c r="C164" s="66">
        <v>70</v>
      </c>
      <c r="D164" s="65">
        <v>216</v>
      </c>
      <c r="E164" s="66">
        <v>288</v>
      </c>
      <c r="F164" s="67"/>
      <c r="G164" s="65">
        <f t="shared" si="20"/>
        <v>-50</v>
      </c>
      <c r="H164" s="66">
        <f t="shared" si="21"/>
        <v>-72</v>
      </c>
      <c r="I164" s="20">
        <f t="shared" si="22"/>
        <v>-0.7142857142857143</v>
      </c>
      <c r="J164" s="21">
        <f t="shared" si="23"/>
        <v>-0.25</v>
      </c>
    </row>
    <row r="165" spans="1:10" x14ac:dyDescent="0.2">
      <c r="A165" s="158" t="s">
        <v>197</v>
      </c>
      <c r="B165" s="65">
        <v>0</v>
      </c>
      <c r="C165" s="66">
        <v>10</v>
      </c>
      <c r="D165" s="65">
        <v>27</v>
      </c>
      <c r="E165" s="66">
        <v>108</v>
      </c>
      <c r="F165" s="67"/>
      <c r="G165" s="65">
        <f t="shared" si="20"/>
        <v>-10</v>
      </c>
      <c r="H165" s="66">
        <f t="shared" si="21"/>
        <v>-81</v>
      </c>
      <c r="I165" s="20">
        <f t="shared" si="22"/>
        <v>-1</v>
      </c>
      <c r="J165" s="21">
        <f t="shared" si="23"/>
        <v>-0.75</v>
      </c>
    </row>
    <row r="166" spans="1:10" x14ac:dyDescent="0.2">
      <c r="A166" s="158" t="s">
        <v>282</v>
      </c>
      <c r="B166" s="65">
        <v>3</v>
      </c>
      <c r="C166" s="66">
        <v>5</v>
      </c>
      <c r="D166" s="65">
        <v>25</v>
      </c>
      <c r="E166" s="66">
        <v>22</v>
      </c>
      <c r="F166" s="67"/>
      <c r="G166" s="65">
        <f t="shared" si="20"/>
        <v>-2</v>
      </c>
      <c r="H166" s="66">
        <f t="shared" si="21"/>
        <v>3</v>
      </c>
      <c r="I166" s="20">
        <f t="shared" si="22"/>
        <v>-0.4</v>
      </c>
      <c r="J166" s="21">
        <f t="shared" si="23"/>
        <v>0.13636363636363635</v>
      </c>
    </row>
    <row r="167" spans="1:10" s="160" customFormat="1" x14ac:dyDescent="0.2">
      <c r="A167" s="178" t="s">
        <v>625</v>
      </c>
      <c r="B167" s="71">
        <v>50</v>
      </c>
      <c r="C167" s="72">
        <v>206</v>
      </c>
      <c r="D167" s="71">
        <v>618</v>
      </c>
      <c r="E167" s="72">
        <v>921</v>
      </c>
      <c r="F167" s="73"/>
      <c r="G167" s="71">
        <f t="shared" si="20"/>
        <v>-156</v>
      </c>
      <c r="H167" s="72">
        <f t="shared" si="21"/>
        <v>-303</v>
      </c>
      <c r="I167" s="37">
        <f t="shared" si="22"/>
        <v>-0.75728155339805825</v>
      </c>
      <c r="J167" s="38">
        <f t="shared" si="23"/>
        <v>-0.3289902280130293</v>
      </c>
    </row>
    <row r="168" spans="1:10" x14ac:dyDescent="0.2">
      <c r="A168" s="177"/>
      <c r="B168" s="143"/>
      <c r="C168" s="144"/>
      <c r="D168" s="143"/>
      <c r="E168" s="144"/>
      <c r="F168" s="145"/>
      <c r="G168" s="143"/>
      <c r="H168" s="144"/>
      <c r="I168" s="151"/>
      <c r="J168" s="152"/>
    </row>
    <row r="169" spans="1:10" s="139" customFormat="1" x14ac:dyDescent="0.2">
      <c r="A169" s="159" t="s">
        <v>51</v>
      </c>
      <c r="B169" s="65"/>
      <c r="C169" s="66"/>
      <c r="D169" s="65"/>
      <c r="E169" s="66"/>
      <c r="F169" s="67"/>
      <c r="G169" s="65"/>
      <c r="H169" s="66"/>
      <c r="I169" s="20"/>
      <c r="J169" s="21"/>
    </row>
    <row r="170" spans="1:10" x14ac:dyDescent="0.2">
      <c r="A170" s="158" t="s">
        <v>214</v>
      </c>
      <c r="B170" s="65">
        <v>0</v>
      </c>
      <c r="C170" s="66">
        <v>22</v>
      </c>
      <c r="D170" s="65">
        <v>1</v>
      </c>
      <c r="E170" s="66">
        <v>74</v>
      </c>
      <c r="F170" s="67"/>
      <c r="G170" s="65">
        <f t="shared" ref="G170:G182" si="24">B170-C170</f>
        <v>-22</v>
      </c>
      <c r="H170" s="66">
        <f t="shared" ref="H170:H182" si="25">D170-E170</f>
        <v>-73</v>
      </c>
      <c r="I170" s="20">
        <f t="shared" ref="I170:I182" si="26">IF(C170=0, "-", IF(G170/C170&lt;10, G170/C170, "&gt;999%"))</f>
        <v>-1</v>
      </c>
      <c r="J170" s="21">
        <f t="shared" ref="J170:J182" si="27">IF(E170=0, "-", IF(H170/E170&lt;10, H170/E170, "&gt;999%"))</f>
        <v>-0.98648648648648651</v>
      </c>
    </row>
    <row r="171" spans="1:10" x14ac:dyDescent="0.2">
      <c r="A171" s="158" t="s">
        <v>215</v>
      </c>
      <c r="B171" s="65">
        <v>85</v>
      </c>
      <c r="C171" s="66">
        <v>119</v>
      </c>
      <c r="D171" s="65">
        <v>643</v>
      </c>
      <c r="E171" s="66">
        <v>445</v>
      </c>
      <c r="F171" s="67"/>
      <c r="G171" s="65">
        <f t="shared" si="24"/>
        <v>-34</v>
      </c>
      <c r="H171" s="66">
        <f t="shared" si="25"/>
        <v>198</v>
      </c>
      <c r="I171" s="20">
        <f t="shared" si="26"/>
        <v>-0.2857142857142857</v>
      </c>
      <c r="J171" s="21">
        <f t="shared" si="27"/>
        <v>0.44494382022471912</v>
      </c>
    </row>
    <row r="172" spans="1:10" x14ac:dyDescent="0.2">
      <c r="A172" s="158" t="s">
        <v>477</v>
      </c>
      <c r="B172" s="65">
        <v>0</v>
      </c>
      <c r="C172" s="66">
        <v>35</v>
      </c>
      <c r="D172" s="65">
        <v>62</v>
      </c>
      <c r="E172" s="66">
        <v>72</v>
      </c>
      <c r="F172" s="67"/>
      <c r="G172" s="65">
        <f t="shared" si="24"/>
        <v>-35</v>
      </c>
      <c r="H172" s="66">
        <f t="shared" si="25"/>
        <v>-10</v>
      </c>
      <c r="I172" s="20">
        <f t="shared" si="26"/>
        <v>-1</v>
      </c>
      <c r="J172" s="21">
        <f t="shared" si="27"/>
        <v>-0.1388888888888889</v>
      </c>
    </row>
    <row r="173" spans="1:10" x14ac:dyDescent="0.2">
      <c r="A173" s="158" t="s">
        <v>283</v>
      </c>
      <c r="B173" s="65">
        <v>1</v>
      </c>
      <c r="C173" s="66">
        <v>0</v>
      </c>
      <c r="D173" s="65">
        <v>18</v>
      </c>
      <c r="E173" s="66">
        <v>11</v>
      </c>
      <c r="F173" s="67"/>
      <c r="G173" s="65">
        <f t="shared" si="24"/>
        <v>1</v>
      </c>
      <c r="H173" s="66">
        <f t="shared" si="25"/>
        <v>7</v>
      </c>
      <c r="I173" s="20" t="str">
        <f t="shared" si="26"/>
        <v>-</v>
      </c>
      <c r="J173" s="21">
        <f t="shared" si="27"/>
        <v>0.63636363636363635</v>
      </c>
    </row>
    <row r="174" spans="1:10" x14ac:dyDescent="0.2">
      <c r="A174" s="158" t="s">
        <v>216</v>
      </c>
      <c r="B174" s="65">
        <v>3</v>
      </c>
      <c r="C174" s="66">
        <v>1</v>
      </c>
      <c r="D174" s="65">
        <v>19</v>
      </c>
      <c r="E174" s="66">
        <v>19</v>
      </c>
      <c r="F174" s="67"/>
      <c r="G174" s="65">
        <f t="shared" si="24"/>
        <v>2</v>
      </c>
      <c r="H174" s="66">
        <f t="shared" si="25"/>
        <v>0</v>
      </c>
      <c r="I174" s="20">
        <f t="shared" si="26"/>
        <v>2</v>
      </c>
      <c r="J174" s="21">
        <f t="shared" si="27"/>
        <v>0</v>
      </c>
    </row>
    <row r="175" spans="1:10" x14ac:dyDescent="0.2">
      <c r="A175" s="158" t="s">
        <v>348</v>
      </c>
      <c r="B175" s="65">
        <v>99</v>
      </c>
      <c r="C175" s="66">
        <v>76</v>
      </c>
      <c r="D175" s="65">
        <v>478</v>
      </c>
      <c r="E175" s="66">
        <v>281</v>
      </c>
      <c r="F175" s="67"/>
      <c r="G175" s="65">
        <f t="shared" si="24"/>
        <v>23</v>
      </c>
      <c r="H175" s="66">
        <f t="shared" si="25"/>
        <v>197</v>
      </c>
      <c r="I175" s="20">
        <f t="shared" si="26"/>
        <v>0.30263157894736842</v>
      </c>
      <c r="J175" s="21">
        <f t="shared" si="27"/>
        <v>0.70106761565836295</v>
      </c>
    </row>
    <row r="176" spans="1:10" x14ac:dyDescent="0.2">
      <c r="A176" s="158" t="s">
        <v>415</v>
      </c>
      <c r="B176" s="65">
        <v>23</v>
      </c>
      <c r="C176" s="66">
        <v>0</v>
      </c>
      <c r="D176" s="65">
        <v>113</v>
      </c>
      <c r="E176" s="66">
        <v>0</v>
      </c>
      <c r="F176" s="67"/>
      <c r="G176" s="65">
        <f t="shared" si="24"/>
        <v>23</v>
      </c>
      <c r="H176" s="66">
        <f t="shared" si="25"/>
        <v>113</v>
      </c>
      <c r="I176" s="20" t="str">
        <f t="shared" si="26"/>
        <v>-</v>
      </c>
      <c r="J176" s="21" t="str">
        <f t="shared" si="27"/>
        <v>-</v>
      </c>
    </row>
    <row r="177" spans="1:10" x14ac:dyDescent="0.2">
      <c r="A177" s="158" t="s">
        <v>416</v>
      </c>
      <c r="B177" s="65">
        <v>22</v>
      </c>
      <c r="C177" s="66">
        <v>22</v>
      </c>
      <c r="D177" s="65">
        <v>128</v>
      </c>
      <c r="E177" s="66">
        <v>95</v>
      </c>
      <c r="F177" s="67"/>
      <c r="G177" s="65">
        <f t="shared" si="24"/>
        <v>0</v>
      </c>
      <c r="H177" s="66">
        <f t="shared" si="25"/>
        <v>33</v>
      </c>
      <c r="I177" s="20">
        <f t="shared" si="26"/>
        <v>0</v>
      </c>
      <c r="J177" s="21">
        <f t="shared" si="27"/>
        <v>0.3473684210526316</v>
      </c>
    </row>
    <row r="178" spans="1:10" x14ac:dyDescent="0.2">
      <c r="A178" s="158" t="s">
        <v>239</v>
      </c>
      <c r="B178" s="65">
        <v>3</v>
      </c>
      <c r="C178" s="66">
        <v>0</v>
      </c>
      <c r="D178" s="65">
        <v>3</v>
      </c>
      <c r="E178" s="66">
        <v>0</v>
      </c>
      <c r="F178" s="67"/>
      <c r="G178" s="65">
        <f t="shared" si="24"/>
        <v>3</v>
      </c>
      <c r="H178" s="66">
        <f t="shared" si="25"/>
        <v>3</v>
      </c>
      <c r="I178" s="20" t="str">
        <f t="shared" si="26"/>
        <v>-</v>
      </c>
      <c r="J178" s="21" t="str">
        <f t="shared" si="27"/>
        <v>-</v>
      </c>
    </row>
    <row r="179" spans="1:10" x14ac:dyDescent="0.2">
      <c r="A179" s="158" t="s">
        <v>381</v>
      </c>
      <c r="B179" s="65">
        <v>136</v>
      </c>
      <c r="C179" s="66">
        <v>113</v>
      </c>
      <c r="D179" s="65">
        <v>364</v>
      </c>
      <c r="E179" s="66">
        <v>373</v>
      </c>
      <c r="F179" s="67"/>
      <c r="G179" s="65">
        <f t="shared" si="24"/>
        <v>23</v>
      </c>
      <c r="H179" s="66">
        <f t="shared" si="25"/>
        <v>-9</v>
      </c>
      <c r="I179" s="20">
        <f t="shared" si="26"/>
        <v>0.20353982300884957</v>
      </c>
      <c r="J179" s="21">
        <f t="shared" si="27"/>
        <v>-2.4128686327077747E-2</v>
      </c>
    </row>
    <row r="180" spans="1:10" x14ac:dyDescent="0.2">
      <c r="A180" s="158" t="s">
        <v>298</v>
      </c>
      <c r="B180" s="65">
        <v>0</v>
      </c>
      <c r="C180" s="66">
        <v>4</v>
      </c>
      <c r="D180" s="65">
        <v>13</v>
      </c>
      <c r="E180" s="66">
        <v>12</v>
      </c>
      <c r="F180" s="67"/>
      <c r="G180" s="65">
        <f t="shared" si="24"/>
        <v>-4</v>
      </c>
      <c r="H180" s="66">
        <f t="shared" si="25"/>
        <v>1</v>
      </c>
      <c r="I180" s="20">
        <f t="shared" si="26"/>
        <v>-1</v>
      </c>
      <c r="J180" s="21">
        <f t="shared" si="27"/>
        <v>8.3333333333333329E-2</v>
      </c>
    </row>
    <row r="181" spans="1:10" x14ac:dyDescent="0.2">
      <c r="A181" s="158" t="s">
        <v>334</v>
      </c>
      <c r="B181" s="65">
        <v>56</v>
      </c>
      <c r="C181" s="66">
        <v>28</v>
      </c>
      <c r="D181" s="65">
        <v>218</v>
      </c>
      <c r="E181" s="66">
        <v>109</v>
      </c>
      <c r="F181" s="67"/>
      <c r="G181" s="65">
        <f t="shared" si="24"/>
        <v>28</v>
      </c>
      <c r="H181" s="66">
        <f t="shared" si="25"/>
        <v>109</v>
      </c>
      <c r="I181" s="20">
        <f t="shared" si="26"/>
        <v>1</v>
      </c>
      <c r="J181" s="21">
        <f t="shared" si="27"/>
        <v>1</v>
      </c>
    </row>
    <row r="182" spans="1:10" s="160" customFormat="1" x14ac:dyDescent="0.2">
      <c r="A182" s="178" t="s">
        <v>626</v>
      </c>
      <c r="B182" s="71">
        <v>428</v>
      </c>
      <c r="C182" s="72">
        <v>420</v>
      </c>
      <c r="D182" s="71">
        <v>2060</v>
      </c>
      <c r="E182" s="72">
        <v>1491</v>
      </c>
      <c r="F182" s="73"/>
      <c r="G182" s="71">
        <f t="shared" si="24"/>
        <v>8</v>
      </c>
      <c r="H182" s="72">
        <f t="shared" si="25"/>
        <v>569</v>
      </c>
      <c r="I182" s="37">
        <f t="shared" si="26"/>
        <v>1.9047619047619049E-2</v>
      </c>
      <c r="J182" s="38">
        <f t="shared" si="27"/>
        <v>0.38162307176391685</v>
      </c>
    </row>
    <row r="183" spans="1:10" x14ac:dyDescent="0.2">
      <c r="A183" s="177"/>
      <c r="B183" s="143"/>
      <c r="C183" s="144"/>
      <c r="D183" s="143"/>
      <c r="E183" s="144"/>
      <c r="F183" s="145"/>
      <c r="G183" s="143"/>
      <c r="H183" s="144"/>
      <c r="I183" s="151"/>
      <c r="J183" s="152"/>
    </row>
    <row r="184" spans="1:10" s="139" customFormat="1" x14ac:dyDescent="0.2">
      <c r="A184" s="159" t="s">
        <v>52</v>
      </c>
      <c r="B184" s="65"/>
      <c r="C184" s="66"/>
      <c r="D184" s="65"/>
      <c r="E184" s="66"/>
      <c r="F184" s="67"/>
      <c r="G184" s="65"/>
      <c r="H184" s="66"/>
      <c r="I184" s="20"/>
      <c r="J184" s="21"/>
    </row>
    <row r="185" spans="1:10" x14ac:dyDescent="0.2">
      <c r="A185" s="158" t="s">
        <v>517</v>
      </c>
      <c r="B185" s="65">
        <v>4</v>
      </c>
      <c r="C185" s="66">
        <v>3</v>
      </c>
      <c r="D185" s="65">
        <v>8</v>
      </c>
      <c r="E185" s="66">
        <v>4</v>
      </c>
      <c r="F185" s="67"/>
      <c r="G185" s="65">
        <f t="shared" ref="G185:G190" si="28">B185-C185</f>
        <v>1</v>
      </c>
      <c r="H185" s="66">
        <f t="shared" ref="H185:H190" si="29">D185-E185</f>
        <v>4</v>
      </c>
      <c r="I185" s="20">
        <f t="shared" ref="I185:I190" si="30">IF(C185=0, "-", IF(G185/C185&lt;10, G185/C185, "&gt;999%"))</f>
        <v>0.33333333333333331</v>
      </c>
      <c r="J185" s="21">
        <f t="shared" ref="J185:J190" si="31">IF(E185=0, "-", IF(H185/E185&lt;10, H185/E185, "&gt;999%"))</f>
        <v>1</v>
      </c>
    </row>
    <row r="186" spans="1:10" x14ac:dyDescent="0.2">
      <c r="A186" s="158" t="s">
        <v>518</v>
      </c>
      <c r="B186" s="65">
        <v>0</v>
      </c>
      <c r="C186" s="66">
        <v>0</v>
      </c>
      <c r="D186" s="65">
        <v>0</v>
      </c>
      <c r="E186" s="66">
        <v>1</v>
      </c>
      <c r="F186" s="67"/>
      <c r="G186" s="65">
        <f t="shared" si="28"/>
        <v>0</v>
      </c>
      <c r="H186" s="66">
        <f t="shared" si="29"/>
        <v>-1</v>
      </c>
      <c r="I186" s="20" t="str">
        <f t="shared" si="30"/>
        <v>-</v>
      </c>
      <c r="J186" s="21">
        <f t="shared" si="31"/>
        <v>-1</v>
      </c>
    </row>
    <row r="187" spans="1:10" x14ac:dyDescent="0.2">
      <c r="A187" s="158" t="s">
        <v>528</v>
      </c>
      <c r="B187" s="65">
        <v>1</v>
      </c>
      <c r="C187" s="66">
        <v>1</v>
      </c>
      <c r="D187" s="65">
        <v>6</v>
      </c>
      <c r="E187" s="66">
        <v>1</v>
      </c>
      <c r="F187" s="67"/>
      <c r="G187" s="65">
        <f t="shared" si="28"/>
        <v>0</v>
      </c>
      <c r="H187" s="66">
        <f t="shared" si="29"/>
        <v>5</v>
      </c>
      <c r="I187" s="20">
        <f t="shared" si="30"/>
        <v>0</v>
      </c>
      <c r="J187" s="21">
        <f t="shared" si="31"/>
        <v>5</v>
      </c>
    </row>
    <row r="188" spans="1:10" x14ac:dyDescent="0.2">
      <c r="A188" s="158" t="s">
        <v>529</v>
      </c>
      <c r="B188" s="65">
        <v>3</v>
      </c>
      <c r="C188" s="66">
        <v>0</v>
      </c>
      <c r="D188" s="65">
        <v>4</v>
      </c>
      <c r="E188" s="66">
        <v>0</v>
      </c>
      <c r="F188" s="67"/>
      <c r="G188" s="65">
        <f t="shared" si="28"/>
        <v>3</v>
      </c>
      <c r="H188" s="66">
        <f t="shared" si="29"/>
        <v>4</v>
      </c>
      <c r="I188" s="20" t="str">
        <f t="shared" si="30"/>
        <v>-</v>
      </c>
      <c r="J188" s="21" t="str">
        <f t="shared" si="31"/>
        <v>-</v>
      </c>
    </row>
    <row r="189" spans="1:10" x14ac:dyDescent="0.2">
      <c r="A189" s="158" t="s">
        <v>539</v>
      </c>
      <c r="B189" s="65">
        <v>1</v>
      </c>
      <c r="C189" s="66">
        <v>0</v>
      </c>
      <c r="D189" s="65">
        <v>5</v>
      </c>
      <c r="E189" s="66">
        <v>0</v>
      </c>
      <c r="F189" s="67"/>
      <c r="G189" s="65">
        <f t="shared" si="28"/>
        <v>1</v>
      </c>
      <c r="H189" s="66">
        <f t="shared" si="29"/>
        <v>5</v>
      </c>
      <c r="I189" s="20" t="str">
        <f t="shared" si="30"/>
        <v>-</v>
      </c>
      <c r="J189" s="21" t="str">
        <f t="shared" si="31"/>
        <v>-</v>
      </c>
    </row>
    <row r="190" spans="1:10" s="160" customFormat="1" x14ac:dyDescent="0.2">
      <c r="A190" s="178" t="s">
        <v>627</v>
      </c>
      <c r="B190" s="71">
        <v>9</v>
      </c>
      <c r="C190" s="72">
        <v>4</v>
      </c>
      <c r="D190" s="71">
        <v>23</v>
      </c>
      <c r="E190" s="72">
        <v>6</v>
      </c>
      <c r="F190" s="73"/>
      <c r="G190" s="71">
        <f t="shared" si="28"/>
        <v>5</v>
      </c>
      <c r="H190" s="72">
        <f t="shared" si="29"/>
        <v>17</v>
      </c>
      <c r="I190" s="37">
        <f t="shared" si="30"/>
        <v>1.25</v>
      </c>
      <c r="J190" s="38">
        <f t="shared" si="31"/>
        <v>2.8333333333333335</v>
      </c>
    </row>
    <row r="191" spans="1:10" x14ac:dyDescent="0.2">
      <c r="A191" s="177"/>
      <c r="B191" s="143"/>
      <c r="C191" s="144"/>
      <c r="D191" s="143"/>
      <c r="E191" s="144"/>
      <c r="F191" s="145"/>
      <c r="G191" s="143"/>
      <c r="H191" s="144"/>
      <c r="I191" s="151"/>
      <c r="J191" s="152"/>
    </row>
    <row r="192" spans="1:10" s="139" customFormat="1" x14ac:dyDescent="0.2">
      <c r="A192" s="159" t="s">
        <v>53</v>
      </c>
      <c r="B192" s="65"/>
      <c r="C192" s="66"/>
      <c r="D192" s="65"/>
      <c r="E192" s="66"/>
      <c r="F192" s="67"/>
      <c r="G192" s="65"/>
      <c r="H192" s="66"/>
      <c r="I192" s="20"/>
      <c r="J192" s="21"/>
    </row>
    <row r="193" spans="1:10" x14ac:dyDescent="0.2">
      <c r="A193" s="158" t="s">
        <v>53</v>
      </c>
      <c r="B193" s="65">
        <v>0</v>
      </c>
      <c r="C193" s="66">
        <v>0</v>
      </c>
      <c r="D193" s="65">
        <v>0</v>
      </c>
      <c r="E193" s="66">
        <v>1</v>
      </c>
      <c r="F193" s="67"/>
      <c r="G193" s="65">
        <f>B193-C193</f>
        <v>0</v>
      </c>
      <c r="H193" s="66">
        <f>D193-E193</f>
        <v>-1</v>
      </c>
      <c r="I193" s="20" t="str">
        <f>IF(C193=0, "-", IF(G193/C193&lt;10, G193/C193, "&gt;999%"))</f>
        <v>-</v>
      </c>
      <c r="J193" s="21">
        <f>IF(E193=0, "-", IF(H193/E193&lt;10, H193/E193, "&gt;999%"))</f>
        <v>-1</v>
      </c>
    </row>
    <row r="194" spans="1:10" s="160" customFormat="1" x14ac:dyDescent="0.2">
      <c r="A194" s="178" t="s">
        <v>628</v>
      </c>
      <c r="B194" s="71">
        <v>0</v>
      </c>
      <c r="C194" s="72">
        <v>0</v>
      </c>
      <c r="D194" s="71">
        <v>0</v>
      </c>
      <c r="E194" s="72">
        <v>1</v>
      </c>
      <c r="F194" s="73"/>
      <c r="G194" s="71">
        <f>B194-C194</f>
        <v>0</v>
      </c>
      <c r="H194" s="72">
        <f>D194-E194</f>
        <v>-1</v>
      </c>
      <c r="I194" s="37" t="str">
        <f>IF(C194=0, "-", IF(G194/C194&lt;10, G194/C194, "&gt;999%"))</f>
        <v>-</v>
      </c>
      <c r="J194" s="38">
        <f>IF(E194=0, "-", IF(H194/E194&lt;10, H194/E194, "&gt;999%"))</f>
        <v>-1</v>
      </c>
    </row>
    <row r="195" spans="1:10" x14ac:dyDescent="0.2">
      <c r="A195" s="177"/>
      <c r="B195" s="143"/>
      <c r="C195" s="144"/>
      <c r="D195" s="143"/>
      <c r="E195" s="144"/>
      <c r="F195" s="145"/>
      <c r="G195" s="143"/>
      <c r="H195" s="144"/>
      <c r="I195" s="151"/>
      <c r="J195" s="152"/>
    </row>
    <row r="196" spans="1:10" s="139" customFormat="1" x14ac:dyDescent="0.2">
      <c r="A196" s="159" t="s">
        <v>54</v>
      </c>
      <c r="B196" s="65"/>
      <c r="C196" s="66"/>
      <c r="D196" s="65"/>
      <c r="E196" s="66"/>
      <c r="F196" s="67"/>
      <c r="G196" s="65"/>
      <c r="H196" s="66"/>
      <c r="I196" s="20"/>
      <c r="J196" s="21"/>
    </row>
    <row r="197" spans="1:10" x14ac:dyDescent="0.2">
      <c r="A197" s="158" t="s">
        <v>540</v>
      </c>
      <c r="B197" s="65">
        <v>9</v>
      </c>
      <c r="C197" s="66">
        <v>12</v>
      </c>
      <c r="D197" s="65">
        <v>39</v>
      </c>
      <c r="E197" s="66">
        <v>69</v>
      </c>
      <c r="F197" s="67"/>
      <c r="G197" s="65">
        <f>B197-C197</f>
        <v>-3</v>
      </c>
      <c r="H197" s="66">
        <f>D197-E197</f>
        <v>-30</v>
      </c>
      <c r="I197" s="20">
        <f>IF(C197=0, "-", IF(G197/C197&lt;10, G197/C197, "&gt;999%"))</f>
        <v>-0.25</v>
      </c>
      <c r="J197" s="21">
        <f>IF(E197=0, "-", IF(H197/E197&lt;10, H197/E197, "&gt;999%"))</f>
        <v>-0.43478260869565216</v>
      </c>
    </row>
    <row r="198" spans="1:10" x14ac:dyDescent="0.2">
      <c r="A198" s="158" t="s">
        <v>519</v>
      </c>
      <c r="B198" s="65">
        <v>28</v>
      </c>
      <c r="C198" s="66">
        <v>27</v>
      </c>
      <c r="D198" s="65">
        <v>181</v>
      </c>
      <c r="E198" s="66">
        <v>142</v>
      </c>
      <c r="F198" s="67"/>
      <c r="G198" s="65">
        <f>B198-C198</f>
        <v>1</v>
      </c>
      <c r="H198" s="66">
        <f>D198-E198</f>
        <v>39</v>
      </c>
      <c r="I198" s="20">
        <f>IF(C198=0, "-", IF(G198/C198&lt;10, G198/C198, "&gt;999%"))</f>
        <v>3.7037037037037035E-2</v>
      </c>
      <c r="J198" s="21">
        <f>IF(E198=0, "-", IF(H198/E198&lt;10, H198/E198, "&gt;999%"))</f>
        <v>0.27464788732394368</v>
      </c>
    </row>
    <row r="199" spans="1:10" x14ac:dyDescent="0.2">
      <c r="A199" s="158" t="s">
        <v>530</v>
      </c>
      <c r="B199" s="65">
        <v>50</v>
      </c>
      <c r="C199" s="66">
        <v>45</v>
      </c>
      <c r="D199" s="65">
        <v>165</v>
      </c>
      <c r="E199" s="66">
        <v>121</v>
      </c>
      <c r="F199" s="67"/>
      <c r="G199" s="65">
        <f>B199-C199</f>
        <v>5</v>
      </c>
      <c r="H199" s="66">
        <f>D199-E199</f>
        <v>44</v>
      </c>
      <c r="I199" s="20">
        <f>IF(C199=0, "-", IF(G199/C199&lt;10, G199/C199, "&gt;999%"))</f>
        <v>0.1111111111111111</v>
      </c>
      <c r="J199" s="21">
        <f>IF(E199=0, "-", IF(H199/E199&lt;10, H199/E199, "&gt;999%"))</f>
        <v>0.36363636363636365</v>
      </c>
    </row>
    <row r="200" spans="1:10" s="160" customFormat="1" x14ac:dyDescent="0.2">
      <c r="A200" s="178" t="s">
        <v>629</v>
      </c>
      <c r="B200" s="71">
        <v>87</v>
      </c>
      <c r="C200" s="72">
        <v>84</v>
      </c>
      <c r="D200" s="71">
        <v>385</v>
      </c>
      <c r="E200" s="72">
        <v>332</v>
      </c>
      <c r="F200" s="73"/>
      <c r="G200" s="71">
        <f>B200-C200</f>
        <v>3</v>
      </c>
      <c r="H200" s="72">
        <f>D200-E200</f>
        <v>53</v>
      </c>
      <c r="I200" s="37">
        <f>IF(C200=0, "-", IF(G200/C200&lt;10, G200/C200, "&gt;999%"))</f>
        <v>3.5714285714285712E-2</v>
      </c>
      <c r="J200" s="38">
        <f>IF(E200=0, "-", IF(H200/E200&lt;10, H200/E200, "&gt;999%"))</f>
        <v>0.15963855421686746</v>
      </c>
    </row>
    <row r="201" spans="1:10" x14ac:dyDescent="0.2">
      <c r="A201" s="177"/>
      <c r="B201" s="143"/>
      <c r="C201" s="144"/>
      <c r="D201" s="143"/>
      <c r="E201" s="144"/>
      <c r="F201" s="145"/>
      <c r="G201" s="143"/>
      <c r="H201" s="144"/>
      <c r="I201" s="151"/>
      <c r="J201" s="152"/>
    </row>
    <row r="202" spans="1:10" s="139" customFormat="1" x14ac:dyDescent="0.2">
      <c r="A202" s="159" t="s">
        <v>55</v>
      </c>
      <c r="B202" s="65"/>
      <c r="C202" s="66"/>
      <c r="D202" s="65"/>
      <c r="E202" s="66"/>
      <c r="F202" s="67"/>
      <c r="G202" s="65"/>
      <c r="H202" s="66"/>
      <c r="I202" s="20"/>
      <c r="J202" s="21"/>
    </row>
    <row r="203" spans="1:10" x14ac:dyDescent="0.2">
      <c r="A203" s="158" t="s">
        <v>489</v>
      </c>
      <c r="B203" s="65">
        <v>30</v>
      </c>
      <c r="C203" s="66">
        <v>20</v>
      </c>
      <c r="D203" s="65">
        <v>172</v>
      </c>
      <c r="E203" s="66">
        <v>72</v>
      </c>
      <c r="F203" s="67"/>
      <c r="G203" s="65">
        <f>B203-C203</f>
        <v>10</v>
      </c>
      <c r="H203" s="66">
        <f>D203-E203</f>
        <v>100</v>
      </c>
      <c r="I203" s="20">
        <f>IF(C203=0, "-", IF(G203/C203&lt;10, G203/C203, "&gt;999%"))</f>
        <v>0.5</v>
      </c>
      <c r="J203" s="21">
        <f>IF(E203=0, "-", IF(H203/E203&lt;10, H203/E203, "&gt;999%"))</f>
        <v>1.3888888888888888</v>
      </c>
    </row>
    <row r="204" spans="1:10" x14ac:dyDescent="0.2">
      <c r="A204" s="158" t="s">
        <v>500</v>
      </c>
      <c r="B204" s="65">
        <v>165</v>
      </c>
      <c r="C204" s="66">
        <v>69</v>
      </c>
      <c r="D204" s="65">
        <v>790</v>
      </c>
      <c r="E204" s="66">
        <v>284</v>
      </c>
      <c r="F204" s="67"/>
      <c r="G204" s="65">
        <f>B204-C204</f>
        <v>96</v>
      </c>
      <c r="H204" s="66">
        <f>D204-E204</f>
        <v>506</v>
      </c>
      <c r="I204" s="20">
        <f>IF(C204=0, "-", IF(G204/C204&lt;10, G204/C204, "&gt;999%"))</f>
        <v>1.3913043478260869</v>
      </c>
      <c r="J204" s="21">
        <f>IF(E204=0, "-", IF(H204/E204&lt;10, H204/E204, "&gt;999%"))</f>
        <v>1.7816901408450705</v>
      </c>
    </row>
    <row r="205" spans="1:10" x14ac:dyDescent="0.2">
      <c r="A205" s="158" t="s">
        <v>417</v>
      </c>
      <c r="B205" s="65">
        <v>65</v>
      </c>
      <c r="C205" s="66">
        <v>92</v>
      </c>
      <c r="D205" s="65">
        <v>362</v>
      </c>
      <c r="E205" s="66">
        <v>286</v>
      </c>
      <c r="F205" s="67"/>
      <c r="G205" s="65">
        <f>B205-C205</f>
        <v>-27</v>
      </c>
      <c r="H205" s="66">
        <f>D205-E205</f>
        <v>76</v>
      </c>
      <c r="I205" s="20">
        <f>IF(C205=0, "-", IF(G205/C205&lt;10, G205/C205, "&gt;999%"))</f>
        <v>-0.29347826086956524</v>
      </c>
      <c r="J205" s="21">
        <f>IF(E205=0, "-", IF(H205/E205&lt;10, H205/E205, "&gt;999%"))</f>
        <v>0.26573426573426573</v>
      </c>
    </row>
    <row r="206" spans="1:10" s="160" customFormat="1" x14ac:dyDescent="0.2">
      <c r="A206" s="178" t="s">
        <v>630</v>
      </c>
      <c r="B206" s="71">
        <v>260</v>
      </c>
      <c r="C206" s="72">
        <v>181</v>
      </c>
      <c r="D206" s="71">
        <v>1324</v>
      </c>
      <c r="E206" s="72">
        <v>642</v>
      </c>
      <c r="F206" s="73"/>
      <c r="G206" s="71">
        <f>B206-C206</f>
        <v>79</v>
      </c>
      <c r="H206" s="72">
        <f>D206-E206</f>
        <v>682</v>
      </c>
      <c r="I206" s="37">
        <f>IF(C206=0, "-", IF(G206/C206&lt;10, G206/C206, "&gt;999%"))</f>
        <v>0.43646408839779005</v>
      </c>
      <c r="J206" s="38">
        <f>IF(E206=0, "-", IF(H206/E206&lt;10, H206/E206, "&gt;999%"))</f>
        <v>1.0623052959501558</v>
      </c>
    </row>
    <row r="207" spans="1:10" x14ac:dyDescent="0.2">
      <c r="A207" s="177"/>
      <c r="B207" s="143"/>
      <c r="C207" s="144"/>
      <c r="D207" s="143"/>
      <c r="E207" s="144"/>
      <c r="F207" s="145"/>
      <c r="G207" s="143"/>
      <c r="H207" s="144"/>
      <c r="I207" s="151"/>
      <c r="J207" s="152"/>
    </row>
    <row r="208" spans="1:10" s="139" customFormat="1" x14ac:dyDescent="0.2">
      <c r="A208" s="159" t="s">
        <v>56</v>
      </c>
      <c r="B208" s="65"/>
      <c r="C208" s="66"/>
      <c r="D208" s="65"/>
      <c r="E208" s="66"/>
      <c r="F208" s="67"/>
      <c r="G208" s="65"/>
      <c r="H208" s="66"/>
      <c r="I208" s="20"/>
      <c r="J208" s="21"/>
    </row>
    <row r="209" spans="1:10" x14ac:dyDescent="0.2">
      <c r="A209" s="158" t="s">
        <v>465</v>
      </c>
      <c r="B209" s="65">
        <v>0</v>
      </c>
      <c r="C209" s="66">
        <v>3</v>
      </c>
      <c r="D209" s="65">
        <v>0</v>
      </c>
      <c r="E209" s="66">
        <v>3</v>
      </c>
      <c r="F209" s="67"/>
      <c r="G209" s="65">
        <f>B209-C209</f>
        <v>-3</v>
      </c>
      <c r="H209" s="66">
        <f>D209-E209</f>
        <v>-3</v>
      </c>
      <c r="I209" s="20">
        <f>IF(C209=0, "-", IF(G209/C209&lt;10, G209/C209, "&gt;999%"))</f>
        <v>-1</v>
      </c>
      <c r="J209" s="21">
        <f>IF(E209=0, "-", IF(H209/E209&lt;10, H209/E209, "&gt;999%"))</f>
        <v>-1</v>
      </c>
    </row>
    <row r="210" spans="1:10" s="160" customFormat="1" x14ac:dyDescent="0.2">
      <c r="A210" s="178" t="s">
        <v>631</v>
      </c>
      <c r="B210" s="71">
        <v>0</v>
      </c>
      <c r="C210" s="72">
        <v>3</v>
      </c>
      <c r="D210" s="71">
        <v>0</v>
      </c>
      <c r="E210" s="72">
        <v>3</v>
      </c>
      <c r="F210" s="73"/>
      <c r="G210" s="71">
        <f>B210-C210</f>
        <v>-3</v>
      </c>
      <c r="H210" s="72">
        <f>D210-E210</f>
        <v>-3</v>
      </c>
      <c r="I210" s="37">
        <f>IF(C210=0, "-", IF(G210/C210&lt;10, G210/C210, "&gt;999%"))</f>
        <v>-1</v>
      </c>
      <c r="J210" s="38">
        <f>IF(E210=0, "-", IF(H210/E210&lt;10, H210/E210, "&gt;999%"))</f>
        <v>-1</v>
      </c>
    </row>
    <row r="211" spans="1:10" x14ac:dyDescent="0.2">
      <c r="A211" s="177"/>
      <c r="B211" s="143"/>
      <c r="C211" s="144"/>
      <c r="D211" s="143"/>
      <c r="E211" s="144"/>
      <c r="F211" s="145"/>
      <c r="G211" s="143"/>
      <c r="H211" s="144"/>
      <c r="I211" s="151"/>
      <c r="J211" s="152"/>
    </row>
    <row r="212" spans="1:10" s="139" customFormat="1" x14ac:dyDescent="0.2">
      <c r="A212" s="159" t="s">
        <v>57</v>
      </c>
      <c r="B212" s="65"/>
      <c r="C212" s="66"/>
      <c r="D212" s="65"/>
      <c r="E212" s="66"/>
      <c r="F212" s="67"/>
      <c r="G212" s="65"/>
      <c r="H212" s="66"/>
      <c r="I212" s="20"/>
      <c r="J212" s="21"/>
    </row>
    <row r="213" spans="1:10" x14ac:dyDescent="0.2">
      <c r="A213" s="158" t="s">
        <v>541</v>
      </c>
      <c r="B213" s="65">
        <v>0</v>
      </c>
      <c r="C213" s="66">
        <v>0</v>
      </c>
      <c r="D213" s="65">
        <v>2</v>
      </c>
      <c r="E213" s="66">
        <v>9</v>
      </c>
      <c r="F213" s="67"/>
      <c r="G213" s="65">
        <f>B213-C213</f>
        <v>0</v>
      </c>
      <c r="H213" s="66">
        <f>D213-E213</f>
        <v>-7</v>
      </c>
      <c r="I213" s="20" t="str">
        <f>IF(C213=0, "-", IF(G213/C213&lt;10, G213/C213, "&gt;999%"))</f>
        <v>-</v>
      </c>
      <c r="J213" s="21">
        <f>IF(E213=0, "-", IF(H213/E213&lt;10, H213/E213, "&gt;999%"))</f>
        <v>-0.77777777777777779</v>
      </c>
    </row>
    <row r="214" spans="1:10" x14ac:dyDescent="0.2">
      <c r="A214" s="158" t="s">
        <v>531</v>
      </c>
      <c r="B214" s="65">
        <v>0</v>
      </c>
      <c r="C214" s="66">
        <v>1</v>
      </c>
      <c r="D214" s="65">
        <v>0</v>
      </c>
      <c r="E214" s="66">
        <v>1</v>
      </c>
      <c r="F214" s="67"/>
      <c r="G214" s="65">
        <f>B214-C214</f>
        <v>-1</v>
      </c>
      <c r="H214" s="66">
        <f>D214-E214</f>
        <v>-1</v>
      </c>
      <c r="I214" s="20">
        <f>IF(C214=0, "-", IF(G214/C214&lt;10, G214/C214, "&gt;999%"))</f>
        <v>-1</v>
      </c>
      <c r="J214" s="21">
        <f>IF(E214=0, "-", IF(H214/E214&lt;10, H214/E214, "&gt;999%"))</f>
        <v>-1</v>
      </c>
    </row>
    <row r="215" spans="1:10" x14ac:dyDescent="0.2">
      <c r="A215" s="158" t="s">
        <v>520</v>
      </c>
      <c r="B215" s="65">
        <v>4</v>
      </c>
      <c r="C215" s="66">
        <v>9</v>
      </c>
      <c r="D215" s="65">
        <v>17</v>
      </c>
      <c r="E215" s="66">
        <v>20</v>
      </c>
      <c r="F215" s="67"/>
      <c r="G215" s="65">
        <f>B215-C215</f>
        <v>-5</v>
      </c>
      <c r="H215" s="66">
        <f>D215-E215</f>
        <v>-3</v>
      </c>
      <c r="I215" s="20">
        <f>IF(C215=0, "-", IF(G215/C215&lt;10, G215/C215, "&gt;999%"))</f>
        <v>-0.55555555555555558</v>
      </c>
      <c r="J215" s="21">
        <f>IF(E215=0, "-", IF(H215/E215&lt;10, H215/E215, "&gt;999%"))</f>
        <v>-0.15</v>
      </c>
    </row>
    <row r="216" spans="1:10" x14ac:dyDescent="0.2">
      <c r="A216" s="158" t="s">
        <v>521</v>
      </c>
      <c r="B216" s="65">
        <v>2</v>
      </c>
      <c r="C216" s="66">
        <v>2</v>
      </c>
      <c r="D216" s="65">
        <v>3</v>
      </c>
      <c r="E216" s="66">
        <v>5</v>
      </c>
      <c r="F216" s="67"/>
      <c r="G216" s="65">
        <f>B216-C216</f>
        <v>0</v>
      </c>
      <c r="H216" s="66">
        <f>D216-E216</f>
        <v>-2</v>
      </c>
      <c r="I216" s="20">
        <f>IF(C216=0, "-", IF(G216/C216&lt;10, G216/C216, "&gt;999%"))</f>
        <v>0</v>
      </c>
      <c r="J216" s="21">
        <f>IF(E216=0, "-", IF(H216/E216&lt;10, H216/E216, "&gt;999%"))</f>
        <v>-0.4</v>
      </c>
    </row>
    <row r="217" spans="1:10" s="160" customFormat="1" x14ac:dyDescent="0.2">
      <c r="A217" s="178" t="s">
        <v>632</v>
      </c>
      <c r="B217" s="71">
        <v>6</v>
      </c>
      <c r="C217" s="72">
        <v>12</v>
      </c>
      <c r="D217" s="71">
        <v>22</v>
      </c>
      <c r="E217" s="72">
        <v>35</v>
      </c>
      <c r="F217" s="73"/>
      <c r="G217" s="71">
        <f>B217-C217</f>
        <v>-6</v>
      </c>
      <c r="H217" s="72">
        <f>D217-E217</f>
        <v>-13</v>
      </c>
      <c r="I217" s="37">
        <f>IF(C217=0, "-", IF(G217/C217&lt;10, G217/C217, "&gt;999%"))</f>
        <v>-0.5</v>
      </c>
      <c r="J217" s="38">
        <f>IF(E217=0, "-", IF(H217/E217&lt;10, H217/E217, "&gt;999%"))</f>
        <v>-0.37142857142857144</v>
      </c>
    </row>
    <row r="218" spans="1:10" x14ac:dyDescent="0.2">
      <c r="A218" s="177"/>
      <c r="B218" s="143"/>
      <c r="C218" s="144"/>
      <c r="D218" s="143"/>
      <c r="E218" s="144"/>
      <c r="F218" s="145"/>
      <c r="G218" s="143"/>
      <c r="H218" s="144"/>
      <c r="I218" s="151"/>
      <c r="J218" s="152"/>
    </row>
    <row r="219" spans="1:10" s="139" customFormat="1" x14ac:dyDescent="0.2">
      <c r="A219" s="159" t="s">
        <v>58</v>
      </c>
      <c r="B219" s="65"/>
      <c r="C219" s="66"/>
      <c r="D219" s="65"/>
      <c r="E219" s="66"/>
      <c r="F219" s="67"/>
      <c r="G219" s="65"/>
      <c r="H219" s="66"/>
      <c r="I219" s="20"/>
      <c r="J219" s="21"/>
    </row>
    <row r="220" spans="1:10" x14ac:dyDescent="0.2">
      <c r="A220" s="158" t="s">
        <v>370</v>
      </c>
      <c r="B220" s="65">
        <v>6</v>
      </c>
      <c r="C220" s="66">
        <v>5</v>
      </c>
      <c r="D220" s="65">
        <v>11</v>
      </c>
      <c r="E220" s="66">
        <v>15</v>
      </c>
      <c r="F220" s="67"/>
      <c r="G220" s="65">
        <f t="shared" ref="G220:G226" si="32">B220-C220</f>
        <v>1</v>
      </c>
      <c r="H220" s="66">
        <f t="shared" ref="H220:H226" si="33">D220-E220</f>
        <v>-4</v>
      </c>
      <c r="I220" s="20">
        <f t="shared" ref="I220:I226" si="34">IF(C220=0, "-", IF(G220/C220&lt;10, G220/C220, "&gt;999%"))</f>
        <v>0.2</v>
      </c>
      <c r="J220" s="21">
        <f t="shared" ref="J220:J226" si="35">IF(E220=0, "-", IF(H220/E220&lt;10, H220/E220, "&gt;999%"))</f>
        <v>-0.26666666666666666</v>
      </c>
    </row>
    <row r="221" spans="1:10" x14ac:dyDescent="0.2">
      <c r="A221" s="158" t="s">
        <v>439</v>
      </c>
      <c r="B221" s="65">
        <v>2</v>
      </c>
      <c r="C221" s="66">
        <v>7</v>
      </c>
      <c r="D221" s="65">
        <v>6</v>
      </c>
      <c r="E221" s="66">
        <v>9</v>
      </c>
      <c r="F221" s="67"/>
      <c r="G221" s="65">
        <f t="shared" si="32"/>
        <v>-5</v>
      </c>
      <c r="H221" s="66">
        <f t="shared" si="33"/>
        <v>-3</v>
      </c>
      <c r="I221" s="20">
        <f t="shared" si="34"/>
        <v>-0.7142857142857143</v>
      </c>
      <c r="J221" s="21">
        <f t="shared" si="35"/>
        <v>-0.33333333333333331</v>
      </c>
    </row>
    <row r="222" spans="1:10" x14ac:dyDescent="0.2">
      <c r="A222" s="158" t="s">
        <v>309</v>
      </c>
      <c r="B222" s="65">
        <v>1</v>
      </c>
      <c r="C222" s="66">
        <v>0</v>
      </c>
      <c r="D222" s="65">
        <v>1</v>
      </c>
      <c r="E222" s="66">
        <v>2</v>
      </c>
      <c r="F222" s="67"/>
      <c r="G222" s="65">
        <f t="shared" si="32"/>
        <v>1</v>
      </c>
      <c r="H222" s="66">
        <f t="shared" si="33"/>
        <v>-1</v>
      </c>
      <c r="I222" s="20" t="str">
        <f t="shared" si="34"/>
        <v>-</v>
      </c>
      <c r="J222" s="21">
        <f t="shared" si="35"/>
        <v>-0.5</v>
      </c>
    </row>
    <row r="223" spans="1:10" x14ac:dyDescent="0.2">
      <c r="A223" s="158" t="s">
        <v>440</v>
      </c>
      <c r="B223" s="65">
        <v>0</v>
      </c>
      <c r="C223" s="66">
        <v>0</v>
      </c>
      <c r="D223" s="65">
        <v>1</v>
      </c>
      <c r="E223" s="66">
        <v>1</v>
      </c>
      <c r="F223" s="67"/>
      <c r="G223" s="65">
        <f t="shared" si="32"/>
        <v>0</v>
      </c>
      <c r="H223" s="66">
        <f t="shared" si="33"/>
        <v>0</v>
      </c>
      <c r="I223" s="20" t="str">
        <f t="shared" si="34"/>
        <v>-</v>
      </c>
      <c r="J223" s="21">
        <f t="shared" si="35"/>
        <v>0</v>
      </c>
    </row>
    <row r="224" spans="1:10" x14ac:dyDescent="0.2">
      <c r="A224" s="158" t="s">
        <v>253</v>
      </c>
      <c r="B224" s="65">
        <v>4</v>
      </c>
      <c r="C224" s="66">
        <v>3</v>
      </c>
      <c r="D224" s="65">
        <v>4</v>
      </c>
      <c r="E224" s="66">
        <v>11</v>
      </c>
      <c r="F224" s="67"/>
      <c r="G224" s="65">
        <f t="shared" si="32"/>
        <v>1</v>
      </c>
      <c r="H224" s="66">
        <f t="shared" si="33"/>
        <v>-7</v>
      </c>
      <c r="I224" s="20">
        <f t="shared" si="34"/>
        <v>0.33333333333333331</v>
      </c>
      <c r="J224" s="21">
        <f t="shared" si="35"/>
        <v>-0.63636363636363635</v>
      </c>
    </row>
    <row r="225" spans="1:10" x14ac:dyDescent="0.2">
      <c r="A225" s="158" t="s">
        <v>267</v>
      </c>
      <c r="B225" s="65">
        <v>0</v>
      </c>
      <c r="C225" s="66">
        <v>0</v>
      </c>
      <c r="D225" s="65">
        <v>0</v>
      </c>
      <c r="E225" s="66">
        <v>1</v>
      </c>
      <c r="F225" s="67"/>
      <c r="G225" s="65">
        <f t="shared" si="32"/>
        <v>0</v>
      </c>
      <c r="H225" s="66">
        <f t="shared" si="33"/>
        <v>-1</v>
      </c>
      <c r="I225" s="20" t="str">
        <f t="shared" si="34"/>
        <v>-</v>
      </c>
      <c r="J225" s="21">
        <f t="shared" si="35"/>
        <v>-1</v>
      </c>
    </row>
    <row r="226" spans="1:10" s="160" customFormat="1" x14ac:dyDescent="0.2">
      <c r="A226" s="178" t="s">
        <v>633</v>
      </c>
      <c r="B226" s="71">
        <v>13</v>
      </c>
      <c r="C226" s="72">
        <v>15</v>
      </c>
      <c r="D226" s="71">
        <v>23</v>
      </c>
      <c r="E226" s="72">
        <v>39</v>
      </c>
      <c r="F226" s="73"/>
      <c r="G226" s="71">
        <f t="shared" si="32"/>
        <v>-2</v>
      </c>
      <c r="H226" s="72">
        <f t="shared" si="33"/>
        <v>-16</v>
      </c>
      <c r="I226" s="37">
        <f t="shared" si="34"/>
        <v>-0.13333333333333333</v>
      </c>
      <c r="J226" s="38">
        <f t="shared" si="35"/>
        <v>-0.41025641025641024</v>
      </c>
    </row>
    <row r="227" spans="1:10" x14ac:dyDescent="0.2">
      <c r="A227" s="177"/>
      <c r="B227" s="143"/>
      <c r="C227" s="144"/>
      <c r="D227" s="143"/>
      <c r="E227" s="144"/>
      <c r="F227" s="145"/>
      <c r="G227" s="143"/>
      <c r="H227" s="144"/>
      <c r="I227" s="151"/>
      <c r="J227" s="152"/>
    </row>
    <row r="228" spans="1:10" s="139" customFormat="1" x14ac:dyDescent="0.2">
      <c r="A228" s="159" t="s">
        <v>59</v>
      </c>
      <c r="B228" s="65"/>
      <c r="C228" s="66"/>
      <c r="D228" s="65"/>
      <c r="E228" s="66"/>
      <c r="F228" s="67"/>
      <c r="G228" s="65"/>
      <c r="H228" s="66"/>
      <c r="I228" s="20"/>
      <c r="J228" s="21"/>
    </row>
    <row r="229" spans="1:10" x14ac:dyDescent="0.2">
      <c r="A229" s="158" t="s">
        <v>382</v>
      </c>
      <c r="B229" s="65">
        <v>6</v>
      </c>
      <c r="C229" s="66">
        <v>4</v>
      </c>
      <c r="D229" s="65">
        <v>18</v>
      </c>
      <c r="E229" s="66">
        <v>18</v>
      </c>
      <c r="F229" s="67"/>
      <c r="G229" s="65">
        <f t="shared" ref="G229:G234" si="36">B229-C229</f>
        <v>2</v>
      </c>
      <c r="H229" s="66">
        <f t="shared" ref="H229:H234" si="37">D229-E229</f>
        <v>0</v>
      </c>
      <c r="I229" s="20">
        <f t="shared" ref="I229:I234" si="38">IF(C229=0, "-", IF(G229/C229&lt;10, G229/C229, "&gt;999%"))</f>
        <v>0.5</v>
      </c>
      <c r="J229" s="21">
        <f t="shared" ref="J229:J234" si="39">IF(E229=0, "-", IF(H229/E229&lt;10, H229/E229, "&gt;999%"))</f>
        <v>0</v>
      </c>
    </row>
    <row r="230" spans="1:10" x14ac:dyDescent="0.2">
      <c r="A230" s="158" t="s">
        <v>349</v>
      </c>
      <c r="B230" s="65">
        <v>1</v>
      </c>
      <c r="C230" s="66">
        <v>3</v>
      </c>
      <c r="D230" s="65">
        <v>20</v>
      </c>
      <c r="E230" s="66">
        <v>11</v>
      </c>
      <c r="F230" s="67"/>
      <c r="G230" s="65">
        <f t="shared" si="36"/>
        <v>-2</v>
      </c>
      <c r="H230" s="66">
        <f t="shared" si="37"/>
        <v>9</v>
      </c>
      <c r="I230" s="20">
        <f t="shared" si="38"/>
        <v>-0.66666666666666663</v>
      </c>
      <c r="J230" s="21">
        <f t="shared" si="39"/>
        <v>0.81818181818181823</v>
      </c>
    </row>
    <row r="231" spans="1:10" x14ac:dyDescent="0.2">
      <c r="A231" s="158" t="s">
        <v>501</v>
      </c>
      <c r="B231" s="65">
        <v>3</v>
      </c>
      <c r="C231" s="66">
        <v>4</v>
      </c>
      <c r="D231" s="65">
        <v>21</v>
      </c>
      <c r="E231" s="66">
        <v>7</v>
      </c>
      <c r="F231" s="67"/>
      <c r="G231" s="65">
        <f t="shared" si="36"/>
        <v>-1</v>
      </c>
      <c r="H231" s="66">
        <f t="shared" si="37"/>
        <v>14</v>
      </c>
      <c r="I231" s="20">
        <f t="shared" si="38"/>
        <v>-0.25</v>
      </c>
      <c r="J231" s="21">
        <f t="shared" si="39"/>
        <v>2</v>
      </c>
    </row>
    <row r="232" spans="1:10" x14ac:dyDescent="0.2">
      <c r="A232" s="158" t="s">
        <v>418</v>
      </c>
      <c r="B232" s="65">
        <v>23</v>
      </c>
      <c r="C232" s="66">
        <v>14</v>
      </c>
      <c r="D232" s="65">
        <v>75</v>
      </c>
      <c r="E232" s="66">
        <v>56</v>
      </c>
      <c r="F232" s="67"/>
      <c r="G232" s="65">
        <f t="shared" si="36"/>
        <v>9</v>
      </c>
      <c r="H232" s="66">
        <f t="shared" si="37"/>
        <v>19</v>
      </c>
      <c r="I232" s="20">
        <f t="shared" si="38"/>
        <v>0.6428571428571429</v>
      </c>
      <c r="J232" s="21">
        <f t="shared" si="39"/>
        <v>0.3392857142857143</v>
      </c>
    </row>
    <row r="233" spans="1:10" x14ac:dyDescent="0.2">
      <c r="A233" s="158" t="s">
        <v>419</v>
      </c>
      <c r="B233" s="65">
        <v>7</v>
      </c>
      <c r="C233" s="66">
        <v>4</v>
      </c>
      <c r="D233" s="65">
        <v>43</v>
      </c>
      <c r="E233" s="66">
        <v>26</v>
      </c>
      <c r="F233" s="67"/>
      <c r="G233" s="65">
        <f t="shared" si="36"/>
        <v>3</v>
      </c>
      <c r="H233" s="66">
        <f t="shared" si="37"/>
        <v>17</v>
      </c>
      <c r="I233" s="20">
        <f t="shared" si="38"/>
        <v>0.75</v>
      </c>
      <c r="J233" s="21">
        <f t="shared" si="39"/>
        <v>0.65384615384615385</v>
      </c>
    </row>
    <row r="234" spans="1:10" s="160" customFormat="1" x14ac:dyDescent="0.2">
      <c r="A234" s="178" t="s">
        <v>634</v>
      </c>
      <c r="B234" s="71">
        <v>40</v>
      </c>
      <c r="C234" s="72">
        <v>29</v>
      </c>
      <c r="D234" s="71">
        <v>177</v>
      </c>
      <c r="E234" s="72">
        <v>118</v>
      </c>
      <c r="F234" s="73"/>
      <c r="G234" s="71">
        <f t="shared" si="36"/>
        <v>11</v>
      </c>
      <c r="H234" s="72">
        <f t="shared" si="37"/>
        <v>59</v>
      </c>
      <c r="I234" s="37">
        <f t="shared" si="38"/>
        <v>0.37931034482758619</v>
      </c>
      <c r="J234" s="38">
        <f t="shared" si="39"/>
        <v>0.5</v>
      </c>
    </row>
    <row r="235" spans="1:10" x14ac:dyDescent="0.2">
      <c r="A235" s="177"/>
      <c r="B235" s="143"/>
      <c r="C235" s="144"/>
      <c r="D235" s="143"/>
      <c r="E235" s="144"/>
      <c r="F235" s="145"/>
      <c r="G235" s="143"/>
      <c r="H235" s="144"/>
      <c r="I235" s="151"/>
      <c r="J235" s="152"/>
    </row>
    <row r="236" spans="1:10" s="139" customFormat="1" x14ac:dyDescent="0.2">
      <c r="A236" s="159" t="s">
        <v>60</v>
      </c>
      <c r="B236" s="65"/>
      <c r="C236" s="66"/>
      <c r="D236" s="65"/>
      <c r="E236" s="66"/>
      <c r="F236" s="67"/>
      <c r="G236" s="65"/>
      <c r="H236" s="66"/>
      <c r="I236" s="20"/>
      <c r="J236" s="21"/>
    </row>
    <row r="237" spans="1:10" x14ac:dyDescent="0.2">
      <c r="A237" s="158" t="s">
        <v>60</v>
      </c>
      <c r="B237" s="65">
        <v>24</v>
      </c>
      <c r="C237" s="66">
        <v>16</v>
      </c>
      <c r="D237" s="65">
        <v>98</v>
      </c>
      <c r="E237" s="66">
        <v>68</v>
      </c>
      <c r="F237" s="67"/>
      <c r="G237" s="65">
        <f>B237-C237</f>
        <v>8</v>
      </c>
      <c r="H237" s="66">
        <f>D237-E237</f>
        <v>30</v>
      </c>
      <c r="I237" s="20">
        <f>IF(C237=0, "-", IF(G237/C237&lt;10, G237/C237, "&gt;999%"))</f>
        <v>0.5</v>
      </c>
      <c r="J237" s="21">
        <f>IF(E237=0, "-", IF(H237/E237&lt;10, H237/E237, "&gt;999%"))</f>
        <v>0.44117647058823528</v>
      </c>
    </row>
    <row r="238" spans="1:10" s="160" customFormat="1" x14ac:dyDescent="0.2">
      <c r="A238" s="178" t="s">
        <v>635</v>
      </c>
      <c r="B238" s="71">
        <v>24</v>
      </c>
      <c r="C238" s="72">
        <v>16</v>
      </c>
      <c r="D238" s="71">
        <v>98</v>
      </c>
      <c r="E238" s="72">
        <v>68</v>
      </c>
      <c r="F238" s="73"/>
      <c r="G238" s="71">
        <f>B238-C238</f>
        <v>8</v>
      </c>
      <c r="H238" s="72">
        <f>D238-E238</f>
        <v>30</v>
      </c>
      <c r="I238" s="37">
        <f>IF(C238=0, "-", IF(G238/C238&lt;10, G238/C238, "&gt;999%"))</f>
        <v>0.5</v>
      </c>
      <c r="J238" s="38">
        <f>IF(E238=0, "-", IF(H238/E238&lt;10, H238/E238, "&gt;999%"))</f>
        <v>0.44117647058823528</v>
      </c>
    </row>
    <row r="239" spans="1:10" x14ac:dyDescent="0.2">
      <c r="A239" s="177"/>
      <c r="B239" s="143"/>
      <c r="C239" s="144"/>
      <c r="D239" s="143"/>
      <c r="E239" s="144"/>
      <c r="F239" s="145"/>
      <c r="G239" s="143"/>
      <c r="H239" s="144"/>
      <c r="I239" s="151"/>
      <c r="J239" s="152"/>
    </row>
    <row r="240" spans="1:10" s="139" customFormat="1" x14ac:dyDescent="0.2">
      <c r="A240" s="159" t="s">
        <v>61</v>
      </c>
      <c r="B240" s="65"/>
      <c r="C240" s="66"/>
      <c r="D240" s="65"/>
      <c r="E240" s="66"/>
      <c r="F240" s="67"/>
      <c r="G240" s="65"/>
      <c r="H240" s="66"/>
      <c r="I240" s="20"/>
      <c r="J240" s="21"/>
    </row>
    <row r="241" spans="1:10" x14ac:dyDescent="0.2">
      <c r="A241" s="158" t="s">
        <v>284</v>
      </c>
      <c r="B241" s="65">
        <v>55</v>
      </c>
      <c r="C241" s="66">
        <v>23</v>
      </c>
      <c r="D241" s="65">
        <v>213</v>
      </c>
      <c r="E241" s="66">
        <v>106</v>
      </c>
      <c r="F241" s="67"/>
      <c r="G241" s="65">
        <f t="shared" ref="G241:G252" si="40">B241-C241</f>
        <v>32</v>
      </c>
      <c r="H241" s="66">
        <f t="shared" ref="H241:H252" si="41">D241-E241</f>
        <v>107</v>
      </c>
      <c r="I241" s="20">
        <f t="shared" ref="I241:I252" si="42">IF(C241=0, "-", IF(G241/C241&lt;10, G241/C241, "&gt;999%"))</f>
        <v>1.3913043478260869</v>
      </c>
      <c r="J241" s="21">
        <f t="shared" ref="J241:J252" si="43">IF(E241=0, "-", IF(H241/E241&lt;10, H241/E241, "&gt;999%"))</f>
        <v>1.0094339622641511</v>
      </c>
    </row>
    <row r="242" spans="1:10" x14ac:dyDescent="0.2">
      <c r="A242" s="158" t="s">
        <v>217</v>
      </c>
      <c r="B242" s="65">
        <v>144</v>
      </c>
      <c r="C242" s="66">
        <v>96</v>
      </c>
      <c r="D242" s="65">
        <v>540</v>
      </c>
      <c r="E242" s="66">
        <v>419</v>
      </c>
      <c r="F242" s="67"/>
      <c r="G242" s="65">
        <f t="shared" si="40"/>
        <v>48</v>
      </c>
      <c r="H242" s="66">
        <f t="shared" si="41"/>
        <v>121</v>
      </c>
      <c r="I242" s="20">
        <f t="shared" si="42"/>
        <v>0.5</v>
      </c>
      <c r="J242" s="21">
        <f t="shared" si="43"/>
        <v>0.28878281622911695</v>
      </c>
    </row>
    <row r="243" spans="1:10" x14ac:dyDescent="0.2">
      <c r="A243" s="158" t="s">
        <v>350</v>
      </c>
      <c r="B243" s="65">
        <v>5</v>
      </c>
      <c r="C243" s="66">
        <v>0</v>
      </c>
      <c r="D243" s="65">
        <v>14</v>
      </c>
      <c r="E243" s="66">
        <v>0</v>
      </c>
      <c r="F243" s="67"/>
      <c r="G243" s="65">
        <f t="shared" si="40"/>
        <v>5</v>
      </c>
      <c r="H243" s="66">
        <f t="shared" si="41"/>
        <v>14</v>
      </c>
      <c r="I243" s="20" t="str">
        <f t="shared" si="42"/>
        <v>-</v>
      </c>
      <c r="J243" s="21" t="str">
        <f t="shared" si="43"/>
        <v>-</v>
      </c>
    </row>
    <row r="244" spans="1:10" x14ac:dyDescent="0.2">
      <c r="A244" s="158" t="s">
        <v>240</v>
      </c>
      <c r="B244" s="65">
        <v>0</v>
      </c>
      <c r="C244" s="66">
        <v>1</v>
      </c>
      <c r="D244" s="65">
        <v>0</v>
      </c>
      <c r="E244" s="66">
        <v>2</v>
      </c>
      <c r="F244" s="67"/>
      <c r="G244" s="65">
        <f t="shared" si="40"/>
        <v>-1</v>
      </c>
      <c r="H244" s="66">
        <f t="shared" si="41"/>
        <v>-2</v>
      </c>
      <c r="I244" s="20">
        <f t="shared" si="42"/>
        <v>-1</v>
      </c>
      <c r="J244" s="21">
        <f t="shared" si="43"/>
        <v>-1</v>
      </c>
    </row>
    <row r="245" spans="1:10" x14ac:dyDescent="0.2">
      <c r="A245" s="158" t="s">
        <v>193</v>
      </c>
      <c r="B245" s="65">
        <v>49</v>
      </c>
      <c r="C245" s="66">
        <v>22</v>
      </c>
      <c r="D245" s="65">
        <v>239</v>
      </c>
      <c r="E245" s="66">
        <v>119</v>
      </c>
      <c r="F245" s="67"/>
      <c r="G245" s="65">
        <f t="shared" si="40"/>
        <v>27</v>
      </c>
      <c r="H245" s="66">
        <f t="shared" si="41"/>
        <v>120</v>
      </c>
      <c r="I245" s="20">
        <f t="shared" si="42"/>
        <v>1.2272727272727273</v>
      </c>
      <c r="J245" s="21">
        <f t="shared" si="43"/>
        <v>1.0084033613445378</v>
      </c>
    </row>
    <row r="246" spans="1:10" x14ac:dyDescent="0.2">
      <c r="A246" s="158" t="s">
        <v>198</v>
      </c>
      <c r="B246" s="65">
        <v>28</v>
      </c>
      <c r="C246" s="66">
        <v>21</v>
      </c>
      <c r="D246" s="65">
        <v>135</v>
      </c>
      <c r="E246" s="66">
        <v>118</v>
      </c>
      <c r="F246" s="67"/>
      <c r="G246" s="65">
        <f t="shared" si="40"/>
        <v>7</v>
      </c>
      <c r="H246" s="66">
        <f t="shared" si="41"/>
        <v>17</v>
      </c>
      <c r="I246" s="20">
        <f t="shared" si="42"/>
        <v>0.33333333333333331</v>
      </c>
      <c r="J246" s="21">
        <f t="shared" si="43"/>
        <v>0.1440677966101695</v>
      </c>
    </row>
    <row r="247" spans="1:10" x14ac:dyDescent="0.2">
      <c r="A247" s="158" t="s">
        <v>351</v>
      </c>
      <c r="B247" s="65">
        <v>37</v>
      </c>
      <c r="C247" s="66">
        <v>51</v>
      </c>
      <c r="D247" s="65">
        <v>346</v>
      </c>
      <c r="E247" s="66">
        <v>239</v>
      </c>
      <c r="F247" s="67"/>
      <c r="G247" s="65">
        <f t="shared" si="40"/>
        <v>-14</v>
      </c>
      <c r="H247" s="66">
        <f t="shared" si="41"/>
        <v>107</v>
      </c>
      <c r="I247" s="20">
        <f t="shared" si="42"/>
        <v>-0.27450980392156865</v>
      </c>
      <c r="J247" s="21">
        <f t="shared" si="43"/>
        <v>0.44769874476987448</v>
      </c>
    </row>
    <row r="248" spans="1:10" x14ac:dyDescent="0.2">
      <c r="A248" s="158" t="s">
        <v>420</v>
      </c>
      <c r="B248" s="65">
        <v>37</v>
      </c>
      <c r="C248" s="66">
        <v>27</v>
      </c>
      <c r="D248" s="65">
        <v>180</v>
      </c>
      <c r="E248" s="66">
        <v>109</v>
      </c>
      <c r="F248" s="67"/>
      <c r="G248" s="65">
        <f t="shared" si="40"/>
        <v>10</v>
      </c>
      <c r="H248" s="66">
        <f t="shared" si="41"/>
        <v>71</v>
      </c>
      <c r="I248" s="20">
        <f t="shared" si="42"/>
        <v>0.37037037037037035</v>
      </c>
      <c r="J248" s="21">
        <f t="shared" si="43"/>
        <v>0.65137614678899081</v>
      </c>
    </row>
    <row r="249" spans="1:10" x14ac:dyDescent="0.2">
      <c r="A249" s="158" t="s">
        <v>383</v>
      </c>
      <c r="B249" s="65">
        <v>43</v>
      </c>
      <c r="C249" s="66">
        <v>68</v>
      </c>
      <c r="D249" s="65">
        <v>212</v>
      </c>
      <c r="E249" s="66">
        <v>276</v>
      </c>
      <c r="F249" s="67"/>
      <c r="G249" s="65">
        <f t="shared" si="40"/>
        <v>-25</v>
      </c>
      <c r="H249" s="66">
        <f t="shared" si="41"/>
        <v>-64</v>
      </c>
      <c r="I249" s="20">
        <f t="shared" si="42"/>
        <v>-0.36764705882352944</v>
      </c>
      <c r="J249" s="21">
        <f t="shared" si="43"/>
        <v>-0.2318840579710145</v>
      </c>
    </row>
    <row r="250" spans="1:10" x14ac:dyDescent="0.2">
      <c r="A250" s="158" t="s">
        <v>261</v>
      </c>
      <c r="B250" s="65">
        <v>10</v>
      </c>
      <c r="C250" s="66">
        <v>15</v>
      </c>
      <c r="D250" s="65">
        <v>64</v>
      </c>
      <c r="E250" s="66">
        <v>37</v>
      </c>
      <c r="F250" s="67"/>
      <c r="G250" s="65">
        <f t="shared" si="40"/>
        <v>-5</v>
      </c>
      <c r="H250" s="66">
        <f t="shared" si="41"/>
        <v>27</v>
      </c>
      <c r="I250" s="20">
        <f t="shared" si="42"/>
        <v>-0.33333333333333331</v>
      </c>
      <c r="J250" s="21">
        <f t="shared" si="43"/>
        <v>0.72972972972972971</v>
      </c>
    </row>
    <row r="251" spans="1:10" x14ac:dyDescent="0.2">
      <c r="A251" s="158" t="s">
        <v>335</v>
      </c>
      <c r="B251" s="65">
        <v>37</v>
      </c>
      <c r="C251" s="66">
        <v>0</v>
      </c>
      <c r="D251" s="65">
        <v>226</v>
      </c>
      <c r="E251" s="66">
        <v>0</v>
      </c>
      <c r="F251" s="67"/>
      <c r="G251" s="65">
        <f t="shared" si="40"/>
        <v>37</v>
      </c>
      <c r="H251" s="66">
        <f t="shared" si="41"/>
        <v>226</v>
      </c>
      <c r="I251" s="20" t="str">
        <f t="shared" si="42"/>
        <v>-</v>
      </c>
      <c r="J251" s="21" t="str">
        <f t="shared" si="43"/>
        <v>-</v>
      </c>
    </row>
    <row r="252" spans="1:10" s="160" customFormat="1" x14ac:dyDescent="0.2">
      <c r="A252" s="178" t="s">
        <v>636</v>
      </c>
      <c r="B252" s="71">
        <v>445</v>
      </c>
      <c r="C252" s="72">
        <v>324</v>
      </c>
      <c r="D252" s="71">
        <v>2169</v>
      </c>
      <c r="E252" s="72">
        <v>1425</v>
      </c>
      <c r="F252" s="73"/>
      <c r="G252" s="71">
        <f t="shared" si="40"/>
        <v>121</v>
      </c>
      <c r="H252" s="72">
        <f t="shared" si="41"/>
        <v>744</v>
      </c>
      <c r="I252" s="37">
        <f t="shared" si="42"/>
        <v>0.37345679012345678</v>
      </c>
      <c r="J252" s="38">
        <f t="shared" si="43"/>
        <v>0.52210526315789474</v>
      </c>
    </row>
    <row r="253" spans="1:10" x14ac:dyDescent="0.2">
      <c r="A253" s="177"/>
      <c r="B253" s="143"/>
      <c r="C253" s="144"/>
      <c r="D253" s="143"/>
      <c r="E253" s="144"/>
      <c r="F253" s="145"/>
      <c r="G253" s="143"/>
      <c r="H253" s="144"/>
      <c r="I253" s="151"/>
      <c r="J253" s="152"/>
    </row>
    <row r="254" spans="1:10" s="139" customFormat="1" x14ac:dyDescent="0.2">
      <c r="A254" s="159" t="s">
        <v>62</v>
      </c>
      <c r="B254" s="65"/>
      <c r="C254" s="66"/>
      <c r="D254" s="65"/>
      <c r="E254" s="66"/>
      <c r="F254" s="67"/>
      <c r="G254" s="65"/>
      <c r="H254" s="66"/>
      <c r="I254" s="20"/>
      <c r="J254" s="21"/>
    </row>
    <row r="255" spans="1:10" x14ac:dyDescent="0.2">
      <c r="A255" s="158" t="s">
        <v>324</v>
      </c>
      <c r="B255" s="65">
        <v>0</v>
      </c>
      <c r="C255" s="66">
        <v>1</v>
      </c>
      <c r="D255" s="65">
        <v>2</v>
      </c>
      <c r="E255" s="66">
        <v>3</v>
      </c>
      <c r="F255" s="67"/>
      <c r="G255" s="65">
        <f>B255-C255</f>
        <v>-1</v>
      </c>
      <c r="H255" s="66">
        <f>D255-E255</f>
        <v>-1</v>
      </c>
      <c r="I255" s="20">
        <f>IF(C255=0, "-", IF(G255/C255&lt;10, G255/C255, "&gt;999%"))</f>
        <v>-1</v>
      </c>
      <c r="J255" s="21">
        <f>IF(E255=0, "-", IF(H255/E255&lt;10, H255/E255, "&gt;999%"))</f>
        <v>-0.33333333333333331</v>
      </c>
    </row>
    <row r="256" spans="1:10" x14ac:dyDescent="0.2">
      <c r="A256" s="158" t="s">
        <v>458</v>
      </c>
      <c r="B256" s="65">
        <v>0</v>
      </c>
      <c r="C256" s="66">
        <v>0</v>
      </c>
      <c r="D256" s="65">
        <v>3</v>
      </c>
      <c r="E256" s="66">
        <v>2</v>
      </c>
      <c r="F256" s="67"/>
      <c r="G256" s="65">
        <f>B256-C256</f>
        <v>0</v>
      </c>
      <c r="H256" s="66">
        <f>D256-E256</f>
        <v>1</v>
      </c>
      <c r="I256" s="20" t="str">
        <f>IF(C256=0, "-", IF(G256/C256&lt;10, G256/C256, "&gt;999%"))</f>
        <v>-</v>
      </c>
      <c r="J256" s="21">
        <f>IF(E256=0, "-", IF(H256/E256&lt;10, H256/E256, "&gt;999%"))</f>
        <v>0.5</v>
      </c>
    </row>
    <row r="257" spans="1:10" s="160" customFormat="1" x14ac:dyDescent="0.2">
      <c r="A257" s="178" t="s">
        <v>637</v>
      </c>
      <c r="B257" s="71">
        <v>0</v>
      </c>
      <c r="C257" s="72">
        <v>1</v>
      </c>
      <c r="D257" s="71">
        <v>5</v>
      </c>
      <c r="E257" s="72">
        <v>5</v>
      </c>
      <c r="F257" s="73"/>
      <c r="G257" s="71">
        <f>B257-C257</f>
        <v>-1</v>
      </c>
      <c r="H257" s="72">
        <f>D257-E257</f>
        <v>0</v>
      </c>
      <c r="I257" s="37">
        <f>IF(C257=0, "-", IF(G257/C257&lt;10, G257/C257, "&gt;999%"))</f>
        <v>-1</v>
      </c>
      <c r="J257" s="38">
        <f>IF(E257=0, "-", IF(H257/E257&lt;10, H257/E257, "&gt;999%"))</f>
        <v>0</v>
      </c>
    </row>
    <row r="258" spans="1:10" x14ac:dyDescent="0.2">
      <c r="A258" s="177"/>
      <c r="B258" s="143"/>
      <c r="C258" s="144"/>
      <c r="D258" s="143"/>
      <c r="E258" s="144"/>
      <c r="F258" s="145"/>
      <c r="G258" s="143"/>
      <c r="H258" s="144"/>
      <c r="I258" s="151"/>
      <c r="J258" s="152"/>
    </row>
    <row r="259" spans="1:10" s="139" customFormat="1" x14ac:dyDescent="0.2">
      <c r="A259" s="159" t="s">
        <v>63</v>
      </c>
      <c r="B259" s="65"/>
      <c r="C259" s="66"/>
      <c r="D259" s="65"/>
      <c r="E259" s="66"/>
      <c r="F259" s="67"/>
      <c r="G259" s="65"/>
      <c r="H259" s="66"/>
      <c r="I259" s="20"/>
      <c r="J259" s="21"/>
    </row>
    <row r="260" spans="1:10" x14ac:dyDescent="0.2">
      <c r="A260" s="158" t="s">
        <v>441</v>
      </c>
      <c r="B260" s="65">
        <v>8</v>
      </c>
      <c r="C260" s="66">
        <v>0</v>
      </c>
      <c r="D260" s="65">
        <v>40</v>
      </c>
      <c r="E260" s="66">
        <v>0</v>
      </c>
      <c r="F260" s="67"/>
      <c r="G260" s="65">
        <f t="shared" ref="G260:G267" si="44">B260-C260</f>
        <v>8</v>
      </c>
      <c r="H260" s="66">
        <f t="shared" ref="H260:H267" si="45">D260-E260</f>
        <v>40</v>
      </c>
      <c r="I260" s="20" t="str">
        <f t="shared" ref="I260:I267" si="46">IF(C260=0, "-", IF(G260/C260&lt;10, G260/C260, "&gt;999%"))</f>
        <v>-</v>
      </c>
      <c r="J260" s="21" t="str">
        <f t="shared" ref="J260:J267" si="47">IF(E260=0, "-", IF(H260/E260&lt;10, H260/E260, "&gt;999%"))</f>
        <v>-</v>
      </c>
    </row>
    <row r="261" spans="1:10" x14ac:dyDescent="0.2">
      <c r="A261" s="158" t="s">
        <v>459</v>
      </c>
      <c r="B261" s="65">
        <v>4</v>
      </c>
      <c r="C261" s="66">
        <v>7</v>
      </c>
      <c r="D261" s="65">
        <v>8</v>
      </c>
      <c r="E261" s="66">
        <v>20</v>
      </c>
      <c r="F261" s="67"/>
      <c r="G261" s="65">
        <f t="shared" si="44"/>
        <v>-3</v>
      </c>
      <c r="H261" s="66">
        <f t="shared" si="45"/>
        <v>-12</v>
      </c>
      <c r="I261" s="20">
        <f t="shared" si="46"/>
        <v>-0.42857142857142855</v>
      </c>
      <c r="J261" s="21">
        <f t="shared" si="47"/>
        <v>-0.6</v>
      </c>
    </row>
    <row r="262" spans="1:10" x14ac:dyDescent="0.2">
      <c r="A262" s="158" t="s">
        <v>401</v>
      </c>
      <c r="B262" s="65">
        <v>7</v>
      </c>
      <c r="C262" s="66">
        <v>13</v>
      </c>
      <c r="D262" s="65">
        <v>21</v>
      </c>
      <c r="E262" s="66">
        <v>30</v>
      </c>
      <c r="F262" s="67"/>
      <c r="G262" s="65">
        <f t="shared" si="44"/>
        <v>-6</v>
      </c>
      <c r="H262" s="66">
        <f t="shared" si="45"/>
        <v>-9</v>
      </c>
      <c r="I262" s="20">
        <f t="shared" si="46"/>
        <v>-0.46153846153846156</v>
      </c>
      <c r="J262" s="21">
        <f t="shared" si="47"/>
        <v>-0.3</v>
      </c>
    </row>
    <row r="263" spans="1:10" x14ac:dyDescent="0.2">
      <c r="A263" s="158" t="s">
        <v>460</v>
      </c>
      <c r="B263" s="65">
        <v>0</v>
      </c>
      <c r="C263" s="66">
        <v>1</v>
      </c>
      <c r="D263" s="65">
        <v>4</v>
      </c>
      <c r="E263" s="66">
        <v>3</v>
      </c>
      <c r="F263" s="67"/>
      <c r="G263" s="65">
        <f t="shared" si="44"/>
        <v>-1</v>
      </c>
      <c r="H263" s="66">
        <f t="shared" si="45"/>
        <v>1</v>
      </c>
      <c r="I263" s="20">
        <f t="shared" si="46"/>
        <v>-1</v>
      </c>
      <c r="J263" s="21">
        <f t="shared" si="47"/>
        <v>0.33333333333333331</v>
      </c>
    </row>
    <row r="264" spans="1:10" x14ac:dyDescent="0.2">
      <c r="A264" s="158" t="s">
        <v>402</v>
      </c>
      <c r="B264" s="65">
        <v>7</v>
      </c>
      <c r="C264" s="66">
        <v>20</v>
      </c>
      <c r="D264" s="65">
        <v>31</v>
      </c>
      <c r="E264" s="66">
        <v>47</v>
      </c>
      <c r="F264" s="67"/>
      <c r="G264" s="65">
        <f t="shared" si="44"/>
        <v>-13</v>
      </c>
      <c r="H264" s="66">
        <f t="shared" si="45"/>
        <v>-16</v>
      </c>
      <c r="I264" s="20">
        <f t="shared" si="46"/>
        <v>-0.65</v>
      </c>
      <c r="J264" s="21">
        <f t="shared" si="47"/>
        <v>-0.34042553191489361</v>
      </c>
    </row>
    <row r="265" spans="1:10" x14ac:dyDescent="0.2">
      <c r="A265" s="158" t="s">
        <v>442</v>
      </c>
      <c r="B265" s="65">
        <v>9</v>
      </c>
      <c r="C265" s="66">
        <v>11</v>
      </c>
      <c r="D265" s="65">
        <v>45</v>
      </c>
      <c r="E265" s="66">
        <v>36</v>
      </c>
      <c r="F265" s="67"/>
      <c r="G265" s="65">
        <f t="shared" si="44"/>
        <v>-2</v>
      </c>
      <c r="H265" s="66">
        <f t="shared" si="45"/>
        <v>9</v>
      </c>
      <c r="I265" s="20">
        <f t="shared" si="46"/>
        <v>-0.18181818181818182</v>
      </c>
      <c r="J265" s="21">
        <f t="shared" si="47"/>
        <v>0.25</v>
      </c>
    </row>
    <row r="266" spans="1:10" x14ac:dyDescent="0.2">
      <c r="A266" s="158" t="s">
        <v>443</v>
      </c>
      <c r="B266" s="65">
        <v>3</v>
      </c>
      <c r="C266" s="66">
        <v>10</v>
      </c>
      <c r="D266" s="65">
        <v>18</v>
      </c>
      <c r="E266" s="66">
        <v>19</v>
      </c>
      <c r="F266" s="67"/>
      <c r="G266" s="65">
        <f t="shared" si="44"/>
        <v>-7</v>
      </c>
      <c r="H266" s="66">
        <f t="shared" si="45"/>
        <v>-1</v>
      </c>
      <c r="I266" s="20">
        <f t="shared" si="46"/>
        <v>-0.7</v>
      </c>
      <c r="J266" s="21">
        <f t="shared" si="47"/>
        <v>-5.2631578947368418E-2</v>
      </c>
    </row>
    <row r="267" spans="1:10" s="160" customFormat="1" x14ac:dyDescent="0.2">
      <c r="A267" s="178" t="s">
        <v>638</v>
      </c>
      <c r="B267" s="71">
        <v>38</v>
      </c>
      <c r="C267" s="72">
        <v>62</v>
      </c>
      <c r="D267" s="71">
        <v>167</v>
      </c>
      <c r="E267" s="72">
        <v>155</v>
      </c>
      <c r="F267" s="73"/>
      <c r="G267" s="71">
        <f t="shared" si="44"/>
        <v>-24</v>
      </c>
      <c r="H267" s="72">
        <f t="shared" si="45"/>
        <v>12</v>
      </c>
      <c r="I267" s="37">
        <f t="shared" si="46"/>
        <v>-0.38709677419354838</v>
      </c>
      <c r="J267" s="38">
        <f t="shared" si="47"/>
        <v>7.7419354838709681E-2</v>
      </c>
    </row>
    <row r="268" spans="1:10" x14ac:dyDescent="0.2">
      <c r="A268" s="177"/>
      <c r="B268" s="143"/>
      <c r="C268" s="144"/>
      <c r="D268" s="143"/>
      <c r="E268" s="144"/>
      <c r="F268" s="145"/>
      <c r="G268" s="143"/>
      <c r="H268" s="144"/>
      <c r="I268" s="151"/>
      <c r="J268" s="152"/>
    </row>
    <row r="269" spans="1:10" s="139" customFormat="1" x14ac:dyDescent="0.2">
      <c r="A269" s="159" t="s">
        <v>64</v>
      </c>
      <c r="B269" s="65"/>
      <c r="C269" s="66"/>
      <c r="D269" s="65"/>
      <c r="E269" s="66"/>
      <c r="F269" s="67"/>
      <c r="G269" s="65"/>
      <c r="H269" s="66"/>
      <c r="I269" s="20"/>
      <c r="J269" s="21"/>
    </row>
    <row r="270" spans="1:10" x14ac:dyDescent="0.2">
      <c r="A270" s="158" t="s">
        <v>421</v>
      </c>
      <c r="B270" s="65">
        <v>4</v>
      </c>
      <c r="C270" s="66">
        <v>1</v>
      </c>
      <c r="D270" s="65">
        <v>9</v>
      </c>
      <c r="E270" s="66">
        <v>9</v>
      </c>
      <c r="F270" s="67"/>
      <c r="G270" s="65">
        <f t="shared" ref="G270:G277" si="48">B270-C270</f>
        <v>3</v>
      </c>
      <c r="H270" s="66">
        <f t="shared" ref="H270:H277" si="49">D270-E270</f>
        <v>0</v>
      </c>
      <c r="I270" s="20">
        <f t="shared" ref="I270:I277" si="50">IF(C270=0, "-", IF(G270/C270&lt;10, G270/C270, "&gt;999%"))</f>
        <v>3</v>
      </c>
      <c r="J270" s="21">
        <f t="shared" ref="J270:J277" si="51">IF(E270=0, "-", IF(H270/E270&lt;10, H270/E270, "&gt;999%"))</f>
        <v>0</v>
      </c>
    </row>
    <row r="271" spans="1:10" x14ac:dyDescent="0.2">
      <c r="A271" s="158" t="s">
        <v>522</v>
      </c>
      <c r="B271" s="65">
        <v>8</v>
      </c>
      <c r="C271" s="66">
        <v>0</v>
      </c>
      <c r="D271" s="65">
        <v>29</v>
      </c>
      <c r="E271" s="66">
        <v>0</v>
      </c>
      <c r="F271" s="67"/>
      <c r="G271" s="65">
        <f t="shared" si="48"/>
        <v>8</v>
      </c>
      <c r="H271" s="66">
        <f t="shared" si="49"/>
        <v>29</v>
      </c>
      <c r="I271" s="20" t="str">
        <f t="shared" si="50"/>
        <v>-</v>
      </c>
      <c r="J271" s="21" t="str">
        <f t="shared" si="51"/>
        <v>-</v>
      </c>
    </row>
    <row r="272" spans="1:10" x14ac:dyDescent="0.2">
      <c r="A272" s="158" t="s">
        <v>466</v>
      </c>
      <c r="B272" s="65">
        <v>1</v>
      </c>
      <c r="C272" s="66">
        <v>0</v>
      </c>
      <c r="D272" s="65">
        <v>1</v>
      </c>
      <c r="E272" s="66">
        <v>0</v>
      </c>
      <c r="F272" s="67"/>
      <c r="G272" s="65">
        <f t="shared" si="48"/>
        <v>1</v>
      </c>
      <c r="H272" s="66">
        <f t="shared" si="49"/>
        <v>1</v>
      </c>
      <c r="I272" s="20" t="str">
        <f t="shared" si="50"/>
        <v>-</v>
      </c>
      <c r="J272" s="21" t="str">
        <f t="shared" si="51"/>
        <v>-</v>
      </c>
    </row>
    <row r="273" spans="1:10" x14ac:dyDescent="0.2">
      <c r="A273" s="158" t="s">
        <v>478</v>
      </c>
      <c r="B273" s="65">
        <v>31</v>
      </c>
      <c r="C273" s="66">
        <v>10</v>
      </c>
      <c r="D273" s="65">
        <v>81</v>
      </c>
      <c r="E273" s="66">
        <v>34</v>
      </c>
      <c r="F273" s="67"/>
      <c r="G273" s="65">
        <f t="shared" si="48"/>
        <v>21</v>
      </c>
      <c r="H273" s="66">
        <f t="shared" si="49"/>
        <v>47</v>
      </c>
      <c r="I273" s="20">
        <f t="shared" si="50"/>
        <v>2.1</v>
      </c>
      <c r="J273" s="21">
        <f t="shared" si="51"/>
        <v>1.3823529411764706</v>
      </c>
    </row>
    <row r="274" spans="1:10" x14ac:dyDescent="0.2">
      <c r="A274" s="158" t="s">
        <v>285</v>
      </c>
      <c r="B274" s="65">
        <v>2</v>
      </c>
      <c r="C274" s="66">
        <v>3</v>
      </c>
      <c r="D274" s="65">
        <v>15</v>
      </c>
      <c r="E274" s="66">
        <v>10</v>
      </c>
      <c r="F274" s="67"/>
      <c r="G274" s="65">
        <f t="shared" si="48"/>
        <v>-1</v>
      </c>
      <c r="H274" s="66">
        <f t="shared" si="49"/>
        <v>5</v>
      </c>
      <c r="I274" s="20">
        <f t="shared" si="50"/>
        <v>-0.33333333333333331</v>
      </c>
      <c r="J274" s="21">
        <f t="shared" si="51"/>
        <v>0.5</v>
      </c>
    </row>
    <row r="275" spans="1:10" x14ac:dyDescent="0.2">
      <c r="A275" s="158" t="s">
        <v>502</v>
      </c>
      <c r="B275" s="65">
        <v>12</v>
      </c>
      <c r="C275" s="66">
        <v>30</v>
      </c>
      <c r="D275" s="65">
        <v>107</v>
      </c>
      <c r="E275" s="66">
        <v>86</v>
      </c>
      <c r="F275" s="67"/>
      <c r="G275" s="65">
        <f t="shared" si="48"/>
        <v>-18</v>
      </c>
      <c r="H275" s="66">
        <f t="shared" si="49"/>
        <v>21</v>
      </c>
      <c r="I275" s="20">
        <f t="shared" si="50"/>
        <v>-0.6</v>
      </c>
      <c r="J275" s="21">
        <f t="shared" si="51"/>
        <v>0.2441860465116279</v>
      </c>
    </row>
    <row r="276" spans="1:10" x14ac:dyDescent="0.2">
      <c r="A276" s="158" t="s">
        <v>479</v>
      </c>
      <c r="B276" s="65">
        <v>1</v>
      </c>
      <c r="C276" s="66">
        <v>4</v>
      </c>
      <c r="D276" s="65">
        <v>12</v>
      </c>
      <c r="E276" s="66">
        <v>14</v>
      </c>
      <c r="F276" s="67"/>
      <c r="G276" s="65">
        <f t="shared" si="48"/>
        <v>-3</v>
      </c>
      <c r="H276" s="66">
        <f t="shared" si="49"/>
        <v>-2</v>
      </c>
      <c r="I276" s="20">
        <f t="shared" si="50"/>
        <v>-0.75</v>
      </c>
      <c r="J276" s="21">
        <f t="shared" si="51"/>
        <v>-0.14285714285714285</v>
      </c>
    </row>
    <row r="277" spans="1:10" s="160" customFormat="1" x14ac:dyDescent="0.2">
      <c r="A277" s="178" t="s">
        <v>639</v>
      </c>
      <c r="B277" s="71">
        <v>59</v>
      </c>
      <c r="C277" s="72">
        <v>48</v>
      </c>
      <c r="D277" s="71">
        <v>254</v>
      </c>
      <c r="E277" s="72">
        <v>153</v>
      </c>
      <c r="F277" s="73"/>
      <c r="G277" s="71">
        <f t="shared" si="48"/>
        <v>11</v>
      </c>
      <c r="H277" s="72">
        <f t="shared" si="49"/>
        <v>101</v>
      </c>
      <c r="I277" s="37">
        <f t="shared" si="50"/>
        <v>0.22916666666666666</v>
      </c>
      <c r="J277" s="38">
        <f t="shared" si="51"/>
        <v>0.66013071895424835</v>
      </c>
    </row>
    <row r="278" spans="1:10" x14ac:dyDescent="0.2">
      <c r="A278" s="177"/>
      <c r="B278" s="143"/>
      <c r="C278" s="144"/>
      <c r="D278" s="143"/>
      <c r="E278" s="144"/>
      <c r="F278" s="145"/>
      <c r="G278" s="143"/>
      <c r="H278" s="144"/>
      <c r="I278" s="151"/>
      <c r="J278" s="152"/>
    </row>
    <row r="279" spans="1:10" s="139" customFormat="1" x14ac:dyDescent="0.2">
      <c r="A279" s="159" t="s">
        <v>65</v>
      </c>
      <c r="B279" s="65"/>
      <c r="C279" s="66"/>
      <c r="D279" s="65"/>
      <c r="E279" s="66"/>
      <c r="F279" s="67"/>
      <c r="G279" s="65"/>
      <c r="H279" s="66"/>
      <c r="I279" s="20"/>
      <c r="J279" s="21"/>
    </row>
    <row r="280" spans="1:10" x14ac:dyDescent="0.2">
      <c r="A280" s="158" t="s">
        <v>232</v>
      </c>
      <c r="B280" s="65">
        <v>0</v>
      </c>
      <c r="C280" s="66">
        <v>1</v>
      </c>
      <c r="D280" s="65">
        <v>0</v>
      </c>
      <c r="E280" s="66">
        <v>2</v>
      </c>
      <c r="F280" s="67"/>
      <c r="G280" s="65">
        <f t="shared" ref="G280:G289" si="52">B280-C280</f>
        <v>-1</v>
      </c>
      <c r="H280" s="66">
        <f t="shared" ref="H280:H289" si="53">D280-E280</f>
        <v>-2</v>
      </c>
      <c r="I280" s="20">
        <f t="shared" ref="I280:I289" si="54">IF(C280=0, "-", IF(G280/C280&lt;10, G280/C280, "&gt;999%"))</f>
        <v>-1</v>
      </c>
      <c r="J280" s="21">
        <f t="shared" ref="J280:J289" si="55">IF(E280=0, "-", IF(H280/E280&lt;10, H280/E280, "&gt;999%"))</f>
        <v>-1</v>
      </c>
    </row>
    <row r="281" spans="1:10" x14ac:dyDescent="0.2">
      <c r="A281" s="158" t="s">
        <v>254</v>
      </c>
      <c r="B281" s="65">
        <v>2</v>
      </c>
      <c r="C281" s="66">
        <v>6</v>
      </c>
      <c r="D281" s="65">
        <v>10</v>
      </c>
      <c r="E281" s="66">
        <v>16</v>
      </c>
      <c r="F281" s="67"/>
      <c r="G281" s="65">
        <f t="shared" si="52"/>
        <v>-4</v>
      </c>
      <c r="H281" s="66">
        <f t="shared" si="53"/>
        <v>-6</v>
      </c>
      <c r="I281" s="20">
        <f t="shared" si="54"/>
        <v>-0.66666666666666663</v>
      </c>
      <c r="J281" s="21">
        <f t="shared" si="55"/>
        <v>-0.375</v>
      </c>
    </row>
    <row r="282" spans="1:10" x14ac:dyDescent="0.2">
      <c r="A282" s="158" t="s">
        <v>255</v>
      </c>
      <c r="B282" s="65">
        <v>6</v>
      </c>
      <c r="C282" s="66">
        <v>7</v>
      </c>
      <c r="D282" s="65">
        <v>41</v>
      </c>
      <c r="E282" s="66">
        <v>13</v>
      </c>
      <c r="F282" s="67"/>
      <c r="G282" s="65">
        <f t="shared" si="52"/>
        <v>-1</v>
      </c>
      <c r="H282" s="66">
        <f t="shared" si="53"/>
        <v>28</v>
      </c>
      <c r="I282" s="20">
        <f t="shared" si="54"/>
        <v>-0.14285714285714285</v>
      </c>
      <c r="J282" s="21">
        <f t="shared" si="55"/>
        <v>2.1538461538461537</v>
      </c>
    </row>
    <row r="283" spans="1:10" x14ac:dyDescent="0.2">
      <c r="A283" s="158" t="s">
        <v>278</v>
      </c>
      <c r="B283" s="65">
        <v>0</v>
      </c>
      <c r="C283" s="66">
        <v>0</v>
      </c>
      <c r="D283" s="65">
        <v>1</v>
      </c>
      <c r="E283" s="66">
        <v>0</v>
      </c>
      <c r="F283" s="67"/>
      <c r="G283" s="65">
        <f t="shared" si="52"/>
        <v>0</v>
      </c>
      <c r="H283" s="66">
        <f t="shared" si="53"/>
        <v>1</v>
      </c>
      <c r="I283" s="20" t="str">
        <f t="shared" si="54"/>
        <v>-</v>
      </c>
      <c r="J283" s="21" t="str">
        <f t="shared" si="55"/>
        <v>-</v>
      </c>
    </row>
    <row r="284" spans="1:10" x14ac:dyDescent="0.2">
      <c r="A284" s="158" t="s">
        <v>461</v>
      </c>
      <c r="B284" s="65">
        <v>2</v>
      </c>
      <c r="C284" s="66">
        <v>2</v>
      </c>
      <c r="D284" s="65">
        <v>6</v>
      </c>
      <c r="E284" s="66">
        <v>7</v>
      </c>
      <c r="F284" s="67"/>
      <c r="G284" s="65">
        <f t="shared" si="52"/>
        <v>0</v>
      </c>
      <c r="H284" s="66">
        <f t="shared" si="53"/>
        <v>-1</v>
      </c>
      <c r="I284" s="20">
        <f t="shared" si="54"/>
        <v>0</v>
      </c>
      <c r="J284" s="21">
        <f t="shared" si="55"/>
        <v>-0.14285714285714285</v>
      </c>
    </row>
    <row r="285" spans="1:10" x14ac:dyDescent="0.2">
      <c r="A285" s="158" t="s">
        <v>403</v>
      </c>
      <c r="B285" s="65">
        <v>7</v>
      </c>
      <c r="C285" s="66">
        <v>30</v>
      </c>
      <c r="D285" s="65">
        <v>70</v>
      </c>
      <c r="E285" s="66">
        <v>71</v>
      </c>
      <c r="F285" s="67"/>
      <c r="G285" s="65">
        <f t="shared" si="52"/>
        <v>-23</v>
      </c>
      <c r="H285" s="66">
        <f t="shared" si="53"/>
        <v>-1</v>
      </c>
      <c r="I285" s="20">
        <f t="shared" si="54"/>
        <v>-0.76666666666666672</v>
      </c>
      <c r="J285" s="21">
        <f t="shared" si="55"/>
        <v>-1.4084507042253521E-2</v>
      </c>
    </row>
    <row r="286" spans="1:10" x14ac:dyDescent="0.2">
      <c r="A286" s="158" t="s">
        <v>310</v>
      </c>
      <c r="B286" s="65">
        <v>2</v>
      </c>
      <c r="C286" s="66">
        <v>2</v>
      </c>
      <c r="D286" s="65">
        <v>5</v>
      </c>
      <c r="E286" s="66">
        <v>5</v>
      </c>
      <c r="F286" s="67"/>
      <c r="G286" s="65">
        <f t="shared" si="52"/>
        <v>0</v>
      </c>
      <c r="H286" s="66">
        <f t="shared" si="53"/>
        <v>0</v>
      </c>
      <c r="I286" s="20">
        <f t="shared" si="54"/>
        <v>0</v>
      </c>
      <c r="J286" s="21">
        <f t="shared" si="55"/>
        <v>0</v>
      </c>
    </row>
    <row r="287" spans="1:10" x14ac:dyDescent="0.2">
      <c r="A287" s="158" t="s">
        <v>444</v>
      </c>
      <c r="B287" s="65">
        <v>5</v>
      </c>
      <c r="C287" s="66">
        <v>13</v>
      </c>
      <c r="D287" s="65">
        <v>37</v>
      </c>
      <c r="E287" s="66">
        <v>32</v>
      </c>
      <c r="F287" s="67"/>
      <c r="G287" s="65">
        <f t="shared" si="52"/>
        <v>-8</v>
      </c>
      <c r="H287" s="66">
        <f t="shared" si="53"/>
        <v>5</v>
      </c>
      <c r="I287" s="20">
        <f t="shared" si="54"/>
        <v>-0.61538461538461542</v>
      </c>
      <c r="J287" s="21">
        <f t="shared" si="55"/>
        <v>0.15625</v>
      </c>
    </row>
    <row r="288" spans="1:10" x14ac:dyDescent="0.2">
      <c r="A288" s="158" t="s">
        <v>371</v>
      </c>
      <c r="B288" s="65">
        <v>10</v>
      </c>
      <c r="C288" s="66">
        <v>9</v>
      </c>
      <c r="D288" s="65">
        <v>35</v>
      </c>
      <c r="E288" s="66">
        <v>24</v>
      </c>
      <c r="F288" s="67"/>
      <c r="G288" s="65">
        <f t="shared" si="52"/>
        <v>1</v>
      </c>
      <c r="H288" s="66">
        <f t="shared" si="53"/>
        <v>11</v>
      </c>
      <c r="I288" s="20">
        <f t="shared" si="54"/>
        <v>0.1111111111111111</v>
      </c>
      <c r="J288" s="21">
        <f t="shared" si="55"/>
        <v>0.45833333333333331</v>
      </c>
    </row>
    <row r="289" spans="1:10" s="160" customFormat="1" x14ac:dyDescent="0.2">
      <c r="A289" s="178" t="s">
        <v>640</v>
      </c>
      <c r="B289" s="71">
        <v>34</v>
      </c>
      <c r="C289" s="72">
        <v>70</v>
      </c>
      <c r="D289" s="71">
        <v>205</v>
      </c>
      <c r="E289" s="72">
        <v>170</v>
      </c>
      <c r="F289" s="73"/>
      <c r="G289" s="71">
        <f t="shared" si="52"/>
        <v>-36</v>
      </c>
      <c r="H289" s="72">
        <f t="shared" si="53"/>
        <v>35</v>
      </c>
      <c r="I289" s="37">
        <f t="shared" si="54"/>
        <v>-0.51428571428571423</v>
      </c>
      <c r="J289" s="38">
        <f t="shared" si="55"/>
        <v>0.20588235294117646</v>
      </c>
    </row>
    <row r="290" spans="1:10" x14ac:dyDescent="0.2">
      <c r="A290" s="177"/>
      <c r="B290" s="143"/>
      <c r="C290" s="144"/>
      <c r="D290" s="143"/>
      <c r="E290" s="144"/>
      <c r="F290" s="145"/>
      <c r="G290" s="143"/>
      <c r="H290" s="144"/>
      <c r="I290" s="151"/>
      <c r="J290" s="152"/>
    </row>
    <row r="291" spans="1:10" s="139" customFormat="1" x14ac:dyDescent="0.2">
      <c r="A291" s="159" t="s">
        <v>66</v>
      </c>
      <c r="B291" s="65"/>
      <c r="C291" s="66"/>
      <c r="D291" s="65"/>
      <c r="E291" s="66"/>
      <c r="F291" s="67"/>
      <c r="G291" s="65"/>
      <c r="H291" s="66"/>
      <c r="I291" s="20"/>
      <c r="J291" s="21"/>
    </row>
    <row r="292" spans="1:10" x14ac:dyDescent="0.2">
      <c r="A292" s="158" t="s">
        <v>311</v>
      </c>
      <c r="B292" s="65">
        <v>0</v>
      </c>
      <c r="C292" s="66">
        <v>0</v>
      </c>
      <c r="D292" s="65">
        <v>1</v>
      </c>
      <c r="E292" s="66">
        <v>0</v>
      </c>
      <c r="F292" s="67"/>
      <c r="G292" s="65">
        <f>B292-C292</f>
        <v>0</v>
      </c>
      <c r="H292" s="66">
        <f>D292-E292</f>
        <v>1</v>
      </c>
      <c r="I292" s="20" t="str">
        <f>IF(C292=0, "-", IF(G292/C292&lt;10, G292/C292, "&gt;999%"))</f>
        <v>-</v>
      </c>
      <c r="J292" s="21" t="str">
        <f>IF(E292=0, "-", IF(H292/E292&lt;10, H292/E292, "&gt;999%"))</f>
        <v>-</v>
      </c>
    </row>
    <row r="293" spans="1:10" x14ac:dyDescent="0.2">
      <c r="A293" s="158" t="s">
        <v>312</v>
      </c>
      <c r="B293" s="65">
        <v>0</v>
      </c>
      <c r="C293" s="66">
        <v>0</v>
      </c>
      <c r="D293" s="65">
        <v>0</v>
      </c>
      <c r="E293" s="66">
        <v>1</v>
      </c>
      <c r="F293" s="67"/>
      <c r="G293" s="65">
        <f>B293-C293</f>
        <v>0</v>
      </c>
      <c r="H293" s="66">
        <f>D293-E293</f>
        <v>-1</v>
      </c>
      <c r="I293" s="20" t="str">
        <f>IF(C293=0, "-", IF(G293/C293&lt;10, G293/C293, "&gt;999%"))</f>
        <v>-</v>
      </c>
      <c r="J293" s="21">
        <f>IF(E293=0, "-", IF(H293/E293&lt;10, H293/E293, "&gt;999%"))</f>
        <v>-1</v>
      </c>
    </row>
    <row r="294" spans="1:10" s="160" customFormat="1" x14ac:dyDescent="0.2">
      <c r="A294" s="178" t="s">
        <v>641</v>
      </c>
      <c r="B294" s="71">
        <v>0</v>
      </c>
      <c r="C294" s="72">
        <v>0</v>
      </c>
      <c r="D294" s="71">
        <v>1</v>
      </c>
      <c r="E294" s="72">
        <v>1</v>
      </c>
      <c r="F294" s="73"/>
      <c r="G294" s="71">
        <f>B294-C294</f>
        <v>0</v>
      </c>
      <c r="H294" s="72">
        <f>D294-E294</f>
        <v>0</v>
      </c>
      <c r="I294" s="37" t="str">
        <f>IF(C294=0, "-", IF(G294/C294&lt;10, G294/C294, "&gt;999%"))</f>
        <v>-</v>
      </c>
      <c r="J294" s="38">
        <f>IF(E294=0, "-", IF(H294/E294&lt;10, H294/E294, "&gt;999%"))</f>
        <v>0</v>
      </c>
    </row>
    <row r="295" spans="1:10" x14ac:dyDescent="0.2">
      <c r="A295" s="177"/>
      <c r="B295" s="143"/>
      <c r="C295" s="144"/>
      <c r="D295" s="143"/>
      <c r="E295" s="144"/>
      <c r="F295" s="145"/>
      <c r="G295" s="143"/>
      <c r="H295" s="144"/>
      <c r="I295" s="151"/>
      <c r="J295" s="152"/>
    </row>
    <row r="296" spans="1:10" s="139" customFormat="1" x14ac:dyDescent="0.2">
      <c r="A296" s="159" t="s">
        <v>67</v>
      </c>
      <c r="B296" s="65"/>
      <c r="C296" s="66"/>
      <c r="D296" s="65"/>
      <c r="E296" s="66"/>
      <c r="F296" s="67"/>
      <c r="G296" s="65"/>
      <c r="H296" s="66"/>
      <c r="I296" s="20"/>
      <c r="J296" s="21"/>
    </row>
    <row r="297" spans="1:10" x14ac:dyDescent="0.2">
      <c r="A297" s="158" t="s">
        <v>542</v>
      </c>
      <c r="B297" s="65">
        <v>3</v>
      </c>
      <c r="C297" s="66">
        <v>5</v>
      </c>
      <c r="D297" s="65">
        <v>14</v>
      </c>
      <c r="E297" s="66">
        <v>15</v>
      </c>
      <c r="F297" s="67"/>
      <c r="G297" s="65">
        <f>B297-C297</f>
        <v>-2</v>
      </c>
      <c r="H297" s="66">
        <f>D297-E297</f>
        <v>-1</v>
      </c>
      <c r="I297" s="20">
        <f>IF(C297=0, "-", IF(G297/C297&lt;10, G297/C297, "&gt;999%"))</f>
        <v>-0.4</v>
      </c>
      <c r="J297" s="21">
        <f>IF(E297=0, "-", IF(H297/E297&lt;10, H297/E297, "&gt;999%"))</f>
        <v>-6.6666666666666666E-2</v>
      </c>
    </row>
    <row r="298" spans="1:10" s="160" customFormat="1" x14ac:dyDescent="0.2">
      <c r="A298" s="178" t="s">
        <v>642</v>
      </c>
      <c r="B298" s="71">
        <v>3</v>
      </c>
      <c r="C298" s="72">
        <v>5</v>
      </c>
      <c r="D298" s="71">
        <v>14</v>
      </c>
      <c r="E298" s="72">
        <v>15</v>
      </c>
      <c r="F298" s="73"/>
      <c r="G298" s="71">
        <f>B298-C298</f>
        <v>-2</v>
      </c>
      <c r="H298" s="72">
        <f>D298-E298</f>
        <v>-1</v>
      </c>
      <c r="I298" s="37">
        <f>IF(C298=0, "-", IF(G298/C298&lt;10, G298/C298, "&gt;999%"))</f>
        <v>-0.4</v>
      </c>
      <c r="J298" s="38">
        <f>IF(E298=0, "-", IF(H298/E298&lt;10, H298/E298, "&gt;999%"))</f>
        <v>-6.6666666666666666E-2</v>
      </c>
    </row>
    <row r="299" spans="1:10" x14ac:dyDescent="0.2">
      <c r="A299" s="177"/>
      <c r="B299" s="143"/>
      <c r="C299" s="144"/>
      <c r="D299" s="143"/>
      <c r="E299" s="144"/>
      <c r="F299" s="145"/>
      <c r="G299" s="143"/>
      <c r="H299" s="144"/>
      <c r="I299" s="151"/>
      <c r="J299" s="152"/>
    </row>
    <row r="300" spans="1:10" s="139" customFormat="1" x14ac:dyDescent="0.2">
      <c r="A300" s="159" t="s">
        <v>68</v>
      </c>
      <c r="B300" s="65"/>
      <c r="C300" s="66"/>
      <c r="D300" s="65"/>
      <c r="E300" s="66"/>
      <c r="F300" s="67"/>
      <c r="G300" s="65"/>
      <c r="H300" s="66"/>
      <c r="I300" s="20"/>
      <c r="J300" s="21"/>
    </row>
    <row r="301" spans="1:10" x14ac:dyDescent="0.2">
      <c r="A301" s="158" t="s">
        <v>543</v>
      </c>
      <c r="B301" s="65">
        <v>2</v>
      </c>
      <c r="C301" s="66">
        <v>0</v>
      </c>
      <c r="D301" s="65">
        <v>5</v>
      </c>
      <c r="E301" s="66">
        <v>2</v>
      </c>
      <c r="F301" s="67"/>
      <c r="G301" s="65">
        <f>B301-C301</f>
        <v>2</v>
      </c>
      <c r="H301" s="66">
        <f>D301-E301</f>
        <v>3</v>
      </c>
      <c r="I301" s="20" t="str">
        <f>IF(C301=0, "-", IF(G301/C301&lt;10, G301/C301, "&gt;999%"))</f>
        <v>-</v>
      </c>
      <c r="J301" s="21">
        <f>IF(E301=0, "-", IF(H301/E301&lt;10, H301/E301, "&gt;999%"))</f>
        <v>1.5</v>
      </c>
    </row>
    <row r="302" spans="1:10" x14ac:dyDescent="0.2">
      <c r="A302" s="158" t="s">
        <v>532</v>
      </c>
      <c r="B302" s="65">
        <v>0</v>
      </c>
      <c r="C302" s="66">
        <v>0</v>
      </c>
      <c r="D302" s="65">
        <v>6</v>
      </c>
      <c r="E302" s="66">
        <v>1</v>
      </c>
      <c r="F302" s="67"/>
      <c r="G302" s="65">
        <f>B302-C302</f>
        <v>0</v>
      </c>
      <c r="H302" s="66">
        <f>D302-E302</f>
        <v>5</v>
      </c>
      <c r="I302" s="20" t="str">
        <f>IF(C302=0, "-", IF(G302/C302&lt;10, G302/C302, "&gt;999%"))</f>
        <v>-</v>
      </c>
      <c r="J302" s="21">
        <f>IF(E302=0, "-", IF(H302/E302&lt;10, H302/E302, "&gt;999%"))</f>
        <v>5</v>
      </c>
    </row>
    <row r="303" spans="1:10" s="160" customFormat="1" x14ac:dyDescent="0.2">
      <c r="A303" s="178" t="s">
        <v>643</v>
      </c>
      <c r="B303" s="71">
        <v>2</v>
      </c>
      <c r="C303" s="72">
        <v>0</v>
      </c>
      <c r="D303" s="71">
        <v>11</v>
      </c>
      <c r="E303" s="72">
        <v>3</v>
      </c>
      <c r="F303" s="73"/>
      <c r="G303" s="71">
        <f>B303-C303</f>
        <v>2</v>
      </c>
      <c r="H303" s="72">
        <f>D303-E303</f>
        <v>8</v>
      </c>
      <c r="I303" s="37" t="str">
        <f>IF(C303=0, "-", IF(G303/C303&lt;10, G303/C303, "&gt;999%"))</f>
        <v>-</v>
      </c>
      <c r="J303" s="38">
        <f>IF(E303=0, "-", IF(H303/E303&lt;10, H303/E303, "&gt;999%"))</f>
        <v>2.6666666666666665</v>
      </c>
    </row>
    <row r="304" spans="1:10" x14ac:dyDescent="0.2">
      <c r="A304" s="177"/>
      <c r="B304" s="143"/>
      <c r="C304" s="144"/>
      <c r="D304" s="143"/>
      <c r="E304" s="144"/>
      <c r="F304" s="145"/>
      <c r="G304" s="143"/>
      <c r="H304" s="144"/>
      <c r="I304" s="151"/>
      <c r="J304" s="152"/>
    </row>
    <row r="305" spans="1:10" s="139" customFormat="1" x14ac:dyDescent="0.2">
      <c r="A305" s="159" t="s">
        <v>69</v>
      </c>
      <c r="B305" s="65"/>
      <c r="C305" s="66"/>
      <c r="D305" s="65"/>
      <c r="E305" s="66"/>
      <c r="F305" s="67"/>
      <c r="G305" s="65"/>
      <c r="H305" s="66"/>
      <c r="I305" s="20"/>
      <c r="J305" s="21"/>
    </row>
    <row r="306" spans="1:10" x14ac:dyDescent="0.2">
      <c r="A306" s="158" t="s">
        <v>325</v>
      </c>
      <c r="B306" s="65">
        <v>0</v>
      </c>
      <c r="C306" s="66">
        <v>1</v>
      </c>
      <c r="D306" s="65">
        <v>0</v>
      </c>
      <c r="E306" s="66">
        <v>1</v>
      </c>
      <c r="F306" s="67"/>
      <c r="G306" s="65">
        <f>B306-C306</f>
        <v>-1</v>
      </c>
      <c r="H306" s="66">
        <f>D306-E306</f>
        <v>-1</v>
      </c>
      <c r="I306" s="20">
        <f>IF(C306=0, "-", IF(G306/C306&lt;10, G306/C306, "&gt;999%"))</f>
        <v>-1</v>
      </c>
      <c r="J306" s="21">
        <f>IF(E306=0, "-", IF(H306/E306&lt;10, H306/E306, "&gt;999%"))</f>
        <v>-1</v>
      </c>
    </row>
    <row r="307" spans="1:10" x14ac:dyDescent="0.2">
      <c r="A307" s="158" t="s">
        <v>268</v>
      </c>
      <c r="B307" s="65">
        <v>0</v>
      </c>
      <c r="C307" s="66">
        <v>0</v>
      </c>
      <c r="D307" s="65">
        <v>0</v>
      </c>
      <c r="E307" s="66">
        <v>1</v>
      </c>
      <c r="F307" s="67"/>
      <c r="G307" s="65">
        <f>B307-C307</f>
        <v>0</v>
      </c>
      <c r="H307" s="66">
        <f>D307-E307</f>
        <v>-1</v>
      </c>
      <c r="I307" s="20" t="str">
        <f>IF(C307=0, "-", IF(G307/C307&lt;10, G307/C307, "&gt;999%"))</f>
        <v>-</v>
      </c>
      <c r="J307" s="21">
        <f>IF(E307=0, "-", IF(H307/E307&lt;10, H307/E307, "&gt;999%"))</f>
        <v>-1</v>
      </c>
    </row>
    <row r="308" spans="1:10" x14ac:dyDescent="0.2">
      <c r="A308" s="158" t="s">
        <v>445</v>
      </c>
      <c r="B308" s="65">
        <v>2</v>
      </c>
      <c r="C308" s="66">
        <v>4</v>
      </c>
      <c r="D308" s="65">
        <v>5</v>
      </c>
      <c r="E308" s="66">
        <v>7</v>
      </c>
      <c r="F308" s="67"/>
      <c r="G308" s="65">
        <f>B308-C308</f>
        <v>-2</v>
      </c>
      <c r="H308" s="66">
        <f>D308-E308</f>
        <v>-2</v>
      </c>
      <c r="I308" s="20">
        <f>IF(C308=0, "-", IF(G308/C308&lt;10, G308/C308, "&gt;999%"))</f>
        <v>-0.5</v>
      </c>
      <c r="J308" s="21">
        <f>IF(E308=0, "-", IF(H308/E308&lt;10, H308/E308, "&gt;999%"))</f>
        <v>-0.2857142857142857</v>
      </c>
    </row>
    <row r="309" spans="1:10" s="160" customFormat="1" x14ac:dyDescent="0.2">
      <c r="A309" s="178" t="s">
        <v>644</v>
      </c>
      <c r="B309" s="71">
        <v>2</v>
      </c>
      <c r="C309" s="72">
        <v>5</v>
      </c>
      <c r="D309" s="71">
        <v>5</v>
      </c>
      <c r="E309" s="72">
        <v>9</v>
      </c>
      <c r="F309" s="73"/>
      <c r="G309" s="71">
        <f>B309-C309</f>
        <v>-3</v>
      </c>
      <c r="H309" s="72">
        <f>D309-E309</f>
        <v>-4</v>
      </c>
      <c r="I309" s="37">
        <f>IF(C309=0, "-", IF(G309/C309&lt;10, G309/C309, "&gt;999%"))</f>
        <v>-0.6</v>
      </c>
      <c r="J309" s="38">
        <f>IF(E309=0, "-", IF(H309/E309&lt;10, H309/E309, "&gt;999%"))</f>
        <v>-0.44444444444444442</v>
      </c>
    </row>
    <row r="310" spans="1:10" x14ac:dyDescent="0.2">
      <c r="A310" s="177"/>
      <c r="B310" s="143"/>
      <c r="C310" s="144"/>
      <c r="D310" s="143"/>
      <c r="E310" s="144"/>
      <c r="F310" s="145"/>
      <c r="G310" s="143"/>
      <c r="H310" s="144"/>
      <c r="I310" s="151"/>
      <c r="J310" s="152"/>
    </row>
    <row r="311" spans="1:10" s="139" customFormat="1" x14ac:dyDescent="0.2">
      <c r="A311" s="159" t="s">
        <v>70</v>
      </c>
      <c r="B311" s="65"/>
      <c r="C311" s="66"/>
      <c r="D311" s="65"/>
      <c r="E311" s="66"/>
      <c r="F311" s="67"/>
      <c r="G311" s="65"/>
      <c r="H311" s="66"/>
      <c r="I311" s="20"/>
      <c r="J311" s="21"/>
    </row>
    <row r="312" spans="1:10" x14ac:dyDescent="0.2">
      <c r="A312" s="158" t="s">
        <v>490</v>
      </c>
      <c r="B312" s="65">
        <v>8</v>
      </c>
      <c r="C312" s="66">
        <v>18</v>
      </c>
      <c r="D312" s="65">
        <v>43</v>
      </c>
      <c r="E312" s="66">
        <v>58</v>
      </c>
      <c r="F312" s="67"/>
      <c r="G312" s="65">
        <f t="shared" ref="G312:G324" si="56">B312-C312</f>
        <v>-10</v>
      </c>
      <c r="H312" s="66">
        <f t="shared" ref="H312:H324" si="57">D312-E312</f>
        <v>-15</v>
      </c>
      <c r="I312" s="20">
        <f t="shared" ref="I312:I324" si="58">IF(C312=0, "-", IF(G312/C312&lt;10, G312/C312, "&gt;999%"))</f>
        <v>-0.55555555555555558</v>
      </c>
      <c r="J312" s="21">
        <f t="shared" ref="J312:J324" si="59">IF(E312=0, "-", IF(H312/E312&lt;10, H312/E312, "&gt;999%"))</f>
        <v>-0.25862068965517243</v>
      </c>
    </row>
    <row r="313" spans="1:10" x14ac:dyDescent="0.2">
      <c r="A313" s="158" t="s">
        <v>503</v>
      </c>
      <c r="B313" s="65">
        <v>113</v>
      </c>
      <c r="C313" s="66">
        <v>74</v>
      </c>
      <c r="D313" s="65">
        <v>497</v>
      </c>
      <c r="E313" s="66">
        <v>193</v>
      </c>
      <c r="F313" s="67"/>
      <c r="G313" s="65">
        <f t="shared" si="56"/>
        <v>39</v>
      </c>
      <c r="H313" s="66">
        <f t="shared" si="57"/>
        <v>304</v>
      </c>
      <c r="I313" s="20">
        <f t="shared" si="58"/>
        <v>0.52702702702702697</v>
      </c>
      <c r="J313" s="21">
        <f t="shared" si="59"/>
        <v>1.5751295336787565</v>
      </c>
    </row>
    <row r="314" spans="1:10" x14ac:dyDescent="0.2">
      <c r="A314" s="158" t="s">
        <v>336</v>
      </c>
      <c r="B314" s="65">
        <v>126</v>
      </c>
      <c r="C314" s="66">
        <v>89</v>
      </c>
      <c r="D314" s="65">
        <v>791</v>
      </c>
      <c r="E314" s="66">
        <v>492</v>
      </c>
      <c r="F314" s="67"/>
      <c r="G314" s="65">
        <f t="shared" si="56"/>
        <v>37</v>
      </c>
      <c r="H314" s="66">
        <f t="shared" si="57"/>
        <v>299</v>
      </c>
      <c r="I314" s="20">
        <f t="shared" si="58"/>
        <v>0.4157303370786517</v>
      </c>
      <c r="J314" s="21">
        <f t="shared" si="59"/>
        <v>0.60772357723577231</v>
      </c>
    </row>
    <row r="315" spans="1:10" x14ac:dyDescent="0.2">
      <c r="A315" s="158" t="s">
        <v>352</v>
      </c>
      <c r="B315" s="65">
        <v>97</v>
      </c>
      <c r="C315" s="66">
        <v>58</v>
      </c>
      <c r="D315" s="65">
        <v>527</v>
      </c>
      <c r="E315" s="66">
        <v>261</v>
      </c>
      <c r="F315" s="67"/>
      <c r="G315" s="65">
        <f t="shared" si="56"/>
        <v>39</v>
      </c>
      <c r="H315" s="66">
        <f t="shared" si="57"/>
        <v>266</v>
      </c>
      <c r="I315" s="20">
        <f t="shared" si="58"/>
        <v>0.67241379310344829</v>
      </c>
      <c r="J315" s="21">
        <f t="shared" si="59"/>
        <v>1.0191570881226053</v>
      </c>
    </row>
    <row r="316" spans="1:10" x14ac:dyDescent="0.2">
      <c r="A316" s="158" t="s">
        <v>384</v>
      </c>
      <c r="B316" s="65">
        <v>224</v>
      </c>
      <c r="C316" s="66">
        <v>229</v>
      </c>
      <c r="D316" s="65">
        <v>1275</v>
      </c>
      <c r="E316" s="66">
        <v>865</v>
      </c>
      <c r="F316" s="67"/>
      <c r="G316" s="65">
        <f t="shared" si="56"/>
        <v>-5</v>
      </c>
      <c r="H316" s="66">
        <f t="shared" si="57"/>
        <v>410</v>
      </c>
      <c r="I316" s="20">
        <f t="shared" si="58"/>
        <v>-2.1834061135371178E-2</v>
      </c>
      <c r="J316" s="21">
        <f t="shared" si="59"/>
        <v>0.47398843930635837</v>
      </c>
    </row>
    <row r="317" spans="1:10" x14ac:dyDescent="0.2">
      <c r="A317" s="158" t="s">
        <v>422</v>
      </c>
      <c r="B317" s="65">
        <v>48</v>
      </c>
      <c r="C317" s="66">
        <v>16</v>
      </c>
      <c r="D317" s="65">
        <v>264</v>
      </c>
      <c r="E317" s="66">
        <v>81</v>
      </c>
      <c r="F317" s="67"/>
      <c r="G317" s="65">
        <f t="shared" si="56"/>
        <v>32</v>
      </c>
      <c r="H317" s="66">
        <f t="shared" si="57"/>
        <v>183</v>
      </c>
      <c r="I317" s="20">
        <f t="shared" si="58"/>
        <v>2</v>
      </c>
      <c r="J317" s="21">
        <f t="shared" si="59"/>
        <v>2.2592592592592591</v>
      </c>
    </row>
    <row r="318" spans="1:10" x14ac:dyDescent="0.2">
      <c r="A318" s="158" t="s">
        <v>423</v>
      </c>
      <c r="B318" s="65">
        <v>64</v>
      </c>
      <c r="C318" s="66">
        <v>60</v>
      </c>
      <c r="D318" s="65">
        <v>319</v>
      </c>
      <c r="E318" s="66">
        <v>208</v>
      </c>
      <c r="F318" s="67"/>
      <c r="G318" s="65">
        <f t="shared" si="56"/>
        <v>4</v>
      </c>
      <c r="H318" s="66">
        <f t="shared" si="57"/>
        <v>111</v>
      </c>
      <c r="I318" s="20">
        <f t="shared" si="58"/>
        <v>6.6666666666666666E-2</v>
      </c>
      <c r="J318" s="21">
        <f t="shared" si="59"/>
        <v>0.53365384615384615</v>
      </c>
    </row>
    <row r="319" spans="1:10" x14ac:dyDescent="0.2">
      <c r="A319" s="158" t="s">
        <v>353</v>
      </c>
      <c r="B319" s="65">
        <v>12</v>
      </c>
      <c r="C319" s="66">
        <v>0</v>
      </c>
      <c r="D319" s="65">
        <v>35</v>
      </c>
      <c r="E319" s="66">
        <v>0</v>
      </c>
      <c r="F319" s="67"/>
      <c r="G319" s="65">
        <f t="shared" si="56"/>
        <v>12</v>
      </c>
      <c r="H319" s="66">
        <f t="shared" si="57"/>
        <v>35</v>
      </c>
      <c r="I319" s="20" t="str">
        <f t="shared" si="58"/>
        <v>-</v>
      </c>
      <c r="J319" s="21" t="str">
        <f t="shared" si="59"/>
        <v>-</v>
      </c>
    </row>
    <row r="320" spans="1:10" x14ac:dyDescent="0.2">
      <c r="A320" s="158" t="s">
        <v>299</v>
      </c>
      <c r="B320" s="65">
        <v>7</v>
      </c>
      <c r="C320" s="66">
        <v>2</v>
      </c>
      <c r="D320" s="65">
        <v>38</v>
      </c>
      <c r="E320" s="66">
        <v>18</v>
      </c>
      <c r="F320" s="67"/>
      <c r="G320" s="65">
        <f t="shared" si="56"/>
        <v>5</v>
      </c>
      <c r="H320" s="66">
        <f t="shared" si="57"/>
        <v>20</v>
      </c>
      <c r="I320" s="20">
        <f t="shared" si="58"/>
        <v>2.5</v>
      </c>
      <c r="J320" s="21">
        <f t="shared" si="59"/>
        <v>1.1111111111111112</v>
      </c>
    </row>
    <row r="321" spans="1:10" x14ac:dyDescent="0.2">
      <c r="A321" s="158" t="s">
        <v>199</v>
      </c>
      <c r="B321" s="65">
        <v>62</v>
      </c>
      <c r="C321" s="66">
        <v>11</v>
      </c>
      <c r="D321" s="65">
        <v>208</v>
      </c>
      <c r="E321" s="66">
        <v>98</v>
      </c>
      <c r="F321" s="67"/>
      <c r="G321" s="65">
        <f t="shared" si="56"/>
        <v>51</v>
      </c>
      <c r="H321" s="66">
        <f t="shared" si="57"/>
        <v>110</v>
      </c>
      <c r="I321" s="20">
        <f t="shared" si="58"/>
        <v>4.6363636363636367</v>
      </c>
      <c r="J321" s="21">
        <f t="shared" si="59"/>
        <v>1.1224489795918366</v>
      </c>
    </row>
    <row r="322" spans="1:10" x14ac:dyDescent="0.2">
      <c r="A322" s="158" t="s">
        <v>218</v>
      </c>
      <c r="B322" s="65">
        <v>108</v>
      </c>
      <c r="C322" s="66">
        <v>141</v>
      </c>
      <c r="D322" s="65">
        <v>643</v>
      </c>
      <c r="E322" s="66">
        <v>566</v>
      </c>
      <c r="F322" s="67"/>
      <c r="G322" s="65">
        <f t="shared" si="56"/>
        <v>-33</v>
      </c>
      <c r="H322" s="66">
        <f t="shared" si="57"/>
        <v>77</v>
      </c>
      <c r="I322" s="20">
        <f t="shared" si="58"/>
        <v>-0.23404255319148937</v>
      </c>
      <c r="J322" s="21">
        <f t="shared" si="59"/>
        <v>0.13604240282685512</v>
      </c>
    </row>
    <row r="323" spans="1:10" x14ac:dyDescent="0.2">
      <c r="A323" s="158" t="s">
        <v>241</v>
      </c>
      <c r="B323" s="65">
        <v>14</v>
      </c>
      <c r="C323" s="66">
        <v>13</v>
      </c>
      <c r="D323" s="65">
        <v>69</v>
      </c>
      <c r="E323" s="66">
        <v>55</v>
      </c>
      <c r="F323" s="67"/>
      <c r="G323" s="65">
        <f t="shared" si="56"/>
        <v>1</v>
      </c>
      <c r="H323" s="66">
        <f t="shared" si="57"/>
        <v>14</v>
      </c>
      <c r="I323" s="20">
        <f t="shared" si="58"/>
        <v>7.6923076923076927E-2</v>
      </c>
      <c r="J323" s="21">
        <f t="shared" si="59"/>
        <v>0.25454545454545452</v>
      </c>
    </row>
    <row r="324" spans="1:10" s="160" customFormat="1" x14ac:dyDescent="0.2">
      <c r="A324" s="178" t="s">
        <v>645</v>
      </c>
      <c r="B324" s="71">
        <v>883</v>
      </c>
      <c r="C324" s="72">
        <v>711</v>
      </c>
      <c r="D324" s="71">
        <v>4709</v>
      </c>
      <c r="E324" s="72">
        <v>2895</v>
      </c>
      <c r="F324" s="73"/>
      <c r="G324" s="71">
        <f t="shared" si="56"/>
        <v>172</v>
      </c>
      <c r="H324" s="72">
        <f t="shared" si="57"/>
        <v>1814</v>
      </c>
      <c r="I324" s="37">
        <f t="shared" si="58"/>
        <v>0.2419127988748242</v>
      </c>
      <c r="J324" s="38">
        <f t="shared" si="59"/>
        <v>0.62659758203799654</v>
      </c>
    </row>
    <row r="325" spans="1:10" x14ac:dyDescent="0.2">
      <c r="A325" s="177"/>
      <c r="B325" s="143"/>
      <c r="C325" s="144"/>
      <c r="D325" s="143"/>
      <c r="E325" s="144"/>
      <c r="F325" s="145"/>
      <c r="G325" s="143"/>
      <c r="H325" s="144"/>
      <c r="I325" s="151"/>
      <c r="J325" s="152"/>
    </row>
    <row r="326" spans="1:10" s="139" customFormat="1" x14ac:dyDescent="0.2">
      <c r="A326" s="159" t="s">
        <v>71</v>
      </c>
      <c r="B326" s="65"/>
      <c r="C326" s="66"/>
      <c r="D326" s="65"/>
      <c r="E326" s="66"/>
      <c r="F326" s="67"/>
      <c r="G326" s="65"/>
      <c r="H326" s="66"/>
      <c r="I326" s="20"/>
      <c r="J326" s="21"/>
    </row>
    <row r="327" spans="1:10" x14ac:dyDescent="0.2">
      <c r="A327" s="158" t="s">
        <v>326</v>
      </c>
      <c r="B327" s="65">
        <v>1</v>
      </c>
      <c r="C327" s="66">
        <v>1</v>
      </c>
      <c r="D327" s="65">
        <v>3</v>
      </c>
      <c r="E327" s="66">
        <v>6</v>
      </c>
      <c r="F327" s="67"/>
      <c r="G327" s="65">
        <f>B327-C327</f>
        <v>0</v>
      </c>
      <c r="H327" s="66">
        <f>D327-E327</f>
        <v>-3</v>
      </c>
      <c r="I327" s="20">
        <f>IF(C327=0, "-", IF(G327/C327&lt;10, G327/C327, "&gt;999%"))</f>
        <v>0</v>
      </c>
      <c r="J327" s="21">
        <f>IF(E327=0, "-", IF(H327/E327&lt;10, H327/E327, "&gt;999%"))</f>
        <v>-0.5</v>
      </c>
    </row>
    <row r="328" spans="1:10" s="160" customFormat="1" x14ac:dyDescent="0.2">
      <c r="A328" s="178" t="s">
        <v>646</v>
      </c>
      <c r="B328" s="71">
        <v>1</v>
      </c>
      <c r="C328" s="72">
        <v>1</v>
      </c>
      <c r="D328" s="71">
        <v>3</v>
      </c>
      <c r="E328" s="72">
        <v>6</v>
      </c>
      <c r="F328" s="73"/>
      <c r="G328" s="71">
        <f>B328-C328</f>
        <v>0</v>
      </c>
      <c r="H328" s="72">
        <f>D328-E328</f>
        <v>-3</v>
      </c>
      <c r="I328" s="37">
        <f>IF(C328=0, "-", IF(G328/C328&lt;10, G328/C328, "&gt;999%"))</f>
        <v>0</v>
      </c>
      <c r="J328" s="38">
        <f>IF(E328=0, "-", IF(H328/E328&lt;10, H328/E328, "&gt;999%"))</f>
        <v>-0.5</v>
      </c>
    </row>
    <row r="329" spans="1:10" x14ac:dyDescent="0.2">
      <c r="A329" s="177"/>
      <c r="B329" s="143"/>
      <c r="C329" s="144"/>
      <c r="D329" s="143"/>
      <c r="E329" s="144"/>
      <c r="F329" s="145"/>
      <c r="G329" s="143"/>
      <c r="H329" s="144"/>
      <c r="I329" s="151"/>
      <c r="J329" s="152"/>
    </row>
    <row r="330" spans="1:10" s="139" customFormat="1" x14ac:dyDescent="0.2">
      <c r="A330" s="159" t="s">
        <v>72</v>
      </c>
      <c r="B330" s="65"/>
      <c r="C330" s="66"/>
      <c r="D330" s="65"/>
      <c r="E330" s="66"/>
      <c r="F330" s="67"/>
      <c r="G330" s="65"/>
      <c r="H330" s="66"/>
      <c r="I330" s="20"/>
      <c r="J330" s="21"/>
    </row>
    <row r="331" spans="1:10" x14ac:dyDescent="0.2">
      <c r="A331" s="158" t="s">
        <v>279</v>
      </c>
      <c r="B331" s="65">
        <v>1</v>
      </c>
      <c r="C331" s="66">
        <v>1</v>
      </c>
      <c r="D331" s="65">
        <v>2</v>
      </c>
      <c r="E331" s="66">
        <v>2</v>
      </c>
      <c r="F331" s="67"/>
      <c r="G331" s="65">
        <f t="shared" ref="G331:G354" si="60">B331-C331</f>
        <v>0</v>
      </c>
      <c r="H331" s="66">
        <f t="shared" ref="H331:H354" si="61">D331-E331</f>
        <v>0</v>
      </c>
      <c r="I331" s="20">
        <f t="shared" ref="I331:I354" si="62">IF(C331=0, "-", IF(G331/C331&lt;10, G331/C331, "&gt;999%"))</f>
        <v>0</v>
      </c>
      <c r="J331" s="21">
        <f t="shared" ref="J331:J354" si="63">IF(E331=0, "-", IF(H331/E331&lt;10, H331/E331, "&gt;999%"))</f>
        <v>0</v>
      </c>
    </row>
    <row r="332" spans="1:10" x14ac:dyDescent="0.2">
      <c r="A332" s="158" t="s">
        <v>327</v>
      </c>
      <c r="B332" s="65">
        <v>1</v>
      </c>
      <c r="C332" s="66">
        <v>0</v>
      </c>
      <c r="D332" s="65">
        <v>1</v>
      </c>
      <c r="E332" s="66">
        <v>0</v>
      </c>
      <c r="F332" s="67"/>
      <c r="G332" s="65">
        <f t="shared" si="60"/>
        <v>1</v>
      </c>
      <c r="H332" s="66">
        <f t="shared" si="61"/>
        <v>1</v>
      </c>
      <c r="I332" s="20" t="str">
        <f t="shared" si="62"/>
        <v>-</v>
      </c>
      <c r="J332" s="21" t="str">
        <f t="shared" si="63"/>
        <v>-</v>
      </c>
    </row>
    <row r="333" spans="1:10" x14ac:dyDescent="0.2">
      <c r="A333" s="158" t="s">
        <v>233</v>
      </c>
      <c r="B333" s="65">
        <v>23</v>
      </c>
      <c r="C333" s="66">
        <v>48</v>
      </c>
      <c r="D333" s="65">
        <v>82</v>
      </c>
      <c r="E333" s="66">
        <v>128</v>
      </c>
      <c r="F333" s="67"/>
      <c r="G333" s="65">
        <f t="shared" si="60"/>
        <v>-25</v>
      </c>
      <c r="H333" s="66">
        <f t="shared" si="61"/>
        <v>-46</v>
      </c>
      <c r="I333" s="20">
        <f t="shared" si="62"/>
        <v>-0.52083333333333337</v>
      </c>
      <c r="J333" s="21">
        <f t="shared" si="63"/>
        <v>-0.359375</v>
      </c>
    </row>
    <row r="334" spans="1:10" x14ac:dyDescent="0.2">
      <c r="A334" s="158" t="s">
        <v>234</v>
      </c>
      <c r="B334" s="65">
        <v>1</v>
      </c>
      <c r="C334" s="66">
        <v>6</v>
      </c>
      <c r="D334" s="65">
        <v>6</v>
      </c>
      <c r="E334" s="66">
        <v>10</v>
      </c>
      <c r="F334" s="67"/>
      <c r="G334" s="65">
        <f t="shared" si="60"/>
        <v>-5</v>
      </c>
      <c r="H334" s="66">
        <f t="shared" si="61"/>
        <v>-4</v>
      </c>
      <c r="I334" s="20">
        <f t="shared" si="62"/>
        <v>-0.83333333333333337</v>
      </c>
      <c r="J334" s="21">
        <f t="shared" si="63"/>
        <v>-0.4</v>
      </c>
    </row>
    <row r="335" spans="1:10" x14ac:dyDescent="0.2">
      <c r="A335" s="158" t="s">
        <v>256</v>
      </c>
      <c r="B335" s="65">
        <v>24</v>
      </c>
      <c r="C335" s="66">
        <v>35</v>
      </c>
      <c r="D335" s="65">
        <v>93</v>
      </c>
      <c r="E335" s="66">
        <v>69</v>
      </c>
      <c r="F335" s="67"/>
      <c r="G335" s="65">
        <f t="shared" si="60"/>
        <v>-11</v>
      </c>
      <c r="H335" s="66">
        <f t="shared" si="61"/>
        <v>24</v>
      </c>
      <c r="I335" s="20">
        <f t="shared" si="62"/>
        <v>-0.31428571428571428</v>
      </c>
      <c r="J335" s="21">
        <f t="shared" si="63"/>
        <v>0.34782608695652173</v>
      </c>
    </row>
    <row r="336" spans="1:10" x14ac:dyDescent="0.2">
      <c r="A336" s="158" t="s">
        <v>313</v>
      </c>
      <c r="B336" s="65">
        <v>4</v>
      </c>
      <c r="C336" s="66">
        <v>9</v>
      </c>
      <c r="D336" s="65">
        <v>25</v>
      </c>
      <c r="E336" s="66">
        <v>30</v>
      </c>
      <c r="F336" s="67"/>
      <c r="G336" s="65">
        <f t="shared" si="60"/>
        <v>-5</v>
      </c>
      <c r="H336" s="66">
        <f t="shared" si="61"/>
        <v>-5</v>
      </c>
      <c r="I336" s="20">
        <f t="shared" si="62"/>
        <v>-0.55555555555555558</v>
      </c>
      <c r="J336" s="21">
        <f t="shared" si="63"/>
        <v>-0.16666666666666666</v>
      </c>
    </row>
    <row r="337" spans="1:10" x14ac:dyDescent="0.2">
      <c r="A337" s="158" t="s">
        <v>257</v>
      </c>
      <c r="B337" s="65">
        <v>4</v>
      </c>
      <c r="C337" s="66">
        <v>22</v>
      </c>
      <c r="D337" s="65">
        <v>19</v>
      </c>
      <c r="E337" s="66">
        <v>33</v>
      </c>
      <c r="F337" s="67"/>
      <c r="G337" s="65">
        <f t="shared" si="60"/>
        <v>-18</v>
      </c>
      <c r="H337" s="66">
        <f t="shared" si="61"/>
        <v>-14</v>
      </c>
      <c r="I337" s="20">
        <f t="shared" si="62"/>
        <v>-0.81818181818181823</v>
      </c>
      <c r="J337" s="21">
        <f t="shared" si="63"/>
        <v>-0.42424242424242425</v>
      </c>
    </row>
    <row r="338" spans="1:10" x14ac:dyDescent="0.2">
      <c r="A338" s="158" t="s">
        <v>269</v>
      </c>
      <c r="B338" s="65">
        <v>0</v>
      </c>
      <c r="C338" s="66">
        <v>0</v>
      </c>
      <c r="D338" s="65">
        <v>3</v>
      </c>
      <c r="E338" s="66">
        <v>1</v>
      </c>
      <c r="F338" s="67"/>
      <c r="G338" s="65">
        <f t="shared" si="60"/>
        <v>0</v>
      </c>
      <c r="H338" s="66">
        <f t="shared" si="61"/>
        <v>2</v>
      </c>
      <c r="I338" s="20" t="str">
        <f t="shared" si="62"/>
        <v>-</v>
      </c>
      <c r="J338" s="21">
        <f t="shared" si="63"/>
        <v>2</v>
      </c>
    </row>
    <row r="339" spans="1:10" x14ac:dyDescent="0.2">
      <c r="A339" s="158" t="s">
        <v>270</v>
      </c>
      <c r="B339" s="65">
        <v>0</v>
      </c>
      <c r="C339" s="66">
        <v>8</v>
      </c>
      <c r="D339" s="65">
        <v>25</v>
      </c>
      <c r="E339" s="66">
        <v>16</v>
      </c>
      <c r="F339" s="67"/>
      <c r="G339" s="65">
        <f t="shared" si="60"/>
        <v>-8</v>
      </c>
      <c r="H339" s="66">
        <f t="shared" si="61"/>
        <v>9</v>
      </c>
      <c r="I339" s="20">
        <f t="shared" si="62"/>
        <v>-1</v>
      </c>
      <c r="J339" s="21">
        <f t="shared" si="63"/>
        <v>0.5625</v>
      </c>
    </row>
    <row r="340" spans="1:10" x14ac:dyDescent="0.2">
      <c r="A340" s="158" t="s">
        <v>314</v>
      </c>
      <c r="B340" s="65">
        <v>1</v>
      </c>
      <c r="C340" s="66">
        <v>3</v>
      </c>
      <c r="D340" s="65">
        <v>7</v>
      </c>
      <c r="E340" s="66">
        <v>6</v>
      </c>
      <c r="F340" s="67"/>
      <c r="G340" s="65">
        <f t="shared" si="60"/>
        <v>-2</v>
      </c>
      <c r="H340" s="66">
        <f t="shared" si="61"/>
        <v>1</v>
      </c>
      <c r="I340" s="20">
        <f t="shared" si="62"/>
        <v>-0.66666666666666663</v>
      </c>
      <c r="J340" s="21">
        <f t="shared" si="63"/>
        <v>0.16666666666666666</v>
      </c>
    </row>
    <row r="341" spans="1:10" x14ac:dyDescent="0.2">
      <c r="A341" s="158" t="s">
        <v>372</v>
      </c>
      <c r="B341" s="65">
        <v>3</v>
      </c>
      <c r="C341" s="66">
        <v>0</v>
      </c>
      <c r="D341" s="65">
        <v>3</v>
      </c>
      <c r="E341" s="66">
        <v>0</v>
      </c>
      <c r="F341" s="67"/>
      <c r="G341" s="65">
        <f t="shared" si="60"/>
        <v>3</v>
      </c>
      <c r="H341" s="66">
        <f t="shared" si="61"/>
        <v>3</v>
      </c>
      <c r="I341" s="20" t="str">
        <f t="shared" si="62"/>
        <v>-</v>
      </c>
      <c r="J341" s="21" t="str">
        <f t="shared" si="63"/>
        <v>-</v>
      </c>
    </row>
    <row r="342" spans="1:10" x14ac:dyDescent="0.2">
      <c r="A342" s="158" t="s">
        <v>404</v>
      </c>
      <c r="B342" s="65">
        <v>2</v>
      </c>
      <c r="C342" s="66">
        <v>3</v>
      </c>
      <c r="D342" s="65">
        <v>4</v>
      </c>
      <c r="E342" s="66">
        <v>4</v>
      </c>
      <c r="F342" s="67"/>
      <c r="G342" s="65">
        <f t="shared" si="60"/>
        <v>-1</v>
      </c>
      <c r="H342" s="66">
        <f t="shared" si="61"/>
        <v>0</v>
      </c>
      <c r="I342" s="20">
        <f t="shared" si="62"/>
        <v>-0.33333333333333331</v>
      </c>
      <c r="J342" s="21">
        <f t="shared" si="63"/>
        <v>0</v>
      </c>
    </row>
    <row r="343" spans="1:10" x14ac:dyDescent="0.2">
      <c r="A343" s="158" t="s">
        <v>462</v>
      </c>
      <c r="B343" s="65">
        <v>2</v>
      </c>
      <c r="C343" s="66">
        <v>0</v>
      </c>
      <c r="D343" s="65">
        <v>12</v>
      </c>
      <c r="E343" s="66">
        <v>1</v>
      </c>
      <c r="F343" s="67"/>
      <c r="G343" s="65">
        <f t="shared" si="60"/>
        <v>2</v>
      </c>
      <c r="H343" s="66">
        <f t="shared" si="61"/>
        <v>11</v>
      </c>
      <c r="I343" s="20" t="str">
        <f t="shared" si="62"/>
        <v>-</v>
      </c>
      <c r="J343" s="21" t="str">
        <f t="shared" si="63"/>
        <v>&gt;999%</v>
      </c>
    </row>
    <row r="344" spans="1:10" x14ac:dyDescent="0.2">
      <c r="A344" s="158" t="s">
        <v>373</v>
      </c>
      <c r="B344" s="65">
        <v>17</v>
      </c>
      <c r="C344" s="66">
        <v>15</v>
      </c>
      <c r="D344" s="65">
        <v>52</v>
      </c>
      <c r="E344" s="66">
        <v>51</v>
      </c>
      <c r="F344" s="67"/>
      <c r="G344" s="65">
        <f t="shared" si="60"/>
        <v>2</v>
      </c>
      <c r="H344" s="66">
        <f t="shared" si="61"/>
        <v>1</v>
      </c>
      <c r="I344" s="20">
        <f t="shared" si="62"/>
        <v>0.13333333333333333</v>
      </c>
      <c r="J344" s="21">
        <f t="shared" si="63"/>
        <v>1.9607843137254902E-2</v>
      </c>
    </row>
    <row r="345" spans="1:10" x14ac:dyDescent="0.2">
      <c r="A345" s="158" t="s">
        <v>405</v>
      </c>
      <c r="B345" s="65">
        <v>11</v>
      </c>
      <c r="C345" s="66">
        <v>10</v>
      </c>
      <c r="D345" s="65">
        <v>80</v>
      </c>
      <c r="E345" s="66">
        <v>10</v>
      </c>
      <c r="F345" s="67"/>
      <c r="G345" s="65">
        <f t="shared" si="60"/>
        <v>1</v>
      </c>
      <c r="H345" s="66">
        <f t="shared" si="61"/>
        <v>70</v>
      </c>
      <c r="I345" s="20">
        <f t="shared" si="62"/>
        <v>0.1</v>
      </c>
      <c r="J345" s="21">
        <f t="shared" si="63"/>
        <v>7</v>
      </c>
    </row>
    <row r="346" spans="1:10" x14ac:dyDescent="0.2">
      <c r="A346" s="158" t="s">
        <v>406</v>
      </c>
      <c r="B346" s="65">
        <v>4</v>
      </c>
      <c r="C346" s="66">
        <v>11</v>
      </c>
      <c r="D346" s="65">
        <v>13</v>
      </c>
      <c r="E346" s="66">
        <v>32</v>
      </c>
      <c r="F346" s="67"/>
      <c r="G346" s="65">
        <f t="shared" si="60"/>
        <v>-7</v>
      </c>
      <c r="H346" s="66">
        <f t="shared" si="61"/>
        <v>-19</v>
      </c>
      <c r="I346" s="20">
        <f t="shared" si="62"/>
        <v>-0.63636363636363635</v>
      </c>
      <c r="J346" s="21">
        <f t="shared" si="63"/>
        <v>-0.59375</v>
      </c>
    </row>
    <row r="347" spans="1:10" x14ac:dyDescent="0.2">
      <c r="A347" s="158" t="s">
        <v>407</v>
      </c>
      <c r="B347" s="65">
        <v>9</v>
      </c>
      <c r="C347" s="66">
        <v>49</v>
      </c>
      <c r="D347" s="65">
        <v>50</v>
      </c>
      <c r="E347" s="66">
        <v>105</v>
      </c>
      <c r="F347" s="67"/>
      <c r="G347" s="65">
        <f t="shared" si="60"/>
        <v>-40</v>
      </c>
      <c r="H347" s="66">
        <f t="shared" si="61"/>
        <v>-55</v>
      </c>
      <c r="I347" s="20">
        <f t="shared" si="62"/>
        <v>-0.81632653061224492</v>
      </c>
      <c r="J347" s="21">
        <f t="shared" si="63"/>
        <v>-0.52380952380952384</v>
      </c>
    </row>
    <row r="348" spans="1:10" x14ac:dyDescent="0.2">
      <c r="A348" s="158" t="s">
        <v>446</v>
      </c>
      <c r="B348" s="65">
        <v>5</v>
      </c>
      <c r="C348" s="66">
        <v>0</v>
      </c>
      <c r="D348" s="65">
        <v>21</v>
      </c>
      <c r="E348" s="66">
        <v>0</v>
      </c>
      <c r="F348" s="67"/>
      <c r="G348" s="65">
        <f t="shared" si="60"/>
        <v>5</v>
      </c>
      <c r="H348" s="66">
        <f t="shared" si="61"/>
        <v>21</v>
      </c>
      <c r="I348" s="20" t="str">
        <f t="shared" si="62"/>
        <v>-</v>
      </c>
      <c r="J348" s="21" t="str">
        <f t="shared" si="63"/>
        <v>-</v>
      </c>
    </row>
    <row r="349" spans="1:10" x14ac:dyDescent="0.2">
      <c r="A349" s="158" t="s">
        <v>447</v>
      </c>
      <c r="B349" s="65">
        <v>11</v>
      </c>
      <c r="C349" s="66">
        <v>25</v>
      </c>
      <c r="D349" s="65">
        <v>52</v>
      </c>
      <c r="E349" s="66">
        <v>64</v>
      </c>
      <c r="F349" s="67"/>
      <c r="G349" s="65">
        <f t="shared" si="60"/>
        <v>-14</v>
      </c>
      <c r="H349" s="66">
        <f t="shared" si="61"/>
        <v>-12</v>
      </c>
      <c r="I349" s="20">
        <f t="shared" si="62"/>
        <v>-0.56000000000000005</v>
      </c>
      <c r="J349" s="21">
        <f t="shared" si="63"/>
        <v>-0.1875</v>
      </c>
    </row>
    <row r="350" spans="1:10" x14ac:dyDescent="0.2">
      <c r="A350" s="158" t="s">
        <v>463</v>
      </c>
      <c r="B350" s="65">
        <v>2</v>
      </c>
      <c r="C350" s="66">
        <v>10</v>
      </c>
      <c r="D350" s="65">
        <v>11</v>
      </c>
      <c r="E350" s="66">
        <v>18</v>
      </c>
      <c r="F350" s="67"/>
      <c r="G350" s="65">
        <f t="shared" si="60"/>
        <v>-8</v>
      </c>
      <c r="H350" s="66">
        <f t="shared" si="61"/>
        <v>-7</v>
      </c>
      <c r="I350" s="20">
        <f t="shared" si="62"/>
        <v>-0.8</v>
      </c>
      <c r="J350" s="21">
        <f t="shared" si="63"/>
        <v>-0.3888888888888889</v>
      </c>
    </row>
    <row r="351" spans="1:10" x14ac:dyDescent="0.2">
      <c r="A351" s="158" t="s">
        <v>504</v>
      </c>
      <c r="B351" s="65">
        <v>0</v>
      </c>
      <c r="C351" s="66">
        <v>0</v>
      </c>
      <c r="D351" s="65">
        <v>2</v>
      </c>
      <c r="E351" s="66">
        <v>0</v>
      </c>
      <c r="F351" s="67"/>
      <c r="G351" s="65">
        <f t="shared" si="60"/>
        <v>0</v>
      </c>
      <c r="H351" s="66">
        <f t="shared" si="61"/>
        <v>2</v>
      </c>
      <c r="I351" s="20" t="str">
        <f t="shared" si="62"/>
        <v>-</v>
      </c>
      <c r="J351" s="21" t="str">
        <f t="shared" si="63"/>
        <v>-</v>
      </c>
    </row>
    <row r="352" spans="1:10" x14ac:dyDescent="0.2">
      <c r="A352" s="158" t="s">
        <v>280</v>
      </c>
      <c r="B352" s="65">
        <v>0</v>
      </c>
      <c r="C352" s="66">
        <v>1</v>
      </c>
      <c r="D352" s="65">
        <v>5</v>
      </c>
      <c r="E352" s="66">
        <v>2</v>
      </c>
      <c r="F352" s="67"/>
      <c r="G352" s="65">
        <f t="shared" si="60"/>
        <v>-1</v>
      </c>
      <c r="H352" s="66">
        <f t="shared" si="61"/>
        <v>3</v>
      </c>
      <c r="I352" s="20">
        <f t="shared" si="62"/>
        <v>-1</v>
      </c>
      <c r="J352" s="21">
        <f t="shared" si="63"/>
        <v>1.5</v>
      </c>
    </row>
    <row r="353" spans="1:10" x14ac:dyDescent="0.2">
      <c r="A353" s="158" t="s">
        <v>315</v>
      </c>
      <c r="B353" s="65">
        <v>0</v>
      </c>
      <c r="C353" s="66">
        <v>0</v>
      </c>
      <c r="D353" s="65">
        <v>0</v>
      </c>
      <c r="E353" s="66">
        <v>1</v>
      </c>
      <c r="F353" s="67"/>
      <c r="G353" s="65">
        <f t="shared" si="60"/>
        <v>0</v>
      </c>
      <c r="H353" s="66">
        <f t="shared" si="61"/>
        <v>-1</v>
      </c>
      <c r="I353" s="20" t="str">
        <f t="shared" si="62"/>
        <v>-</v>
      </c>
      <c r="J353" s="21">
        <f t="shared" si="63"/>
        <v>-1</v>
      </c>
    </row>
    <row r="354" spans="1:10" s="160" customFormat="1" x14ac:dyDescent="0.2">
      <c r="A354" s="178" t="s">
        <v>647</v>
      </c>
      <c r="B354" s="71">
        <v>125</v>
      </c>
      <c r="C354" s="72">
        <v>256</v>
      </c>
      <c r="D354" s="71">
        <v>568</v>
      </c>
      <c r="E354" s="72">
        <v>583</v>
      </c>
      <c r="F354" s="73"/>
      <c r="G354" s="71">
        <f t="shared" si="60"/>
        <v>-131</v>
      </c>
      <c r="H354" s="72">
        <f t="shared" si="61"/>
        <v>-15</v>
      </c>
      <c r="I354" s="37">
        <f t="shared" si="62"/>
        <v>-0.51171875</v>
      </c>
      <c r="J354" s="38">
        <f t="shared" si="63"/>
        <v>-2.5728987993138937E-2</v>
      </c>
    </row>
    <row r="355" spans="1:10" x14ac:dyDescent="0.2">
      <c r="A355" s="177"/>
      <c r="B355" s="143"/>
      <c r="C355" s="144"/>
      <c r="D355" s="143"/>
      <c r="E355" s="144"/>
      <c r="F355" s="145"/>
      <c r="G355" s="143"/>
      <c r="H355" s="144"/>
      <c r="I355" s="151"/>
      <c r="J355" s="152"/>
    </row>
    <row r="356" spans="1:10" s="139" customFormat="1" x14ac:dyDescent="0.2">
      <c r="A356" s="159" t="s">
        <v>73</v>
      </c>
      <c r="B356" s="65"/>
      <c r="C356" s="66"/>
      <c r="D356" s="65"/>
      <c r="E356" s="66"/>
      <c r="F356" s="67"/>
      <c r="G356" s="65"/>
      <c r="H356" s="66"/>
      <c r="I356" s="20"/>
      <c r="J356" s="21"/>
    </row>
    <row r="357" spans="1:10" x14ac:dyDescent="0.2">
      <c r="A357" s="158" t="s">
        <v>544</v>
      </c>
      <c r="B357" s="65">
        <v>4</v>
      </c>
      <c r="C357" s="66">
        <v>8</v>
      </c>
      <c r="D357" s="65">
        <v>16</v>
      </c>
      <c r="E357" s="66">
        <v>34</v>
      </c>
      <c r="F357" s="67"/>
      <c r="G357" s="65">
        <f>B357-C357</f>
        <v>-4</v>
      </c>
      <c r="H357" s="66">
        <f>D357-E357</f>
        <v>-18</v>
      </c>
      <c r="I357" s="20">
        <f>IF(C357=0, "-", IF(G357/C357&lt;10, G357/C357, "&gt;999%"))</f>
        <v>-0.5</v>
      </c>
      <c r="J357" s="21">
        <f>IF(E357=0, "-", IF(H357/E357&lt;10, H357/E357, "&gt;999%"))</f>
        <v>-0.52941176470588236</v>
      </c>
    </row>
    <row r="358" spans="1:10" s="160" customFormat="1" x14ac:dyDescent="0.2">
      <c r="A358" s="178" t="s">
        <v>648</v>
      </c>
      <c r="B358" s="71">
        <v>4</v>
      </c>
      <c r="C358" s="72">
        <v>8</v>
      </c>
      <c r="D358" s="71">
        <v>16</v>
      </c>
      <c r="E358" s="72">
        <v>34</v>
      </c>
      <c r="F358" s="73"/>
      <c r="G358" s="71">
        <f>B358-C358</f>
        <v>-4</v>
      </c>
      <c r="H358" s="72">
        <f>D358-E358</f>
        <v>-18</v>
      </c>
      <c r="I358" s="37">
        <f>IF(C358=0, "-", IF(G358/C358&lt;10, G358/C358, "&gt;999%"))</f>
        <v>-0.5</v>
      </c>
      <c r="J358" s="38">
        <f>IF(E358=0, "-", IF(H358/E358&lt;10, H358/E358, "&gt;999%"))</f>
        <v>-0.52941176470588236</v>
      </c>
    </row>
    <row r="359" spans="1:10" x14ac:dyDescent="0.2">
      <c r="A359" s="177"/>
      <c r="B359" s="143"/>
      <c r="C359" s="144"/>
      <c r="D359" s="143"/>
      <c r="E359" s="144"/>
      <c r="F359" s="145"/>
      <c r="G359" s="143"/>
      <c r="H359" s="144"/>
      <c r="I359" s="151"/>
      <c r="J359" s="152"/>
    </row>
    <row r="360" spans="1:10" s="139" customFormat="1" x14ac:dyDescent="0.2">
      <c r="A360" s="159" t="s">
        <v>74</v>
      </c>
      <c r="B360" s="65"/>
      <c r="C360" s="66"/>
      <c r="D360" s="65"/>
      <c r="E360" s="66"/>
      <c r="F360" s="67"/>
      <c r="G360" s="65"/>
      <c r="H360" s="66"/>
      <c r="I360" s="20"/>
      <c r="J360" s="21"/>
    </row>
    <row r="361" spans="1:10" x14ac:dyDescent="0.2">
      <c r="A361" s="158" t="s">
        <v>523</v>
      </c>
      <c r="B361" s="65">
        <v>29</v>
      </c>
      <c r="C361" s="66">
        <v>31</v>
      </c>
      <c r="D361" s="65">
        <v>87</v>
      </c>
      <c r="E361" s="66">
        <v>75</v>
      </c>
      <c r="F361" s="67"/>
      <c r="G361" s="65">
        <f t="shared" ref="G361:G368" si="64">B361-C361</f>
        <v>-2</v>
      </c>
      <c r="H361" s="66">
        <f t="shared" ref="H361:H368" si="65">D361-E361</f>
        <v>12</v>
      </c>
      <c r="I361" s="20">
        <f t="shared" ref="I361:I368" si="66">IF(C361=0, "-", IF(G361/C361&lt;10, G361/C361, "&gt;999%"))</f>
        <v>-6.4516129032258063E-2</v>
      </c>
      <c r="J361" s="21">
        <f t="shared" ref="J361:J368" si="67">IF(E361=0, "-", IF(H361/E361&lt;10, H361/E361, "&gt;999%"))</f>
        <v>0.16</v>
      </c>
    </row>
    <row r="362" spans="1:10" x14ac:dyDescent="0.2">
      <c r="A362" s="158" t="s">
        <v>467</v>
      </c>
      <c r="B362" s="65">
        <v>1</v>
      </c>
      <c r="C362" s="66">
        <v>1</v>
      </c>
      <c r="D362" s="65">
        <v>4</v>
      </c>
      <c r="E362" s="66">
        <v>3</v>
      </c>
      <c r="F362" s="67"/>
      <c r="G362" s="65">
        <f t="shared" si="64"/>
        <v>0</v>
      </c>
      <c r="H362" s="66">
        <f t="shared" si="65"/>
        <v>1</v>
      </c>
      <c r="I362" s="20">
        <f t="shared" si="66"/>
        <v>0</v>
      </c>
      <c r="J362" s="21">
        <f t="shared" si="67"/>
        <v>0.33333333333333331</v>
      </c>
    </row>
    <row r="363" spans="1:10" x14ac:dyDescent="0.2">
      <c r="A363" s="158" t="s">
        <v>290</v>
      </c>
      <c r="B363" s="65">
        <v>1</v>
      </c>
      <c r="C363" s="66">
        <v>0</v>
      </c>
      <c r="D363" s="65">
        <v>2</v>
      </c>
      <c r="E363" s="66">
        <v>4</v>
      </c>
      <c r="F363" s="67"/>
      <c r="G363" s="65">
        <f t="shared" si="64"/>
        <v>1</v>
      </c>
      <c r="H363" s="66">
        <f t="shared" si="65"/>
        <v>-2</v>
      </c>
      <c r="I363" s="20" t="str">
        <f t="shared" si="66"/>
        <v>-</v>
      </c>
      <c r="J363" s="21">
        <f t="shared" si="67"/>
        <v>-0.5</v>
      </c>
    </row>
    <row r="364" spans="1:10" x14ac:dyDescent="0.2">
      <c r="A364" s="158" t="s">
        <v>291</v>
      </c>
      <c r="B364" s="65">
        <v>0</v>
      </c>
      <c r="C364" s="66">
        <v>1</v>
      </c>
      <c r="D364" s="65">
        <v>0</v>
      </c>
      <c r="E364" s="66">
        <v>4</v>
      </c>
      <c r="F364" s="67"/>
      <c r="G364" s="65">
        <f t="shared" si="64"/>
        <v>-1</v>
      </c>
      <c r="H364" s="66">
        <f t="shared" si="65"/>
        <v>-4</v>
      </c>
      <c r="I364" s="20">
        <f t="shared" si="66"/>
        <v>-1</v>
      </c>
      <c r="J364" s="21">
        <f t="shared" si="67"/>
        <v>-1</v>
      </c>
    </row>
    <row r="365" spans="1:10" x14ac:dyDescent="0.2">
      <c r="A365" s="158" t="s">
        <v>480</v>
      </c>
      <c r="B365" s="65">
        <v>11</v>
      </c>
      <c r="C365" s="66">
        <v>12</v>
      </c>
      <c r="D365" s="65">
        <v>34</v>
      </c>
      <c r="E365" s="66">
        <v>25</v>
      </c>
      <c r="F365" s="67"/>
      <c r="G365" s="65">
        <f t="shared" si="64"/>
        <v>-1</v>
      </c>
      <c r="H365" s="66">
        <f t="shared" si="65"/>
        <v>9</v>
      </c>
      <c r="I365" s="20">
        <f t="shared" si="66"/>
        <v>-8.3333333333333329E-2</v>
      </c>
      <c r="J365" s="21">
        <f t="shared" si="67"/>
        <v>0.36</v>
      </c>
    </row>
    <row r="366" spans="1:10" x14ac:dyDescent="0.2">
      <c r="A366" s="158" t="s">
        <v>491</v>
      </c>
      <c r="B366" s="65">
        <v>0</v>
      </c>
      <c r="C366" s="66">
        <v>0</v>
      </c>
      <c r="D366" s="65">
        <v>0</v>
      </c>
      <c r="E366" s="66">
        <v>1</v>
      </c>
      <c r="F366" s="67"/>
      <c r="G366" s="65">
        <f t="shared" si="64"/>
        <v>0</v>
      </c>
      <c r="H366" s="66">
        <f t="shared" si="65"/>
        <v>-1</v>
      </c>
      <c r="I366" s="20" t="str">
        <f t="shared" si="66"/>
        <v>-</v>
      </c>
      <c r="J366" s="21">
        <f t="shared" si="67"/>
        <v>-1</v>
      </c>
    </row>
    <row r="367" spans="1:10" x14ac:dyDescent="0.2">
      <c r="A367" s="158" t="s">
        <v>505</v>
      </c>
      <c r="B367" s="65">
        <v>0</v>
      </c>
      <c r="C367" s="66">
        <v>19</v>
      </c>
      <c r="D367" s="65">
        <v>8</v>
      </c>
      <c r="E367" s="66">
        <v>34</v>
      </c>
      <c r="F367" s="67"/>
      <c r="G367" s="65">
        <f t="shared" si="64"/>
        <v>-19</v>
      </c>
      <c r="H367" s="66">
        <f t="shared" si="65"/>
        <v>-26</v>
      </c>
      <c r="I367" s="20">
        <f t="shared" si="66"/>
        <v>-1</v>
      </c>
      <c r="J367" s="21">
        <f t="shared" si="67"/>
        <v>-0.76470588235294112</v>
      </c>
    </row>
    <row r="368" spans="1:10" s="160" customFormat="1" x14ac:dyDescent="0.2">
      <c r="A368" s="178" t="s">
        <v>649</v>
      </c>
      <c r="B368" s="71">
        <v>42</v>
      </c>
      <c r="C368" s="72">
        <v>64</v>
      </c>
      <c r="D368" s="71">
        <v>135</v>
      </c>
      <c r="E368" s="72">
        <v>146</v>
      </c>
      <c r="F368" s="73"/>
      <c r="G368" s="71">
        <f t="shared" si="64"/>
        <v>-22</v>
      </c>
      <c r="H368" s="72">
        <f t="shared" si="65"/>
        <v>-11</v>
      </c>
      <c r="I368" s="37">
        <f t="shared" si="66"/>
        <v>-0.34375</v>
      </c>
      <c r="J368" s="38">
        <f t="shared" si="67"/>
        <v>-7.5342465753424653E-2</v>
      </c>
    </row>
    <row r="369" spans="1:10" x14ac:dyDescent="0.2">
      <c r="A369" s="177"/>
      <c r="B369" s="143"/>
      <c r="C369" s="144"/>
      <c r="D369" s="143"/>
      <c r="E369" s="144"/>
      <c r="F369" s="145"/>
      <c r="G369" s="143"/>
      <c r="H369" s="144"/>
      <c r="I369" s="151"/>
      <c r="J369" s="152"/>
    </row>
    <row r="370" spans="1:10" s="139" customFormat="1" x14ac:dyDescent="0.2">
      <c r="A370" s="159" t="s">
        <v>75</v>
      </c>
      <c r="B370" s="65"/>
      <c r="C370" s="66"/>
      <c r="D370" s="65"/>
      <c r="E370" s="66"/>
      <c r="F370" s="67"/>
      <c r="G370" s="65"/>
      <c r="H370" s="66"/>
      <c r="I370" s="20"/>
      <c r="J370" s="21"/>
    </row>
    <row r="371" spans="1:10" x14ac:dyDescent="0.2">
      <c r="A371" s="158" t="s">
        <v>385</v>
      </c>
      <c r="B371" s="65">
        <v>33</v>
      </c>
      <c r="C371" s="66">
        <v>21</v>
      </c>
      <c r="D371" s="65">
        <v>158</v>
      </c>
      <c r="E371" s="66">
        <v>65</v>
      </c>
      <c r="F371" s="67"/>
      <c r="G371" s="65">
        <f>B371-C371</f>
        <v>12</v>
      </c>
      <c r="H371" s="66">
        <f>D371-E371</f>
        <v>93</v>
      </c>
      <c r="I371" s="20">
        <f>IF(C371=0, "-", IF(G371/C371&lt;10, G371/C371, "&gt;999%"))</f>
        <v>0.5714285714285714</v>
      </c>
      <c r="J371" s="21">
        <f>IF(E371=0, "-", IF(H371/E371&lt;10, H371/E371, "&gt;999%"))</f>
        <v>1.4307692307692308</v>
      </c>
    </row>
    <row r="372" spans="1:10" x14ac:dyDescent="0.2">
      <c r="A372" s="158" t="s">
        <v>200</v>
      </c>
      <c r="B372" s="65">
        <v>51</v>
      </c>
      <c r="C372" s="66">
        <v>43</v>
      </c>
      <c r="D372" s="65">
        <v>426</v>
      </c>
      <c r="E372" s="66">
        <v>157</v>
      </c>
      <c r="F372" s="67"/>
      <c r="G372" s="65">
        <f>B372-C372</f>
        <v>8</v>
      </c>
      <c r="H372" s="66">
        <f>D372-E372</f>
        <v>269</v>
      </c>
      <c r="I372" s="20">
        <f>IF(C372=0, "-", IF(G372/C372&lt;10, G372/C372, "&gt;999%"))</f>
        <v>0.18604651162790697</v>
      </c>
      <c r="J372" s="21">
        <f>IF(E372=0, "-", IF(H372/E372&lt;10, H372/E372, "&gt;999%"))</f>
        <v>1.713375796178344</v>
      </c>
    </row>
    <row r="373" spans="1:10" x14ac:dyDescent="0.2">
      <c r="A373" s="158" t="s">
        <v>354</v>
      </c>
      <c r="B373" s="65">
        <v>111</v>
      </c>
      <c r="C373" s="66">
        <v>22</v>
      </c>
      <c r="D373" s="65">
        <v>565</v>
      </c>
      <c r="E373" s="66">
        <v>97</v>
      </c>
      <c r="F373" s="67"/>
      <c r="G373" s="65">
        <f>B373-C373</f>
        <v>89</v>
      </c>
      <c r="H373" s="66">
        <f>D373-E373</f>
        <v>468</v>
      </c>
      <c r="I373" s="20">
        <f>IF(C373=0, "-", IF(G373/C373&lt;10, G373/C373, "&gt;999%"))</f>
        <v>4.0454545454545459</v>
      </c>
      <c r="J373" s="21">
        <f>IF(E373=0, "-", IF(H373/E373&lt;10, H373/E373, "&gt;999%"))</f>
        <v>4.8247422680412368</v>
      </c>
    </row>
    <row r="374" spans="1:10" s="160" customFormat="1" x14ac:dyDescent="0.2">
      <c r="A374" s="178" t="s">
        <v>650</v>
      </c>
      <c r="B374" s="71">
        <v>195</v>
      </c>
      <c r="C374" s="72">
        <v>86</v>
      </c>
      <c r="D374" s="71">
        <v>1149</v>
      </c>
      <c r="E374" s="72">
        <v>319</v>
      </c>
      <c r="F374" s="73"/>
      <c r="G374" s="71">
        <f>B374-C374</f>
        <v>109</v>
      </c>
      <c r="H374" s="72">
        <f>D374-E374</f>
        <v>830</v>
      </c>
      <c r="I374" s="37">
        <f>IF(C374=0, "-", IF(G374/C374&lt;10, G374/C374, "&gt;999%"))</f>
        <v>1.2674418604651163</v>
      </c>
      <c r="J374" s="38">
        <f>IF(E374=0, "-", IF(H374/E374&lt;10, H374/E374, "&gt;999%"))</f>
        <v>2.6018808777429467</v>
      </c>
    </row>
    <row r="375" spans="1:10" x14ac:dyDescent="0.2">
      <c r="A375" s="177"/>
      <c r="B375" s="143"/>
      <c r="C375" s="144"/>
      <c r="D375" s="143"/>
      <c r="E375" s="144"/>
      <c r="F375" s="145"/>
      <c r="G375" s="143"/>
      <c r="H375" s="144"/>
      <c r="I375" s="151"/>
      <c r="J375" s="152"/>
    </row>
    <row r="376" spans="1:10" s="139" customFormat="1" x14ac:dyDescent="0.2">
      <c r="A376" s="159" t="s">
        <v>76</v>
      </c>
      <c r="B376" s="65"/>
      <c r="C376" s="66"/>
      <c r="D376" s="65"/>
      <c r="E376" s="66"/>
      <c r="F376" s="67"/>
      <c r="G376" s="65"/>
      <c r="H376" s="66"/>
      <c r="I376" s="20"/>
      <c r="J376" s="21"/>
    </row>
    <row r="377" spans="1:10" x14ac:dyDescent="0.2">
      <c r="A377" s="158" t="s">
        <v>300</v>
      </c>
      <c r="B377" s="65">
        <v>0</v>
      </c>
      <c r="C377" s="66">
        <v>0</v>
      </c>
      <c r="D377" s="65">
        <v>4</v>
      </c>
      <c r="E377" s="66">
        <v>4</v>
      </c>
      <c r="F377" s="67"/>
      <c r="G377" s="65">
        <f>B377-C377</f>
        <v>0</v>
      </c>
      <c r="H377" s="66">
        <f>D377-E377</f>
        <v>0</v>
      </c>
      <c r="I377" s="20" t="str">
        <f>IF(C377=0, "-", IF(G377/C377&lt;10, G377/C377, "&gt;999%"))</f>
        <v>-</v>
      </c>
      <c r="J377" s="21">
        <f>IF(E377=0, "-", IF(H377/E377&lt;10, H377/E377, "&gt;999%"))</f>
        <v>0</v>
      </c>
    </row>
    <row r="378" spans="1:10" x14ac:dyDescent="0.2">
      <c r="A378" s="158" t="s">
        <v>235</v>
      </c>
      <c r="B378" s="65">
        <v>1</v>
      </c>
      <c r="C378" s="66">
        <v>3</v>
      </c>
      <c r="D378" s="65">
        <v>3</v>
      </c>
      <c r="E378" s="66">
        <v>8</v>
      </c>
      <c r="F378" s="67"/>
      <c r="G378" s="65">
        <f>B378-C378</f>
        <v>-2</v>
      </c>
      <c r="H378" s="66">
        <f>D378-E378</f>
        <v>-5</v>
      </c>
      <c r="I378" s="20">
        <f>IF(C378=0, "-", IF(G378/C378&lt;10, G378/C378, "&gt;999%"))</f>
        <v>-0.66666666666666663</v>
      </c>
      <c r="J378" s="21">
        <f>IF(E378=0, "-", IF(H378/E378&lt;10, H378/E378, "&gt;999%"))</f>
        <v>-0.625</v>
      </c>
    </row>
    <row r="379" spans="1:10" x14ac:dyDescent="0.2">
      <c r="A379" s="158" t="s">
        <v>374</v>
      </c>
      <c r="B379" s="65">
        <v>10</v>
      </c>
      <c r="C379" s="66">
        <v>4</v>
      </c>
      <c r="D379" s="65">
        <v>27</v>
      </c>
      <c r="E379" s="66">
        <v>15</v>
      </c>
      <c r="F379" s="67"/>
      <c r="G379" s="65">
        <f>B379-C379</f>
        <v>6</v>
      </c>
      <c r="H379" s="66">
        <f>D379-E379</f>
        <v>12</v>
      </c>
      <c r="I379" s="20">
        <f>IF(C379=0, "-", IF(G379/C379&lt;10, G379/C379, "&gt;999%"))</f>
        <v>1.5</v>
      </c>
      <c r="J379" s="21">
        <f>IF(E379=0, "-", IF(H379/E379&lt;10, H379/E379, "&gt;999%"))</f>
        <v>0.8</v>
      </c>
    </row>
    <row r="380" spans="1:10" x14ac:dyDescent="0.2">
      <c r="A380" s="158" t="s">
        <v>209</v>
      </c>
      <c r="B380" s="65">
        <v>15</v>
      </c>
      <c r="C380" s="66">
        <v>10</v>
      </c>
      <c r="D380" s="65">
        <v>48</v>
      </c>
      <c r="E380" s="66">
        <v>23</v>
      </c>
      <c r="F380" s="67"/>
      <c r="G380" s="65">
        <f>B380-C380</f>
        <v>5</v>
      </c>
      <c r="H380" s="66">
        <f>D380-E380</f>
        <v>25</v>
      </c>
      <c r="I380" s="20">
        <f>IF(C380=0, "-", IF(G380/C380&lt;10, G380/C380, "&gt;999%"))</f>
        <v>0.5</v>
      </c>
      <c r="J380" s="21">
        <f>IF(E380=0, "-", IF(H380/E380&lt;10, H380/E380, "&gt;999%"))</f>
        <v>1.0869565217391304</v>
      </c>
    </row>
    <row r="381" spans="1:10" s="160" customFormat="1" x14ac:dyDescent="0.2">
      <c r="A381" s="178" t="s">
        <v>651</v>
      </c>
      <c r="B381" s="71">
        <v>26</v>
      </c>
      <c r="C381" s="72">
        <v>17</v>
      </c>
      <c r="D381" s="71">
        <v>82</v>
      </c>
      <c r="E381" s="72">
        <v>50</v>
      </c>
      <c r="F381" s="73"/>
      <c r="G381" s="71">
        <f>B381-C381</f>
        <v>9</v>
      </c>
      <c r="H381" s="72">
        <f>D381-E381</f>
        <v>32</v>
      </c>
      <c r="I381" s="37">
        <f>IF(C381=0, "-", IF(G381/C381&lt;10, G381/C381, "&gt;999%"))</f>
        <v>0.52941176470588236</v>
      </c>
      <c r="J381" s="38">
        <f>IF(E381=0, "-", IF(H381/E381&lt;10, H381/E381, "&gt;999%"))</f>
        <v>0.64</v>
      </c>
    </row>
    <row r="382" spans="1:10" x14ac:dyDescent="0.2">
      <c r="A382" s="177"/>
      <c r="B382" s="143"/>
      <c r="C382" s="144"/>
      <c r="D382" s="143"/>
      <c r="E382" s="144"/>
      <c r="F382" s="145"/>
      <c r="G382" s="143"/>
      <c r="H382" s="144"/>
      <c r="I382" s="151"/>
      <c r="J382" s="152"/>
    </row>
    <row r="383" spans="1:10" s="139" customFormat="1" x14ac:dyDescent="0.2">
      <c r="A383" s="159" t="s">
        <v>77</v>
      </c>
      <c r="B383" s="65"/>
      <c r="C383" s="66"/>
      <c r="D383" s="65"/>
      <c r="E383" s="66"/>
      <c r="F383" s="67"/>
      <c r="G383" s="65"/>
      <c r="H383" s="66"/>
      <c r="I383" s="20"/>
      <c r="J383" s="21"/>
    </row>
    <row r="384" spans="1:10" x14ac:dyDescent="0.2">
      <c r="A384" s="158" t="s">
        <v>355</v>
      </c>
      <c r="B384" s="65">
        <v>43</v>
      </c>
      <c r="C384" s="66">
        <v>123</v>
      </c>
      <c r="D384" s="65">
        <v>667</v>
      </c>
      <c r="E384" s="66">
        <v>686</v>
      </c>
      <c r="F384" s="67"/>
      <c r="G384" s="65">
        <f t="shared" ref="G384:G393" si="68">B384-C384</f>
        <v>-80</v>
      </c>
      <c r="H384" s="66">
        <f t="shared" ref="H384:H393" si="69">D384-E384</f>
        <v>-19</v>
      </c>
      <c r="I384" s="20">
        <f t="shared" ref="I384:I393" si="70">IF(C384=0, "-", IF(G384/C384&lt;10, G384/C384, "&gt;999%"))</f>
        <v>-0.65040650406504064</v>
      </c>
      <c r="J384" s="21">
        <f t="shared" ref="J384:J393" si="71">IF(E384=0, "-", IF(H384/E384&lt;10, H384/E384, "&gt;999%"))</f>
        <v>-2.7696793002915453E-2</v>
      </c>
    </row>
    <row r="385" spans="1:10" x14ac:dyDescent="0.2">
      <c r="A385" s="158" t="s">
        <v>356</v>
      </c>
      <c r="B385" s="65">
        <v>39</v>
      </c>
      <c r="C385" s="66">
        <v>58</v>
      </c>
      <c r="D385" s="65">
        <v>342</v>
      </c>
      <c r="E385" s="66">
        <v>197</v>
      </c>
      <c r="F385" s="67"/>
      <c r="G385" s="65">
        <f t="shared" si="68"/>
        <v>-19</v>
      </c>
      <c r="H385" s="66">
        <f t="shared" si="69"/>
        <v>145</v>
      </c>
      <c r="I385" s="20">
        <f t="shared" si="70"/>
        <v>-0.32758620689655171</v>
      </c>
      <c r="J385" s="21">
        <f t="shared" si="71"/>
        <v>0.73604060913705582</v>
      </c>
    </row>
    <row r="386" spans="1:10" x14ac:dyDescent="0.2">
      <c r="A386" s="158" t="s">
        <v>481</v>
      </c>
      <c r="B386" s="65">
        <v>12</v>
      </c>
      <c r="C386" s="66">
        <v>23</v>
      </c>
      <c r="D386" s="65">
        <v>31</v>
      </c>
      <c r="E386" s="66">
        <v>23</v>
      </c>
      <c r="F386" s="67"/>
      <c r="G386" s="65">
        <f t="shared" si="68"/>
        <v>-11</v>
      </c>
      <c r="H386" s="66">
        <f t="shared" si="69"/>
        <v>8</v>
      </c>
      <c r="I386" s="20">
        <f t="shared" si="70"/>
        <v>-0.47826086956521741</v>
      </c>
      <c r="J386" s="21">
        <f t="shared" si="71"/>
        <v>0.34782608695652173</v>
      </c>
    </row>
    <row r="387" spans="1:10" x14ac:dyDescent="0.2">
      <c r="A387" s="158" t="s">
        <v>194</v>
      </c>
      <c r="B387" s="65">
        <v>0</v>
      </c>
      <c r="C387" s="66">
        <v>8</v>
      </c>
      <c r="D387" s="65">
        <v>33</v>
      </c>
      <c r="E387" s="66">
        <v>43</v>
      </c>
      <c r="F387" s="67"/>
      <c r="G387" s="65">
        <f t="shared" si="68"/>
        <v>-8</v>
      </c>
      <c r="H387" s="66">
        <f t="shared" si="69"/>
        <v>-10</v>
      </c>
      <c r="I387" s="20">
        <f t="shared" si="70"/>
        <v>-1</v>
      </c>
      <c r="J387" s="21">
        <f t="shared" si="71"/>
        <v>-0.23255813953488372</v>
      </c>
    </row>
    <row r="388" spans="1:10" x14ac:dyDescent="0.2">
      <c r="A388" s="158" t="s">
        <v>386</v>
      </c>
      <c r="B388" s="65">
        <v>96</v>
      </c>
      <c r="C388" s="66">
        <v>108</v>
      </c>
      <c r="D388" s="65">
        <v>609</v>
      </c>
      <c r="E388" s="66">
        <v>443</v>
      </c>
      <c r="F388" s="67"/>
      <c r="G388" s="65">
        <f t="shared" si="68"/>
        <v>-12</v>
      </c>
      <c r="H388" s="66">
        <f t="shared" si="69"/>
        <v>166</v>
      </c>
      <c r="I388" s="20">
        <f t="shared" si="70"/>
        <v>-0.1111111111111111</v>
      </c>
      <c r="J388" s="21">
        <f t="shared" si="71"/>
        <v>0.37471783295711059</v>
      </c>
    </row>
    <row r="389" spans="1:10" x14ac:dyDescent="0.2">
      <c r="A389" s="158" t="s">
        <v>424</v>
      </c>
      <c r="B389" s="65">
        <v>67</v>
      </c>
      <c r="C389" s="66">
        <v>22</v>
      </c>
      <c r="D389" s="65">
        <v>219</v>
      </c>
      <c r="E389" s="66">
        <v>83</v>
      </c>
      <c r="F389" s="67"/>
      <c r="G389" s="65">
        <f t="shared" si="68"/>
        <v>45</v>
      </c>
      <c r="H389" s="66">
        <f t="shared" si="69"/>
        <v>136</v>
      </c>
      <c r="I389" s="20">
        <f t="shared" si="70"/>
        <v>2.0454545454545454</v>
      </c>
      <c r="J389" s="21">
        <f t="shared" si="71"/>
        <v>1.6385542168674698</v>
      </c>
    </row>
    <row r="390" spans="1:10" x14ac:dyDescent="0.2">
      <c r="A390" s="158" t="s">
        <v>425</v>
      </c>
      <c r="B390" s="65">
        <v>89</v>
      </c>
      <c r="C390" s="66">
        <v>73</v>
      </c>
      <c r="D390" s="65">
        <v>472</v>
      </c>
      <c r="E390" s="66">
        <v>375</v>
      </c>
      <c r="F390" s="67"/>
      <c r="G390" s="65">
        <f t="shared" si="68"/>
        <v>16</v>
      </c>
      <c r="H390" s="66">
        <f t="shared" si="69"/>
        <v>97</v>
      </c>
      <c r="I390" s="20">
        <f t="shared" si="70"/>
        <v>0.21917808219178081</v>
      </c>
      <c r="J390" s="21">
        <f t="shared" si="71"/>
        <v>0.25866666666666666</v>
      </c>
    </row>
    <row r="391" spans="1:10" x14ac:dyDescent="0.2">
      <c r="A391" s="158" t="s">
        <v>492</v>
      </c>
      <c r="B391" s="65">
        <v>18</v>
      </c>
      <c r="C391" s="66">
        <v>41</v>
      </c>
      <c r="D391" s="65">
        <v>117</v>
      </c>
      <c r="E391" s="66">
        <v>103</v>
      </c>
      <c r="F391" s="67"/>
      <c r="G391" s="65">
        <f t="shared" si="68"/>
        <v>-23</v>
      </c>
      <c r="H391" s="66">
        <f t="shared" si="69"/>
        <v>14</v>
      </c>
      <c r="I391" s="20">
        <f t="shared" si="70"/>
        <v>-0.56097560975609762</v>
      </c>
      <c r="J391" s="21">
        <f t="shared" si="71"/>
        <v>0.13592233009708737</v>
      </c>
    </row>
    <row r="392" spans="1:10" x14ac:dyDescent="0.2">
      <c r="A392" s="158" t="s">
        <v>506</v>
      </c>
      <c r="B392" s="65">
        <v>190</v>
      </c>
      <c r="C392" s="66">
        <v>236</v>
      </c>
      <c r="D392" s="65">
        <v>1058</v>
      </c>
      <c r="E392" s="66">
        <v>869</v>
      </c>
      <c r="F392" s="67"/>
      <c r="G392" s="65">
        <f t="shared" si="68"/>
        <v>-46</v>
      </c>
      <c r="H392" s="66">
        <f t="shared" si="69"/>
        <v>189</v>
      </c>
      <c r="I392" s="20">
        <f t="shared" si="70"/>
        <v>-0.19491525423728814</v>
      </c>
      <c r="J392" s="21">
        <f t="shared" si="71"/>
        <v>0.21749136939010358</v>
      </c>
    </row>
    <row r="393" spans="1:10" s="160" customFormat="1" x14ac:dyDescent="0.2">
      <c r="A393" s="178" t="s">
        <v>652</v>
      </c>
      <c r="B393" s="71">
        <v>554</v>
      </c>
      <c r="C393" s="72">
        <v>692</v>
      </c>
      <c r="D393" s="71">
        <v>3548</v>
      </c>
      <c r="E393" s="72">
        <v>2822</v>
      </c>
      <c r="F393" s="73"/>
      <c r="G393" s="71">
        <f t="shared" si="68"/>
        <v>-138</v>
      </c>
      <c r="H393" s="72">
        <f t="shared" si="69"/>
        <v>726</v>
      </c>
      <c r="I393" s="37">
        <f t="shared" si="70"/>
        <v>-0.19942196531791909</v>
      </c>
      <c r="J393" s="38">
        <f t="shared" si="71"/>
        <v>0.25726435152374205</v>
      </c>
    </row>
    <row r="394" spans="1:10" x14ac:dyDescent="0.2">
      <c r="A394" s="177"/>
      <c r="B394" s="143"/>
      <c r="C394" s="144"/>
      <c r="D394" s="143"/>
      <c r="E394" s="144"/>
      <c r="F394" s="145"/>
      <c r="G394" s="143"/>
      <c r="H394" s="144"/>
      <c r="I394" s="151"/>
      <c r="J394" s="152"/>
    </row>
    <row r="395" spans="1:10" s="139" customFormat="1" x14ac:dyDescent="0.2">
      <c r="A395" s="159" t="s">
        <v>78</v>
      </c>
      <c r="B395" s="65"/>
      <c r="C395" s="66"/>
      <c r="D395" s="65"/>
      <c r="E395" s="66"/>
      <c r="F395" s="67"/>
      <c r="G395" s="65"/>
      <c r="H395" s="66"/>
      <c r="I395" s="20"/>
      <c r="J395" s="21"/>
    </row>
    <row r="396" spans="1:10" x14ac:dyDescent="0.2">
      <c r="A396" s="158" t="s">
        <v>301</v>
      </c>
      <c r="B396" s="65">
        <v>1</v>
      </c>
      <c r="C396" s="66">
        <v>2</v>
      </c>
      <c r="D396" s="65">
        <v>4</v>
      </c>
      <c r="E396" s="66">
        <v>5</v>
      </c>
      <c r="F396" s="67"/>
      <c r="G396" s="65">
        <f t="shared" ref="G396:G406" si="72">B396-C396</f>
        <v>-1</v>
      </c>
      <c r="H396" s="66">
        <f t="shared" ref="H396:H406" si="73">D396-E396</f>
        <v>-1</v>
      </c>
      <c r="I396" s="20">
        <f t="shared" ref="I396:I406" si="74">IF(C396=0, "-", IF(G396/C396&lt;10, G396/C396, "&gt;999%"))</f>
        <v>-0.5</v>
      </c>
      <c r="J396" s="21">
        <f t="shared" ref="J396:J406" si="75">IF(E396=0, "-", IF(H396/E396&lt;10, H396/E396, "&gt;999%"))</f>
        <v>-0.2</v>
      </c>
    </row>
    <row r="397" spans="1:10" x14ac:dyDescent="0.2">
      <c r="A397" s="158" t="s">
        <v>328</v>
      </c>
      <c r="B397" s="65">
        <v>1</v>
      </c>
      <c r="C397" s="66">
        <v>0</v>
      </c>
      <c r="D397" s="65">
        <v>1</v>
      </c>
      <c r="E397" s="66">
        <v>1</v>
      </c>
      <c r="F397" s="67"/>
      <c r="G397" s="65">
        <f t="shared" si="72"/>
        <v>1</v>
      </c>
      <c r="H397" s="66">
        <f t="shared" si="73"/>
        <v>0</v>
      </c>
      <c r="I397" s="20" t="str">
        <f t="shared" si="74"/>
        <v>-</v>
      </c>
      <c r="J397" s="21">
        <f t="shared" si="75"/>
        <v>0</v>
      </c>
    </row>
    <row r="398" spans="1:10" x14ac:dyDescent="0.2">
      <c r="A398" s="158" t="s">
        <v>337</v>
      </c>
      <c r="B398" s="65">
        <v>17</v>
      </c>
      <c r="C398" s="66">
        <v>12</v>
      </c>
      <c r="D398" s="65">
        <v>77</v>
      </c>
      <c r="E398" s="66">
        <v>15</v>
      </c>
      <c r="F398" s="67"/>
      <c r="G398" s="65">
        <f t="shared" si="72"/>
        <v>5</v>
      </c>
      <c r="H398" s="66">
        <f t="shared" si="73"/>
        <v>62</v>
      </c>
      <c r="I398" s="20">
        <f t="shared" si="74"/>
        <v>0.41666666666666669</v>
      </c>
      <c r="J398" s="21">
        <f t="shared" si="75"/>
        <v>4.1333333333333337</v>
      </c>
    </row>
    <row r="399" spans="1:10" x14ac:dyDescent="0.2">
      <c r="A399" s="158" t="s">
        <v>236</v>
      </c>
      <c r="B399" s="65">
        <v>5</v>
      </c>
      <c r="C399" s="66">
        <v>2</v>
      </c>
      <c r="D399" s="65">
        <v>10</v>
      </c>
      <c r="E399" s="66">
        <v>9</v>
      </c>
      <c r="F399" s="67"/>
      <c r="G399" s="65">
        <f t="shared" si="72"/>
        <v>3</v>
      </c>
      <c r="H399" s="66">
        <f t="shared" si="73"/>
        <v>1</v>
      </c>
      <c r="I399" s="20">
        <f t="shared" si="74"/>
        <v>1.5</v>
      </c>
      <c r="J399" s="21">
        <f t="shared" si="75"/>
        <v>0.1111111111111111</v>
      </c>
    </row>
    <row r="400" spans="1:10" x14ac:dyDescent="0.2">
      <c r="A400" s="158" t="s">
        <v>493</v>
      </c>
      <c r="B400" s="65">
        <v>18</v>
      </c>
      <c r="C400" s="66">
        <v>8</v>
      </c>
      <c r="D400" s="65">
        <v>46</v>
      </c>
      <c r="E400" s="66">
        <v>22</v>
      </c>
      <c r="F400" s="67"/>
      <c r="G400" s="65">
        <f t="shared" si="72"/>
        <v>10</v>
      </c>
      <c r="H400" s="66">
        <f t="shared" si="73"/>
        <v>24</v>
      </c>
      <c r="I400" s="20">
        <f t="shared" si="74"/>
        <v>1.25</v>
      </c>
      <c r="J400" s="21">
        <f t="shared" si="75"/>
        <v>1.0909090909090908</v>
      </c>
    </row>
    <row r="401" spans="1:10" x14ac:dyDescent="0.2">
      <c r="A401" s="158" t="s">
        <v>507</v>
      </c>
      <c r="B401" s="65">
        <v>82</v>
      </c>
      <c r="C401" s="66">
        <v>79</v>
      </c>
      <c r="D401" s="65">
        <v>325</v>
      </c>
      <c r="E401" s="66">
        <v>241</v>
      </c>
      <c r="F401" s="67"/>
      <c r="G401" s="65">
        <f t="shared" si="72"/>
        <v>3</v>
      </c>
      <c r="H401" s="66">
        <f t="shared" si="73"/>
        <v>84</v>
      </c>
      <c r="I401" s="20">
        <f t="shared" si="74"/>
        <v>3.7974683544303799E-2</v>
      </c>
      <c r="J401" s="21">
        <f t="shared" si="75"/>
        <v>0.34854771784232363</v>
      </c>
    </row>
    <row r="402" spans="1:10" x14ac:dyDescent="0.2">
      <c r="A402" s="158" t="s">
        <v>426</v>
      </c>
      <c r="B402" s="65">
        <v>1</v>
      </c>
      <c r="C402" s="66">
        <v>3</v>
      </c>
      <c r="D402" s="65">
        <v>13</v>
      </c>
      <c r="E402" s="66">
        <v>23</v>
      </c>
      <c r="F402" s="67"/>
      <c r="G402" s="65">
        <f t="shared" si="72"/>
        <v>-2</v>
      </c>
      <c r="H402" s="66">
        <f t="shared" si="73"/>
        <v>-10</v>
      </c>
      <c r="I402" s="20">
        <f t="shared" si="74"/>
        <v>-0.66666666666666663</v>
      </c>
      <c r="J402" s="21">
        <f t="shared" si="75"/>
        <v>-0.43478260869565216</v>
      </c>
    </row>
    <row r="403" spans="1:10" x14ac:dyDescent="0.2">
      <c r="A403" s="158" t="s">
        <v>452</v>
      </c>
      <c r="B403" s="65">
        <v>2</v>
      </c>
      <c r="C403" s="66">
        <v>10</v>
      </c>
      <c r="D403" s="65">
        <v>77</v>
      </c>
      <c r="E403" s="66">
        <v>49</v>
      </c>
      <c r="F403" s="67"/>
      <c r="G403" s="65">
        <f t="shared" si="72"/>
        <v>-8</v>
      </c>
      <c r="H403" s="66">
        <f t="shared" si="73"/>
        <v>28</v>
      </c>
      <c r="I403" s="20">
        <f t="shared" si="74"/>
        <v>-0.8</v>
      </c>
      <c r="J403" s="21">
        <f t="shared" si="75"/>
        <v>0.5714285714285714</v>
      </c>
    </row>
    <row r="404" spans="1:10" x14ac:dyDescent="0.2">
      <c r="A404" s="158" t="s">
        <v>357</v>
      </c>
      <c r="B404" s="65">
        <v>67</v>
      </c>
      <c r="C404" s="66">
        <v>59</v>
      </c>
      <c r="D404" s="65">
        <v>302</v>
      </c>
      <c r="E404" s="66">
        <v>329</v>
      </c>
      <c r="F404" s="67"/>
      <c r="G404" s="65">
        <f t="shared" si="72"/>
        <v>8</v>
      </c>
      <c r="H404" s="66">
        <f t="shared" si="73"/>
        <v>-27</v>
      </c>
      <c r="I404" s="20">
        <f t="shared" si="74"/>
        <v>0.13559322033898305</v>
      </c>
      <c r="J404" s="21">
        <f t="shared" si="75"/>
        <v>-8.2066869300911852E-2</v>
      </c>
    </row>
    <row r="405" spans="1:10" x14ac:dyDescent="0.2">
      <c r="A405" s="158" t="s">
        <v>387</v>
      </c>
      <c r="B405" s="65">
        <v>68</v>
      </c>
      <c r="C405" s="66">
        <v>106</v>
      </c>
      <c r="D405" s="65">
        <v>486</v>
      </c>
      <c r="E405" s="66">
        <v>412</v>
      </c>
      <c r="F405" s="67"/>
      <c r="G405" s="65">
        <f t="shared" si="72"/>
        <v>-38</v>
      </c>
      <c r="H405" s="66">
        <f t="shared" si="73"/>
        <v>74</v>
      </c>
      <c r="I405" s="20">
        <f t="shared" si="74"/>
        <v>-0.35849056603773582</v>
      </c>
      <c r="J405" s="21">
        <f t="shared" si="75"/>
        <v>0.1796116504854369</v>
      </c>
    </row>
    <row r="406" spans="1:10" s="160" customFormat="1" x14ac:dyDescent="0.2">
      <c r="A406" s="178" t="s">
        <v>653</v>
      </c>
      <c r="B406" s="71">
        <v>262</v>
      </c>
      <c r="C406" s="72">
        <v>281</v>
      </c>
      <c r="D406" s="71">
        <v>1341</v>
      </c>
      <c r="E406" s="72">
        <v>1106</v>
      </c>
      <c r="F406" s="73"/>
      <c r="G406" s="71">
        <f t="shared" si="72"/>
        <v>-19</v>
      </c>
      <c r="H406" s="72">
        <f t="shared" si="73"/>
        <v>235</v>
      </c>
      <c r="I406" s="37">
        <f t="shared" si="74"/>
        <v>-6.7615658362989328E-2</v>
      </c>
      <c r="J406" s="38">
        <f t="shared" si="75"/>
        <v>0.21247739602169982</v>
      </c>
    </row>
    <row r="407" spans="1:10" x14ac:dyDescent="0.2">
      <c r="A407" s="177"/>
      <c r="B407" s="143"/>
      <c r="C407" s="144"/>
      <c r="D407" s="143"/>
      <c r="E407" s="144"/>
      <c r="F407" s="145"/>
      <c r="G407" s="143"/>
      <c r="H407" s="144"/>
      <c r="I407" s="151"/>
      <c r="J407" s="152"/>
    </row>
    <row r="408" spans="1:10" s="139" customFormat="1" x14ac:dyDescent="0.2">
      <c r="A408" s="159" t="s">
        <v>79</v>
      </c>
      <c r="B408" s="65"/>
      <c r="C408" s="66"/>
      <c r="D408" s="65"/>
      <c r="E408" s="66"/>
      <c r="F408" s="67"/>
      <c r="G408" s="65"/>
      <c r="H408" s="66"/>
      <c r="I408" s="20"/>
      <c r="J408" s="21"/>
    </row>
    <row r="409" spans="1:10" x14ac:dyDescent="0.2">
      <c r="A409" s="158" t="s">
        <v>358</v>
      </c>
      <c r="B409" s="65">
        <v>2</v>
      </c>
      <c r="C409" s="66">
        <v>0</v>
      </c>
      <c r="D409" s="65">
        <v>8</v>
      </c>
      <c r="E409" s="66">
        <v>0</v>
      </c>
      <c r="F409" s="67"/>
      <c r="G409" s="65">
        <f t="shared" ref="G409:G415" si="76">B409-C409</f>
        <v>2</v>
      </c>
      <c r="H409" s="66">
        <f t="shared" ref="H409:H415" si="77">D409-E409</f>
        <v>8</v>
      </c>
      <c r="I409" s="20" t="str">
        <f t="shared" ref="I409:I415" si="78">IF(C409=0, "-", IF(G409/C409&lt;10, G409/C409, "&gt;999%"))</f>
        <v>-</v>
      </c>
      <c r="J409" s="21" t="str">
        <f t="shared" ref="J409:J415" si="79">IF(E409=0, "-", IF(H409/E409&lt;10, H409/E409, "&gt;999%"))</f>
        <v>-</v>
      </c>
    </row>
    <row r="410" spans="1:10" x14ac:dyDescent="0.2">
      <c r="A410" s="158" t="s">
        <v>388</v>
      </c>
      <c r="B410" s="65">
        <v>2</v>
      </c>
      <c r="C410" s="66">
        <v>10</v>
      </c>
      <c r="D410" s="65">
        <v>13</v>
      </c>
      <c r="E410" s="66">
        <v>22</v>
      </c>
      <c r="F410" s="67"/>
      <c r="G410" s="65">
        <f t="shared" si="76"/>
        <v>-8</v>
      </c>
      <c r="H410" s="66">
        <f t="shared" si="77"/>
        <v>-9</v>
      </c>
      <c r="I410" s="20">
        <f t="shared" si="78"/>
        <v>-0.8</v>
      </c>
      <c r="J410" s="21">
        <f t="shared" si="79"/>
        <v>-0.40909090909090912</v>
      </c>
    </row>
    <row r="411" spans="1:10" x14ac:dyDescent="0.2">
      <c r="A411" s="158" t="s">
        <v>389</v>
      </c>
      <c r="B411" s="65">
        <v>1</v>
      </c>
      <c r="C411" s="66">
        <v>1</v>
      </c>
      <c r="D411" s="65">
        <v>2</v>
      </c>
      <c r="E411" s="66">
        <v>6</v>
      </c>
      <c r="F411" s="67"/>
      <c r="G411" s="65">
        <f t="shared" si="76"/>
        <v>0</v>
      </c>
      <c r="H411" s="66">
        <f t="shared" si="77"/>
        <v>-4</v>
      </c>
      <c r="I411" s="20">
        <f t="shared" si="78"/>
        <v>0</v>
      </c>
      <c r="J411" s="21">
        <f t="shared" si="79"/>
        <v>-0.66666666666666663</v>
      </c>
    </row>
    <row r="412" spans="1:10" x14ac:dyDescent="0.2">
      <c r="A412" s="158" t="s">
        <v>242</v>
      </c>
      <c r="B412" s="65">
        <v>0</v>
      </c>
      <c r="C412" s="66">
        <v>2</v>
      </c>
      <c r="D412" s="65">
        <v>1</v>
      </c>
      <c r="E412" s="66">
        <v>5</v>
      </c>
      <c r="F412" s="67"/>
      <c r="G412" s="65">
        <f t="shared" si="76"/>
        <v>-2</v>
      </c>
      <c r="H412" s="66">
        <f t="shared" si="77"/>
        <v>-4</v>
      </c>
      <c r="I412" s="20">
        <f t="shared" si="78"/>
        <v>-1</v>
      </c>
      <c r="J412" s="21">
        <f t="shared" si="79"/>
        <v>-0.8</v>
      </c>
    </row>
    <row r="413" spans="1:10" x14ac:dyDescent="0.2">
      <c r="A413" s="158" t="s">
        <v>482</v>
      </c>
      <c r="B413" s="65">
        <v>0</v>
      </c>
      <c r="C413" s="66">
        <v>0</v>
      </c>
      <c r="D413" s="65">
        <v>4</v>
      </c>
      <c r="E413" s="66">
        <v>1</v>
      </c>
      <c r="F413" s="67"/>
      <c r="G413" s="65">
        <f t="shared" si="76"/>
        <v>0</v>
      </c>
      <c r="H413" s="66">
        <f t="shared" si="77"/>
        <v>3</v>
      </c>
      <c r="I413" s="20" t="str">
        <f t="shared" si="78"/>
        <v>-</v>
      </c>
      <c r="J413" s="21">
        <f t="shared" si="79"/>
        <v>3</v>
      </c>
    </row>
    <row r="414" spans="1:10" x14ac:dyDescent="0.2">
      <c r="A414" s="158" t="s">
        <v>473</v>
      </c>
      <c r="B414" s="65">
        <v>1</v>
      </c>
      <c r="C414" s="66">
        <v>3</v>
      </c>
      <c r="D414" s="65">
        <v>6</v>
      </c>
      <c r="E414" s="66">
        <v>9</v>
      </c>
      <c r="F414" s="67"/>
      <c r="G414" s="65">
        <f t="shared" si="76"/>
        <v>-2</v>
      </c>
      <c r="H414" s="66">
        <f t="shared" si="77"/>
        <v>-3</v>
      </c>
      <c r="I414" s="20">
        <f t="shared" si="78"/>
        <v>-0.66666666666666663</v>
      </c>
      <c r="J414" s="21">
        <f t="shared" si="79"/>
        <v>-0.33333333333333331</v>
      </c>
    </row>
    <row r="415" spans="1:10" s="160" customFormat="1" x14ac:dyDescent="0.2">
      <c r="A415" s="178" t="s">
        <v>654</v>
      </c>
      <c r="B415" s="71">
        <v>6</v>
      </c>
      <c r="C415" s="72">
        <v>16</v>
      </c>
      <c r="D415" s="71">
        <v>34</v>
      </c>
      <c r="E415" s="72">
        <v>43</v>
      </c>
      <c r="F415" s="73"/>
      <c r="G415" s="71">
        <f t="shared" si="76"/>
        <v>-10</v>
      </c>
      <c r="H415" s="72">
        <f t="shared" si="77"/>
        <v>-9</v>
      </c>
      <c r="I415" s="37">
        <f t="shared" si="78"/>
        <v>-0.625</v>
      </c>
      <c r="J415" s="38">
        <f t="shared" si="79"/>
        <v>-0.20930232558139536</v>
      </c>
    </row>
    <row r="416" spans="1:10" x14ac:dyDescent="0.2">
      <c r="A416" s="177"/>
      <c r="B416" s="143"/>
      <c r="C416" s="144"/>
      <c r="D416" s="143"/>
      <c r="E416" s="144"/>
      <c r="F416" s="145"/>
      <c r="G416" s="143"/>
      <c r="H416" s="144"/>
      <c r="I416" s="151"/>
      <c r="J416" s="152"/>
    </row>
    <row r="417" spans="1:10" s="139" customFormat="1" x14ac:dyDescent="0.2">
      <c r="A417" s="159" t="s">
        <v>80</v>
      </c>
      <c r="B417" s="65"/>
      <c r="C417" s="66"/>
      <c r="D417" s="65"/>
      <c r="E417" s="66"/>
      <c r="F417" s="67"/>
      <c r="G417" s="65"/>
      <c r="H417" s="66"/>
      <c r="I417" s="20"/>
      <c r="J417" s="21"/>
    </row>
    <row r="418" spans="1:10" x14ac:dyDescent="0.2">
      <c r="A418" s="158" t="s">
        <v>329</v>
      </c>
      <c r="B418" s="65">
        <v>3</v>
      </c>
      <c r="C418" s="66">
        <v>2</v>
      </c>
      <c r="D418" s="65">
        <v>12</v>
      </c>
      <c r="E418" s="66">
        <v>15</v>
      </c>
      <c r="F418" s="67"/>
      <c r="G418" s="65">
        <f t="shared" ref="G418:G426" si="80">B418-C418</f>
        <v>1</v>
      </c>
      <c r="H418" s="66">
        <f t="shared" ref="H418:H426" si="81">D418-E418</f>
        <v>-3</v>
      </c>
      <c r="I418" s="20">
        <f t="shared" ref="I418:I426" si="82">IF(C418=0, "-", IF(G418/C418&lt;10, G418/C418, "&gt;999%"))</f>
        <v>0.5</v>
      </c>
      <c r="J418" s="21">
        <f t="shared" ref="J418:J426" si="83">IF(E418=0, "-", IF(H418/E418&lt;10, H418/E418, "&gt;999%"))</f>
        <v>-0.2</v>
      </c>
    </row>
    <row r="419" spans="1:10" x14ac:dyDescent="0.2">
      <c r="A419" s="158" t="s">
        <v>316</v>
      </c>
      <c r="B419" s="65">
        <v>0</v>
      </c>
      <c r="C419" s="66">
        <v>0</v>
      </c>
      <c r="D419" s="65">
        <v>2</v>
      </c>
      <c r="E419" s="66">
        <v>2</v>
      </c>
      <c r="F419" s="67"/>
      <c r="G419" s="65">
        <f t="shared" si="80"/>
        <v>0</v>
      </c>
      <c r="H419" s="66">
        <f t="shared" si="81"/>
        <v>0</v>
      </c>
      <c r="I419" s="20" t="str">
        <f t="shared" si="82"/>
        <v>-</v>
      </c>
      <c r="J419" s="21">
        <f t="shared" si="83"/>
        <v>0</v>
      </c>
    </row>
    <row r="420" spans="1:10" x14ac:dyDescent="0.2">
      <c r="A420" s="158" t="s">
        <v>448</v>
      </c>
      <c r="B420" s="65">
        <v>3</v>
      </c>
      <c r="C420" s="66">
        <v>3</v>
      </c>
      <c r="D420" s="65">
        <v>15</v>
      </c>
      <c r="E420" s="66">
        <v>12</v>
      </c>
      <c r="F420" s="67"/>
      <c r="G420" s="65">
        <f t="shared" si="80"/>
        <v>0</v>
      </c>
      <c r="H420" s="66">
        <f t="shared" si="81"/>
        <v>3</v>
      </c>
      <c r="I420" s="20">
        <f t="shared" si="82"/>
        <v>0</v>
      </c>
      <c r="J420" s="21">
        <f t="shared" si="83"/>
        <v>0.25</v>
      </c>
    </row>
    <row r="421" spans="1:10" x14ac:dyDescent="0.2">
      <c r="A421" s="158" t="s">
        <v>449</v>
      </c>
      <c r="B421" s="65">
        <v>1</v>
      </c>
      <c r="C421" s="66">
        <v>2</v>
      </c>
      <c r="D421" s="65">
        <v>15</v>
      </c>
      <c r="E421" s="66">
        <v>23</v>
      </c>
      <c r="F421" s="67"/>
      <c r="G421" s="65">
        <f t="shared" si="80"/>
        <v>-1</v>
      </c>
      <c r="H421" s="66">
        <f t="shared" si="81"/>
        <v>-8</v>
      </c>
      <c r="I421" s="20">
        <f t="shared" si="82"/>
        <v>-0.5</v>
      </c>
      <c r="J421" s="21">
        <f t="shared" si="83"/>
        <v>-0.34782608695652173</v>
      </c>
    </row>
    <row r="422" spans="1:10" x14ac:dyDescent="0.2">
      <c r="A422" s="158" t="s">
        <v>317</v>
      </c>
      <c r="B422" s="65">
        <v>2</v>
      </c>
      <c r="C422" s="66">
        <v>1</v>
      </c>
      <c r="D422" s="65">
        <v>9</v>
      </c>
      <c r="E422" s="66">
        <v>6</v>
      </c>
      <c r="F422" s="67"/>
      <c r="G422" s="65">
        <f t="shared" si="80"/>
        <v>1</v>
      </c>
      <c r="H422" s="66">
        <f t="shared" si="81"/>
        <v>3</v>
      </c>
      <c r="I422" s="20">
        <f t="shared" si="82"/>
        <v>1</v>
      </c>
      <c r="J422" s="21">
        <f t="shared" si="83"/>
        <v>0.5</v>
      </c>
    </row>
    <row r="423" spans="1:10" x14ac:dyDescent="0.2">
      <c r="A423" s="158" t="s">
        <v>408</v>
      </c>
      <c r="B423" s="65">
        <v>5</v>
      </c>
      <c r="C423" s="66">
        <v>18</v>
      </c>
      <c r="D423" s="65">
        <v>84</v>
      </c>
      <c r="E423" s="66">
        <v>71</v>
      </c>
      <c r="F423" s="67"/>
      <c r="G423" s="65">
        <f t="shared" si="80"/>
        <v>-13</v>
      </c>
      <c r="H423" s="66">
        <f t="shared" si="81"/>
        <v>13</v>
      </c>
      <c r="I423" s="20">
        <f t="shared" si="82"/>
        <v>-0.72222222222222221</v>
      </c>
      <c r="J423" s="21">
        <f t="shared" si="83"/>
        <v>0.18309859154929578</v>
      </c>
    </row>
    <row r="424" spans="1:10" x14ac:dyDescent="0.2">
      <c r="A424" s="158" t="s">
        <v>281</v>
      </c>
      <c r="B424" s="65">
        <v>1</v>
      </c>
      <c r="C424" s="66">
        <v>0</v>
      </c>
      <c r="D424" s="65">
        <v>2</v>
      </c>
      <c r="E424" s="66">
        <v>0</v>
      </c>
      <c r="F424" s="67"/>
      <c r="G424" s="65">
        <f t="shared" si="80"/>
        <v>1</v>
      </c>
      <c r="H424" s="66">
        <f t="shared" si="81"/>
        <v>2</v>
      </c>
      <c r="I424" s="20" t="str">
        <f t="shared" si="82"/>
        <v>-</v>
      </c>
      <c r="J424" s="21" t="str">
        <f t="shared" si="83"/>
        <v>-</v>
      </c>
    </row>
    <row r="425" spans="1:10" x14ac:dyDescent="0.2">
      <c r="A425" s="158" t="s">
        <v>271</v>
      </c>
      <c r="B425" s="65">
        <v>3</v>
      </c>
      <c r="C425" s="66">
        <v>0</v>
      </c>
      <c r="D425" s="65">
        <v>19</v>
      </c>
      <c r="E425" s="66">
        <v>0</v>
      </c>
      <c r="F425" s="67"/>
      <c r="G425" s="65">
        <f t="shared" si="80"/>
        <v>3</v>
      </c>
      <c r="H425" s="66">
        <f t="shared" si="81"/>
        <v>19</v>
      </c>
      <c r="I425" s="20" t="str">
        <f t="shared" si="82"/>
        <v>-</v>
      </c>
      <c r="J425" s="21" t="str">
        <f t="shared" si="83"/>
        <v>-</v>
      </c>
    </row>
    <row r="426" spans="1:10" s="160" customFormat="1" x14ac:dyDescent="0.2">
      <c r="A426" s="178" t="s">
        <v>655</v>
      </c>
      <c r="B426" s="71">
        <v>18</v>
      </c>
      <c r="C426" s="72">
        <v>26</v>
      </c>
      <c r="D426" s="71">
        <v>158</v>
      </c>
      <c r="E426" s="72">
        <v>129</v>
      </c>
      <c r="F426" s="73"/>
      <c r="G426" s="71">
        <f t="shared" si="80"/>
        <v>-8</v>
      </c>
      <c r="H426" s="72">
        <f t="shared" si="81"/>
        <v>29</v>
      </c>
      <c r="I426" s="37">
        <f t="shared" si="82"/>
        <v>-0.30769230769230771</v>
      </c>
      <c r="J426" s="38">
        <f t="shared" si="83"/>
        <v>0.22480620155038761</v>
      </c>
    </row>
    <row r="427" spans="1:10" x14ac:dyDescent="0.2">
      <c r="A427" s="177"/>
      <c r="B427" s="143"/>
      <c r="C427" s="144"/>
      <c r="D427" s="143"/>
      <c r="E427" s="144"/>
      <c r="F427" s="145"/>
      <c r="G427" s="143"/>
      <c r="H427" s="144"/>
      <c r="I427" s="151"/>
      <c r="J427" s="152"/>
    </row>
    <row r="428" spans="1:10" s="139" customFormat="1" x14ac:dyDescent="0.2">
      <c r="A428" s="159" t="s">
        <v>81</v>
      </c>
      <c r="B428" s="65"/>
      <c r="C428" s="66"/>
      <c r="D428" s="65"/>
      <c r="E428" s="66"/>
      <c r="F428" s="67"/>
      <c r="G428" s="65"/>
      <c r="H428" s="66"/>
      <c r="I428" s="20"/>
      <c r="J428" s="21"/>
    </row>
    <row r="429" spans="1:10" x14ac:dyDescent="0.2">
      <c r="A429" s="158" t="s">
        <v>508</v>
      </c>
      <c r="B429" s="65">
        <v>25</v>
      </c>
      <c r="C429" s="66">
        <v>30</v>
      </c>
      <c r="D429" s="65">
        <v>86</v>
      </c>
      <c r="E429" s="66">
        <v>79</v>
      </c>
      <c r="F429" s="67"/>
      <c r="G429" s="65">
        <f>B429-C429</f>
        <v>-5</v>
      </c>
      <c r="H429" s="66">
        <f>D429-E429</f>
        <v>7</v>
      </c>
      <c r="I429" s="20">
        <f>IF(C429=0, "-", IF(G429/C429&lt;10, G429/C429, "&gt;999%"))</f>
        <v>-0.16666666666666666</v>
      </c>
      <c r="J429" s="21">
        <f>IF(E429=0, "-", IF(H429/E429&lt;10, H429/E429, "&gt;999%"))</f>
        <v>8.8607594936708861E-2</v>
      </c>
    </row>
    <row r="430" spans="1:10" s="160" customFormat="1" x14ac:dyDescent="0.2">
      <c r="A430" s="178" t="s">
        <v>656</v>
      </c>
      <c r="B430" s="71">
        <v>25</v>
      </c>
      <c r="C430" s="72">
        <v>30</v>
      </c>
      <c r="D430" s="71">
        <v>86</v>
      </c>
      <c r="E430" s="72">
        <v>79</v>
      </c>
      <c r="F430" s="73"/>
      <c r="G430" s="71">
        <f>B430-C430</f>
        <v>-5</v>
      </c>
      <c r="H430" s="72">
        <f>D430-E430</f>
        <v>7</v>
      </c>
      <c r="I430" s="37">
        <f>IF(C430=0, "-", IF(G430/C430&lt;10, G430/C430, "&gt;999%"))</f>
        <v>-0.16666666666666666</v>
      </c>
      <c r="J430" s="38">
        <f>IF(E430=0, "-", IF(H430/E430&lt;10, H430/E430, "&gt;999%"))</f>
        <v>8.8607594936708861E-2</v>
      </c>
    </row>
    <row r="431" spans="1:10" x14ac:dyDescent="0.2">
      <c r="A431" s="177"/>
      <c r="B431" s="143"/>
      <c r="C431" s="144"/>
      <c r="D431" s="143"/>
      <c r="E431" s="144"/>
      <c r="F431" s="145"/>
      <c r="G431" s="143"/>
      <c r="H431" s="144"/>
      <c r="I431" s="151"/>
      <c r="J431" s="152"/>
    </row>
    <row r="432" spans="1:10" s="139" customFormat="1" x14ac:dyDescent="0.2">
      <c r="A432" s="159" t="s">
        <v>82</v>
      </c>
      <c r="B432" s="65"/>
      <c r="C432" s="66"/>
      <c r="D432" s="65"/>
      <c r="E432" s="66"/>
      <c r="F432" s="67"/>
      <c r="G432" s="65"/>
      <c r="H432" s="66"/>
      <c r="I432" s="20"/>
      <c r="J432" s="21"/>
    </row>
    <row r="433" spans="1:10" x14ac:dyDescent="0.2">
      <c r="A433" s="158" t="s">
        <v>338</v>
      </c>
      <c r="B433" s="65">
        <v>16</v>
      </c>
      <c r="C433" s="66">
        <v>0</v>
      </c>
      <c r="D433" s="65">
        <v>21</v>
      </c>
      <c r="E433" s="66">
        <v>1</v>
      </c>
      <c r="F433" s="67"/>
      <c r="G433" s="65">
        <f t="shared" ref="G433:G441" si="84">B433-C433</f>
        <v>16</v>
      </c>
      <c r="H433" s="66">
        <f t="shared" ref="H433:H441" si="85">D433-E433</f>
        <v>20</v>
      </c>
      <c r="I433" s="20" t="str">
        <f t="shared" ref="I433:I441" si="86">IF(C433=0, "-", IF(G433/C433&lt;10, G433/C433, "&gt;999%"))</f>
        <v>-</v>
      </c>
      <c r="J433" s="21" t="str">
        <f t="shared" ref="J433:J441" si="87">IF(E433=0, "-", IF(H433/E433&lt;10, H433/E433, "&gt;999%"))</f>
        <v>&gt;999%</v>
      </c>
    </row>
    <row r="434" spans="1:10" x14ac:dyDescent="0.2">
      <c r="A434" s="158" t="s">
        <v>359</v>
      </c>
      <c r="B434" s="65">
        <v>0</v>
      </c>
      <c r="C434" s="66">
        <v>0</v>
      </c>
      <c r="D434" s="65">
        <v>0</v>
      </c>
      <c r="E434" s="66">
        <v>20</v>
      </c>
      <c r="F434" s="67"/>
      <c r="G434" s="65">
        <f t="shared" si="84"/>
        <v>0</v>
      </c>
      <c r="H434" s="66">
        <f t="shared" si="85"/>
        <v>-20</v>
      </c>
      <c r="I434" s="20" t="str">
        <f t="shared" si="86"/>
        <v>-</v>
      </c>
      <c r="J434" s="21">
        <f t="shared" si="87"/>
        <v>-1</v>
      </c>
    </row>
    <row r="435" spans="1:10" x14ac:dyDescent="0.2">
      <c r="A435" s="158" t="s">
        <v>474</v>
      </c>
      <c r="B435" s="65">
        <v>3</v>
      </c>
      <c r="C435" s="66">
        <v>3</v>
      </c>
      <c r="D435" s="65">
        <v>22</v>
      </c>
      <c r="E435" s="66">
        <v>12</v>
      </c>
      <c r="F435" s="67"/>
      <c r="G435" s="65">
        <f t="shared" si="84"/>
        <v>0</v>
      </c>
      <c r="H435" s="66">
        <f t="shared" si="85"/>
        <v>10</v>
      </c>
      <c r="I435" s="20">
        <f t="shared" si="86"/>
        <v>0</v>
      </c>
      <c r="J435" s="21">
        <f t="shared" si="87"/>
        <v>0.83333333333333337</v>
      </c>
    </row>
    <row r="436" spans="1:10" x14ac:dyDescent="0.2">
      <c r="A436" s="158" t="s">
        <v>390</v>
      </c>
      <c r="B436" s="65">
        <v>34</v>
      </c>
      <c r="C436" s="66">
        <v>12</v>
      </c>
      <c r="D436" s="65">
        <v>85</v>
      </c>
      <c r="E436" s="66">
        <v>41</v>
      </c>
      <c r="F436" s="67"/>
      <c r="G436" s="65">
        <f t="shared" si="84"/>
        <v>22</v>
      </c>
      <c r="H436" s="66">
        <f t="shared" si="85"/>
        <v>44</v>
      </c>
      <c r="I436" s="20">
        <f t="shared" si="86"/>
        <v>1.8333333333333333</v>
      </c>
      <c r="J436" s="21">
        <f t="shared" si="87"/>
        <v>1.0731707317073171</v>
      </c>
    </row>
    <row r="437" spans="1:10" x14ac:dyDescent="0.2">
      <c r="A437" s="158" t="s">
        <v>524</v>
      </c>
      <c r="B437" s="65">
        <v>20</v>
      </c>
      <c r="C437" s="66">
        <v>9</v>
      </c>
      <c r="D437" s="65">
        <v>34</v>
      </c>
      <c r="E437" s="66">
        <v>19</v>
      </c>
      <c r="F437" s="67"/>
      <c r="G437" s="65">
        <f t="shared" si="84"/>
        <v>11</v>
      </c>
      <c r="H437" s="66">
        <f t="shared" si="85"/>
        <v>15</v>
      </c>
      <c r="I437" s="20">
        <f t="shared" si="86"/>
        <v>1.2222222222222223</v>
      </c>
      <c r="J437" s="21">
        <f t="shared" si="87"/>
        <v>0.78947368421052633</v>
      </c>
    </row>
    <row r="438" spans="1:10" x14ac:dyDescent="0.2">
      <c r="A438" s="158" t="s">
        <v>468</v>
      </c>
      <c r="B438" s="65">
        <v>0</v>
      </c>
      <c r="C438" s="66">
        <v>0</v>
      </c>
      <c r="D438" s="65">
        <v>1</v>
      </c>
      <c r="E438" s="66">
        <v>1</v>
      </c>
      <c r="F438" s="67"/>
      <c r="G438" s="65">
        <f t="shared" si="84"/>
        <v>0</v>
      </c>
      <c r="H438" s="66">
        <f t="shared" si="85"/>
        <v>0</v>
      </c>
      <c r="I438" s="20" t="str">
        <f t="shared" si="86"/>
        <v>-</v>
      </c>
      <c r="J438" s="21">
        <f t="shared" si="87"/>
        <v>0</v>
      </c>
    </row>
    <row r="439" spans="1:10" x14ac:dyDescent="0.2">
      <c r="A439" s="158" t="s">
        <v>219</v>
      </c>
      <c r="B439" s="65">
        <v>1</v>
      </c>
      <c r="C439" s="66">
        <v>0</v>
      </c>
      <c r="D439" s="65">
        <v>2</v>
      </c>
      <c r="E439" s="66">
        <v>3</v>
      </c>
      <c r="F439" s="67"/>
      <c r="G439" s="65">
        <f t="shared" si="84"/>
        <v>1</v>
      </c>
      <c r="H439" s="66">
        <f t="shared" si="85"/>
        <v>-1</v>
      </c>
      <c r="I439" s="20" t="str">
        <f t="shared" si="86"/>
        <v>-</v>
      </c>
      <c r="J439" s="21">
        <f t="shared" si="87"/>
        <v>-0.33333333333333331</v>
      </c>
    </row>
    <row r="440" spans="1:10" x14ac:dyDescent="0.2">
      <c r="A440" s="158" t="s">
        <v>483</v>
      </c>
      <c r="B440" s="65">
        <v>19</v>
      </c>
      <c r="C440" s="66">
        <v>24</v>
      </c>
      <c r="D440" s="65">
        <v>76</v>
      </c>
      <c r="E440" s="66">
        <v>47</v>
      </c>
      <c r="F440" s="67"/>
      <c r="G440" s="65">
        <f t="shared" si="84"/>
        <v>-5</v>
      </c>
      <c r="H440" s="66">
        <f t="shared" si="85"/>
        <v>29</v>
      </c>
      <c r="I440" s="20">
        <f t="shared" si="86"/>
        <v>-0.20833333333333334</v>
      </c>
      <c r="J440" s="21">
        <f t="shared" si="87"/>
        <v>0.61702127659574468</v>
      </c>
    </row>
    <row r="441" spans="1:10" s="160" customFormat="1" x14ac:dyDescent="0.2">
      <c r="A441" s="178" t="s">
        <v>657</v>
      </c>
      <c r="B441" s="71">
        <v>93</v>
      </c>
      <c r="C441" s="72">
        <v>48</v>
      </c>
      <c r="D441" s="71">
        <v>241</v>
      </c>
      <c r="E441" s="72">
        <v>144</v>
      </c>
      <c r="F441" s="73"/>
      <c r="G441" s="71">
        <f t="shared" si="84"/>
        <v>45</v>
      </c>
      <c r="H441" s="72">
        <f t="shared" si="85"/>
        <v>97</v>
      </c>
      <c r="I441" s="37">
        <f t="shared" si="86"/>
        <v>0.9375</v>
      </c>
      <c r="J441" s="38">
        <f t="shared" si="87"/>
        <v>0.67361111111111116</v>
      </c>
    </row>
    <row r="442" spans="1:10" x14ac:dyDescent="0.2">
      <c r="A442" s="177"/>
      <c r="B442" s="143"/>
      <c r="C442" s="144"/>
      <c r="D442" s="143"/>
      <c r="E442" s="144"/>
      <c r="F442" s="145"/>
      <c r="G442" s="143"/>
      <c r="H442" s="144"/>
      <c r="I442" s="151"/>
      <c r="J442" s="152"/>
    </row>
    <row r="443" spans="1:10" s="139" customFormat="1" x14ac:dyDescent="0.2">
      <c r="A443" s="159" t="s">
        <v>83</v>
      </c>
      <c r="B443" s="65"/>
      <c r="C443" s="66"/>
      <c r="D443" s="65"/>
      <c r="E443" s="66"/>
      <c r="F443" s="67"/>
      <c r="G443" s="65"/>
      <c r="H443" s="66"/>
      <c r="I443" s="20"/>
      <c r="J443" s="21"/>
    </row>
    <row r="444" spans="1:10" x14ac:dyDescent="0.2">
      <c r="A444" s="158" t="s">
        <v>545</v>
      </c>
      <c r="B444" s="65">
        <v>11</v>
      </c>
      <c r="C444" s="66">
        <v>7</v>
      </c>
      <c r="D444" s="65">
        <v>59</v>
      </c>
      <c r="E444" s="66">
        <v>42</v>
      </c>
      <c r="F444" s="67"/>
      <c r="G444" s="65">
        <f>B444-C444</f>
        <v>4</v>
      </c>
      <c r="H444" s="66">
        <f>D444-E444</f>
        <v>17</v>
      </c>
      <c r="I444" s="20">
        <f>IF(C444=0, "-", IF(G444/C444&lt;10, G444/C444, "&gt;999%"))</f>
        <v>0.5714285714285714</v>
      </c>
      <c r="J444" s="21">
        <f>IF(E444=0, "-", IF(H444/E444&lt;10, H444/E444, "&gt;999%"))</f>
        <v>0.40476190476190477</v>
      </c>
    </row>
    <row r="445" spans="1:10" s="160" customFormat="1" x14ac:dyDescent="0.2">
      <c r="A445" s="178" t="s">
        <v>658</v>
      </c>
      <c r="B445" s="71">
        <v>11</v>
      </c>
      <c r="C445" s="72">
        <v>7</v>
      </c>
      <c r="D445" s="71">
        <v>59</v>
      </c>
      <c r="E445" s="72">
        <v>42</v>
      </c>
      <c r="F445" s="73"/>
      <c r="G445" s="71">
        <f>B445-C445</f>
        <v>4</v>
      </c>
      <c r="H445" s="72">
        <f>D445-E445</f>
        <v>17</v>
      </c>
      <c r="I445" s="37">
        <f>IF(C445=0, "-", IF(G445/C445&lt;10, G445/C445, "&gt;999%"))</f>
        <v>0.5714285714285714</v>
      </c>
      <c r="J445" s="38">
        <f>IF(E445=0, "-", IF(H445/E445&lt;10, H445/E445, "&gt;999%"))</f>
        <v>0.40476190476190477</v>
      </c>
    </row>
    <row r="446" spans="1:10" x14ac:dyDescent="0.2">
      <c r="A446" s="177"/>
      <c r="B446" s="143"/>
      <c r="C446" s="144"/>
      <c r="D446" s="143"/>
      <c r="E446" s="144"/>
      <c r="F446" s="145"/>
      <c r="G446" s="143"/>
      <c r="H446" s="144"/>
      <c r="I446" s="151"/>
      <c r="J446" s="152"/>
    </row>
    <row r="447" spans="1:10" s="139" customFormat="1" x14ac:dyDescent="0.2">
      <c r="A447" s="159" t="s">
        <v>84</v>
      </c>
      <c r="B447" s="65"/>
      <c r="C447" s="66"/>
      <c r="D447" s="65"/>
      <c r="E447" s="66"/>
      <c r="F447" s="67"/>
      <c r="G447" s="65"/>
      <c r="H447" s="66"/>
      <c r="I447" s="20"/>
      <c r="J447" s="21"/>
    </row>
    <row r="448" spans="1:10" x14ac:dyDescent="0.2">
      <c r="A448" s="158" t="s">
        <v>201</v>
      </c>
      <c r="B448" s="65">
        <v>5</v>
      </c>
      <c r="C448" s="66">
        <v>4</v>
      </c>
      <c r="D448" s="65">
        <v>20</v>
      </c>
      <c r="E448" s="66">
        <v>12</v>
      </c>
      <c r="F448" s="67"/>
      <c r="G448" s="65">
        <f t="shared" ref="G448:G456" si="88">B448-C448</f>
        <v>1</v>
      </c>
      <c r="H448" s="66">
        <f t="shared" ref="H448:H456" si="89">D448-E448</f>
        <v>8</v>
      </c>
      <c r="I448" s="20">
        <f t="shared" ref="I448:I456" si="90">IF(C448=0, "-", IF(G448/C448&lt;10, G448/C448, "&gt;999%"))</f>
        <v>0.25</v>
      </c>
      <c r="J448" s="21">
        <f t="shared" ref="J448:J456" si="91">IF(E448=0, "-", IF(H448/E448&lt;10, H448/E448, "&gt;999%"))</f>
        <v>0.66666666666666663</v>
      </c>
    </row>
    <row r="449" spans="1:10" x14ac:dyDescent="0.2">
      <c r="A449" s="158" t="s">
        <v>360</v>
      </c>
      <c r="B449" s="65">
        <v>6</v>
      </c>
      <c r="C449" s="66">
        <v>0</v>
      </c>
      <c r="D449" s="65">
        <v>78</v>
      </c>
      <c r="E449" s="66">
        <v>0</v>
      </c>
      <c r="F449" s="67"/>
      <c r="G449" s="65">
        <f t="shared" si="88"/>
        <v>6</v>
      </c>
      <c r="H449" s="66">
        <f t="shared" si="89"/>
        <v>78</v>
      </c>
      <c r="I449" s="20" t="str">
        <f t="shared" si="90"/>
        <v>-</v>
      </c>
      <c r="J449" s="21" t="str">
        <f t="shared" si="91"/>
        <v>-</v>
      </c>
    </row>
    <row r="450" spans="1:10" x14ac:dyDescent="0.2">
      <c r="A450" s="158" t="s">
        <v>391</v>
      </c>
      <c r="B450" s="65">
        <v>6</v>
      </c>
      <c r="C450" s="66">
        <v>10</v>
      </c>
      <c r="D450" s="65">
        <v>40</v>
      </c>
      <c r="E450" s="66">
        <v>23</v>
      </c>
      <c r="F450" s="67"/>
      <c r="G450" s="65">
        <f t="shared" si="88"/>
        <v>-4</v>
      </c>
      <c r="H450" s="66">
        <f t="shared" si="89"/>
        <v>17</v>
      </c>
      <c r="I450" s="20">
        <f t="shared" si="90"/>
        <v>-0.4</v>
      </c>
      <c r="J450" s="21">
        <f t="shared" si="91"/>
        <v>0.73913043478260865</v>
      </c>
    </row>
    <row r="451" spans="1:10" x14ac:dyDescent="0.2">
      <c r="A451" s="158" t="s">
        <v>427</v>
      </c>
      <c r="B451" s="65">
        <v>13</v>
      </c>
      <c r="C451" s="66">
        <v>10</v>
      </c>
      <c r="D451" s="65">
        <v>60</v>
      </c>
      <c r="E451" s="66">
        <v>39</v>
      </c>
      <c r="F451" s="67"/>
      <c r="G451" s="65">
        <f t="shared" si="88"/>
        <v>3</v>
      </c>
      <c r="H451" s="66">
        <f t="shared" si="89"/>
        <v>21</v>
      </c>
      <c r="I451" s="20">
        <f t="shared" si="90"/>
        <v>0.3</v>
      </c>
      <c r="J451" s="21">
        <f t="shared" si="91"/>
        <v>0.53846153846153844</v>
      </c>
    </row>
    <row r="452" spans="1:10" x14ac:dyDescent="0.2">
      <c r="A452" s="158" t="s">
        <v>243</v>
      </c>
      <c r="B452" s="65">
        <v>6</v>
      </c>
      <c r="C452" s="66">
        <v>12</v>
      </c>
      <c r="D452" s="65">
        <v>27</v>
      </c>
      <c r="E452" s="66">
        <v>34</v>
      </c>
      <c r="F452" s="67"/>
      <c r="G452" s="65">
        <f t="shared" si="88"/>
        <v>-6</v>
      </c>
      <c r="H452" s="66">
        <f t="shared" si="89"/>
        <v>-7</v>
      </c>
      <c r="I452" s="20">
        <f t="shared" si="90"/>
        <v>-0.5</v>
      </c>
      <c r="J452" s="21">
        <f t="shared" si="91"/>
        <v>-0.20588235294117646</v>
      </c>
    </row>
    <row r="453" spans="1:10" x14ac:dyDescent="0.2">
      <c r="A453" s="158" t="s">
        <v>220</v>
      </c>
      <c r="B453" s="65">
        <v>0</v>
      </c>
      <c r="C453" s="66">
        <v>0</v>
      </c>
      <c r="D453" s="65">
        <v>0</v>
      </c>
      <c r="E453" s="66">
        <v>5</v>
      </c>
      <c r="F453" s="67"/>
      <c r="G453" s="65">
        <f t="shared" si="88"/>
        <v>0</v>
      </c>
      <c r="H453" s="66">
        <f t="shared" si="89"/>
        <v>-5</v>
      </c>
      <c r="I453" s="20" t="str">
        <f t="shared" si="90"/>
        <v>-</v>
      </c>
      <c r="J453" s="21">
        <f t="shared" si="91"/>
        <v>-1</v>
      </c>
    </row>
    <row r="454" spans="1:10" x14ac:dyDescent="0.2">
      <c r="A454" s="158" t="s">
        <v>221</v>
      </c>
      <c r="B454" s="65">
        <v>4</v>
      </c>
      <c r="C454" s="66">
        <v>0</v>
      </c>
      <c r="D454" s="65">
        <v>37</v>
      </c>
      <c r="E454" s="66">
        <v>0</v>
      </c>
      <c r="F454" s="67"/>
      <c r="G454" s="65">
        <f t="shared" si="88"/>
        <v>4</v>
      </c>
      <c r="H454" s="66">
        <f t="shared" si="89"/>
        <v>37</v>
      </c>
      <c r="I454" s="20" t="str">
        <f t="shared" si="90"/>
        <v>-</v>
      </c>
      <c r="J454" s="21" t="str">
        <f t="shared" si="91"/>
        <v>-</v>
      </c>
    </row>
    <row r="455" spans="1:10" x14ac:dyDescent="0.2">
      <c r="A455" s="158" t="s">
        <v>262</v>
      </c>
      <c r="B455" s="65">
        <v>3</v>
      </c>
      <c r="C455" s="66">
        <v>0</v>
      </c>
      <c r="D455" s="65">
        <v>21</v>
      </c>
      <c r="E455" s="66">
        <v>3</v>
      </c>
      <c r="F455" s="67"/>
      <c r="G455" s="65">
        <f t="shared" si="88"/>
        <v>3</v>
      </c>
      <c r="H455" s="66">
        <f t="shared" si="89"/>
        <v>18</v>
      </c>
      <c r="I455" s="20" t="str">
        <f t="shared" si="90"/>
        <v>-</v>
      </c>
      <c r="J455" s="21">
        <f t="shared" si="91"/>
        <v>6</v>
      </c>
    </row>
    <row r="456" spans="1:10" s="160" customFormat="1" x14ac:dyDescent="0.2">
      <c r="A456" s="178" t="s">
        <v>659</v>
      </c>
      <c r="B456" s="71">
        <v>43</v>
      </c>
      <c r="C456" s="72">
        <v>36</v>
      </c>
      <c r="D456" s="71">
        <v>283</v>
      </c>
      <c r="E456" s="72">
        <v>116</v>
      </c>
      <c r="F456" s="73"/>
      <c r="G456" s="71">
        <f t="shared" si="88"/>
        <v>7</v>
      </c>
      <c r="H456" s="72">
        <f t="shared" si="89"/>
        <v>167</v>
      </c>
      <c r="I456" s="37">
        <f t="shared" si="90"/>
        <v>0.19444444444444445</v>
      </c>
      <c r="J456" s="38">
        <f t="shared" si="91"/>
        <v>1.4396551724137931</v>
      </c>
    </row>
    <row r="457" spans="1:10" x14ac:dyDescent="0.2">
      <c r="A457" s="177"/>
      <c r="B457" s="143"/>
      <c r="C457" s="144"/>
      <c r="D457" s="143"/>
      <c r="E457" s="144"/>
      <c r="F457" s="145"/>
      <c r="G457" s="143"/>
      <c r="H457" s="144"/>
      <c r="I457" s="151"/>
      <c r="J457" s="152"/>
    </row>
    <row r="458" spans="1:10" s="139" customFormat="1" x14ac:dyDescent="0.2">
      <c r="A458" s="159" t="s">
        <v>85</v>
      </c>
      <c r="B458" s="65"/>
      <c r="C458" s="66"/>
      <c r="D458" s="65"/>
      <c r="E458" s="66"/>
      <c r="F458" s="67"/>
      <c r="G458" s="65"/>
      <c r="H458" s="66"/>
      <c r="I458" s="20"/>
      <c r="J458" s="21"/>
    </row>
    <row r="459" spans="1:10" x14ac:dyDescent="0.2">
      <c r="A459" s="158" t="s">
        <v>392</v>
      </c>
      <c r="B459" s="65">
        <v>2</v>
      </c>
      <c r="C459" s="66">
        <v>0</v>
      </c>
      <c r="D459" s="65">
        <v>6</v>
      </c>
      <c r="E459" s="66">
        <v>1</v>
      </c>
      <c r="F459" s="67"/>
      <c r="G459" s="65">
        <f>B459-C459</f>
        <v>2</v>
      </c>
      <c r="H459" s="66">
        <f>D459-E459</f>
        <v>5</v>
      </c>
      <c r="I459" s="20" t="str">
        <f>IF(C459=0, "-", IF(G459/C459&lt;10, G459/C459, "&gt;999%"))</f>
        <v>-</v>
      </c>
      <c r="J459" s="21">
        <f>IF(E459=0, "-", IF(H459/E459&lt;10, H459/E459, "&gt;999%"))</f>
        <v>5</v>
      </c>
    </row>
    <row r="460" spans="1:10" x14ac:dyDescent="0.2">
      <c r="A460" s="158" t="s">
        <v>509</v>
      </c>
      <c r="B460" s="65">
        <v>5</v>
      </c>
      <c r="C460" s="66">
        <v>1</v>
      </c>
      <c r="D460" s="65">
        <v>19</v>
      </c>
      <c r="E460" s="66">
        <v>8</v>
      </c>
      <c r="F460" s="67"/>
      <c r="G460" s="65">
        <f>B460-C460</f>
        <v>4</v>
      </c>
      <c r="H460" s="66">
        <f>D460-E460</f>
        <v>11</v>
      </c>
      <c r="I460" s="20">
        <f>IF(C460=0, "-", IF(G460/C460&lt;10, G460/C460, "&gt;999%"))</f>
        <v>4</v>
      </c>
      <c r="J460" s="21">
        <f>IF(E460=0, "-", IF(H460/E460&lt;10, H460/E460, "&gt;999%"))</f>
        <v>1.375</v>
      </c>
    </row>
    <row r="461" spans="1:10" x14ac:dyDescent="0.2">
      <c r="A461" s="158" t="s">
        <v>428</v>
      </c>
      <c r="B461" s="65">
        <v>0</v>
      </c>
      <c r="C461" s="66">
        <v>0</v>
      </c>
      <c r="D461" s="65">
        <v>6</v>
      </c>
      <c r="E461" s="66">
        <v>1</v>
      </c>
      <c r="F461" s="67"/>
      <c r="G461" s="65">
        <f>B461-C461</f>
        <v>0</v>
      </c>
      <c r="H461" s="66">
        <f>D461-E461</f>
        <v>5</v>
      </c>
      <c r="I461" s="20" t="str">
        <f>IF(C461=0, "-", IF(G461/C461&lt;10, G461/C461, "&gt;999%"))</f>
        <v>-</v>
      </c>
      <c r="J461" s="21">
        <f>IF(E461=0, "-", IF(H461/E461&lt;10, H461/E461, "&gt;999%"))</f>
        <v>5</v>
      </c>
    </row>
    <row r="462" spans="1:10" x14ac:dyDescent="0.2">
      <c r="A462" s="158" t="s">
        <v>339</v>
      </c>
      <c r="B462" s="65">
        <v>0</v>
      </c>
      <c r="C462" s="66">
        <v>0</v>
      </c>
      <c r="D462" s="65">
        <v>0</v>
      </c>
      <c r="E462" s="66">
        <v>1</v>
      </c>
      <c r="F462" s="67"/>
      <c r="G462" s="65">
        <f>B462-C462</f>
        <v>0</v>
      </c>
      <c r="H462" s="66">
        <f>D462-E462</f>
        <v>-1</v>
      </c>
      <c r="I462" s="20" t="str">
        <f>IF(C462=0, "-", IF(G462/C462&lt;10, G462/C462, "&gt;999%"))</f>
        <v>-</v>
      </c>
      <c r="J462" s="21">
        <f>IF(E462=0, "-", IF(H462/E462&lt;10, H462/E462, "&gt;999%"))</f>
        <v>-1</v>
      </c>
    </row>
    <row r="463" spans="1:10" s="160" customFormat="1" x14ac:dyDescent="0.2">
      <c r="A463" s="178" t="s">
        <v>660</v>
      </c>
      <c r="B463" s="71">
        <v>7</v>
      </c>
      <c r="C463" s="72">
        <v>1</v>
      </c>
      <c r="D463" s="71">
        <v>31</v>
      </c>
      <c r="E463" s="72">
        <v>11</v>
      </c>
      <c r="F463" s="73"/>
      <c r="G463" s="71">
        <f>B463-C463</f>
        <v>6</v>
      </c>
      <c r="H463" s="72">
        <f>D463-E463</f>
        <v>20</v>
      </c>
      <c r="I463" s="37">
        <f>IF(C463=0, "-", IF(G463/C463&lt;10, G463/C463, "&gt;999%"))</f>
        <v>6</v>
      </c>
      <c r="J463" s="38">
        <f>IF(E463=0, "-", IF(H463/E463&lt;10, H463/E463, "&gt;999%"))</f>
        <v>1.8181818181818181</v>
      </c>
    </row>
    <row r="464" spans="1:10" x14ac:dyDescent="0.2">
      <c r="A464" s="177"/>
      <c r="B464" s="143"/>
      <c r="C464" s="144"/>
      <c r="D464" s="143"/>
      <c r="E464" s="144"/>
      <c r="F464" s="145"/>
      <c r="G464" s="143"/>
      <c r="H464" s="144"/>
      <c r="I464" s="151"/>
      <c r="J464" s="152"/>
    </row>
    <row r="465" spans="1:10" s="139" customFormat="1" x14ac:dyDescent="0.2">
      <c r="A465" s="159" t="s">
        <v>86</v>
      </c>
      <c r="B465" s="65"/>
      <c r="C465" s="66"/>
      <c r="D465" s="65"/>
      <c r="E465" s="66"/>
      <c r="F465" s="67"/>
      <c r="G465" s="65"/>
      <c r="H465" s="66"/>
      <c r="I465" s="20"/>
      <c r="J465" s="21"/>
    </row>
    <row r="466" spans="1:10" x14ac:dyDescent="0.2">
      <c r="A466" s="158" t="s">
        <v>302</v>
      </c>
      <c r="B466" s="65">
        <v>0</v>
      </c>
      <c r="C466" s="66">
        <v>2</v>
      </c>
      <c r="D466" s="65">
        <v>10</v>
      </c>
      <c r="E466" s="66">
        <v>14</v>
      </c>
      <c r="F466" s="67"/>
      <c r="G466" s="65">
        <f t="shared" ref="G466:G474" si="92">B466-C466</f>
        <v>-2</v>
      </c>
      <c r="H466" s="66">
        <f t="shared" ref="H466:H474" si="93">D466-E466</f>
        <v>-4</v>
      </c>
      <c r="I466" s="20">
        <f t="shared" ref="I466:I474" si="94">IF(C466=0, "-", IF(G466/C466&lt;10, G466/C466, "&gt;999%"))</f>
        <v>-1</v>
      </c>
      <c r="J466" s="21">
        <f t="shared" ref="J466:J474" si="95">IF(E466=0, "-", IF(H466/E466&lt;10, H466/E466, "&gt;999%"))</f>
        <v>-0.2857142857142857</v>
      </c>
    </row>
    <row r="467" spans="1:10" x14ac:dyDescent="0.2">
      <c r="A467" s="158" t="s">
        <v>393</v>
      </c>
      <c r="B467" s="65">
        <v>53</v>
      </c>
      <c r="C467" s="66">
        <v>100</v>
      </c>
      <c r="D467" s="65">
        <v>522</v>
      </c>
      <c r="E467" s="66">
        <v>426</v>
      </c>
      <c r="F467" s="67"/>
      <c r="G467" s="65">
        <f t="shared" si="92"/>
        <v>-47</v>
      </c>
      <c r="H467" s="66">
        <f t="shared" si="93"/>
        <v>96</v>
      </c>
      <c r="I467" s="20">
        <f t="shared" si="94"/>
        <v>-0.47</v>
      </c>
      <c r="J467" s="21">
        <f t="shared" si="95"/>
        <v>0.22535211267605634</v>
      </c>
    </row>
    <row r="468" spans="1:10" x14ac:dyDescent="0.2">
      <c r="A468" s="158" t="s">
        <v>222</v>
      </c>
      <c r="B468" s="65">
        <v>41</v>
      </c>
      <c r="C468" s="66">
        <v>28</v>
      </c>
      <c r="D468" s="65">
        <v>145</v>
      </c>
      <c r="E468" s="66">
        <v>110</v>
      </c>
      <c r="F468" s="67"/>
      <c r="G468" s="65">
        <f t="shared" si="92"/>
        <v>13</v>
      </c>
      <c r="H468" s="66">
        <f t="shared" si="93"/>
        <v>35</v>
      </c>
      <c r="I468" s="20">
        <f t="shared" si="94"/>
        <v>0.4642857142857143</v>
      </c>
      <c r="J468" s="21">
        <f t="shared" si="95"/>
        <v>0.31818181818181818</v>
      </c>
    </row>
    <row r="469" spans="1:10" x14ac:dyDescent="0.2">
      <c r="A469" s="158" t="s">
        <v>244</v>
      </c>
      <c r="B469" s="65">
        <v>0</v>
      </c>
      <c r="C469" s="66">
        <v>1</v>
      </c>
      <c r="D469" s="65">
        <v>0</v>
      </c>
      <c r="E469" s="66">
        <v>8</v>
      </c>
      <c r="F469" s="67"/>
      <c r="G469" s="65">
        <f t="shared" si="92"/>
        <v>-1</v>
      </c>
      <c r="H469" s="66">
        <f t="shared" si="93"/>
        <v>-8</v>
      </c>
      <c r="I469" s="20">
        <f t="shared" si="94"/>
        <v>-1</v>
      </c>
      <c r="J469" s="21">
        <f t="shared" si="95"/>
        <v>-1</v>
      </c>
    </row>
    <row r="470" spans="1:10" x14ac:dyDescent="0.2">
      <c r="A470" s="158" t="s">
        <v>245</v>
      </c>
      <c r="B470" s="65">
        <v>0</v>
      </c>
      <c r="C470" s="66">
        <v>6</v>
      </c>
      <c r="D470" s="65">
        <v>13</v>
      </c>
      <c r="E470" s="66">
        <v>36</v>
      </c>
      <c r="F470" s="67"/>
      <c r="G470" s="65">
        <f t="shared" si="92"/>
        <v>-6</v>
      </c>
      <c r="H470" s="66">
        <f t="shared" si="93"/>
        <v>-23</v>
      </c>
      <c r="I470" s="20">
        <f t="shared" si="94"/>
        <v>-1</v>
      </c>
      <c r="J470" s="21">
        <f t="shared" si="95"/>
        <v>-0.63888888888888884</v>
      </c>
    </row>
    <row r="471" spans="1:10" x14ac:dyDescent="0.2">
      <c r="A471" s="158" t="s">
        <v>429</v>
      </c>
      <c r="B471" s="65">
        <v>17</v>
      </c>
      <c r="C471" s="66">
        <v>38</v>
      </c>
      <c r="D471" s="65">
        <v>343</v>
      </c>
      <c r="E471" s="66">
        <v>190</v>
      </c>
      <c r="F471" s="67"/>
      <c r="G471" s="65">
        <f t="shared" si="92"/>
        <v>-21</v>
      </c>
      <c r="H471" s="66">
        <f t="shared" si="93"/>
        <v>153</v>
      </c>
      <c r="I471" s="20">
        <f t="shared" si="94"/>
        <v>-0.55263157894736847</v>
      </c>
      <c r="J471" s="21">
        <f t="shared" si="95"/>
        <v>0.80526315789473679</v>
      </c>
    </row>
    <row r="472" spans="1:10" x14ac:dyDescent="0.2">
      <c r="A472" s="158" t="s">
        <v>223</v>
      </c>
      <c r="B472" s="65">
        <v>6</v>
      </c>
      <c r="C472" s="66">
        <v>6</v>
      </c>
      <c r="D472" s="65">
        <v>54</v>
      </c>
      <c r="E472" s="66">
        <v>33</v>
      </c>
      <c r="F472" s="67"/>
      <c r="G472" s="65">
        <f t="shared" si="92"/>
        <v>0</v>
      </c>
      <c r="H472" s="66">
        <f t="shared" si="93"/>
        <v>21</v>
      </c>
      <c r="I472" s="20">
        <f t="shared" si="94"/>
        <v>0</v>
      </c>
      <c r="J472" s="21">
        <f t="shared" si="95"/>
        <v>0.63636363636363635</v>
      </c>
    </row>
    <row r="473" spans="1:10" x14ac:dyDescent="0.2">
      <c r="A473" s="158" t="s">
        <v>361</v>
      </c>
      <c r="B473" s="65">
        <v>88</v>
      </c>
      <c r="C473" s="66">
        <v>101</v>
      </c>
      <c r="D473" s="65">
        <v>395</v>
      </c>
      <c r="E473" s="66">
        <v>348</v>
      </c>
      <c r="F473" s="67"/>
      <c r="G473" s="65">
        <f t="shared" si="92"/>
        <v>-13</v>
      </c>
      <c r="H473" s="66">
        <f t="shared" si="93"/>
        <v>47</v>
      </c>
      <c r="I473" s="20">
        <f t="shared" si="94"/>
        <v>-0.12871287128712872</v>
      </c>
      <c r="J473" s="21">
        <f t="shared" si="95"/>
        <v>0.13505747126436782</v>
      </c>
    </row>
    <row r="474" spans="1:10" s="160" customFormat="1" x14ac:dyDescent="0.2">
      <c r="A474" s="178" t="s">
        <v>661</v>
      </c>
      <c r="B474" s="71">
        <v>205</v>
      </c>
      <c r="C474" s="72">
        <v>282</v>
      </c>
      <c r="D474" s="71">
        <v>1482</v>
      </c>
      <c r="E474" s="72">
        <v>1165</v>
      </c>
      <c r="F474" s="73"/>
      <c r="G474" s="71">
        <f t="shared" si="92"/>
        <v>-77</v>
      </c>
      <c r="H474" s="72">
        <f t="shared" si="93"/>
        <v>317</v>
      </c>
      <c r="I474" s="37">
        <f t="shared" si="94"/>
        <v>-0.27304964539007093</v>
      </c>
      <c r="J474" s="38">
        <f t="shared" si="95"/>
        <v>0.27210300429184547</v>
      </c>
    </row>
    <row r="475" spans="1:10" x14ac:dyDescent="0.2">
      <c r="A475" s="177"/>
      <c r="B475" s="143"/>
      <c r="C475" s="144"/>
      <c r="D475" s="143"/>
      <c r="E475" s="144"/>
      <c r="F475" s="145"/>
      <c r="G475" s="143"/>
      <c r="H475" s="144"/>
      <c r="I475" s="151"/>
      <c r="J475" s="152"/>
    </row>
    <row r="476" spans="1:10" s="139" customFormat="1" x14ac:dyDescent="0.2">
      <c r="A476" s="159" t="s">
        <v>87</v>
      </c>
      <c r="B476" s="65"/>
      <c r="C476" s="66"/>
      <c r="D476" s="65"/>
      <c r="E476" s="66"/>
      <c r="F476" s="67"/>
      <c r="G476" s="65"/>
      <c r="H476" s="66"/>
      <c r="I476" s="20"/>
      <c r="J476" s="21"/>
    </row>
    <row r="477" spans="1:10" x14ac:dyDescent="0.2">
      <c r="A477" s="158" t="s">
        <v>202</v>
      </c>
      <c r="B477" s="65">
        <v>34</v>
      </c>
      <c r="C477" s="66">
        <v>33</v>
      </c>
      <c r="D477" s="65">
        <v>161</v>
      </c>
      <c r="E477" s="66">
        <v>138</v>
      </c>
      <c r="F477" s="67"/>
      <c r="G477" s="65">
        <f t="shared" ref="G477:G483" si="96">B477-C477</f>
        <v>1</v>
      </c>
      <c r="H477" s="66">
        <f t="shared" ref="H477:H483" si="97">D477-E477</f>
        <v>23</v>
      </c>
      <c r="I477" s="20">
        <f t="shared" ref="I477:I483" si="98">IF(C477=0, "-", IF(G477/C477&lt;10, G477/C477, "&gt;999%"))</f>
        <v>3.0303030303030304E-2</v>
      </c>
      <c r="J477" s="21">
        <f t="shared" ref="J477:J483" si="99">IF(E477=0, "-", IF(H477/E477&lt;10, H477/E477, "&gt;999%"))</f>
        <v>0.16666666666666666</v>
      </c>
    </row>
    <row r="478" spans="1:10" x14ac:dyDescent="0.2">
      <c r="A478" s="158" t="s">
        <v>340</v>
      </c>
      <c r="B478" s="65">
        <v>18</v>
      </c>
      <c r="C478" s="66">
        <v>3</v>
      </c>
      <c r="D478" s="65">
        <v>73</v>
      </c>
      <c r="E478" s="66">
        <v>14</v>
      </c>
      <c r="F478" s="67"/>
      <c r="G478" s="65">
        <f t="shared" si="96"/>
        <v>15</v>
      </c>
      <c r="H478" s="66">
        <f t="shared" si="97"/>
        <v>59</v>
      </c>
      <c r="I478" s="20">
        <f t="shared" si="98"/>
        <v>5</v>
      </c>
      <c r="J478" s="21">
        <f t="shared" si="99"/>
        <v>4.2142857142857144</v>
      </c>
    </row>
    <row r="479" spans="1:10" x14ac:dyDescent="0.2">
      <c r="A479" s="158" t="s">
        <v>341</v>
      </c>
      <c r="B479" s="65">
        <v>52</v>
      </c>
      <c r="C479" s="66">
        <v>0</v>
      </c>
      <c r="D479" s="65">
        <v>92</v>
      </c>
      <c r="E479" s="66">
        <v>39</v>
      </c>
      <c r="F479" s="67"/>
      <c r="G479" s="65">
        <f t="shared" si="96"/>
        <v>52</v>
      </c>
      <c r="H479" s="66">
        <f t="shared" si="97"/>
        <v>53</v>
      </c>
      <c r="I479" s="20" t="str">
        <f t="shared" si="98"/>
        <v>-</v>
      </c>
      <c r="J479" s="21">
        <f t="shared" si="99"/>
        <v>1.358974358974359</v>
      </c>
    </row>
    <row r="480" spans="1:10" x14ac:dyDescent="0.2">
      <c r="A480" s="158" t="s">
        <v>362</v>
      </c>
      <c r="B480" s="65">
        <v>3</v>
      </c>
      <c r="C480" s="66">
        <v>12</v>
      </c>
      <c r="D480" s="65">
        <v>12</v>
      </c>
      <c r="E480" s="66">
        <v>23</v>
      </c>
      <c r="F480" s="67"/>
      <c r="G480" s="65">
        <f t="shared" si="96"/>
        <v>-9</v>
      </c>
      <c r="H480" s="66">
        <f t="shared" si="97"/>
        <v>-11</v>
      </c>
      <c r="I480" s="20">
        <f t="shared" si="98"/>
        <v>-0.75</v>
      </c>
      <c r="J480" s="21">
        <f t="shared" si="99"/>
        <v>-0.47826086956521741</v>
      </c>
    </row>
    <row r="481" spans="1:10" x14ac:dyDescent="0.2">
      <c r="A481" s="158" t="s">
        <v>203</v>
      </c>
      <c r="B481" s="65">
        <v>23</v>
      </c>
      <c r="C481" s="66">
        <v>53</v>
      </c>
      <c r="D481" s="65">
        <v>205</v>
      </c>
      <c r="E481" s="66">
        <v>184</v>
      </c>
      <c r="F481" s="67"/>
      <c r="G481" s="65">
        <f t="shared" si="96"/>
        <v>-30</v>
      </c>
      <c r="H481" s="66">
        <f t="shared" si="97"/>
        <v>21</v>
      </c>
      <c r="I481" s="20">
        <f t="shared" si="98"/>
        <v>-0.56603773584905659</v>
      </c>
      <c r="J481" s="21">
        <f t="shared" si="99"/>
        <v>0.11413043478260869</v>
      </c>
    </row>
    <row r="482" spans="1:10" x14ac:dyDescent="0.2">
      <c r="A482" s="158" t="s">
        <v>363</v>
      </c>
      <c r="B482" s="65">
        <v>40</v>
      </c>
      <c r="C482" s="66">
        <v>52</v>
      </c>
      <c r="D482" s="65">
        <v>194</v>
      </c>
      <c r="E482" s="66">
        <v>182</v>
      </c>
      <c r="F482" s="67"/>
      <c r="G482" s="65">
        <f t="shared" si="96"/>
        <v>-12</v>
      </c>
      <c r="H482" s="66">
        <f t="shared" si="97"/>
        <v>12</v>
      </c>
      <c r="I482" s="20">
        <f t="shared" si="98"/>
        <v>-0.23076923076923078</v>
      </c>
      <c r="J482" s="21">
        <f t="shared" si="99"/>
        <v>6.5934065934065936E-2</v>
      </c>
    </row>
    <row r="483" spans="1:10" s="160" customFormat="1" x14ac:dyDescent="0.2">
      <c r="A483" s="178" t="s">
        <v>662</v>
      </c>
      <c r="B483" s="71">
        <v>170</v>
      </c>
      <c r="C483" s="72">
        <v>153</v>
      </c>
      <c r="D483" s="71">
        <v>737</v>
      </c>
      <c r="E483" s="72">
        <v>580</v>
      </c>
      <c r="F483" s="73"/>
      <c r="G483" s="71">
        <f t="shared" si="96"/>
        <v>17</v>
      </c>
      <c r="H483" s="72">
        <f t="shared" si="97"/>
        <v>157</v>
      </c>
      <c r="I483" s="37">
        <f t="shared" si="98"/>
        <v>0.1111111111111111</v>
      </c>
      <c r="J483" s="38">
        <f t="shared" si="99"/>
        <v>0.27068965517241378</v>
      </c>
    </row>
    <row r="484" spans="1:10" x14ac:dyDescent="0.2">
      <c r="A484" s="177"/>
      <c r="B484" s="143"/>
      <c r="C484" s="144"/>
      <c r="D484" s="143"/>
      <c r="E484" s="144"/>
      <c r="F484" s="145"/>
      <c r="G484" s="143"/>
      <c r="H484" s="144"/>
      <c r="I484" s="151"/>
      <c r="J484" s="152"/>
    </row>
    <row r="485" spans="1:10" s="139" customFormat="1" x14ac:dyDescent="0.2">
      <c r="A485" s="159" t="s">
        <v>88</v>
      </c>
      <c r="B485" s="65"/>
      <c r="C485" s="66"/>
      <c r="D485" s="65"/>
      <c r="E485" s="66"/>
      <c r="F485" s="67"/>
      <c r="G485" s="65"/>
      <c r="H485" s="66"/>
      <c r="I485" s="20"/>
      <c r="J485" s="21"/>
    </row>
    <row r="486" spans="1:10" x14ac:dyDescent="0.2">
      <c r="A486" s="158" t="s">
        <v>303</v>
      </c>
      <c r="B486" s="65">
        <v>0</v>
      </c>
      <c r="C486" s="66">
        <v>5</v>
      </c>
      <c r="D486" s="65">
        <v>15</v>
      </c>
      <c r="E486" s="66">
        <v>18</v>
      </c>
      <c r="F486" s="67"/>
      <c r="G486" s="65">
        <f t="shared" ref="G486:G509" si="100">B486-C486</f>
        <v>-5</v>
      </c>
      <c r="H486" s="66">
        <f t="shared" ref="H486:H509" si="101">D486-E486</f>
        <v>-3</v>
      </c>
      <c r="I486" s="20">
        <f t="shared" ref="I486:I509" si="102">IF(C486=0, "-", IF(G486/C486&lt;10, G486/C486, "&gt;999%"))</f>
        <v>-1</v>
      </c>
      <c r="J486" s="21">
        <f t="shared" ref="J486:J509" si="103">IF(E486=0, "-", IF(H486/E486&lt;10, H486/E486, "&gt;999%"))</f>
        <v>-0.16666666666666666</v>
      </c>
    </row>
    <row r="487" spans="1:10" x14ac:dyDescent="0.2">
      <c r="A487" s="158" t="s">
        <v>246</v>
      </c>
      <c r="B487" s="65">
        <v>82</v>
      </c>
      <c r="C487" s="66">
        <v>90</v>
      </c>
      <c r="D487" s="65">
        <v>626</v>
      </c>
      <c r="E487" s="66">
        <v>625</v>
      </c>
      <c r="F487" s="67"/>
      <c r="G487" s="65">
        <f t="shared" si="100"/>
        <v>-8</v>
      </c>
      <c r="H487" s="66">
        <f t="shared" si="101"/>
        <v>1</v>
      </c>
      <c r="I487" s="20">
        <f t="shared" si="102"/>
        <v>-8.8888888888888892E-2</v>
      </c>
      <c r="J487" s="21">
        <f t="shared" si="103"/>
        <v>1.6000000000000001E-3</v>
      </c>
    </row>
    <row r="488" spans="1:10" x14ac:dyDescent="0.2">
      <c r="A488" s="158" t="s">
        <v>364</v>
      </c>
      <c r="B488" s="65">
        <v>30</v>
      </c>
      <c r="C488" s="66">
        <v>88</v>
      </c>
      <c r="D488" s="65">
        <v>289</v>
      </c>
      <c r="E488" s="66">
        <v>289</v>
      </c>
      <c r="F488" s="67"/>
      <c r="G488" s="65">
        <f t="shared" si="100"/>
        <v>-58</v>
      </c>
      <c r="H488" s="66">
        <f t="shared" si="101"/>
        <v>0</v>
      </c>
      <c r="I488" s="20">
        <f t="shared" si="102"/>
        <v>-0.65909090909090906</v>
      </c>
      <c r="J488" s="21">
        <f t="shared" si="103"/>
        <v>0</v>
      </c>
    </row>
    <row r="489" spans="1:10" x14ac:dyDescent="0.2">
      <c r="A489" s="158" t="s">
        <v>471</v>
      </c>
      <c r="B489" s="65">
        <v>2</v>
      </c>
      <c r="C489" s="66">
        <v>0</v>
      </c>
      <c r="D489" s="65">
        <v>5</v>
      </c>
      <c r="E489" s="66">
        <v>3</v>
      </c>
      <c r="F489" s="67"/>
      <c r="G489" s="65">
        <f t="shared" si="100"/>
        <v>2</v>
      </c>
      <c r="H489" s="66">
        <f t="shared" si="101"/>
        <v>2</v>
      </c>
      <c r="I489" s="20" t="str">
        <f t="shared" si="102"/>
        <v>-</v>
      </c>
      <c r="J489" s="21">
        <f t="shared" si="103"/>
        <v>0.66666666666666663</v>
      </c>
    </row>
    <row r="490" spans="1:10" x14ac:dyDescent="0.2">
      <c r="A490" s="158" t="s">
        <v>224</v>
      </c>
      <c r="B490" s="65">
        <v>133</v>
      </c>
      <c r="C490" s="66">
        <v>201</v>
      </c>
      <c r="D490" s="65">
        <v>856</v>
      </c>
      <c r="E490" s="66">
        <v>875</v>
      </c>
      <c r="F490" s="67"/>
      <c r="G490" s="65">
        <f t="shared" si="100"/>
        <v>-68</v>
      </c>
      <c r="H490" s="66">
        <f t="shared" si="101"/>
        <v>-19</v>
      </c>
      <c r="I490" s="20">
        <f t="shared" si="102"/>
        <v>-0.3383084577114428</v>
      </c>
      <c r="J490" s="21">
        <f t="shared" si="103"/>
        <v>-2.1714285714285714E-2</v>
      </c>
    </row>
    <row r="491" spans="1:10" x14ac:dyDescent="0.2">
      <c r="A491" s="158" t="s">
        <v>430</v>
      </c>
      <c r="B491" s="65">
        <v>37</v>
      </c>
      <c r="C491" s="66">
        <v>16</v>
      </c>
      <c r="D491" s="65">
        <v>127</v>
      </c>
      <c r="E491" s="66">
        <v>71</v>
      </c>
      <c r="F491" s="67"/>
      <c r="G491" s="65">
        <f t="shared" si="100"/>
        <v>21</v>
      </c>
      <c r="H491" s="66">
        <f t="shared" si="101"/>
        <v>56</v>
      </c>
      <c r="I491" s="20">
        <f t="shared" si="102"/>
        <v>1.3125</v>
      </c>
      <c r="J491" s="21">
        <f t="shared" si="103"/>
        <v>0.78873239436619713</v>
      </c>
    </row>
    <row r="492" spans="1:10" x14ac:dyDescent="0.2">
      <c r="A492" s="158" t="s">
        <v>292</v>
      </c>
      <c r="B492" s="65">
        <v>1</v>
      </c>
      <c r="C492" s="66">
        <v>0</v>
      </c>
      <c r="D492" s="65">
        <v>6</v>
      </c>
      <c r="E492" s="66">
        <v>7</v>
      </c>
      <c r="F492" s="67"/>
      <c r="G492" s="65">
        <f t="shared" si="100"/>
        <v>1</v>
      </c>
      <c r="H492" s="66">
        <f t="shared" si="101"/>
        <v>-1</v>
      </c>
      <c r="I492" s="20" t="str">
        <f t="shared" si="102"/>
        <v>-</v>
      </c>
      <c r="J492" s="21">
        <f t="shared" si="103"/>
        <v>-0.14285714285714285</v>
      </c>
    </row>
    <row r="493" spans="1:10" x14ac:dyDescent="0.2">
      <c r="A493" s="158" t="s">
        <v>469</v>
      </c>
      <c r="B493" s="65">
        <v>17</v>
      </c>
      <c r="C493" s="66">
        <v>7</v>
      </c>
      <c r="D493" s="65">
        <v>83</v>
      </c>
      <c r="E493" s="66">
        <v>75</v>
      </c>
      <c r="F493" s="67"/>
      <c r="G493" s="65">
        <f t="shared" si="100"/>
        <v>10</v>
      </c>
      <c r="H493" s="66">
        <f t="shared" si="101"/>
        <v>8</v>
      </c>
      <c r="I493" s="20">
        <f t="shared" si="102"/>
        <v>1.4285714285714286</v>
      </c>
      <c r="J493" s="21">
        <f t="shared" si="103"/>
        <v>0.10666666666666667</v>
      </c>
    </row>
    <row r="494" spans="1:10" x14ac:dyDescent="0.2">
      <c r="A494" s="158" t="s">
        <v>484</v>
      </c>
      <c r="B494" s="65">
        <v>67</v>
      </c>
      <c r="C494" s="66">
        <v>151</v>
      </c>
      <c r="D494" s="65">
        <v>472</v>
      </c>
      <c r="E494" s="66">
        <v>333</v>
      </c>
      <c r="F494" s="67"/>
      <c r="G494" s="65">
        <f t="shared" si="100"/>
        <v>-84</v>
      </c>
      <c r="H494" s="66">
        <f t="shared" si="101"/>
        <v>139</v>
      </c>
      <c r="I494" s="20">
        <f t="shared" si="102"/>
        <v>-0.55629139072847678</v>
      </c>
      <c r="J494" s="21">
        <f t="shared" si="103"/>
        <v>0.41741741741741739</v>
      </c>
    </row>
    <row r="495" spans="1:10" x14ac:dyDescent="0.2">
      <c r="A495" s="158" t="s">
        <v>494</v>
      </c>
      <c r="B495" s="65">
        <v>37</v>
      </c>
      <c r="C495" s="66">
        <v>79</v>
      </c>
      <c r="D495" s="65">
        <v>299</v>
      </c>
      <c r="E495" s="66">
        <v>237</v>
      </c>
      <c r="F495" s="67"/>
      <c r="G495" s="65">
        <f t="shared" si="100"/>
        <v>-42</v>
      </c>
      <c r="H495" s="66">
        <f t="shared" si="101"/>
        <v>62</v>
      </c>
      <c r="I495" s="20">
        <f t="shared" si="102"/>
        <v>-0.53164556962025311</v>
      </c>
      <c r="J495" s="21">
        <f t="shared" si="103"/>
        <v>0.26160337552742619</v>
      </c>
    </row>
    <row r="496" spans="1:10" x14ac:dyDescent="0.2">
      <c r="A496" s="158" t="s">
        <v>510</v>
      </c>
      <c r="B496" s="65">
        <v>260</v>
      </c>
      <c r="C496" s="66">
        <v>329</v>
      </c>
      <c r="D496" s="65">
        <v>1399</v>
      </c>
      <c r="E496" s="66">
        <v>1112</v>
      </c>
      <c r="F496" s="67"/>
      <c r="G496" s="65">
        <f t="shared" si="100"/>
        <v>-69</v>
      </c>
      <c r="H496" s="66">
        <f t="shared" si="101"/>
        <v>287</v>
      </c>
      <c r="I496" s="20">
        <f t="shared" si="102"/>
        <v>-0.20972644376899696</v>
      </c>
      <c r="J496" s="21">
        <f t="shared" si="103"/>
        <v>0.25809352517985612</v>
      </c>
    </row>
    <row r="497" spans="1:10" x14ac:dyDescent="0.2">
      <c r="A497" s="158" t="s">
        <v>431</v>
      </c>
      <c r="B497" s="65">
        <v>133</v>
      </c>
      <c r="C497" s="66">
        <v>95</v>
      </c>
      <c r="D497" s="65">
        <v>199</v>
      </c>
      <c r="E497" s="66">
        <v>342</v>
      </c>
      <c r="F497" s="67"/>
      <c r="G497" s="65">
        <f t="shared" si="100"/>
        <v>38</v>
      </c>
      <c r="H497" s="66">
        <f t="shared" si="101"/>
        <v>-143</v>
      </c>
      <c r="I497" s="20">
        <f t="shared" si="102"/>
        <v>0.4</v>
      </c>
      <c r="J497" s="21">
        <f t="shared" si="103"/>
        <v>-0.41812865497076024</v>
      </c>
    </row>
    <row r="498" spans="1:10" x14ac:dyDescent="0.2">
      <c r="A498" s="158" t="s">
        <v>511</v>
      </c>
      <c r="B498" s="65">
        <v>67</v>
      </c>
      <c r="C498" s="66">
        <v>107</v>
      </c>
      <c r="D498" s="65">
        <v>357</v>
      </c>
      <c r="E498" s="66">
        <v>387</v>
      </c>
      <c r="F498" s="67"/>
      <c r="G498" s="65">
        <f t="shared" si="100"/>
        <v>-40</v>
      </c>
      <c r="H498" s="66">
        <f t="shared" si="101"/>
        <v>-30</v>
      </c>
      <c r="I498" s="20">
        <f t="shared" si="102"/>
        <v>-0.37383177570093457</v>
      </c>
      <c r="J498" s="21">
        <f t="shared" si="103"/>
        <v>-7.7519379844961239E-2</v>
      </c>
    </row>
    <row r="499" spans="1:10" x14ac:dyDescent="0.2">
      <c r="A499" s="158" t="s">
        <v>453</v>
      </c>
      <c r="B499" s="65">
        <v>82</v>
      </c>
      <c r="C499" s="66">
        <v>124</v>
      </c>
      <c r="D499" s="65">
        <v>857</v>
      </c>
      <c r="E499" s="66">
        <v>556</v>
      </c>
      <c r="F499" s="67"/>
      <c r="G499" s="65">
        <f t="shared" si="100"/>
        <v>-42</v>
      </c>
      <c r="H499" s="66">
        <f t="shared" si="101"/>
        <v>301</v>
      </c>
      <c r="I499" s="20">
        <f t="shared" si="102"/>
        <v>-0.33870967741935482</v>
      </c>
      <c r="J499" s="21">
        <f t="shared" si="103"/>
        <v>0.54136690647482011</v>
      </c>
    </row>
    <row r="500" spans="1:10" x14ac:dyDescent="0.2">
      <c r="A500" s="158" t="s">
        <v>432</v>
      </c>
      <c r="B500" s="65">
        <v>166</v>
      </c>
      <c r="C500" s="66">
        <v>173</v>
      </c>
      <c r="D500" s="65">
        <v>678</v>
      </c>
      <c r="E500" s="66">
        <v>560</v>
      </c>
      <c r="F500" s="67"/>
      <c r="G500" s="65">
        <f t="shared" si="100"/>
        <v>-7</v>
      </c>
      <c r="H500" s="66">
        <f t="shared" si="101"/>
        <v>118</v>
      </c>
      <c r="I500" s="20">
        <f t="shared" si="102"/>
        <v>-4.046242774566474E-2</v>
      </c>
      <c r="J500" s="21">
        <f t="shared" si="103"/>
        <v>0.21071428571428572</v>
      </c>
    </row>
    <row r="501" spans="1:10" x14ac:dyDescent="0.2">
      <c r="A501" s="158" t="s">
        <v>225</v>
      </c>
      <c r="B501" s="65">
        <v>2</v>
      </c>
      <c r="C501" s="66">
        <v>0</v>
      </c>
      <c r="D501" s="65">
        <v>4</v>
      </c>
      <c r="E501" s="66">
        <v>5</v>
      </c>
      <c r="F501" s="67"/>
      <c r="G501" s="65">
        <f t="shared" si="100"/>
        <v>2</v>
      </c>
      <c r="H501" s="66">
        <f t="shared" si="101"/>
        <v>-1</v>
      </c>
      <c r="I501" s="20" t="str">
        <f t="shared" si="102"/>
        <v>-</v>
      </c>
      <c r="J501" s="21">
        <f t="shared" si="103"/>
        <v>-0.2</v>
      </c>
    </row>
    <row r="502" spans="1:10" x14ac:dyDescent="0.2">
      <c r="A502" s="158" t="s">
        <v>204</v>
      </c>
      <c r="B502" s="65">
        <v>0</v>
      </c>
      <c r="C502" s="66">
        <v>0</v>
      </c>
      <c r="D502" s="65">
        <v>0</v>
      </c>
      <c r="E502" s="66">
        <v>5</v>
      </c>
      <c r="F502" s="67"/>
      <c r="G502" s="65">
        <f t="shared" si="100"/>
        <v>0</v>
      </c>
      <c r="H502" s="66">
        <f t="shared" si="101"/>
        <v>-5</v>
      </c>
      <c r="I502" s="20" t="str">
        <f t="shared" si="102"/>
        <v>-</v>
      </c>
      <c r="J502" s="21">
        <f t="shared" si="103"/>
        <v>-1</v>
      </c>
    </row>
    <row r="503" spans="1:10" x14ac:dyDescent="0.2">
      <c r="A503" s="158" t="s">
        <v>226</v>
      </c>
      <c r="B503" s="65">
        <v>0</v>
      </c>
      <c r="C503" s="66">
        <v>2</v>
      </c>
      <c r="D503" s="65">
        <v>1</v>
      </c>
      <c r="E503" s="66">
        <v>6</v>
      </c>
      <c r="F503" s="67"/>
      <c r="G503" s="65">
        <f t="shared" si="100"/>
        <v>-2</v>
      </c>
      <c r="H503" s="66">
        <f t="shared" si="101"/>
        <v>-5</v>
      </c>
      <c r="I503" s="20">
        <f t="shared" si="102"/>
        <v>-1</v>
      </c>
      <c r="J503" s="21">
        <f t="shared" si="103"/>
        <v>-0.83333333333333337</v>
      </c>
    </row>
    <row r="504" spans="1:10" x14ac:dyDescent="0.2">
      <c r="A504" s="158" t="s">
        <v>394</v>
      </c>
      <c r="B504" s="65">
        <v>177</v>
      </c>
      <c r="C504" s="66">
        <v>181</v>
      </c>
      <c r="D504" s="65">
        <v>1639</v>
      </c>
      <c r="E504" s="66">
        <v>1191</v>
      </c>
      <c r="F504" s="67"/>
      <c r="G504" s="65">
        <f t="shared" si="100"/>
        <v>-4</v>
      </c>
      <c r="H504" s="66">
        <f t="shared" si="101"/>
        <v>448</v>
      </c>
      <c r="I504" s="20">
        <f t="shared" si="102"/>
        <v>-2.2099447513812154E-2</v>
      </c>
      <c r="J504" s="21">
        <f t="shared" si="103"/>
        <v>0.37615449202350965</v>
      </c>
    </row>
    <row r="505" spans="1:10" x14ac:dyDescent="0.2">
      <c r="A505" s="158" t="s">
        <v>318</v>
      </c>
      <c r="B505" s="65">
        <v>1</v>
      </c>
      <c r="C505" s="66">
        <v>1</v>
      </c>
      <c r="D505" s="65">
        <v>2</v>
      </c>
      <c r="E505" s="66">
        <v>3</v>
      </c>
      <c r="F505" s="67"/>
      <c r="G505" s="65">
        <f t="shared" si="100"/>
        <v>0</v>
      </c>
      <c r="H505" s="66">
        <f t="shared" si="101"/>
        <v>-1</v>
      </c>
      <c r="I505" s="20">
        <f t="shared" si="102"/>
        <v>0</v>
      </c>
      <c r="J505" s="21">
        <f t="shared" si="103"/>
        <v>-0.33333333333333331</v>
      </c>
    </row>
    <row r="506" spans="1:10" x14ac:dyDescent="0.2">
      <c r="A506" s="158" t="s">
        <v>286</v>
      </c>
      <c r="B506" s="65">
        <v>0</v>
      </c>
      <c r="C506" s="66">
        <v>2</v>
      </c>
      <c r="D506" s="65">
        <v>0</v>
      </c>
      <c r="E506" s="66">
        <v>11</v>
      </c>
      <c r="F506" s="67"/>
      <c r="G506" s="65">
        <f t="shared" si="100"/>
        <v>-2</v>
      </c>
      <c r="H506" s="66">
        <f t="shared" si="101"/>
        <v>-11</v>
      </c>
      <c r="I506" s="20">
        <f t="shared" si="102"/>
        <v>-1</v>
      </c>
      <c r="J506" s="21">
        <f t="shared" si="103"/>
        <v>-1</v>
      </c>
    </row>
    <row r="507" spans="1:10" x14ac:dyDescent="0.2">
      <c r="A507" s="158" t="s">
        <v>205</v>
      </c>
      <c r="B507" s="65">
        <v>20</v>
      </c>
      <c r="C507" s="66">
        <v>4</v>
      </c>
      <c r="D507" s="65">
        <v>203</v>
      </c>
      <c r="E507" s="66">
        <v>255</v>
      </c>
      <c r="F507" s="67"/>
      <c r="G507" s="65">
        <f t="shared" si="100"/>
        <v>16</v>
      </c>
      <c r="H507" s="66">
        <f t="shared" si="101"/>
        <v>-52</v>
      </c>
      <c r="I507" s="20">
        <f t="shared" si="102"/>
        <v>4</v>
      </c>
      <c r="J507" s="21">
        <f t="shared" si="103"/>
        <v>-0.20392156862745098</v>
      </c>
    </row>
    <row r="508" spans="1:10" x14ac:dyDescent="0.2">
      <c r="A508" s="158" t="s">
        <v>342</v>
      </c>
      <c r="B508" s="65">
        <v>47</v>
      </c>
      <c r="C508" s="66">
        <v>0</v>
      </c>
      <c r="D508" s="65">
        <v>315</v>
      </c>
      <c r="E508" s="66">
        <v>0</v>
      </c>
      <c r="F508" s="67"/>
      <c r="G508" s="65">
        <f t="shared" si="100"/>
        <v>47</v>
      </c>
      <c r="H508" s="66">
        <f t="shared" si="101"/>
        <v>315</v>
      </c>
      <c r="I508" s="20" t="str">
        <f t="shared" si="102"/>
        <v>-</v>
      </c>
      <c r="J508" s="21" t="str">
        <f t="shared" si="103"/>
        <v>-</v>
      </c>
    </row>
    <row r="509" spans="1:10" s="160" customFormat="1" x14ac:dyDescent="0.2">
      <c r="A509" s="178" t="s">
        <v>663</v>
      </c>
      <c r="B509" s="71">
        <v>1361</v>
      </c>
      <c r="C509" s="72">
        <v>1655</v>
      </c>
      <c r="D509" s="71">
        <v>8432</v>
      </c>
      <c r="E509" s="72">
        <v>6966</v>
      </c>
      <c r="F509" s="73"/>
      <c r="G509" s="71">
        <f t="shared" si="100"/>
        <v>-294</v>
      </c>
      <c r="H509" s="72">
        <f t="shared" si="101"/>
        <v>1466</v>
      </c>
      <c r="I509" s="37">
        <f t="shared" si="102"/>
        <v>-0.17764350453172206</v>
      </c>
      <c r="J509" s="38">
        <f t="shared" si="103"/>
        <v>0.21045076083835773</v>
      </c>
    </row>
    <row r="510" spans="1:10" x14ac:dyDescent="0.2">
      <c r="A510" s="177"/>
      <c r="B510" s="143"/>
      <c r="C510" s="144"/>
      <c r="D510" s="143"/>
      <c r="E510" s="144"/>
      <c r="F510" s="145"/>
      <c r="G510" s="143"/>
      <c r="H510" s="144"/>
      <c r="I510" s="151"/>
      <c r="J510" s="152"/>
    </row>
    <row r="511" spans="1:10" s="139" customFormat="1" x14ac:dyDescent="0.2">
      <c r="A511" s="159" t="s">
        <v>89</v>
      </c>
      <c r="B511" s="65"/>
      <c r="C511" s="66"/>
      <c r="D511" s="65"/>
      <c r="E511" s="66"/>
      <c r="F511" s="67"/>
      <c r="G511" s="65"/>
      <c r="H511" s="66"/>
      <c r="I511" s="20"/>
      <c r="J511" s="21"/>
    </row>
    <row r="512" spans="1:10" x14ac:dyDescent="0.2">
      <c r="A512" s="158" t="s">
        <v>546</v>
      </c>
      <c r="B512" s="65">
        <v>0</v>
      </c>
      <c r="C512" s="66">
        <v>3</v>
      </c>
      <c r="D512" s="65">
        <v>15</v>
      </c>
      <c r="E512" s="66">
        <v>11</v>
      </c>
      <c r="F512" s="67"/>
      <c r="G512" s="65">
        <f>B512-C512</f>
        <v>-3</v>
      </c>
      <c r="H512" s="66">
        <f>D512-E512</f>
        <v>4</v>
      </c>
      <c r="I512" s="20">
        <f>IF(C512=0, "-", IF(G512/C512&lt;10, G512/C512, "&gt;999%"))</f>
        <v>-1</v>
      </c>
      <c r="J512" s="21">
        <f>IF(E512=0, "-", IF(H512/E512&lt;10, H512/E512, "&gt;999%"))</f>
        <v>0.36363636363636365</v>
      </c>
    </row>
    <row r="513" spans="1:10" x14ac:dyDescent="0.2">
      <c r="A513" s="158" t="s">
        <v>533</v>
      </c>
      <c r="B513" s="65">
        <v>1</v>
      </c>
      <c r="C513" s="66">
        <v>1</v>
      </c>
      <c r="D513" s="65">
        <v>3</v>
      </c>
      <c r="E513" s="66">
        <v>1</v>
      </c>
      <c r="F513" s="67"/>
      <c r="G513" s="65">
        <f>B513-C513</f>
        <v>0</v>
      </c>
      <c r="H513" s="66">
        <f>D513-E513</f>
        <v>2</v>
      </c>
      <c r="I513" s="20">
        <f>IF(C513=0, "-", IF(G513/C513&lt;10, G513/C513, "&gt;999%"))</f>
        <v>0</v>
      </c>
      <c r="J513" s="21">
        <f>IF(E513=0, "-", IF(H513/E513&lt;10, H513/E513, "&gt;999%"))</f>
        <v>2</v>
      </c>
    </row>
    <row r="514" spans="1:10" s="160" customFormat="1" x14ac:dyDescent="0.2">
      <c r="A514" s="178" t="s">
        <v>664</v>
      </c>
      <c r="B514" s="71">
        <v>1</v>
      </c>
      <c r="C514" s="72">
        <v>4</v>
      </c>
      <c r="D514" s="71">
        <v>18</v>
      </c>
      <c r="E514" s="72">
        <v>12</v>
      </c>
      <c r="F514" s="73"/>
      <c r="G514" s="71">
        <f>B514-C514</f>
        <v>-3</v>
      </c>
      <c r="H514" s="72">
        <f>D514-E514</f>
        <v>6</v>
      </c>
      <c r="I514" s="37">
        <f>IF(C514=0, "-", IF(G514/C514&lt;10, G514/C514, "&gt;999%"))</f>
        <v>-0.75</v>
      </c>
      <c r="J514" s="38">
        <f>IF(E514=0, "-", IF(H514/E514&lt;10, H514/E514, "&gt;999%"))</f>
        <v>0.5</v>
      </c>
    </row>
    <row r="515" spans="1:10" x14ac:dyDescent="0.2">
      <c r="A515" s="177"/>
      <c r="B515" s="143"/>
      <c r="C515" s="144"/>
      <c r="D515" s="143"/>
      <c r="E515" s="144"/>
      <c r="F515" s="145"/>
      <c r="G515" s="143"/>
      <c r="H515" s="144"/>
      <c r="I515" s="151"/>
      <c r="J515" s="152"/>
    </row>
    <row r="516" spans="1:10" s="139" customFormat="1" x14ac:dyDescent="0.2">
      <c r="A516" s="159" t="s">
        <v>90</v>
      </c>
      <c r="B516" s="65"/>
      <c r="C516" s="66"/>
      <c r="D516" s="65"/>
      <c r="E516" s="66"/>
      <c r="F516" s="67"/>
      <c r="G516" s="65"/>
      <c r="H516" s="66"/>
      <c r="I516" s="20"/>
      <c r="J516" s="21"/>
    </row>
    <row r="517" spans="1:10" x14ac:dyDescent="0.2">
      <c r="A517" s="158" t="s">
        <v>512</v>
      </c>
      <c r="B517" s="65">
        <v>56</v>
      </c>
      <c r="C517" s="66">
        <v>82</v>
      </c>
      <c r="D517" s="65">
        <v>314</v>
      </c>
      <c r="E517" s="66">
        <v>209</v>
      </c>
      <c r="F517" s="67"/>
      <c r="G517" s="65">
        <f t="shared" ref="G517:G536" si="104">B517-C517</f>
        <v>-26</v>
      </c>
      <c r="H517" s="66">
        <f t="shared" ref="H517:H536" si="105">D517-E517</f>
        <v>105</v>
      </c>
      <c r="I517" s="20">
        <f t="shared" ref="I517:I536" si="106">IF(C517=0, "-", IF(G517/C517&lt;10, G517/C517, "&gt;999%"))</f>
        <v>-0.31707317073170732</v>
      </c>
      <c r="J517" s="21">
        <f t="shared" ref="J517:J536" si="107">IF(E517=0, "-", IF(H517/E517&lt;10, H517/E517, "&gt;999%"))</f>
        <v>0.50239234449760761</v>
      </c>
    </row>
    <row r="518" spans="1:10" x14ac:dyDescent="0.2">
      <c r="A518" s="158" t="s">
        <v>287</v>
      </c>
      <c r="B518" s="65">
        <v>2</v>
      </c>
      <c r="C518" s="66">
        <v>0</v>
      </c>
      <c r="D518" s="65">
        <v>9</v>
      </c>
      <c r="E518" s="66">
        <v>6</v>
      </c>
      <c r="F518" s="67"/>
      <c r="G518" s="65">
        <f t="shared" si="104"/>
        <v>2</v>
      </c>
      <c r="H518" s="66">
        <f t="shared" si="105"/>
        <v>3</v>
      </c>
      <c r="I518" s="20" t="str">
        <f t="shared" si="106"/>
        <v>-</v>
      </c>
      <c r="J518" s="21">
        <f t="shared" si="107"/>
        <v>0.5</v>
      </c>
    </row>
    <row r="519" spans="1:10" x14ac:dyDescent="0.2">
      <c r="A519" s="158" t="s">
        <v>475</v>
      </c>
      <c r="B519" s="65">
        <v>1</v>
      </c>
      <c r="C519" s="66">
        <v>16</v>
      </c>
      <c r="D519" s="65">
        <v>8</v>
      </c>
      <c r="E519" s="66">
        <v>30</v>
      </c>
      <c r="F519" s="67"/>
      <c r="G519" s="65">
        <f t="shared" si="104"/>
        <v>-15</v>
      </c>
      <c r="H519" s="66">
        <f t="shared" si="105"/>
        <v>-22</v>
      </c>
      <c r="I519" s="20">
        <f t="shared" si="106"/>
        <v>-0.9375</v>
      </c>
      <c r="J519" s="21">
        <f t="shared" si="107"/>
        <v>-0.73333333333333328</v>
      </c>
    </row>
    <row r="520" spans="1:10" x14ac:dyDescent="0.2">
      <c r="A520" s="158" t="s">
        <v>293</v>
      </c>
      <c r="B520" s="65">
        <v>0</v>
      </c>
      <c r="C520" s="66">
        <v>0</v>
      </c>
      <c r="D520" s="65">
        <v>3</v>
      </c>
      <c r="E520" s="66">
        <v>0</v>
      </c>
      <c r="F520" s="67"/>
      <c r="G520" s="65">
        <f t="shared" si="104"/>
        <v>0</v>
      </c>
      <c r="H520" s="66">
        <f t="shared" si="105"/>
        <v>3</v>
      </c>
      <c r="I520" s="20" t="str">
        <f t="shared" si="106"/>
        <v>-</v>
      </c>
      <c r="J520" s="21" t="str">
        <f t="shared" si="107"/>
        <v>-</v>
      </c>
    </row>
    <row r="521" spans="1:10" x14ac:dyDescent="0.2">
      <c r="A521" s="158" t="s">
        <v>288</v>
      </c>
      <c r="B521" s="65">
        <v>0</v>
      </c>
      <c r="C521" s="66">
        <v>0</v>
      </c>
      <c r="D521" s="65">
        <v>2</v>
      </c>
      <c r="E521" s="66">
        <v>0</v>
      </c>
      <c r="F521" s="67"/>
      <c r="G521" s="65">
        <f t="shared" si="104"/>
        <v>0</v>
      </c>
      <c r="H521" s="66">
        <f t="shared" si="105"/>
        <v>2</v>
      </c>
      <c r="I521" s="20" t="str">
        <f t="shared" si="106"/>
        <v>-</v>
      </c>
      <c r="J521" s="21" t="str">
        <f t="shared" si="107"/>
        <v>-</v>
      </c>
    </row>
    <row r="522" spans="1:10" x14ac:dyDescent="0.2">
      <c r="A522" s="158" t="s">
        <v>525</v>
      </c>
      <c r="B522" s="65">
        <v>6</v>
      </c>
      <c r="C522" s="66">
        <v>6</v>
      </c>
      <c r="D522" s="65">
        <v>32</v>
      </c>
      <c r="E522" s="66">
        <v>14</v>
      </c>
      <c r="F522" s="67"/>
      <c r="G522" s="65">
        <f t="shared" si="104"/>
        <v>0</v>
      </c>
      <c r="H522" s="66">
        <f t="shared" si="105"/>
        <v>18</v>
      </c>
      <c r="I522" s="20">
        <f t="shared" si="106"/>
        <v>0</v>
      </c>
      <c r="J522" s="21">
        <f t="shared" si="107"/>
        <v>1.2857142857142858</v>
      </c>
    </row>
    <row r="523" spans="1:10" x14ac:dyDescent="0.2">
      <c r="A523" s="158" t="s">
        <v>470</v>
      </c>
      <c r="B523" s="65">
        <v>1</v>
      </c>
      <c r="C523" s="66">
        <v>0</v>
      </c>
      <c r="D523" s="65">
        <v>1</v>
      </c>
      <c r="E523" s="66">
        <v>0</v>
      </c>
      <c r="F523" s="67"/>
      <c r="G523" s="65">
        <f t="shared" si="104"/>
        <v>1</v>
      </c>
      <c r="H523" s="66">
        <f t="shared" si="105"/>
        <v>1</v>
      </c>
      <c r="I523" s="20" t="str">
        <f t="shared" si="106"/>
        <v>-</v>
      </c>
      <c r="J523" s="21" t="str">
        <f t="shared" si="107"/>
        <v>-</v>
      </c>
    </row>
    <row r="524" spans="1:10" x14ac:dyDescent="0.2">
      <c r="A524" s="158" t="s">
        <v>227</v>
      </c>
      <c r="B524" s="65">
        <v>11</v>
      </c>
      <c r="C524" s="66">
        <v>75</v>
      </c>
      <c r="D524" s="65">
        <v>33</v>
      </c>
      <c r="E524" s="66">
        <v>278</v>
      </c>
      <c r="F524" s="67"/>
      <c r="G524" s="65">
        <f t="shared" si="104"/>
        <v>-64</v>
      </c>
      <c r="H524" s="66">
        <f t="shared" si="105"/>
        <v>-245</v>
      </c>
      <c r="I524" s="20">
        <f t="shared" si="106"/>
        <v>-0.85333333333333339</v>
      </c>
      <c r="J524" s="21">
        <f t="shared" si="107"/>
        <v>-0.88129496402877694</v>
      </c>
    </row>
    <row r="525" spans="1:10" x14ac:dyDescent="0.2">
      <c r="A525" s="158" t="s">
        <v>395</v>
      </c>
      <c r="B525" s="65">
        <v>0</v>
      </c>
      <c r="C525" s="66">
        <v>3</v>
      </c>
      <c r="D525" s="65">
        <v>0</v>
      </c>
      <c r="E525" s="66">
        <v>17</v>
      </c>
      <c r="F525" s="67"/>
      <c r="G525" s="65">
        <f t="shared" si="104"/>
        <v>-3</v>
      </c>
      <c r="H525" s="66">
        <f t="shared" si="105"/>
        <v>-17</v>
      </c>
      <c r="I525" s="20">
        <f t="shared" si="106"/>
        <v>-1</v>
      </c>
      <c r="J525" s="21">
        <f t="shared" si="107"/>
        <v>-1</v>
      </c>
    </row>
    <row r="526" spans="1:10" x14ac:dyDescent="0.2">
      <c r="A526" s="158" t="s">
        <v>289</v>
      </c>
      <c r="B526" s="65">
        <v>6</v>
      </c>
      <c r="C526" s="66">
        <v>2</v>
      </c>
      <c r="D526" s="65">
        <v>19</v>
      </c>
      <c r="E526" s="66">
        <v>5</v>
      </c>
      <c r="F526" s="67"/>
      <c r="G526" s="65">
        <f t="shared" si="104"/>
        <v>4</v>
      </c>
      <c r="H526" s="66">
        <f t="shared" si="105"/>
        <v>14</v>
      </c>
      <c r="I526" s="20">
        <f t="shared" si="106"/>
        <v>2</v>
      </c>
      <c r="J526" s="21">
        <f t="shared" si="107"/>
        <v>2.8</v>
      </c>
    </row>
    <row r="527" spans="1:10" x14ac:dyDescent="0.2">
      <c r="A527" s="158" t="s">
        <v>247</v>
      </c>
      <c r="B527" s="65">
        <v>4</v>
      </c>
      <c r="C527" s="66">
        <v>4</v>
      </c>
      <c r="D527" s="65">
        <v>18</v>
      </c>
      <c r="E527" s="66">
        <v>15</v>
      </c>
      <c r="F527" s="67"/>
      <c r="G527" s="65">
        <f t="shared" si="104"/>
        <v>0</v>
      </c>
      <c r="H527" s="66">
        <f t="shared" si="105"/>
        <v>3</v>
      </c>
      <c r="I527" s="20">
        <f t="shared" si="106"/>
        <v>0</v>
      </c>
      <c r="J527" s="21">
        <f t="shared" si="107"/>
        <v>0.2</v>
      </c>
    </row>
    <row r="528" spans="1:10" x14ac:dyDescent="0.2">
      <c r="A528" s="158" t="s">
        <v>433</v>
      </c>
      <c r="B528" s="65">
        <v>0</v>
      </c>
      <c r="C528" s="66">
        <v>0</v>
      </c>
      <c r="D528" s="65">
        <v>5</v>
      </c>
      <c r="E528" s="66">
        <v>0</v>
      </c>
      <c r="F528" s="67"/>
      <c r="G528" s="65">
        <f t="shared" si="104"/>
        <v>0</v>
      </c>
      <c r="H528" s="66">
        <f t="shared" si="105"/>
        <v>5</v>
      </c>
      <c r="I528" s="20" t="str">
        <f t="shared" si="106"/>
        <v>-</v>
      </c>
      <c r="J528" s="21" t="str">
        <f t="shared" si="107"/>
        <v>-</v>
      </c>
    </row>
    <row r="529" spans="1:10" x14ac:dyDescent="0.2">
      <c r="A529" s="158" t="s">
        <v>206</v>
      </c>
      <c r="B529" s="65">
        <v>44</v>
      </c>
      <c r="C529" s="66">
        <v>15</v>
      </c>
      <c r="D529" s="65">
        <v>182</v>
      </c>
      <c r="E529" s="66">
        <v>67</v>
      </c>
      <c r="F529" s="67"/>
      <c r="G529" s="65">
        <f t="shared" si="104"/>
        <v>29</v>
      </c>
      <c r="H529" s="66">
        <f t="shared" si="105"/>
        <v>115</v>
      </c>
      <c r="I529" s="20">
        <f t="shared" si="106"/>
        <v>1.9333333333333333</v>
      </c>
      <c r="J529" s="21">
        <f t="shared" si="107"/>
        <v>1.7164179104477613</v>
      </c>
    </row>
    <row r="530" spans="1:10" x14ac:dyDescent="0.2">
      <c r="A530" s="158" t="s">
        <v>343</v>
      </c>
      <c r="B530" s="65">
        <v>51</v>
      </c>
      <c r="C530" s="66">
        <v>16</v>
      </c>
      <c r="D530" s="65">
        <v>216</v>
      </c>
      <c r="E530" s="66">
        <v>39</v>
      </c>
      <c r="F530" s="67"/>
      <c r="G530" s="65">
        <f t="shared" si="104"/>
        <v>35</v>
      </c>
      <c r="H530" s="66">
        <f t="shared" si="105"/>
        <v>177</v>
      </c>
      <c r="I530" s="20">
        <f t="shared" si="106"/>
        <v>2.1875</v>
      </c>
      <c r="J530" s="21">
        <f t="shared" si="107"/>
        <v>4.5384615384615383</v>
      </c>
    </row>
    <row r="531" spans="1:10" x14ac:dyDescent="0.2">
      <c r="A531" s="158" t="s">
        <v>396</v>
      </c>
      <c r="B531" s="65">
        <v>35</v>
      </c>
      <c r="C531" s="66">
        <v>41</v>
      </c>
      <c r="D531" s="65">
        <v>65</v>
      </c>
      <c r="E531" s="66">
        <v>142</v>
      </c>
      <c r="F531" s="67"/>
      <c r="G531" s="65">
        <f t="shared" si="104"/>
        <v>-6</v>
      </c>
      <c r="H531" s="66">
        <f t="shared" si="105"/>
        <v>-77</v>
      </c>
      <c r="I531" s="20">
        <f t="shared" si="106"/>
        <v>-0.14634146341463414</v>
      </c>
      <c r="J531" s="21">
        <f t="shared" si="107"/>
        <v>-0.54225352112676062</v>
      </c>
    </row>
    <row r="532" spans="1:10" x14ac:dyDescent="0.2">
      <c r="A532" s="158" t="s">
        <v>434</v>
      </c>
      <c r="B532" s="65">
        <v>45</v>
      </c>
      <c r="C532" s="66">
        <v>24</v>
      </c>
      <c r="D532" s="65">
        <v>213</v>
      </c>
      <c r="E532" s="66">
        <v>84</v>
      </c>
      <c r="F532" s="67"/>
      <c r="G532" s="65">
        <f t="shared" si="104"/>
        <v>21</v>
      </c>
      <c r="H532" s="66">
        <f t="shared" si="105"/>
        <v>129</v>
      </c>
      <c r="I532" s="20">
        <f t="shared" si="106"/>
        <v>0.875</v>
      </c>
      <c r="J532" s="21">
        <f t="shared" si="107"/>
        <v>1.5357142857142858</v>
      </c>
    </row>
    <row r="533" spans="1:10" x14ac:dyDescent="0.2">
      <c r="A533" s="158" t="s">
        <v>450</v>
      </c>
      <c r="B533" s="65">
        <v>8</v>
      </c>
      <c r="C533" s="66">
        <v>11</v>
      </c>
      <c r="D533" s="65">
        <v>70</v>
      </c>
      <c r="E533" s="66">
        <v>37</v>
      </c>
      <c r="F533" s="67"/>
      <c r="G533" s="65">
        <f t="shared" si="104"/>
        <v>-3</v>
      </c>
      <c r="H533" s="66">
        <f t="shared" si="105"/>
        <v>33</v>
      </c>
      <c r="I533" s="20">
        <f t="shared" si="106"/>
        <v>-0.27272727272727271</v>
      </c>
      <c r="J533" s="21">
        <f t="shared" si="107"/>
        <v>0.89189189189189189</v>
      </c>
    </row>
    <row r="534" spans="1:10" x14ac:dyDescent="0.2">
      <c r="A534" s="158" t="s">
        <v>485</v>
      </c>
      <c r="B534" s="65">
        <v>15</v>
      </c>
      <c r="C534" s="66">
        <v>4</v>
      </c>
      <c r="D534" s="65">
        <v>53</v>
      </c>
      <c r="E534" s="66">
        <v>10</v>
      </c>
      <c r="F534" s="67"/>
      <c r="G534" s="65">
        <f t="shared" si="104"/>
        <v>11</v>
      </c>
      <c r="H534" s="66">
        <f t="shared" si="105"/>
        <v>43</v>
      </c>
      <c r="I534" s="20">
        <f t="shared" si="106"/>
        <v>2.75</v>
      </c>
      <c r="J534" s="21">
        <f t="shared" si="107"/>
        <v>4.3</v>
      </c>
    </row>
    <row r="535" spans="1:10" x14ac:dyDescent="0.2">
      <c r="A535" s="158" t="s">
        <v>365</v>
      </c>
      <c r="B535" s="65">
        <v>40</v>
      </c>
      <c r="C535" s="66">
        <v>0</v>
      </c>
      <c r="D535" s="65">
        <v>173</v>
      </c>
      <c r="E535" s="66">
        <v>0</v>
      </c>
      <c r="F535" s="67"/>
      <c r="G535" s="65">
        <f t="shared" si="104"/>
        <v>40</v>
      </c>
      <c r="H535" s="66">
        <f t="shared" si="105"/>
        <v>173</v>
      </c>
      <c r="I535" s="20" t="str">
        <f t="shared" si="106"/>
        <v>-</v>
      </c>
      <c r="J535" s="21" t="str">
        <f t="shared" si="107"/>
        <v>-</v>
      </c>
    </row>
    <row r="536" spans="1:10" s="160" customFormat="1" x14ac:dyDescent="0.2">
      <c r="A536" s="178" t="s">
        <v>665</v>
      </c>
      <c r="B536" s="71">
        <v>325</v>
      </c>
      <c r="C536" s="72">
        <v>299</v>
      </c>
      <c r="D536" s="71">
        <v>1416</v>
      </c>
      <c r="E536" s="72">
        <v>953</v>
      </c>
      <c r="F536" s="73"/>
      <c r="G536" s="71">
        <f t="shared" si="104"/>
        <v>26</v>
      </c>
      <c r="H536" s="72">
        <f t="shared" si="105"/>
        <v>463</v>
      </c>
      <c r="I536" s="37">
        <f t="shared" si="106"/>
        <v>8.6956521739130432E-2</v>
      </c>
      <c r="J536" s="38">
        <f t="shared" si="107"/>
        <v>0.48583420776495279</v>
      </c>
    </row>
    <row r="537" spans="1:10" x14ac:dyDescent="0.2">
      <c r="A537" s="177"/>
      <c r="B537" s="143"/>
      <c r="C537" s="144"/>
      <c r="D537" s="143"/>
      <c r="E537" s="144"/>
      <c r="F537" s="145"/>
      <c r="G537" s="143"/>
      <c r="H537" s="144"/>
      <c r="I537" s="151"/>
      <c r="J537" s="152"/>
    </row>
    <row r="538" spans="1:10" s="139" customFormat="1" x14ac:dyDescent="0.2">
      <c r="A538" s="159" t="s">
        <v>91</v>
      </c>
      <c r="B538" s="65"/>
      <c r="C538" s="66"/>
      <c r="D538" s="65"/>
      <c r="E538" s="66"/>
      <c r="F538" s="67"/>
      <c r="G538" s="65"/>
      <c r="H538" s="66"/>
      <c r="I538" s="20"/>
      <c r="J538" s="21"/>
    </row>
    <row r="539" spans="1:10" x14ac:dyDescent="0.2">
      <c r="A539" s="158" t="s">
        <v>258</v>
      </c>
      <c r="B539" s="65">
        <v>0</v>
      </c>
      <c r="C539" s="66">
        <v>1</v>
      </c>
      <c r="D539" s="65">
        <v>2</v>
      </c>
      <c r="E539" s="66">
        <v>4</v>
      </c>
      <c r="F539" s="67"/>
      <c r="G539" s="65">
        <f t="shared" ref="G539:G544" si="108">B539-C539</f>
        <v>-1</v>
      </c>
      <c r="H539" s="66">
        <f t="shared" ref="H539:H544" si="109">D539-E539</f>
        <v>-2</v>
      </c>
      <c r="I539" s="20">
        <f t="shared" ref="I539:I544" si="110">IF(C539=0, "-", IF(G539/C539&lt;10, G539/C539, "&gt;999%"))</f>
        <v>-1</v>
      </c>
      <c r="J539" s="21">
        <f t="shared" ref="J539:J544" si="111">IF(E539=0, "-", IF(H539/E539&lt;10, H539/E539, "&gt;999%"))</f>
        <v>-0.5</v>
      </c>
    </row>
    <row r="540" spans="1:10" x14ac:dyDescent="0.2">
      <c r="A540" s="158" t="s">
        <v>259</v>
      </c>
      <c r="B540" s="65">
        <v>0</v>
      </c>
      <c r="C540" s="66">
        <v>0</v>
      </c>
      <c r="D540" s="65">
        <v>0</v>
      </c>
      <c r="E540" s="66">
        <v>1</v>
      </c>
      <c r="F540" s="67"/>
      <c r="G540" s="65">
        <f t="shared" si="108"/>
        <v>0</v>
      </c>
      <c r="H540" s="66">
        <f t="shared" si="109"/>
        <v>-1</v>
      </c>
      <c r="I540" s="20" t="str">
        <f t="shared" si="110"/>
        <v>-</v>
      </c>
      <c r="J540" s="21">
        <f t="shared" si="111"/>
        <v>-1</v>
      </c>
    </row>
    <row r="541" spans="1:10" x14ac:dyDescent="0.2">
      <c r="A541" s="158" t="s">
        <v>375</v>
      </c>
      <c r="B541" s="65">
        <v>21</v>
      </c>
      <c r="C541" s="66">
        <v>12</v>
      </c>
      <c r="D541" s="65">
        <v>104</v>
      </c>
      <c r="E541" s="66">
        <v>64</v>
      </c>
      <c r="F541" s="67"/>
      <c r="G541" s="65">
        <f t="shared" si="108"/>
        <v>9</v>
      </c>
      <c r="H541" s="66">
        <f t="shared" si="109"/>
        <v>40</v>
      </c>
      <c r="I541" s="20">
        <f t="shared" si="110"/>
        <v>0.75</v>
      </c>
      <c r="J541" s="21">
        <f t="shared" si="111"/>
        <v>0.625</v>
      </c>
    </row>
    <row r="542" spans="1:10" x14ac:dyDescent="0.2">
      <c r="A542" s="158" t="s">
        <v>409</v>
      </c>
      <c r="B542" s="65">
        <v>16</v>
      </c>
      <c r="C542" s="66">
        <v>22</v>
      </c>
      <c r="D542" s="65">
        <v>61</v>
      </c>
      <c r="E542" s="66">
        <v>52</v>
      </c>
      <c r="F542" s="67"/>
      <c r="G542" s="65">
        <f t="shared" si="108"/>
        <v>-6</v>
      </c>
      <c r="H542" s="66">
        <f t="shared" si="109"/>
        <v>9</v>
      </c>
      <c r="I542" s="20">
        <f t="shared" si="110"/>
        <v>-0.27272727272727271</v>
      </c>
      <c r="J542" s="21">
        <f t="shared" si="111"/>
        <v>0.17307692307692307</v>
      </c>
    </row>
    <row r="543" spans="1:10" x14ac:dyDescent="0.2">
      <c r="A543" s="158" t="s">
        <v>451</v>
      </c>
      <c r="B543" s="65">
        <v>5</v>
      </c>
      <c r="C543" s="66">
        <v>4</v>
      </c>
      <c r="D543" s="65">
        <v>22</v>
      </c>
      <c r="E543" s="66">
        <v>12</v>
      </c>
      <c r="F543" s="67"/>
      <c r="G543" s="65">
        <f t="shared" si="108"/>
        <v>1</v>
      </c>
      <c r="H543" s="66">
        <f t="shared" si="109"/>
        <v>10</v>
      </c>
      <c r="I543" s="20">
        <f t="shared" si="110"/>
        <v>0.25</v>
      </c>
      <c r="J543" s="21">
        <f t="shared" si="111"/>
        <v>0.83333333333333337</v>
      </c>
    </row>
    <row r="544" spans="1:10" s="160" customFormat="1" x14ac:dyDescent="0.2">
      <c r="A544" s="178" t="s">
        <v>666</v>
      </c>
      <c r="B544" s="71">
        <v>42</v>
      </c>
      <c r="C544" s="72">
        <v>39</v>
      </c>
      <c r="D544" s="71">
        <v>189</v>
      </c>
      <c r="E544" s="72">
        <v>133</v>
      </c>
      <c r="F544" s="73"/>
      <c r="G544" s="71">
        <f t="shared" si="108"/>
        <v>3</v>
      </c>
      <c r="H544" s="72">
        <f t="shared" si="109"/>
        <v>56</v>
      </c>
      <c r="I544" s="37">
        <f t="shared" si="110"/>
        <v>7.6923076923076927E-2</v>
      </c>
      <c r="J544" s="38">
        <f t="shared" si="111"/>
        <v>0.42105263157894735</v>
      </c>
    </row>
    <row r="545" spans="1:10" x14ac:dyDescent="0.2">
      <c r="A545" s="177"/>
      <c r="B545" s="143"/>
      <c r="C545" s="144"/>
      <c r="D545" s="143"/>
      <c r="E545" s="144"/>
      <c r="F545" s="145"/>
      <c r="G545" s="143"/>
      <c r="H545" s="144"/>
      <c r="I545" s="151"/>
      <c r="J545" s="152"/>
    </row>
    <row r="546" spans="1:10" s="139" customFormat="1" x14ac:dyDescent="0.2">
      <c r="A546" s="159" t="s">
        <v>92</v>
      </c>
      <c r="B546" s="65"/>
      <c r="C546" s="66"/>
      <c r="D546" s="65"/>
      <c r="E546" s="66"/>
      <c r="F546" s="67"/>
      <c r="G546" s="65"/>
      <c r="H546" s="66"/>
      <c r="I546" s="20"/>
      <c r="J546" s="21"/>
    </row>
    <row r="547" spans="1:10" x14ac:dyDescent="0.2">
      <c r="A547" s="158" t="s">
        <v>547</v>
      </c>
      <c r="B547" s="65">
        <v>4</v>
      </c>
      <c r="C547" s="66">
        <v>11</v>
      </c>
      <c r="D547" s="65">
        <v>38</v>
      </c>
      <c r="E547" s="66">
        <v>52</v>
      </c>
      <c r="F547" s="67"/>
      <c r="G547" s="65">
        <f>B547-C547</f>
        <v>-7</v>
      </c>
      <c r="H547" s="66">
        <f>D547-E547</f>
        <v>-14</v>
      </c>
      <c r="I547" s="20">
        <f>IF(C547=0, "-", IF(G547/C547&lt;10, G547/C547, "&gt;999%"))</f>
        <v>-0.63636363636363635</v>
      </c>
      <c r="J547" s="21">
        <f>IF(E547=0, "-", IF(H547/E547&lt;10, H547/E547, "&gt;999%"))</f>
        <v>-0.26923076923076922</v>
      </c>
    </row>
    <row r="548" spans="1:10" x14ac:dyDescent="0.2">
      <c r="A548" s="158" t="s">
        <v>534</v>
      </c>
      <c r="B548" s="65">
        <v>0</v>
      </c>
      <c r="C548" s="66">
        <v>0</v>
      </c>
      <c r="D548" s="65">
        <v>0</v>
      </c>
      <c r="E548" s="66">
        <v>1</v>
      </c>
      <c r="F548" s="67"/>
      <c r="G548" s="65">
        <f>B548-C548</f>
        <v>0</v>
      </c>
      <c r="H548" s="66">
        <f>D548-E548</f>
        <v>-1</v>
      </c>
      <c r="I548" s="20" t="str">
        <f>IF(C548=0, "-", IF(G548/C548&lt;10, G548/C548, "&gt;999%"))</f>
        <v>-</v>
      </c>
      <c r="J548" s="21">
        <f>IF(E548=0, "-", IF(H548/E548&lt;10, H548/E548, "&gt;999%"))</f>
        <v>-1</v>
      </c>
    </row>
    <row r="549" spans="1:10" s="160" customFormat="1" x14ac:dyDescent="0.2">
      <c r="A549" s="178" t="s">
        <v>667</v>
      </c>
      <c r="B549" s="71">
        <v>4</v>
      </c>
      <c r="C549" s="72">
        <v>11</v>
      </c>
      <c r="D549" s="71">
        <v>38</v>
      </c>
      <c r="E549" s="72">
        <v>53</v>
      </c>
      <c r="F549" s="73"/>
      <c r="G549" s="71">
        <f>B549-C549</f>
        <v>-7</v>
      </c>
      <c r="H549" s="72">
        <f>D549-E549</f>
        <v>-15</v>
      </c>
      <c r="I549" s="37">
        <f>IF(C549=0, "-", IF(G549/C549&lt;10, G549/C549, "&gt;999%"))</f>
        <v>-0.63636363636363635</v>
      </c>
      <c r="J549" s="38">
        <f>IF(E549=0, "-", IF(H549/E549&lt;10, H549/E549, "&gt;999%"))</f>
        <v>-0.28301886792452829</v>
      </c>
    </row>
    <row r="550" spans="1:10" x14ac:dyDescent="0.2">
      <c r="A550" s="177"/>
      <c r="B550" s="143"/>
      <c r="C550" s="144"/>
      <c r="D550" s="143"/>
      <c r="E550" s="144"/>
      <c r="F550" s="145"/>
      <c r="G550" s="143"/>
      <c r="H550" s="144"/>
      <c r="I550" s="151"/>
      <c r="J550" s="152"/>
    </row>
    <row r="551" spans="1:10" s="139" customFormat="1" x14ac:dyDescent="0.2">
      <c r="A551" s="159" t="s">
        <v>93</v>
      </c>
      <c r="B551" s="65"/>
      <c r="C551" s="66"/>
      <c r="D551" s="65"/>
      <c r="E551" s="66"/>
      <c r="F551" s="67"/>
      <c r="G551" s="65"/>
      <c r="H551" s="66"/>
      <c r="I551" s="20"/>
      <c r="J551" s="21"/>
    </row>
    <row r="552" spans="1:10" x14ac:dyDescent="0.2">
      <c r="A552" s="158" t="s">
        <v>548</v>
      </c>
      <c r="B552" s="65">
        <v>11</v>
      </c>
      <c r="C552" s="66">
        <v>1</v>
      </c>
      <c r="D552" s="65">
        <v>24</v>
      </c>
      <c r="E552" s="66">
        <v>16</v>
      </c>
      <c r="F552" s="67"/>
      <c r="G552" s="65">
        <f>B552-C552</f>
        <v>10</v>
      </c>
      <c r="H552" s="66">
        <f>D552-E552</f>
        <v>8</v>
      </c>
      <c r="I552" s="20" t="str">
        <f>IF(C552=0, "-", IF(G552/C552&lt;10, G552/C552, "&gt;999%"))</f>
        <v>&gt;999%</v>
      </c>
      <c r="J552" s="21">
        <f>IF(E552=0, "-", IF(H552/E552&lt;10, H552/E552, "&gt;999%"))</f>
        <v>0.5</v>
      </c>
    </row>
    <row r="553" spans="1:10" s="160" customFormat="1" x14ac:dyDescent="0.2">
      <c r="A553" s="165" t="s">
        <v>668</v>
      </c>
      <c r="B553" s="166">
        <v>11</v>
      </c>
      <c r="C553" s="167">
        <v>1</v>
      </c>
      <c r="D553" s="166">
        <v>24</v>
      </c>
      <c r="E553" s="167">
        <v>16</v>
      </c>
      <c r="F553" s="168"/>
      <c r="G553" s="166">
        <f>B553-C553</f>
        <v>10</v>
      </c>
      <c r="H553" s="167">
        <f>D553-E553</f>
        <v>8</v>
      </c>
      <c r="I553" s="169" t="str">
        <f>IF(C553=0, "-", IF(G553/C553&lt;10, G553/C553, "&gt;999%"))</f>
        <v>&gt;999%</v>
      </c>
      <c r="J553" s="170">
        <f>IF(E553=0, "-", IF(H553/E553&lt;10, H553/E553, "&gt;999%"))</f>
        <v>0.5</v>
      </c>
    </row>
    <row r="554" spans="1:10" x14ac:dyDescent="0.2">
      <c r="A554" s="171"/>
      <c r="B554" s="172"/>
      <c r="C554" s="173"/>
      <c r="D554" s="172"/>
      <c r="E554" s="173"/>
      <c r="F554" s="174"/>
      <c r="G554" s="172"/>
      <c r="H554" s="173"/>
      <c r="I554" s="175"/>
      <c r="J554" s="176"/>
    </row>
    <row r="555" spans="1:10" x14ac:dyDescent="0.2">
      <c r="A555" s="27" t="s">
        <v>16</v>
      </c>
      <c r="B555" s="71">
        <f>SUM(B7:B554)/2</f>
        <v>6802</v>
      </c>
      <c r="C555" s="77">
        <f>SUM(C7:C554)/2</f>
        <v>7200</v>
      </c>
      <c r="D555" s="71">
        <f>SUM(D7:D554)/2</f>
        <v>36274</v>
      </c>
      <c r="E555" s="77">
        <f>SUM(E7:E554)/2</f>
        <v>28087</v>
      </c>
      <c r="F555" s="73"/>
      <c r="G555" s="71">
        <f>B555-C555</f>
        <v>-398</v>
      </c>
      <c r="H555" s="72">
        <f>D555-E555</f>
        <v>8187</v>
      </c>
      <c r="I555" s="37">
        <f>IF(C555=0, 0, G555/C555)</f>
        <v>-5.527777777777778E-2</v>
      </c>
      <c r="J555" s="38">
        <f>IF(E555=0, 0, H555/E555)</f>
        <v>0.29148716488054971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6" max="16383" man="1"/>
    <brk id="126" max="16383" man="1"/>
    <brk id="182" max="16383" man="1"/>
    <brk id="238" max="16383" man="1"/>
    <brk id="298" max="16383" man="1"/>
    <brk id="358" max="16383" man="1"/>
    <brk id="415" max="16383" man="1"/>
    <brk id="474" max="16383" man="1"/>
    <brk id="53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106</v>
      </c>
      <c r="B7" s="65">
        <v>1282</v>
      </c>
      <c r="C7" s="66">
        <v>1483</v>
      </c>
      <c r="D7" s="65">
        <v>7135</v>
      </c>
      <c r="E7" s="66">
        <v>6621</v>
      </c>
      <c r="F7" s="67"/>
      <c r="G7" s="65">
        <f>B7-C7</f>
        <v>-201</v>
      </c>
      <c r="H7" s="66">
        <f>D7-E7</f>
        <v>514</v>
      </c>
      <c r="I7" s="28">
        <f>IF(C7=0, "-", IF(G7/C7&lt;10, G7/C7*100, "&gt;999"))</f>
        <v>-13.553607552258933</v>
      </c>
      <c r="J7" s="29">
        <f>IF(E7=0, "-", IF(H7/E7&lt;10, H7/E7*100, "&gt;999"))</f>
        <v>7.7631777677088047</v>
      </c>
    </row>
    <row r="8" spans="1:10" x14ac:dyDescent="0.2">
      <c r="A8" s="7" t="s">
        <v>115</v>
      </c>
      <c r="B8" s="65">
        <v>3461</v>
      </c>
      <c r="C8" s="66">
        <v>3441</v>
      </c>
      <c r="D8" s="65">
        <v>19315</v>
      </c>
      <c r="E8" s="66">
        <v>13963</v>
      </c>
      <c r="F8" s="67"/>
      <c r="G8" s="65">
        <f>B8-C8</f>
        <v>20</v>
      </c>
      <c r="H8" s="66">
        <f>D8-E8</f>
        <v>5352</v>
      </c>
      <c r="I8" s="28">
        <f>IF(C8=0, "-", IF(G8/C8&lt;10, G8/C8*100, "&gt;999"))</f>
        <v>0.58122638767800061</v>
      </c>
      <c r="J8" s="29">
        <f>IF(E8=0, "-", IF(H8/E8&lt;10, H8/E8*100, "&gt;999"))</f>
        <v>38.329871804053575</v>
      </c>
    </row>
    <row r="9" spans="1:10" x14ac:dyDescent="0.2">
      <c r="A9" s="7" t="s">
        <v>121</v>
      </c>
      <c r="B9" s="65">
        <v>1719</v>
      </c>
      <c r="C9" s="66">
        <v>1925</v>
      </c>
      <c r="D9" s="65">
        <v>8488</v>
      </c>
      <c r="E9" s="66">
        <v>6415</v>
      </c>
      <c r="F9" s="67"/>
      <c r="G9" s="65">
        <f>B9-C9</f>
        <v>-206</v>
      </c>
      <c r="H9" s="66">
        <f>D9-E9</f>
        <v>2073</v>
      </c>
      <c r="I9" s="28">
        <f>IF(C9=0, "-", IF(G9/C9&lt;10, G9/C9*100, "&gt;999"))</f>
        <v>-10.701298701298702</v>
      </c>
      <c r="J9" s="29">
        <f>IF(E9=0, "-", IF(H9/E9&lt;10, H9/E9*100, "&gt;999"))</f>
        <v>32.314886983632114</v>
      </c>
    </row>
    <row r="10" spans="1:10" x14ac:dyDescent="0.2">
      <c r="A10" s="7" t="s">
        <v>122</v>
      </c>
      <c r="B10" s="65">
        <v>340</v>
      </c>
      <c r="C10" s="66">
        <v>351</v>
      </c>
      <c r="D10" s="65">
        <v>1336</v>
      </c>
      <c r="E10" s="66">
        <v>1088</v>
      </c>
      <c r="F10" s="67"/>
      <c r="G10" s="65">
        <f>B10-C10</f>
        <v>-11</v>
      </c>
      <c r="H10" s="66">
        <f>D10-E10</f>
        <v>248</v>
      </c>
      <c r="I10" s="28">
        <f>IF(C10=0, "-", IF(G10/C10&lt;10, G10/C10*100, "&gt;999"))</f>
        <v>-3.133903133903134</v>
      </c>
      <c r="J10" s="29">
        <f>IF(E10=0, "-", IF(H10/E10&lt;10, H10/E10*100, "&gt;999"))</f>
        <v>22.794117647058822</v>
      </c>
    </row>
    <row r="11" spans="1:10" s="43" customFormat="1" x14ac:dyDescent="0.2">
      <c r="A11" s="27" t="s">
        <v>0</v>
      </c>
      <c r="B11" s="71">
        <f>SUM(B7:B10)</f>
        <v>6802</v>
      </c>
      <c r="C11" s="72">
        <f>SUM(C7:C10)</f>
        <v>7200</v>
      </c>
      <c r="D11" s="71">
        <f>SUM(D7:D10)</f>
        <v>36274</v>
      </c>
      <c r="E11" s="72">
        <f>SUM(E7:E10)</f>
        <v>28087</v>
      </c>
      <c r="F11" s="73"/>
      <c r="G11" s="71">
        <f>B11-C11</f>
        <v>-398</v>
      </c>
      <c r="H11" s="72">
        <f>D11-E11</f>
        <v>8187</v>
      </c>
      <c r="I11" s="44">
        <f>IF(C11=0, 0, G11/C11*100)</f>
        <v>-5.5277777777777777</v>
      </c>
      <c r="J11" s="45">
        <f>IF(E11=0, 0, H11/E11*100)</f>
        <v>29.148716488054973</v>
      </c>
    </row>
    <row r="13" spans="1:10" x14ac:dyDescent="0.2">
      <c r="A13" s="3"/>
      <c r="B13" s="196" t="s">
        <v>1</v>
      </c>
      <c r="C13" s="197"/>
      <c r="D13" s="196" t="s">
        <v>2</v>
      </c>
      <c r="E13" s="197"/>
      <c r="F13" s="59"/>
      <c r="G13" s="196" t="s">
        <v>3</v>
      </c>
      <c r="H13" s="200"/>
      <c r="I13" s="200"/>
      <c r="J13" s="197"/>
    </row>
    <row r="14" spans="1:10" x14ac:dyDescent="0.2">
      <c r="A14" s="7" t="s">
        <v>107</v>
      </c>
      <c r="B14" s="65">
        <v>58</v>
      </c>
      <c r="C14" s="66">
        <v>32</v>
      </c>
      <c r="D14" s="65">
        <v>297</v>
      </c>
      <c r="E14" s="66">
        <v>174</v>
      </c>
      <c r="F14" s="67"/>
      <c r="G14" s="65">
        <f t="shared" ref="G14:G34" si="0">B14-C14</f>
        <v>26</v>
      </c>
      <c r="H14" s="66">
        <f t="shared" ref="H14:H34" si="1">D14-E14</f>
        <v>123</v>
      </c>
      <c r="I14" s="28">
        <f t="shared" ref="I14:I33" si="2">IF(C14=0, "-", IF(G14/C14&lt;10, G14/C14*100, "&gt;999"))</f>
        <v>81.25</v>
      </c>
      <c r="J14" s="29">
        <f t="shared" ref="J14:J33" si="3">IF(E14=0, "-", IF(H14/E14&lt;10, H14/E14*100, "&gt;999"))</f>
        <v>70.689655172413794</v>
      </c>
    </row>
    <row r="15" spans="1:10" x14ac:dyDescent="0.2">
      <c r="A15" s="7" t="s">
        <v>108</v>
      </c>
      <c r="B15" s="65">
        <v>292</v>
      </c>
      <c r="C15" s="66">
        <v>212</v>
      </c>
      <c r="D15" s="65">
        <v>1657</v>
      </c>
      <c r="E15" s="66">
        <v>1197</v>
      </c>
      <c r="F15" s="67"/>
      <c r="G15" s="65">
        <f t="shared" si="0"/>
        <v>80</v>
      </c>
      <c r="H15" s="66">
        <f t="shared" si="1"/>
        <v>460</v>
      </c>
      <c r="I15" s="28">
        <f t="shared" si="2"/>
        <v>37.735849056603776</v>
      </c>
      <c r="J15" s="29">
        <f t="shared" si="3"/>
        <v>38.429406850459479</v>
      </c>
    </row>
    <row r="16" spans="1:10" x14ac:dyDescent="0.2">
      <c r="A16" s="7" t="s">
        <v>109</v>
      </c>
      <c r="B16" s="65">
        <v>604</v>
      </c>
      <c r="C16" s="66">
        <v>856</v>
      </c>
      <c r="D16" s="65">
        <v>3338</v>
      </c>
      <c r="E16" s="66">
        <v>3499</v>
      </c>
      <c r="F16" s="67"/>
      <c r="G16" s="65">
        <f t="shared" si="0"/>
        <v>-252</v>
      </c>
      <c r="H16" s="66">
        <f t="shared" si="1"/>
        <v>-161</v>
      </c>
      <c r="I16" s="28">
        <f t="shared" si="2"/>
        <v>-29.439252336448597</v>
      </c>
      <c r="J16" s="29">
        <f t="shared" si="3"/>
        <v>-4.6013146613318092</v>
      </c>
    </row>
    <row r="17" spans="1:10" x14ac:dyDescent="0.2">
      <c r="A17" s="7" t="s">
        <v>110</v>
      </c>
      <c r="B17" s="65">
        <v>167</v>
      </c>
      <c r="C17" s="66">
        <v>223</v>
      </c>
      <c r="D17" s="65">
        <v>1046</v>
      </c>
      <c r="E17" s="66">
        <v>1023</v>
      </c>
      <c r="F17" s="67"/>
      <c r="G17" s="65">
        <f t="shared" si="0"/>
        <v>-56</v>
      </c>
      <c r="H17" s="66">
        <f t="shared" si="1"/>
        <v>23</v>
      </c>
      <c r="I17" s="28">
        <f t="shared" si="2"/>
        <v>-25.112107623318387</v>
      </c>
      <c r="J17" s="29">
        <f t="shared" si="3"/>
        <v>2.2482893450635388</v>
      </c>
    </row>
    <row r="18" spans="1:10" x14ac:dyDescent="0.2">
      <c r="A18" s="7" t="s">
        <v>111</v>
      </c>
      <c r="B18" s="65">
        <v>22</v>
      </c>
      <c r="C18" s="66">
        <v>49</v>
      </c>
      <c r="D18" s="65">
        <v>153</v>
      </c>
      <c r="E18" s="66">
        <v>206</v>
      </c>
      <c r="F18" s="67"/>
      <c r="G18" s="65">
        <f t="shared" si="0"/>
        <v>-27</v>
      </c>
      <c r="H18" s="66">
        <f t="shared" si="1"/>
        <v>-53</v>
      </c>
      <c r="I18" s="28">
        <f t="shared" si="2"/>
        <v>-55.102040816326522</v>
      </c>
      <c r="J18" s="29">
        <f t="shared" si="3"/>
        <v>-25.728155339805824</v>
      </c>
    </row>
    <row r="19" spans="1:10" x14ac:dyDescent="0.2">
      <c r="A19" s="7" t="s">
        <v>112</v>
      </c>
      <c r="B19" s="65">
        <v>5</v>
      </c>
      <c r="C19" s="66">
        <v>6</v>
      </c>
      <c r="D19" s="65">
        <v>22</v>
      </c>
      <c r="E19" s="66">
        <v>21</v>
      </c>
      <c r="F19" s="67"/>
      <c r="G19" s="65">
        <f t="shared" si="0"/>
        <v>-1</v>
      </c>
      <c r="H19" s="66">
        <f t="shared" si="1"/>
        <v>1</v>
      </c>
      <c r="I19" s="28">
        <f t="shared" si="2"/>
        <v>-16.666666666666664</v>
      </c>
      <c r="J19" s="29">
        <f t="shared" si="3"/>
        <v>4.7619047619047619</v>
      </c>
    </row>
    <row r="20" spans="1:10" x14ac:dyDescent="0.2">
      <c r="A20" s="7" t="s">
        <v>113</v>
      </c>
      <c r="B20" s="65">
        <v>71</v>
      </c>
      <c r="C20" s="66">
        <v>36</v>
      </c>
      <c r="D20" s="65">
        <v>312</v>
      </c>
      <c r="E20" s="66">
        <v>186</v>
      </c>
      <c r="F20" s="67"/>
      <c r="G20" s="65">
        <f t="shared" si="0"/>
        <v>35</v>
      </c>
      <c r="H20" s="66">
        <f t="shared" si="1"/>
        <v>126</v>
      </c>
      <c r="I20" s="28">
        <f t="shared" si="2"/>
        <v>97.222222222222214</v>
      </c>
      <c r="J20" s="29">
        <f t="shared" si="3"/>
        <v>67.741935483870961</v>
      </c>
    </row>
    <row r="21" spans="1:10" x14ac:dyDescent="0.2">
      <c r="A21" s="7" t="s">
        <v>114</v>
      </c>
      <c r="B21" s="65">
        <v>63</v>
      </c>
      <c r="C21" s="66">
        <v>69</v>
      </c>
      <c r="D21" s="65">
        <v>310</v>
      </c>
      <c r="E21" s="66">
        <v>315</v>
      </c>
      <c r="F21" s="67"/>
      <c r="G21" s="65">
        <f t="shared" si="0"/>
        <v>-6</v>
      </c>
      <c r="H21" s="66">
        <f t="shared" si="1"/>
        <v>-5</v>
      </c>
      <c r="I21" s="28">
        <f t="shared" si="2"/>
        <v>-8.695652173913043</v>
      </c>
      <c r="J21" s="29">
        <f t="shared" si="3"/>
        <v>-1.5873015873015872</v>
      </c>
    </row>
    <row r="22" spans="1:10" x14ac:dyDescent="0.2">
      <c r="A22" s="142" t="s">
        <v>116</v>
      </c>
      <c r="B22" s="143">
        <v>437</v>
      </c>
      <c r="C22" s="144">
        <v>167</v>
      </c>
      <c r="D22" s="143">
        <v>2141</v>
      </c>
      <c r="E22" s="144">
        <v>872</v>
      </c>
      <c r="F22" s="145"/>
      <c r="G22" s="143">
        <f t="shared" si="0"/>
        <v>270</v>
      </c>
      <c r="H22" s="144">
        <f t="shared" si="1"/>
        <v>1269</v>
      </c>
      <c r="I22" s="146">
        <f t="shared" si="2"/>
        <v>161.67664670658684</v>
      </c>
      <c r="J22" s="147">
        <f t="shared" si="3"/>
        <v>145.52752293577981</v>
      </c>
    </row>
    <row r="23" spans="1:10" x14ac:dyDescent="0.2">
      <c r="A23" s="7" t="s">
        <v>117</v>
      </c>
      <c r="B23" s="65">
        <v>880</v>
      </c>
      <c r="C23" s="66">
        <v>888</v>
      </c>
      <c r="D23" s="65">
        <v>5251</v>
      </c>
      <c r="E23" s="66">
        <v>3639</v>
      </c>
      <c r="F23" s="67"/>
      <c r="G23" s="65">
        <f t="shared" si="0"/>
        <v>-8</v>
      </c>
      <c r="H23" s="66">
        <f t="shared" si="1"/>
        <v>1612</v>
      </c>
      <c r="I23" s="28">
        <f t="shared" si="2"/>
        <v>-0.90090090090090091</v>
      </c>
      <c r="J23" s="29">
        <f t="shared" si="3"/>
        <v>44.297884034075295</v>
      </c>
    </row>
    <row r="24" spans="1:10" x14ac:dyDescent="0.2">
      <c r="A24" s="7" t="s">
        <v>118</v>
      </c>
      <c r="B24" s="65">
        <v>1053</v>
      </c>
      <c r="C24" s="66">
        <v>1326</v>
      </c>
      <c r="D24" s="65">
        <v>6432</v>
      </c>
      <c r="E24" s="66">
        <v>5355</v>
      </c>
      <c r="F24" s="67"/>
      <c r="G24" s="65">
        <f t="shared" si="0"/>
        <v>-273</v>
      </c>
      <c r="H24" s="66">
        <f t="shared" si="1"/>
        <v>1077</v>
      </c>
      <c r="I24" s="28">
        <f t="shared" si="2"/>
        <v>-20.588235294117645</v>
      </c>
      <c r="J24" s="29">
        <f t="shared" si="3"/>
        <v>20.11204481792717</v>
      </c>
    </row>
    <row r="25" spans="1:10" x14ac:dyDescent="0.2">
      <c r="A25" s="7" t="s">
        <v>119</v>
      </c>
      <c r="B25" s="65">
        <v>990</v>
      </c>
      <c r="C25" s="66">
        <v>900</v>
      </c>
      <c r="D25" s="65">
        <v>4488</v>
      </c>
      <c r="E25" s="66">
        <v>3417</v>
      </c>
      <c r="F25" s="67"/>
      <c r="G25" s="65">
        <f t="shared" si="0"/>
        <v>90</v>
      </c>
      <c r="H25" s="66">
        <f t="shared" si="1"/>
        <v>1071</v>
      </c>
      <c r="I25" s="28">
        <f t="shared" si="2"/>
        <v>10</v>
      </c>
      <c r="J25" s="29">
        <f t="shared" si="3"/>
        <v>31.343283582089555</v>
      </c>
    </row>
    <row r="26" spans="1:10" x14ac:dyDescent="0.2">
      <c r="A26" s="7" t="s">
        <v>120</v>
      </c>
      <c r="B26" s="65">
        <v>101</v>
      </c>
      <c r="C26" s="66">
        <v>160</v>
      </c>
      <c r="D26" s="65">
        <v>1003</v>
      </c>
      <c r="E26" s="66">
        <v>680</v>
      </c>
      <c r="F26" s="67"/>
      <c r="G26" s="65">
        <f t="shared" si="0"/>
        <v>-59</v>
      </c>
      <c r="H26" s="66">
        <f t="shared" si="1"/>
        <v>323</v>
      </c>
      <c r="I26" s="28">
        <f t="shared" si="2"/>
        <v>-36.875</v>
      </c>
      <c r="J26" s="29">
        <f t="shared" si="3"/>
        <v>47.5</v>
      </c>
    </row>
    <row r="27" spans="1:10" x14ac:dyDescent="0.2">
      <c r="A27" s="142" t="s">
        <v>123</v>
      </c>
      <c r="B27" s="143">
        <v>22</v>
      </c>
      <c r="C27" s="144">
        <v>11</v>
      </c>
      <c r="D27" s="143">
        <v>94</v>
      </c>
      <c r="E27" s="144">
        <v>82</v>
      </c>
      <c r="F27" s="145"/>
      <c r="G27" s="143">
        <f t="shared" si="0"/>
        <v>11</v>
      </c>
      <c r="H27" s="144">
        <f t="shared" si="1"/>
        <v>12</v>
      </c>
      <c r="I27" s="146">
        <f t="shared" si="2"/>
        <v>100</v>
      </c>
      <c r="J27" s="147">
        <f t="shared" si="3"/>
        <v>14.634146341463413</v>
      </c>
    </row>
    <row r="28" spans="1:10" x14ac:dyDescent="0.2">
      <c r="A28" s="7" t="s">
        <v>124</v>
      </c>
      <c r="B28" s="65">
        <v>2</v>
      </c>
      <c r="C28" s="66">
        <v>0</v>
      </c>
      <c r="D28" s="65">
        <v>5</v>
      </c>
      <c r="E28" s="66">
        <v>3</v>
      </c>
      <c r="F28" s="67"/>
      <c r="G28" s="65">
        <f t="shared" si="0"/>
        <v>2</v>
      </c>
      <c r="H28" s="66">
        <f t="shared" si="1"/>
        <v>2</v>
      </c>
      <c r="I28" s="28" t="str">
        <f t="shared" si="2"/>
        <v>-</v>
      </c>
      <c r="J28" s="29">
        <f t="shared" si="3"/>
        <v>66.666666666666657</v>
      </c>
    </row>
    <row r="29" spans="1:10" x14ac:dyDescent="0.2">
      <c r="A29" s="7" t="s">
        <v>125</v>
      </c>
      <c r="B29" s="65">
        <v>5</v>
      </c>
      <c r="C29" s="66">
        <v>23</v>
      </c>
      <c r="D29" s="65">
        <v>36</v>
      </c>
      <c r="E29" s="66">
        <v>52</v>
      </c>
      <c r="F29" s="67"/>
      <c r="G29" s="65">
        <f t="shared" si="0"/>
        <v>-18</v>
      </c>
      <c r="H29" s="66">
        <f t="shared" si="1"/>
        <v>-16</v>
      </c>
      <c r="I29" s="28">
        <f t="shared" si="2"/>
        <v>-78.260869565217391</v>
      </c>
      <c r="J29" s="29">
        <f t="shared" si="3"/>
        <v>-30.76923076923077</v>
      </c>
    </row>
    <row r="30" spans="1:10" x14ac:dyDescent="0.2">
      <c r="A30" s="7" t="s">
        <v>126</v>
      </c>
      <c r="B30" s="65">
        <v>182</v>
      </c>
      <c r="C30" s="66">
        <v>289</v>
      </c>
      <c r="D30" s="65">
        <v>956</v>
      </c>
      <c r="E30" s="66">
        <v>653</v>
      </c>
      <c r="F30" s="67"/>
      <c r="G30" s="65">
        <f t="shared" si="0"/>
        <v>-107</v>
      </c>
      <c r="H30" s="66">
        <f t="shared" si="1"/>
        <v>303</v>
      </c>
      <c r="I30" s="28">
        <f t="shared" si="2"/>
        <v>-37.024221453287197</v>
      </c>
      <c r="J30" s="29">
        <f t="shared" si="3"/>
        <v>46.401225114854519</v>
      </c>
    </row>
    <row r="31" spans="1:10" x14ac:dyDescent="0.2">
      <c r="A31" s="7" t="s">
        <v>127</v>
      </c>
      <c r="B31" s="65">
        <v>141</v>
      </c>
      <c r="C31" s="66">
        <v>187</v>
      </c>
      <c r="D31" s="65">
        <v>811</v>
      </c>
      <c r="E31" s="66">
        <v>621</v>
      </c>
      <c r="F31" s="67"/>
      <c r="G31" s="65">
        <f t="shared" si="0"/>
        <v>-46</v>
      </c>
      <c r="H31" s="66">
        <f t="shared" si="1"/>
        <v>190</v>
      </c>
      <c r="I31" s="28">
        <f t="shared" si="2"/>
        <v>-24.598930481283425</v>
      </c>
      <c r="J31" s="29">
        <f t="shared" si="3"/>
        <v>30.595813204508858</v>
      </c>
    </row>
    <row r="32" spans="1:10" x14ac:dyDescent="0.2">
      <c r="A32" s="7" t="s">
        <v>128</v>
      </c>
      <c r="B32" s="65">
        <v>1367</v>
      </c>
      <c r="C32" s="66">
        <v>1415</v>
      </c>
      <c r="D32" s="65">
        <v>6586</v>
      </c>
      <c r="E32" s="66">
        <v>5004</v>
      </c>
      <c r="F32" s="67"/>
      <c r="G32" s="65">
        <f t="shared" si="0"/>
        <v>-48</v>
      </c>
      <c r="H32" s="66">
        <f t="shared" si="1"/>
        <v>1582</v>
      </c>
      <c r="I32" s="28">
        <f t="shared" si="2"/>
        <v>-3.3922261484098937</v>
      </c>
      <c r="J32" s="29">
        <f t="shared" si="3"/>
        <v>31.614708233413268</v>
      </c>
    </row>
    <row r="33" spans="1:10" x14ac:dyDescent="0.2">
      <c r="A33" s="142" t="s">
        <v>122</v>
      </c>
      <c r="B33" s="143">
        <v>340</v>
      </c>
      <c r="C33" s="144">
        <v>351</v>
      </c>
      <c r="D33" s="143">
        <v>1336</v>
      </c>
      <c r="E33" s="144">
        <v>1088</v>
      </c>
      <c r="F33" s="145"/>
      <c r="G33" s="143">
        <f t="shared" si="0"/>
        <v>-11</v>
      </c>
      <c r="H33" s="144">
        <f t="shared" si="1"/>
        <v>248</v>
      </c>
      <c r="I33" s="146">
        <f t="shared" si="2"/>
        <v>-3.133903133903134</v>
      </c>
      <c r="J33" s="147">
        <f t="shared" si="3"/>
        <v>22.794117647058822</v>
      </c>
    </row>
    <row r="34" spans="1:10" s="43" customFormat="1" x14ac:dyDescent="0.2">
      <c r="A34" s="27" t="s">
        <v>0</v>
      </c>
      <c r="B34" s="71">
        <f>SUM(B14:B33)</f>
        <v>6802</v>
      </c>
      <c r="C34" s="72">
        <f>SUM(C14:C33)</f>
        <v>7200</v>
      </c>
      <c r="D34" s="71">
        <f>SUM(D14:D33)</f>
        <v>36274</v>
      </c>
      <c r="E34" s="72">
        <f>SUM(E14:E33)</f>
        <v>28087</v>
      </c>
      <c r="F34" s="73"/>
      <c r="G34" s="71">
        <f t="shared" si="0"/>
        <v>-398</v>
      </c>
      <c r="H34" s="72">
        <f t="shared" si="1"/>
        <v>8187</v>
      </c>
      <c r="I34" s="44">
        <f>IF(C34=0, 0, G34/C34*100)</f>
        <v>-5.5277777777777777</v>
      </c>
      <c r="J34" s="45">
        <f>IF(E34=0, 0, H34/E34*100)</f>
        <v>29.148716488054973</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106</v>
      </c>
      <c r="B39" s="30">
        <f>$B$7/$B$11*100</f>
        <v>18.847397824169363</v>
      </c>
      <c r="C39" s="31">
        <f>$C$7/$C$11*100</f>
        <v>20.597222222222221</v>
      </c>
      <c r="D39" s="30">
        <f>$D$7/$D$11*100</f>
        <v>19.669735898991011</v>
      </c>
      <c r="E39" s="31">
        <f>$E$7/$E$11*100</f>
        <v>23.57318332324563</v>
      </c>
      <c r="F39" s="32"/>
      <c r="G39" s="30">
        <f>B39-C39</f>
        <v>-1.7498243980528585</v>
      </c>
      <c r="H39" s="31">
        <f>D39-E39</f>
        <v>-3.9034474242546189</v>
      </c>
    </row>
    <row r="40" spans="1:10" x14ac:dyDescent="0.2">
      <c r="A40" s="7" t="s">
        <v>115</v>
      </c>
      <c r="B40" s="30">
        <f>$B$8/$B$11*100</f>
        <v>50.882093501911207</v>
      </c>
      <c r="C40" s="31">
        <f>$C$8/$C$11*100</f>
        <v>47.791666666666664</v>
      </c>
      <c r="D40" s="30">
        <f>$D$8/$D$11*100</f>
        <v>53.247505100071677</v>
      </c>
      <c r="E40" s="31">
        <f>$E$8/$E$11*100</f>
        <v>49.713390536547159</v>
      </c>
      <c r="F40" s="32"/>
      <c r="G40" s="30">
        <f>B40-C40</f>
        <v>3.0904268352445428</v>
      </c>
      <c r="H40" s="31">
        <f>D40-E40</f>
        <v>3.5341145635245184</v>
      </c>
    </row>
    <row r="41" spans="1:10" x14ac:dyDescent="0.2">
      <c r="A41" s="7" t="s">
        <v>121</v>
      </c>
      <c r="B41" s="30">
        <f>$B$9/$B$11*100</f>
        <v>25.271978829755952</v>
      </c>
      <c r="C41" s="31">
        <f>$C$9/$C$11*100</f>
        <v>26.736111111111111</v>
      </c>
      <c r="D41" s="30">
        <f>$D$9/$D$11*100</f>
        <v>23.399680211721893</v>
      </c>
      <c r="E41" s="31">
        <f>$E$9/$E$11*100</f>
        <v>22.839747926086801</v>
      </c>
      <c r="F41" s="32"/>
      <c r="G41" s="30">
        <f>B41-C41</f>
        <v>-1.4641322813551589</v>
      </c>
      <c r="H41" s="31">
        <f>D41-E41</f>
        <v>0.55993228563509234</v>
      </c>
    </row>
    <row r="42" spans="1:10" x14ac:dyDescent="0.2">
      <c r="A42" s="7" t="s">
        <v>122</v>
      </c>
      <c r="B42" s="30">
        <f>$B$10/$B$11*100</f>
        <v>4.9985298441634818</v>
      </c>
      <c r="C42" s="31">
        <f>$C$10/$C$11*100</f>
        <v>4.875</v>
      </c>
      <c r="D42" s="30">
        <f>$D$10/$D$11*100</f>
        <v>3.6830787892154158</v>
      </c>
      <c r="E42" s="31">
        <f>$E$10/$E$11*100</f>
        <v>3.8736782141204116</v>
      </c>
      <c r="F42" s="32"/>
      <c r="G42" s="30">
        <f>B42-C42</f>
        <v>0.12352984416348178</v>
      </c>
      <c r="H42" s="31">
        <f>D42-E42</f>
        <v>-0.19059942490499582</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107</v>
      </c>
      <c r="B46" s="30">
        <f>$B$14/$B$34*100</f>
        <v>0.85269038518082907</v>
      </c>
      <c r="C46" s="31">
        <f>$C$14/$C$34*100</f>
        <v>0.44444444444444442</v>
      </c>
      <c r="D46" s="30">
        <f>$D$14/$D$34*100</f>
        <v>0.81876826377019341</v>
      </c>
      <c r="E46" s="31">
        <f>$E$14/$E$34*100</f>
        <v>0.61950368497881581</v>
      </c>
      <c r="F46" s="32"/>
      <c r="G46" s="30">
        <f t="shared" ref="G46:G66" si="4">B46-C46</f>
        <v>0.40824594073638465</v>
      </c>
      <c r="H46" s="31">
        <f t="shared" ref="H46:H66" si="5">D46-E46</f>
        <v>0.1992645787913776</v>
      </c>
    </row>
    <row r="47" spans="1:10" x14ac:dyDescent="0.2">
      <c r="A47" s="7" t="s">
        <v>108</v>
      </c>
      <c r="B47" s="30">
        <f>$B$15/$B$34*100</f>
        <v>4.2928550426345193</v>
      </c>
      <c r="C47" s="31">
        <f>$C$15/$C$34*100</f>
        <v>2.9444444444444442</v>
      </c>
      <c r="D47" s="30">
        <f>$D$15/$D$34*100</f>
        <v>4.5680101450074435</v>
      </c>
      <c r="E47" s="31">
        <f>$E$15/$E$34*100</f>
        <v>4.2617581087335781</v>
      </c>
      <c r="F47" s="32"/>
      <c r="G47" s="30">
        <f t="shared" si="4"/>
        <v>1.3484105981900751</v>
      </c>
      <c r="H47" s="31">
        <f t="shared" si="5"/>
        <v>0.30625203627386544</v>
      </c>
    </row>
    <row r="48" spans="1:10" x14ac:dyDescent="0.2">
      <c r="A48" s="7" t="s">
        <v>109</v>
      </c>
      <c r="B48" s="30">
        <f>$B$16/$B$34*100</f>
        <v>8.8797412525727726</v>
      </c>
      <c r="C48" s="31">
        <f>$C$16/$C$34*100</f>
        <v>11.888888888888889</v>
      </c>
      <c r="D48" s="30">
        <f>$D$16/$D$34*100</f>
        <v>9.2021833820367203</v>
      </c>
      <c r="E48" s="31">
        <f>$E$16/$E$34*100</f>
        <v>12.457720653683198</v>
      </c>
      <c r="F48" s="32"/>
      <c r="G48" s="30">
        <f t="shared" si="4"/>
        <v>-3.0091476363161167</v>
      </c>
      <c r="H48" s="31">
        <f t="shared" si="5"/>
        <v>-3.2555372716464781</v>
      </c>
    </row>
    <row r="49" spans="1:8" x14ac:dyDescent="0.2">
      <c r="A49" s="7" t="s">
        <v>110</v>
      </c>
      <c r="B49" s="30">
        <f>$B$17/$B$34*100</f>
        <v>2.4551602469861806</v>
      </c>
      <c r="C49" s="31">
        <f>$C$17/$C$34*100</f>
        <v>3.0972222222222223</v>
      </c>
      <c r="D49" s="30">
        <f>$D$17/$D$34*100</f>
        <v>2.8836080939515907</v>
      </c>
      <c r="E49" s="31">
        <f>$E$17/$E$34*100</f>
        <v>3.6422544237547623</v>
      </c>
      <c r="F49" s="32"/>
      <c r="G49" s="30">
        <f t="shared" si="4"/>
        <v>-0.64206197523604169</v>
      </c>
      <c r="H49" s="31">
        <f t="shared" si="5"/>
        <v>-0.75864632980317159</v>
      </c>
    </row>
    <row r="50" spans="1:8" x14ac:dyDescent="0.2">
      <c r="A50" s="7" t="s">
        <v>111</v>
      </c>
      <c r="B50" s="30">
        <f>$B$18/$B$34*100</f>
        <v>0.32343428403410762</v>
      </c>
      <c r="C50" s="31">
        <f>$C$18/$C$34*100</f>
        <v>0.68055555555555547</v>
      </c>
      <c r="D50" s="30">
        <f>$D$18/$D$34*100</f>
        <v>0.42178971163919055</v>
      </c>
      <c r="E50" s="31">
        <f>$E$18/$E$34*100</f>
        <v>0.733435397158828</v>
      </c>
      <c r="F50" s="32"/>
      <c r="G50" s="30">
        <f t="shared" si="4"/>
        <v>-0.35712127152144785</v>
      </c>
      <c r="H50" s="31">
        <f t="shared" si="5"/>
        <v>-0.31164568551963745</v>
      </c>
    </row>
    <row r="51" spans="1:8" x14ac:dyDescent="0.2">
      <c r="A51" s="7" t="s">
        <v>112</v>
      </c>
      <c r="B51" s="30">
        <f>$B$19/$B$34*100</f>
        <v>7.3507791825933561E-2</v>
      </c>
      <c r="C51" s="31">
        <f>$C$19/$C$34*100</f>
        <v>8.3333333333333343E-2</v>
      </c>
      <c r="D51" s="30">
        <f>$D$19/$D$34*100</f>
        <v>6.0649501020014332E-2</v>
      </c>
      <c r="E51" s="31">
        <f>$E$19/$E$34*100</f>
        <v>7.4767686118132948E-2</v>
      </c>
      <c r="F51" s="32"/>
      <c r="G51" s="30">
        <f t="shared" si="4"/>
        <v>-9.825541507399782E-3</v>
      </c>
      <c r="H51" s="31">
        <f t="shared" si="5"/>
        <v>-1.4118185098118616E-2</v>
      </c>
    </row>
    <row r="52" spans="1:8" x14ac:dyDescent="0.2">
      <c r="A52" s="7" t="s">
        <v>113</v>
      </c>
      <c r="B52" s="30">
        <f>$B$20/$B$34*100</f>
        <v>1.0438106439282564</v>
      </c>
      <c r="C52" s="31">
        <f>$C$20/$C$34*100</f>
        <v>0.5</v>
      </c>
      <c r="D52" s="30">
        <f>$D$20/$D$34*100</f>
        <v>0.86012019628383973</v>
      </c>
      <c r="E52" s="31">
        <f>$E$20/$E$34*100</f>
        <v>0.66222807704632036</v>
      </c>
      <c r="F52" s="32"/>
      <c r="G52" s="30">
        <f t="shared" si="4"/>
        <v>0.5438106439282564</v>
      </c>
      <c r="H52" s="31">
        <f t="shared" si="5"/>
        <v>0.19789211923751937</v>
      </c>
    </row>
    <row r="53" spans="1:8" x14ac:dyDescent="0.2">
      <c r="A53" s="7" t="s">
        <v>114</v>
      </c>
      <c r="B53" s="30">
        <f>$B$21/$B$34*100</f>
        <v>0.92619817700676266</v>
      </c>
      <c r="C53" s="31">
        <f>$C$21/$C$34*100</f>
        <v>0.95833333333333326</v>
      </c>
      <c r="D53" s="30">
        <f>$D$21/$D$34*100</f>
        <v>0.85460660528202015</v>
      </c>
      <c r="E53" s="31">
        <f>$E$21/$E$34*100</f>
        <v>1.1215152917719942</v>
      </c>
      <c r="F53" s="32"/>
      <c r="G53" s="30">
        <f t="shared" si="4"/>
        <v>-3.2135156326570602E-2</v>
      </c>
      <c r="H53" s="31">
        <f t="shared" si="5"/>
        <v>-0.26690868648997401</v>
      </c>
    </row>
    <row r="54" spans="1:8" x14ac:dyDescent="0.2">
      <c r="A54" s="142" t="s">
        <v>116</v>
      </c>
      <c r="B54" s="148">
        <f>$B$22/$B$34*100</f>
        <v>6.4245810055865924</v>
      </c>
      <c r="C54" s="149">
        <f>$C$22/$C$34*100</f>
        <v>2.3194444444444446</v>
      </c>
      <c r="D54" s="148">
        <f>$D$22/$D$34*100</f>
        <v>5.902299167447759</v>
      </c>
      <c r="E54" s="149">
        <f>$E$22/$E$34*100</f>
        <v>3.1046391569053298</v>
      </c>
      <c r="F54" s="150"/>
      <c r="G54" s="148">
        <f t="shared" si="4"/>
        <v>4.1051365611421478</v>
      </c>
      <c r="H54" s="149">
        <f t="shared" si="5"/>
        <v>2.7976600105424292</v>
      </c>
    </row>
    <row r="55" spans="1:8" x14ac:dyDescent="0.2">
      <c r="A55" s="7" t="s">
        <v>117</v>
      </c>
      <c r="B55" s="30">
        <f>$B$23/$B$34*100</f>
        <v>12.937371361364306</v>
      </c>
      <c r="C55" s="31">
        <f>$C$23/$C$34*100</f>
        <v>12.333333333333334</v>
      </c>
      <c r="D55" s="30">
        <f>$D$23/$D$34*100</f>
        <v>14.475933175277058</v>
      </c>
      <c r="E55" s="31">
        <f>$E$23/$E$34*100</f>
        <v>12.956171894470753</v>
      </c>
      <c r="F55" s="32"/>
      <c r="G55" s="30">
        <f t="shared" si="4"/>
        <v>0.60403802803097228</v>
      </c>
      <c r="H55" s="31">
        <f t="shared" si="5"/>
        <v>1.5197612808063052</v>
      </c>
    </row>
    <row r="56" spans="1:8" x14ac:dyDescent="0.2">
      <c r="A56" s="7" t="s">
        <v>118</v>
      </c>
      <c r="B56" s="30">
        <f>$B$24/$B$34*100</f>
        <v>15.480740958541606</v>
      </c>
      <c r="C56" s="31">
        <f>$C$24/$C$34*100</f>
        <v>18.416666666666668</v>
      </c>
      <c r="D56" s="30">
        <f>$D$24/$D$34*100</f>
        <v>17.731708661851464</v>
      </c>
      <c r="E56" s="31">
        <f>$E$24/$E$34*100</f>
        <v>19.065759960123902</v>
      </c>
      <c r="F56" s="32"/>
      <c r="G56" s="30">
        <f t="shared" si="4"/>
        <v>-2.9359257081250618</v>
      </c>
      <c r="H56" s="31">
        <f t="shared" si="5"/>
        <v>-1.3340512982724384</v>
      </c>
    </row>
    <row r="57" spans="1:8" x14ac:dyDescent="0.2">
      <c r="A57" s="7" t="s">
        <v>119</v>
      </c>
      <c r="B57" s="30">
        <f>$B$25/$B$34*100</f>
        <v>14.554542781534844</v>
      </c>
      <c r="C57" s="31">
        <f>$C$25/$C$34*100</f>
        <v>12.5</v>
      </c>
      <c r="D57" s="30">
        <f>$D$25/$D$34*100</f>
        <v>12.372498208082924</v>
      </c>
      <c r="E57" s="31">
        <f>$E$25/$E$34*100</f>
        <v>12.165770641221918</v>
      </c>
      <c r="F57" s="32"/>
      <c r="G57" s="30">
        <f t="shared" si="4"/>
        <v>2.0545427815348436</v>
      </c>
      <c r="H57" s="31">
        <f t="shared" si="5"/>
        <v>0.20672756686100513</v>
      </c>
    </row>
    <row r="58" spans="1:8" x14ac:dyDescent="0.2">
      <c r="A58" s="7" t="s">
        <v>120</v>
      </c>
      <c r="B58" s="30">
        <f>$B$26/$B$34*100</f>
        <v>1.4848573948838577</v>
      </c>
      <c r="C58" s="31">
        <f>$C$26/$C$34*100</f>
        <v>2.2222222222222223</v>
      </c>
      <c r="D58" s="30">
        <f>$D$26/$D$34*100</f>
        <v>2.7650658874124718</v>
      </c>
      <c r="E58" s="31">
        <f>$E$26/$E$34*100</f>
        <v>2.4210488838252573</v>
      </c>
      <c r="F58" s="32"/>
      <c r="G58" s="30">
        <f t="shared" si="4"/>
        <v>-0.73736482733836461</v>
      </c>
      <c r="H58" s="31">
        <f t="shared" si="5"/>
        <v>0.34401700358721454</v>
      </c>
    </row>
    <row r="59" spans="1:8" x14ac:dyDescent="0.2">
      <c r="A59" s="142" t="s">
        <v>123</v>
      </c>
      <c r="B59" s="148">
        <f>$B$27/$B$34*100</f>
        <v>0.32343428403410762</v>
      </c>
      <c r="C59" s="149">
        <f>$C$27/$C$34*100</f>
        <v>0.15277777777777779</v>
      </c>
      <c r="D59" s="148">
        <f>$D$27/$D$34*100</f>
        <v>0.2591387770855158</v>
      </c>
      <c r="E59" s="149">
        <f>$E$27/$E$34*100</f>
        <v>0.29195001246128105</v>
      </c>
      <c r="F59" s="150"/>
      <c r="G59" s="148">
        <f t="shared" si="4"/>
        <v>0.17065650625632983</v>
      </c>
      <c r="H59" s="149">
        <f t="shared" si="5"/>
        <v>-3.2811235375765246E-2</v>
      </c>
    </row>
    <row r="60" spans="1:8" x14ac:dyDescent="0.2">
      <c r="A60" s="7" t="s">
        <v>124</v>
      </c>
      <c r="B60" s="30">
        <f>$B$28/$B$34*100</f>
        <v>2.9403116730373418E-2</v>
      </c>
      <c r="C60" s="31">
        <f>$C$28/$C$34*100</f>
        <v>0</v>
      </c>
      <c r="D60" s="30">
        <f>$D$28/$D$34*100</f>
        <v>1.3783977504548713E-2</v>
      </c>
      <c r="E60" s="31">
        <f>$E$28/$E$34*100</f>
        <v>1.0681098016876134E-2</v>
      </c>
      <c r="F60" s="32"/>
      <c r="G60" s="30">
        <f t="shared" si="4"/>
        <v>2.9403116730373418E-2</v>
      </c>
      <c r="H60" s="31">
        <f t="shared" si="5"/>
        <v>3.1028794876725788E-3</v>
      </c>
    </row>
    <row r="61" spans="1:8" x14ac:dyDescent="0.2">
      <c r="A61" s="7" t="s">
        <v>125</v>
      </c>
      <c r="B61" s="30">
        <f>$B$29/$B$34*100</f>
        <v>7.3507791825933561E-2</v>
      </c>
      <c r="C61" s="31">
        <f>$C$29/$C$34*100</f>
        <v>0.31944444444444448</v>
      </c>
      <c r="D61" s="30">
        <f>$D$29/$D$34*100</f>
        <v>9.9244638032750729E-2</v>
      </c>
      <c r="E61" s="31">
        <f>$E$29/$E$34*100</f>
        <v>0.18513903229251966</v>
      </c>
      <c r="F61" s="32"/>
      <c r="G61" s="30">
        <f t="shared" si="4"/>
        <v>-0.24593665261851091</v>
      </c>
      <c r="H61" s="31">
        <f t="shared" si="5"/>
        <v>-8.5894394259768928E-2</v>
      </c>
    </row>
    <row r="62" spans="1:8" x14ac:dyDescent="0.2">
      <c r="A62" s="7" t="s">
        <v>126</v>
      </c>
      <c r="B62" s="30">
        <f>$B$30/$B$34*100</f>
        <v>2.6756836224639811</v>
      </c>
      <c r="C62" s="31">
        <f>$C$30/$C$34*100</f>
        <v>4.0138888888888893</v>
      </c>
      <c r="D62" s="30">
        <f>$D$30/$D$34*100</f>
        <v>2.6354964988697138</v>
      </c>
      <c r="E62" s="31">
        <f>$E$30/$E$34*100</f>
        <v>2.3249190016733721</v>
      </c>
      <c r="F62" s="32"/>
      <c r="G62" s="30">
        <f t="shared" si="4"/>
        <v>-1.3382052664249082</v>
      </c>
      <c r="H62" s="31">
        <f t="shared" si="5"/>
        <v>0.31057749719634176</v>
      </c>
    </row>
    <row r="63" spans="1:8" x14ac:dyDescent="0.2">
      <c r="A63" s="7" t="s">
        <v>127</v>
      </c>
      <c r="B63" s="30">
        <f>$B$31/$B$34*100</f>
        <v>2.0729197294913262</v>
      </c>
      <c r="C63" s="31">
        <f>$C$31/$C$34*100</f>
        <v>2.5972222222222223</v>
      </c>
      <c r="D63" s="30">
        <f>$D$31/$D$34*100</f>
        <v>2.2357611512378011</v>
      </c>
      <c r="E63" s="31">
        <f>$E$31/$E$34*100</f>
        <v>2.2109872894933598</v>
      </c>
      <c r="F63" s="32"/>
      <c r="G63" s="30">
        <f t="shared" si="4"/>
        <v>-0.52430249273089613</v>
      </c>
      <c r="H63" s="31">
        <f t="shared" si="5"/>
        <v>2.4773861744441295E-2</v>
      </c>
    </row>
    <row r="64" spans="1:8" x14ac:dyDescent="0.2">
      <c r="A64" s="7" t="s">
        <v>128</v>
      </c>
      <c r="B64" s="30">
        <f>$B$32/$B$34*100</f>
        <v>20.097030285210231</v>
      </c>
      <c r="C64" s="31">
        <f>$C$32/$C$34*100</f>
        <v>19.652777777777779</v>
      </c>
      <c r="D64" s="30">
        <f>$D$32/$D$34*100</f>
        <v>18.156255168991564</v>
      </c>
      <c r="E64" s="31">
        <f>$E$32/$E$34*100</f>
        <v>17.816071492149394</v>
      </c>
      <c r="F64" s="32"/>
      <c r="G64" s="30">
        <f t="shared" si="4"/>
        <v>0.44425250743245215</v>
      </c>
      <c r="H64" s="31">
        <f t="shared" si="5"/>
        <v>0.34018367684216955</v>
      </c>
    </row>
    <row r="65" spans="1:8" x14ac:dyDescent="0.2">
      <c r="A65" s="142" t="s">
        <v>122</v>
      </c>
      <c r="B65" s="148">
        <f>$B$33/$B$34*100</f>
        <v>4.9985298441634818</v>
      </c>
      <c r="C65" s="149">
        <f>$C$33/$C$34*100</f>
        <v>4.875</v>
      </c>
      <c r="D65" s="148">
        <f>$D$33/$D$34*100</f>
        <v>3.6830787892154158</v>
      </c>
      <c r="E65" s="149">
        <f>$E$33/$E$34*100</f>
        <v>3.8736782141204116</v>
      </c>
      <c r="F65" s="150"/>
      <c r="G65" s="148">
        <f t="shared" si="4"/>
        <v>0.12352984416348178</v>
      </c>
      <c r="H65" s="149">
        <f t="shared" si="5"/>
        <v>-0.19059942490499582</v>
      </c>
    </row>
    <row r="66" spans="1:8" s="43" customFormat="1" x14ac:dyDescent="0.2">
      <c r="A66" s="27" t="s">
        <v>0</v>
      </c>
      <c r="B66" s="46">
        <f>SUM(B46:B65)</f>
        <v>100.00000000000001</v>
      </c>
      <c r="C66" s="47">
        <f>SUM(C46:C65)</f>
        <v>100</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0"/>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8</v>
      </c>
      <c r="C6" s="66">
        <v>8</v>
      </c>
      <c r="D6" s="65">
        <v>29</v>
      </c>
      <c r="E6" s="66">
        <v>27</v>
      </c>
      <c r="F6" s="67"/>
      <c r="G6" s="65">
        <f t="shared" ref="G6:G37" si="0">B6-C6</f>
        <v>0</v>
      </c>
      <c r="H6" s="66">
        <f t="shared" ref="H6:H37" si="1">D6-E6</f>
        <v>2</v>
      </c>
      <c r="I6" s="20">
        <f t="shared" ref="I6:I37" si="2">IF(C6=0, "-", IF(G6/C6&lt;10, G6/C6, "&gt;999%"))</f>
        <v>0</v>
      </c>
      <c r="J6" s="21">
        <f t="shared" ref="J6:J37" si="3">IF(E6=0, "-", IF(H6/E6&lt;10, H6/E6, "&gt;999%"))</f>
        <v>7.407407407407407E-2</v>
      </c>
    </row>
    <row r="7" spans="1:10" x14ac:dyDescent="0.2">
      <c r="A7" s="7" t="s">
        <v>32</v>
      </c>
      <c r="B7" s="65">
        <v>1</v>
      </c>
      <c r="C7" s="66">
        <v>0</v>
      </c>
      <c r="D7" s="65">
        <v>5</v>
      </c>
      <c r="E7" s="66">
        <v>2</v>
      </c>
      <c r="F7" s="67"/>
      <c r="G7" s="65">
        <f t="shared" si="0"/>
        <v>1</v>
      </c>
      <c r="H7" s="66">
        <f t="shared" si="1"/>
        <v>3</v>
      </c>
      <c r="I7" s="20" t="str">
        <f t="shared" si="2"/>
        <v>-</v>
      </c>
      <c r="J7" s="21">
        <f t="shared" si="3"/>
        <v>1.5</v>
      </c>
    </row>
    <row r="8" spans="1:10" x14ac:dyDescent="0.2">
      <c r="A8" s="7" t="s">
        <v>33</v>
      </c>
      <c r="B8" s="65">
        <v>50</v>
      </c>
      <c r="C8" s="66">
        <v>80</v>
      </c>
      <c r="D8" s="65">
        <v>361</v>
      </c>
      <c r="E8" s="66">
        <v>258</v>
      </c>
      <c r="F8" s="67"/>
      <c r="G8" s="65">
        <f t="shared" si="0"/>
        <v>-30</v>
      </c>
      <c r="H8" s="66">
        <f t="shared" si="1"/>
        <v>103</v>
      </c>
      <c r="I8" s="20">
        <f t="shared" si="2"/>
        <v>-0.375</v>
      </c>
      <c r="J8" s="21">
        <f t="shared" si="3"/>
        <v>0.39922480620155038</v>
      </c>
    </row>
    <row r="9" spans="1:10" x14ac:dyDescent="0.2">
      <c r="A9" s="7" t="s">
        <v>34</v>
      </c>
      <c r="B9" s="65">
        <v>3</v>
      </c>
      <c r="C9" s="66">
        <v>4</v>
      </c>
      <c r="D9" s="65">
        <v>8</v>
      </c>
      <c r="E9" s="66">
        <v>10</v>
      </c>
      <c r="F9" s="67"/>
      <c r="G9" s="65">
        <f t="shared" si="0"/>
        <v>-1</v>
      </c>
      <c r="H9" s="66">
        <f t="shared" si="1"/>
        <v>-2</v>
      </c>
      <c r="I9" s="20">
        <f t="shared" si="2"/>
        <v>-0.25</v>
      </c>
      <c r="J9" s="21">
        <f t="shared" si="3"/>
        <v>-0.2</v>
      </c>
    </row>
    <row r="10" spans="1:10" x14ac:dyDescent="0.2">
      <c r="A10" s="7" t="s">
        <v>35</v>
      </c>
      <c r="B10" s="65">
        <v>107</v>
      </c>
      <c r="C10" s="66">
        <v>83</v>
      </c>
      <c r="D10" s="65">
        <v>461</v>
      </c>
      <c r="E10" s="66">
        <v>379</v>
      </c>
      <c r="F10" s="67"/>
      <c r="G10" s="65">
        <f t="shared" si="0"/>
        <v>24</v>
      </c>
      <c r="H10" s="66">
        <f t="shared" si="1"/>
        <v>82</v>
      </c>
      <c r="I10" s="20">
        <f t="shared" si="2"/>
        <v>0.28915662650602408</v>
      </c>
      <c r="J10" s="21">
        <f t="shared" si="3"/>
        <v>0.21635883905013192</v>
      </c>
    </row>
    <row r="11" spans="1:10" x14ac:dyDescent="0.2">
      <c r="A11" s="7" t="s">
        <v>36</v>
      </c>
      <c r="B11" s="65">
        <v>11</v>
      </c>
      <c r="C11" s="66">
        <v>0</v>
      </c>
      <c r="D11" s="65">
        <v>27</v>
      </c>
      <c r="E11" s="66">
        <v>0</v>
      </c>
      <c r="F11" s="67"/>
      <c r="G11" s="65">
        <f t="shared" si="0"/>
        <v>11</v>
      </c>
      <c r="H11" s="66">
        <f t="shared" si="1"/>
        <v>27</v>
      </c>
      <c r="I11" s="20" t="str">
        <f t="shared" si="2"/>
        <v>-</v>
      </c>
      <c r="J11" s="21" t="str">
        <f t="shared" si="3"/>
        <v>-</v>
      </c>
    </row>
    <row r="12" spans="1:10" x14ac:dyDescent="0.2">
      <c r="A12" s="7" t="s">
        <v>37</v>
      </c>
      <c r="B12" s="65">
        <v>0</v>
      </c>
      <c r="C12" s="66">
        <v>2</v>
      </c>
      <c r="D12" s="65">
        <v>7</v>
      </c>
      <c r="E12" s="66">
        <v>9</v>
      </c>
      <c r="F12" s="67"/>
      <c r="G12" s="65">
        <f t="shared" si="0"/>
        <v>-2</v>
      </c>
      <c r="H12" s="66">
        <f t="shared" si="1"/>
        <v>-2</v>
      </c>
      <c r="I12" s="20">
        <f t="shared" si="2"/>
        <v>-1</v>
      </c>
      <c r="J12" s="21">
        <f t="shared" si="3"/>
        <v>-0.22222222222222221</v>
      </c>
    </row>
    <row r="13" spans="1:10" x14ac:dyDescent="0.2">
      <c r="A13" s="7" t="s">
        <v>38</v>
      </c>
      <c r="B13" s="65">
        <v>1</v>
      </c>
      <c r="C13" s="66">
        <v>0</v>
      </c>
      <c r="D13" s="65">
        <v>3</v>
      </c>
      <c r="E13" s="66">
        <v>1</v>
      </c>
      <c r="F13" s="67"/>
      <c r="G13" s="65">
        <f t="shared" si="0"/>
        <v>1</v>
      </c>
      <c r="H13" s="66">
        <f t="shared" si="1"/>
        <v>2</v>
      </c>
      <c r="I13" s="20" t="str">
        <f t="shared" si="2"/>
        <v>-</v>
      </c>
      <c r="J13" s="21">
        <f t="shared" si="3"/>
        <v>2</v>
      </c>
    </row>
    <row r="14" spans="1:10" x14ac:dyDescent="0.2">
      <c r="A14" s="7" t="s">
        <v>40</v>
      </c>
      <c r="B14" s="65">
        <v>0</v>
      </c>
      <c r="C14" s="66">
        <v>0</v>
      </c>
      <c r="D14" s="65">
        <v>2</v>
      </c>
      <c r="E14" s="66">
        <v>5</v>
      </c>
      <c r="F14" s="67"/>
      <c r="G14" s="65">
        <f t="shared" si="0"/>
        <v>0</v>
      </c>
      <c r="H14" s="66">
        <f t="shared" si="1"/>
        <v>-3</v>
      </c>
      <c r="I14" s="20" t="str">
        <f t="shared" si="2"/>
        <v>-</v>
      </c>
      <c r="J14" s="21">
        <f t="shared" si="3"/>
        <v>-0.6</v>
      </c>
    </row>
    <row r="15" spans="1:10" x14ac:dyDescent="0.2">
      <c r="A15" s="7" t="s">
        <v>41</v>
      </c>
      <c r="B15" s="65">
        <v>9</v>
      </c>
      <c r="C15" s="66">
        <v>4</v>
      </c>
      <c r="D15" s="65">
        <v>25</v>
      </c>
      <c r="E15" s="66">
        <v>21</v>
      </c>
      <c r="F15" s="67"/>
      <c r="G15" s="65">
        <f t="shared" si="0"/>
        <v>5</v>
      </c>
      <c r="H15" s="66">
        <f t="shared" si="1"/>
        <v>4</v>
      </c>
      <c r="I15" s="20">
        <f t="shared" si="2"/>
        <v>1.25</v>
      </c>
      <c r="J15" s="21">
        <f t="shared" si="3"/>
        <v>0.19047619047619047</v>
      </c>
    </row>
    <row r="16" spans="1:10" x14ac:dyDescent="0.2">
      <c r="A16" s="7" t="s">
        <v>42</v>
      </c>
      <c r="B16" s="65">
        <v>1</v>
      </c>
      <c r="C16" s="66">
        <v>5</v>
      </c>
      <c r="D16" s="65">
        <v>25</v>
      </c>
      <c r="E16" s="66">
        <v>16</v>
      </c>
      <c r="F16" s="67"/>
      <c r="G16" s="65">
        <f t="shared" si="0"/>
        <v>-4</v>
      </c>
      <c r="H16" s="66">
        <f t="shared" si="1"/>
        <v>9</v>
      </c>
      <c r="I16" s="20">
        <f t="shared" si="2"/>
        <v>-0.8</v>
      </c>
      <c r="J16" s="21">
        <f t="shared" si="3"/>
        <v>0.5625</v>
      </c>
    </row>
    <row r="17" spans="1:10" x14ac:dyDescent="0.2">
      <c r="A17" s="7" t="s">
        <v>43</v>
      </c>
      <c r="B17" s="65">
        <v>498</v>
      </c>
      <c r="C17" s="66">
        <v>456</v>
      </c>
      <c r="D17" s="65">
        <v>2274</v>
      </c>
      <c r="E17" s="66">
        <v>1730</v>
      </c>
      <c r="F17" s="67"/>
      <c r="G17" s="65">
        <f t="shared" si="0"/>
        <v>42</v>
      </c>
      <c r="H17" s="66">
        <f t="shared" si="1"/>
        <v>544</v>
      </c>
      <c r="I17" s="20">
        <f t="shared" si="2"/>
        <v>9.2105263157894732E-2</v>
      </c>
      <c r="J17" s="21">
        <f t="shared" si="3"/>
        <v>0.31445086705202313</v>
      </c>
    </row>
    <row r="18" spans="1:10" x14ac:dyDescent="0.2">
      <c r="A18" s="7" t="s">
        <v>46</v>
      </c>
      <c r="B18" s="65">
        <v>1</v>
      </c>
      <c r="C18" s="66">
        <v>6</v>
      </c>
      <c r="D18" s="65">
        <v>1</v>
      </c>
      <c r="E18" s="66">
        <v>10</v>
      </c>
      <c r="F18" s="67"/>
      <c r="G18" s="65">
        <f t="shared" si="0"/>
        <v>-5</v>
      </c>
      <c r="H18" s="66">
        <f t="shared" si="1"/>
        <v>-9</v>
      </c>
      <c r="I18" s="20">
        <f t="shared" si="2"/>
        <v>-0.83333333333333337</v>
      </c>
      <c r="J18" s="21">
        <f t="shared" si="3"/>
        <v>-0.9</v>
      </c>
    </row>
    <row r="19" spans="1:10" x14ac:dyDescent="0.2">
      <c r="A19" s="7" t="s">
        <v>47</v>
      </c>
      <c r="B19" s="65">
        <v>94</v>
      </c>
      <c r="C19" s="66">
        <v>47</v>
      </c>
      <c r="D19" s="65">
        <v>357</v>
      </c>
      <c r="E19" s="66">
        <v>131</v>
      </c>
      <c r="F19" s="67"/>
      <c r="G19" s="65">
        <f t="shared" si="0"/>
        <v>47</v>
      </c>
      <c r="H19" s="66">
        <f t="shared" si="1"/>
        <v>226</v>
      </c>
      <c r="I19" s="20">
        <f t="shared" si="2"/>
        <v>1</v>
      </c>
      <c r="J19" s="21">
        <f t="shared" si="3"/>
        <v>1.7251908396946565</v>
      </c>
    </row>
    <row r="20" spans="1:10" x14ac:dyDescent="0.2">
      <c r="A20" s="7" t="s">
        <v>49</v>
      </c>
      <c r="B20" s="65">
        <v>0</v>
      </c>
      <c r="C20" s="66">
        <v>161</v>
      </c>
      <c r="D20" s="65">
        <v>0</v>
      </c>
      <c r="E20" s="66">
        <v>1188</v>
      </c>
      <c r="F20" s="67"/>
      <c r="G20" s="65">
        <f t="shared" si="0"/>
        <v>-161</v>
      </c>
      <c r="H20" s="66">
        <f t="shared" si="1"/>
        <v>-1188</v>
      </c>
      <c r="I20" s="20">
        <f t="shared" si="2"/>
        <v>-1</v>
      </c>
      <c r="J20" s="21">
        <f t="shared" si="3"/>
        <v>-1</v>
      </c>
    </row>
    <row r="21" spans="1:10" x14ac:dyDescent="0.2">
      <c r="A21" s="7" t="s">
        <v>50</v>
      </c>
      <c r="B21" s="65">
        <v>50</v>
      </c>
      <c r="C21" s="66">
        <v>206</v>
      </c>
      <c r="D21" s="65">
        <v>618</v>
      </c>
      <c r="E21" s="66">
        <v>921</v>
      </c>
      <c r="F21" s="67"/>
      <c r="G21" s="65">
        <f t="shared" si="0"/>
        <v>-156</v>
      </c>
      <c r="H21" s="66">
        <f t="shared" si="1"/>
        <v>-303</v>
      </c>
      <c r="I21" s="20">
        <f t="shared" si="2"/>
        <v>-0.75728155339805825</v>
      </c>
      <c r="J21" s="21">
        <f t="shared" si="3"/>
        <v>-0.3289902280130293</v>
      </c>
    </row>
    <row r="22" spans="1:10" x14ac:dyDescent="0.2">
      <c r="A22" s="7" t="s">
        <v>51</v>
      </c>
      <c r="B22" s="65">
        <v>428</v>
      </c>
      <c r="C22" s="66">
        <v>420</v>
      </c>
      <c r="D22" s="65">
        <v>2060</v>
      </c>
      <c r="E22" s="66">
        <v>1491</v>
      </c>
      <c r="F22" s="67"/>
      <c r="G22" s="65">
        <f t="shared" si="0"/>
        <v>8</v>
      </c>
      <c r="H22" s="66">
        <f t="shared" si="1"/>
        <v>569</v>
      </c>
      <c r="I22" s="20">
        <f t="shared" si="2"/>
        <v>1.9047619047619049E-2</v>
      </c>
      <c r="J22" s="21">
        <f t="shared" si="3"/>
        <v>0.38162307176391685</v>
      </c>
    </row>
    <row r="23" spans="1:10" x14ac:dyDescent="0.2">
      <c r="A23" s="7" t="s">
        <v>55</v>
      </c>
      <c r="B23" s="65">
        <v>260</v>
      </c>
      <c r="C23" s="66">
        <v>181</v>
      </c>
      <c r="D23" s="65">
        <v>1324</v>
      </c>
      <c r="E23" s="66">
        <v>642</v>
      </c>
      <c r="F23" s="67"/>
      <c r="G23" s="65">
        <f t="shared" si="0"/>
        <v>79</v>
      </c>
      <c r="H23" s="66">
        <f t="shared" si="1"/>
        <v>682</v>
      </c>
      <c r="I23" s="20">
        <f t="shared" si="2"/>
        <v>0.43646408839779005</v>
      </c>
      <c r="J23" s="21">
        <f t="shared" si="3"/>
        <v>1.0623052959501558</v>
      </c>
    </row>
    <row r="24" spans="1:10" x14ac:dyDescent="0.2">
      <c r="A24" s="7" t="s">
        <v>56</v>
      </c>
      <c r="B24" s="65">
        <v>0</v>
      </c>
      <c r="C24" s="66">
        <v>3</v>
      </c>
      <c r="D24" s="65">
        <v>0</v>
      </c>
      <c r="E24" s="66">
        <v>3</v>
      </c>
      <c r="F24" s="67"/>
      <c r="G24" s="65">
        <f t="shared" si="0"/>
        <v>-3</v>
      </c>
      <c r="H24" s="66">
        <f t="shared" si="1"/>
        <v>-3</v>
      </c>
      <c r="I24" s="20">
        <f t="shared" si="2"/>
        <v>-1</v>
      </c>
      <c r="J24" s="21">
        <f t="shared" si="3"/>
        <v>-1</v>
      </c>
    </row>
    <row r="25" spans="1:10" x14ac:dyDescent="0.2">
      <c r="A25" s="7" t="s">
        <v>58</v>
      </c>
      <c r="B25" s="65">
        <v>13</v>
      </c>
      <c r="C25" s="66">
        <v>15</v>
      </c>
      <c r="D25" s="65">
        <v>23</v>
      </c>
      <c r="E25" s="66">
        <v>39</v>
      </c>
      <c r="F25" s="67"/>
      <c r="G25" s="65">
        <f t="shared" si="0"/>
        <v>-2</v>
      </c>
      <c r="H25" s="66">
        <f t="shared" si="1"/>
        <v>-16</v>
      </c>
      <c r="I25" s="20">
        <f t="shared" si="2"/>
        <v>-0.13333333333333333</v>
      </c>
      <c r="J25" s="21">
        <f t="shared" si="3"/>
        <v>-0.41025641025641024</v>
      </c>
    </row>
    <row r="26" spans="1:10" x14ac:dyDescent="0.2">
      <c r="A26" s="7" t="s">
        <v>59</v>
      </c>
      <c r="B26" s="65">
        <v>40</v>
      </c>
      <c r="C26" s="66">
        <v>29</v>
      </c>
      <c r="D26" s="65">
        <v>177</v>
      </c>
      <c r="E26" s="66">
        <v>118</v>
      </c>
      <c r="F26" s="67"/>
      <c r="G26" s="65">
        <f t="shared" si="0"/>
        <v>11</v>
      </c>
      <c r="H26" s="66">
        <f t="shared" si="1"/>
        <v>59</v>
      </c>
      <c r="I26" s="20">
        <f t="shared" si="2"/>
        <v>0.37931034482758619</v>
      </c>
      <c r="J26" s="21">
        <f t="shared" si="3"/>
        <v>0.5</v>
      </c>
    </row>
    <row r="27" spans="1:10" x14ac:dyDescent="0.2">
      <c r="A27" s="7" t="s">
        <v>61</v>
      </c>
      <c r="B27" s="65">
        <v>445</v>
      </c>
      <c r="C27" s="66">
        <v>324</v>
      </c>
      <c r="D27" s="65">
        <v>2169</v>
      </c>
      <c r="E27" s="66">
        <v>1425</v>
      </c>
      <c r="F27" s="67"/>
      <c r="G27" s="65">
        <f t="shared" si="0"/>
        <v>121</v>
      </c>
      <c r="H27" s="66">
        <f t="shared" si="1"/>
        <v>744</v>
      </c>
      <c r="I27" s="20">
        <f t="shared" si="2"/>
        <v>0.37345679012345678</v>
      </c>
      <c r="J27" s="21">
        <f t="shared" si="3"/>
        <v>0.52210526315789474</v>
      </c>
    </row>
    <row r="28" spans="1:10" x14ac:dyDescent="0.2">
      <c r="A28" s="7" t="s">
        <v>62</v>
      </c>
      <c r="B28" s="65">
        <v>0</v>
      </c>
      <c r="C28" s="66">
        <v>1</v>
      </c>
      <c r="D28" s="65">
        <v>5</v>
      </c>
      <c r="E28" s="66">
        <v>5</v>
      </c>
      <c r="F28" s="67"/>
      <c r="G28" s="65">
        <f t="shared" si="0"/>
        <v>-1</v>
      </c>
      <c r="H28" s="66">
        <f t="shared" si="1"/>
        <v>0</v>
      </c>
      <c r="I28" s="20">
        <f t="shared" si="2"/>
        <v>-1</v>
      </c>
      <c r="J28" s="21">
        <f t="shared" si="3"/>
        <v>0</v>
      </c>
    </row>
    <row r="29" spans="1:10" x14ac:dyDescent="0.2">
      <c r="A29" s="7" t="s">
        <v>63</v>
      </c>
      <c r="B29" s="65">
        <v>38</v>
      </c>
      <c r="C29" s="66">
        <v>62</v>
      </c>
      <c r="D29" s="65">
        <v>167</v>
      </c>
      <c r="E29" s="66">
        <v>155</v>
      </c>
      <c r="F29" s="67"/>
      <c r="G29" s="65">
        <f t="shared" si="0"/>
        <v>-24</v>
      </c>
      <c r="H29" s="66">
        <f t="shared" si="1"/>
        <v>12</v>
      </c>
      <c r="I29" s="20">
        <f t="shared" si="2"/>
        <v>-0.38709677419354838</v>
      </c>
      <c r="J29" s="21">
        <f t="shared" si="3"/>
        <v>7.7419354838709681E-2</v>
      </c>
    </row>
    <row r="30" spans="1:10" x14ac:dyDescent="0.2">
      <c r="A30" s="7" t="s">
        <v>64</v>
      </c>
      <c r="B30" s="65">
        <v>59</v>
      </c>
      <c r="C30" s="66">
        <v>48</v>
      </c>
      <c r="D30" s="65">
        <v>254</v>
      </c>
      <c r="E30" s="66">
        <v>153</v>
      </c>
      <c r="F30" s="67"/>
      <c r="G30" s="65">
        <f t="shared" si="0"/>
        <v>11</v>
      </c>
      <c r="H30" s="66">
        <f t="shared" si="1"/>
        <v>101</v>
      </c>
      <c r="I30" s="20">
        <f t="shared" si="2"/>
        <v>0.22916666666666666</v>
      </c>
      <c r="J30" s="21">
        <f t="shared" si="3"/>
        <v>0.66013071895424835</v>
      </c>
    </row>
    <row r="31" spans="1:10" x14ac:dyDescent="0.2">
      <c r="A31" s="7" t="s">
        <v>65</v>
      </c>
      <c r="B31" s="65">
        <v>34</v>
      </c>
      <c r="C31" s="66">
        <v>70</v>
      </c>
      <c r="D31" s="65">
        <v>205</v>
      </c>
      <c r="E31" s="66">
        <v>170</v>
      </c>
      <c r="F31" s="67"/>
      <c r="G31" s="65">
        <f t="shared" si="0"/>
        <v>-36</v>
      </c>
      <c r="H31" s="66">
        <f t="shared" si="1"/>
        <v>35</v>
      </c>
      <c r="I31" s="20">
        <f t="shared" si="2"/>
        <v>-0.51428571428571423</v>
      </c>
      <c r="J31" s="21">
        <f t="shared" si="3"/>
        <v>0.20588235294117646</v>
      </c>
    </row>
    <row r="32" spans="1:10" x14ac:dyDescent="0.2">
      <c r="A32" s="7" t="s">
        <v>66</v>
      </c>
      <c r="B32" s="65">
        <v>0</v>
      </c>
      <c r="C32" s="66">
        <v>0</v>
      </c>
      <c r="D32" s="65">
        <v>1</v>
      </c>
      <c r="E32" s="66">
        <v>1</v>
      </c>
      <c r="F32" s="67"/>
      <c r="G32" s="65">
        <f t="shared" si="0"/>
        <v>0</v>
      </c>
      <c r="H32" s="66">
        <f t="shared" si="1"/>
        <v>0</v>
      </c>
      <c r="I32" s="20" t="str">
        <f t="shared" si="2"/>
        <v>-</v>
      </c>
      <c r="J32" s="21">
        <f t="shared" si="3"/>
        <v>0</v>
      </c>
    </row>
    <row r="33" spans="1:10" x14ac:dyDescent="0.2">
      <c r="A33" s="7" t="s">
        <v>69</v>
      </c>
      <c r="B33" s="65">
        <v>2</v>
      </c>
      <c r="C33" s="66">
        <v>5</v>
      </c>
      <c r="D33" s="65">
        <v>5</v>
      </c>
      <c r="E33" s="66">
        <v>9</v>
      </c>
      <c r="F33" s="67"/>
      <c r="G33" s="65">
        <f t="shared" si="0"/>
        <v>-3</v>
      </c>
      <c r="H33" s="66">
        <f t="shared" si="1"/>
        <v>-4</v>
      </c>
      <c r="I33" s="20">
        <f t="shared" si="2"/>
        <v>-0.6</v>
      </c>
      <c r="J33" s="21">
        <f t="shared" si="3"/>
        <v>-0.44444444444444442</v>
      </c>
    </row>
    <row r="34" spans="1:10" x14ac:dyDescent="0.2">
      <c r="A34" s="7" t="s">
        <v>70</v>
      </c>
      <c r="B34" s="65">
        <v>883</v>
      </c>
      <c r="C34" s="66">
        <v>711</v>
      </c>
      <c r="D34" s="65">
        <v>4709</v>
      </c>
      <c r="E34" s="66">
        <v>2895</v>
      </c>
      <c r="F34" s="67"/>
      <c r="G34" s="65">
        <f t="shared" si="0"/>
        <v>172</v>
      </c>
      <c r="H34" s="66">
        <f t="shared" si="1"/>
        <v>1814</v>
      </c>
      <c r="I34" s="20">
        <f t="shared" si="2"/>
        <v>0.2419127988748242</v>
      </c>
      <c r="J34" s="21">
        <f t="shared" si="3"/>
        <v>0.62659758203799654</v>
      </c>
    </row>
    <row r="35" spans="1:10" x14ac:dyDescent="0.2">
      <c r="A35" s="7" t="s">
        <v>71</v>
      </c>
      <c r="B35" s="65">
        <v>1</v>
      </c>
      <c r="C35" s="66">
        <v>1</v>
      </c>
      <c r="D35" s="65">
        <v>3</v>
      </c>
      <c r="E35" s="66">
        <v>6</v>
      </c>
      <c r="F35" s="67"/>
      <c r="G35" s="65">
        <f t="shared" si="0"/>
        <v>0</v>
      </c>
      <c r="H35" s="66">
        <f t="shared" si="1"/>
        <v>-3</v>
      </c>
      <c r="I35" s="20">
        <f t="shared" si="2"/>
        <v>0</v>
      </c>
      <c r="J35" s="21">
        <f t="shared" si="3"/>
        <v>-0.5</v>
      </c>
    </row>
    <row r="36" spans="1:10" x14ac:dyDescent="0.2">
      <c r="A36" s="7" t="s">
        <v>72</v>
      </c>
      <c r="B36" s="65">
        <v>125</v>
      </c>
      <c r="C36" s="66">
        <v>256</v>
      </c>
      <c r="D36" s="65">
        <v>568</v>
      </c>
      <c r="E36" s="66">
        <v>583</v>
      </c>
      <c r="F36" s="67"/>
      <c r="G36" s="65">
        <f t="shared" si="0"/>
        <v>-131</v>
      </c>
      <c r="H36" s="66">
        <f t="shared" si="1"/>
        <v>-15</v>
      </c>
      <c r="I36" s="20">
        <f t="shared" si="2"/>
        <v>-0.51171875</v>
      </c>
      <c r="J36" s="21">
        <f t="shared" si="3"/>
        <v>-2.5728987993138937E-2</v>
      </c>
    </row>
    <row r="37" spans="1:10" x14ac:dyDescent="0.2">
      <c r="A37" s="7" t="s">
        <v>74</v>
      </c>
      <c r="B37" s="65">
        <v>42</v>
      </c>
      <c r="C37" s="66">
        <v>64</v>
      </c>
      <c r="D37" s="65">
        <v>135</v>
      </c>
      <c r="E37" s="66">
        <v>146</v>
      </c>
      <c r="F37" s="67"/>
      <c r="G37" s="65">
        <f t="shared" si="0"/>
        <v>-22</v>
      </c>
      <c r="H37" s="66">
        <f t="shared" si="1"/>
        <v>-11</v>
      </c>
      <c r="I37" s="20">
        <f t="shared" si="2"/>
        <v>-0.34375</v>
      </c>
      <c r="J37" s="21">
        <f t="shared" si="3"/>
        <v>-7.5342465753424653E-2</v>
      </c>
    </row>
    <row r="38" spans="1:10" x14ac:dyDescent="0.2">
      <c r="A38" s="7" t="s">
        <v>75</v>
      </c>
      <c r="B38" s="65">
        <v>195</v>
      </c>
      <c r="C38" s="66">
        <v>86</v>
      </c>
      <c r="D38" s="65">
        <v>1149</v>
      </c>
      <c r="E38" s="66">
        <v>319</v>
      </c>
      <c r="F38" s="67"/>
      <c r="G38" s="65">
        <f t="shared" ref="G38:G68" si="4">B38-C38</f>
        <v>109</v>
      </c>
      <c r="H38" s="66">
        <f t="shared" ref="H38:H68" si="5">D38-E38</f>
        <v>830</v>
      </c>
      <c r="I38" s="20">
        <f t="shared" ref="I38:I68" si="6">IF(C38=0, "-", IF(G38/C38&lt;10, G38/C38, "&gt;999%"))</f>
        <v>1.2674418604651163</v>
      </c>
      <c r="J38" s="21">
        <f t="shared" ref="J38:J68" si="7">IF(E38=0, "-", IF(H38/E38&lt;10, H38/E38, "&gt;999%"))</f>
        <v>2.6018808777429467</v>
      </c>
    </row>
    <row r="39" spans="1:10" x14ac:dyDescent="0.2">
      <c r="A39" s="7" t="s">
        <v>76</v>
      </c>
      <c r="B39" s="65">
        <v>26</v>
      </c>
      <c r="C39" s="66">
        <v>17</v>
      </c>
      <c r="D39" s="65">
        <v>82</v>
      </c>
      <c r="E39" s="66">
        <v>50</v>
      </c>
      <c r="F39" s="67"/>
      <c r="G39" s="65">
        <f t="shared" si="4"/>
        <v>9</v>
      </c>
      <c r="H39" s="66">
        <f t="shared" si="5"/>
        <v>32</v>
      </c>
      <c r="I39" s="20">
        <f t="shared" si="6"/>
        <v>0.52941176470588236</v>
      </c>
      <c r="J39" s="21">
        <f t="shared" si="7"/>
        <v>0.64</v>
      </c>
    </row>
    <row r="40" spans="1:10" x14ac:dyDescent="0.2">
      <c r="A40" s="7" t="s">
        <v>77</v>
      </c>
      <c r="B40" s="65">
        <v>554</v>
      </c>
      <c r="C40" s="66">
        <v>692</v>
      </c>
      <c r="D40" s="65">
        <v>3548</v>
      </c>
      <c r="E40" s="66">
        <v>2822</v>
      </c>
      <c r="F40" s="67"/>
      <c r="G40" s="65">
        <f t="shared" si="4"/>
        <v>-138</v>
      </c>
      <c r="H40" s="66">
        <f t="shared" si="5"/>
        <v>726</v>
      </c>
      <c r="I40" s="20">
        <f t="shared" si="6"/>
        <v>-0.19942196531791909</v>
      </c>
      <c r="J40" s="21">
        <f t="shared" si="7"/>
        <v>0.25726435152374205</v>
      </c>
    </row>
    <row r="41" spans="1:10" x14ac:dyDescent="0.2">
      <c r="A41" s="7" t="s">
        <v>78</v>
      </c>
      <c r="B41" s="65">
        <v>262</v>
      </c>
      <c r="C41" s="66">
        <v>281</v>
      </c>
      <c r="D41" s="65">
        <v>1341</v>
      </c>
      <c r="E41" s="66">
        <v>1106</v>
      </c>
      <c r="F41" s="67"/>
      <c r="G41" s="65">
        <f t="shared" si="4"/>
        <v>-19</v>
      </c>
      <c r="H41" s="66">
        <f t="shared" si="5"/>
        <v>235</v>
      </c>
      <c r="I41" s="20">
        <f t="shared" si="6"/>
        <v>-6.7615658362989328E-2</v>
      </c>
      <c r="J41" s="21">
        <f t="shared" si="7"/>
        <v>0.21247739602169982</v>
      </c>
    </row>
    <row r="42" spans="1:10" x14ac:dyDescent="0.2">
      <c r="A42" s="7" t="s">
        <v>79</v>
      </c>
      <c r="B42" s="65">
        <v>6</v>
      </c>
      <c r="C42" s="66">
        <v>16</v>
      </c>
      <c r="D42" s="65">
        <v>34</v>
      </c>
      <c r="E42" s="66">
        <v>43</v>
      </c>
      <c r="F42" s="67"/>
      <c r="G42" s="65">
        <f t="shared" si="4"/>
        <v>-10</v>
      </c>
      <c r="H42" s="66">
        <f t="shared" si="5"/>
        <v>-9</v>
      </c>
      <c r="I42" s="20">
        <f t="shared" si="6"/>
        <v>-0.625</v>
      </c>
      <c r="J42" s="21">
        <f t="shared" si="7"/>
        <v>-0.20930232558139536</v>
      </c>
    </row>
    <row r="43" spans="1:10" x14ac:dyDescent="0.2">
      <c r="A43" s="7" t="s">
        <v>80</v>
      </c>
      <c r="B43" s="65">
        <v>18</v>
      </c>
      <c r="C43" s="66">
        <v>26</v>
      </c>
      <c r="D43" s="65">
        <v>158</v>
      </c>
      <c r="E43" s="66">
        <v>129</v>
      </c>
      <c r="F43" s="67"/>
      <c r="G43" s="65">
        <f t="shared" si="4"/>
        <v>-8</v>
      </c>
      <c r="H43" s="66">
        <f t="shared" si="5"/>
        <v>29</v>
      </c>
      <c r="I43" s="20">
        <f t="shared" si="6"/>
        <v>-0.30769230769230771</v>
      </c>
      <c r="J43" s="21">
        <f t="shared" si="7"/>
        <v>0.22480620155038761</v>
      </c>
    </row>
    <row r="44" spans="1:10" x14ac:dyDescent="0.2">
      <c r="A44" s="7" t="s">
        <v>81</v>
      </c>
      <c r="B44" s="65">
        <v>25</v>
      </c>
      <c r="C44" s="66">
        <v>30</v>
      </c>
      <c r="D44" s="65">
        <v>86</v>
      </c>
      <c r="E44" s="66">
        <v>79</v>
      </c>
      <c r="F44" s="67"/>
      <c r="G44" s="65">
        <f t="shared" si="4"/>
        <v>-5</v>
      </c>
      <c r="H44" s="66">
        <f t="shared" si="5"/>
        <v>7</v>
      </c>
      <c r="I44" s="20">
        <f t="shared" si="6"/>
        <v>-0.16666666666666666</v>
      </c>
      <c r="J44" s="21">
        <f t="shared" si="7"/>
        <v>8.8607594936708861E-2</v>
      </c>
    </row>
    <row r="45" spans="1:10" x14ac:dyDescent="0.2">
      <c r="A45" s="7" t="s">
        <v>82</v>
      </c>
      <c r="B45" s="65">
        <v>93</v>
      </c>
      <c r="C45" s="66">
        <v>48</v>
      </c>
      <c r="D45" s="65">
        <v>241</v>
      </c>
      <c r="E45" s="66">
        <v>144</v>
      </c>
      <c r="F45" s="67"/>
      <c r="G45" s="65">
        <f t="shared" si="4"/>
        <v>45</v>
      </c>
      <c r="H45" s="66">
        <f t="shared" si="5"/>
        <v>97</v>
      </c>
      <c r="I45" s="20">
        <f t="shared" si="6"/>
        <v>0.9375</v>
      </c>
      <c r="J45" s="21">
        <f t="shared" si="7"/>
        <v>0.67361111111111116</v>
      </c>
    </row>
    <row r="46" spans="1:10" x14ac:dyDescent="0.2">
      <c r="A46" s="7" t="s">
        <v>84</v>
      </c>
      <c r="B46" s="65">
        <v>43</v>
      </c>
      <c r="C46" s="66">
        <v>36</v>
      </c>
      <c r="D46" s="65">
        <v>283</v>
      </c>
      <c r="E46" s="66">
        <v>116</v>
      </c>
      <c r="F46" s="67"/>
      <c r="G46" s="65">
        <f t="shared" si="4"/>
        <v>7</v>
      </c>
      <c r="H46" s="66">
        <f t="shared" si="5"/>
        <v>167</v>
      </c>
      <c r="I46" s="20">
        <f t="shared" si="6"/>
        <v>0.19444444444444445</v>
      </c>
      <c r="J46" s="21">
        <f t="shared" si="7"/>
        <v>1.4396551724137931</v>
      </c>
    </row>
    <row r="47" spans="1:10" x14ac:dyDescent="0.2">
      <c r="A47" s="7" t="s">
        <v>85</v>
      </c>
      <c r="B47" s="65">
        <v>7</v>
      </c>
      <c r="C47" s="66">
        <v>1</v>
      </c>
      <c r="D47" s="65">
        <v>31</v>
      </c>
      <c r="E47" s="66">
        <v>11</v>
      </c>
      <c r="F47" s="67"/>
      <c r="G47" s="65">
        <f t="shared" si="4"/>
        <v>6</v>
      </c>
      <c r="H47" s="66">
        <f t="shared" si="5"/>
        <v>20</v>
      </c>
      <c r="I47" s="20">
        <f t="shared" si="6"/>
        <v>6</v>
      </c>
      <c r="J47" s="21">
        <f t="shared" si="7"/>
        <v>1.8181818181818181</v>
      </c>
    </row>
    <row r="48" spans="1:10" x14ac:dyDescent="0.2">
      <c r="A48" s="7" t="s">
        <v>86</v>
      </c>
      <c r="B48" s="65">
        <v>205</v>
      </c>
      <c r="C48" s="66">
        <v>282</v>
      </c>
      <c r="D48" s="65">
        <v>1482</v>
      </c>
      <c r="E48" s="66">
        <v>1165</v>
      </c>
      <c r="F48" s="67"/>
      <c r="G48" s="65">
        <f t="shared" si="4"/>
        <v>-77</v>
      </c>
      <c r="H48" s="66">
        <f t="shared" si="5"/>
        <v>317</v>
      </c>
      <c r="I48" s="20">
        <f t="shared" si="6"/>
        <v>-0.27304964539007093</v>
      </c>
      <c r="J48" s="21">
        <f t="shared" si="7"/>
        <v>0.27210300429184547</v>
      </c>
    </row>
    <row r="49" spans="1:10" x14ac:dyDescent="0.2">
      <c r="A49" s="7" t="s">
        <v>87</v>
      </c>
      <c r="B49" s="65">
        <v>170</v>
      </c>
      <c r="C49" s="66">
        <v>153</v>
      </c>
      <c r="D49" s="65">
        <v>737</v>
      </c>
      <c r="E49" s="66">
        <v>580</v>
      </c>
      <c r="F49" s="67"/>
      <c r="G49" s="65">
        <f t="shared" si="4"/>
        <v>17</v>
      </c>
      <c r="H49" s="66">
        <f t="shared" si="5"/>
        <v>157</v>
      </c>
      <c r="I49" s="20">
        <f t="shared" si="6"/>
        <v>0.1111111111111111</v>
      </c>
      <c r="J49" s="21">
        <f t="shared" si="7"/>
        <v>0.27068965517241378</v>
      </c>
    </row>
    <row r="50" spans="1:10" x14ac:dyDescent="0.2">
      <c r="A50" s="7" t="s">
        <v>88</v>
      </c>
      <c r="B50" s="65">
        <v>1361</v>
      </c>
      <c r="C50" s="66">
        <v>1655</v>
      </c>
      <c r="D50" s="65">
        <v>8432</v>
      </c>
      <c r="E50" s="66">
        <v>6966</v>
      </c>
      <c r="F50" s="67"/>
      <c r="G50" s="65">
        <f t="shared" si="4"/>
        <v>-294</v>
      </c>
      <c r="H50" s="66">
        <f t="shared" si="5"/>
        <v>1466</v>
      </c>
      <c r="I50" s="20">
        <f t="shared" si="6"/>
        <v>-0.17764350453172206</v>
      </c>
      <c r="J50" s="21">
        <f t="shared" si="7"/>
        <v>0.21045076083835773</v>
      </c>
    </row>
    <row r="51" spans="1:10" x14ac:dyDescent="0.2">
      <c r="A51" s="7" t="s">
        <v>90</v>
      </c>
      <c r="B51" s="65">
        <v>325</v>
      </c>
      <c r="C51" s="66">
        <v>299</v>
      </c>
      <c r="D51" s="65">
        <v>1416</v>
      </c>
      <c r="E51" s="66">
        <v>953</v>
      </c>
      <c r="F51" s="67"/>
      <c r="G51" s="65">
        <f t="shared" si="4"/>
        <v>26</v>
      </c>
      <c r="H51" s="66">
        <f t="shared" si="5"/>
        <v>463</v>
      </c>
      <c r="I51" s="20">
        <f t="shared" si="6"/>
        <v>8.6956521739130432E-2</v>
      </c>
      <c r="J51" s="21">
        <f t="shared" si="7"/>
        <v>0.48583420776495279</v>
      </c>
    </row>
    <row r="52" spans="1:10" x14ac:dyDescent="0.2">
      <c r="A52" s="7" t="s">
        <v>91</v>
      </c>
      <c r="B52" s="65">
        <v>42</v>
      </c>
      <c r="C52" s="66">
        <v>39</v>
      </c>
      <c r="D52" s="65">
        <v>189</v>
      </c>
      <c r="E52" s="66">
        <v>133</v>
      </c>
      <c r="F52" s="67"/>
      <c r="G52" s="65">
        <f t="shared" si="4"/>
        <v>3</v>
      </c>
      <c r="H52" s="66">
        <f t="shared" si="5"/>
        <v>56</v>
      </c>
      <c r="I52" s="20">
        <f t="shared" si="6"/>
        <v>7.6923076923076927E-2</v>
      </c>
      <c r="J52" s="21">
        <f t="shared" si="7"/>
        <v>0.42105263157894735</v>
      </c>
    </row>
    <row r="53" spans="1:10" x14ac:dyDescent="0.2">
      <c r="A53" s="142" t="s">
        <v>39</v>
      </c>
      <c r="B53" s="143">
        <v>6</v>
      </c>
      <c r="C53" s="144">
        <v>4</v>
      </c>
      <c r="D53" s="143">
        <v>15</v>
      </c>
      <c r="E53" s="144">
        <v>9</v>
      </c>
      <c r="F53" s="145"/>
      <c r="G53" s="143">
        <f t="shared" si="4"/>
        <v>2</v>
      </c>
      <c r="H53" s="144">
        <f t="shared" si="5"/>
        <v>6</v>
      </c>
      <c r="I53" s="151">
        <f t="shared" si="6"/>
        <v>0.5</v>
      </c>
      <c r="J53" s="152">
        <f t="shared" si="7"/>
        <v>0.66666666666666663</v>
      </c>
    </row>
    <row r="54" spans="1:10" x14ac:dyDescent="0.2">
      <c r="A54" s="7" t="s">
        <v>44</v>
      </c>
      <c r="B54" s="65">
        <v>5</v>
      </c>
      <c r="C54" s="66">
        <v>4</v>
      </c>
      <c r="D54" s="65">
        <v>16</v>
      </c>
      <c r="E54" s="66">
        <v>15</v>
      </c>
      <c r="F54" s="67"/>
      <c r="G54" s="65">
        <f t="shared" si="4"/>
        <v>1</v>
      </c>
      <c r="H54" s="66">
        <f t="shared" si="5"/>
        <v>1</v>
      </c>
      <c r="I54" s="20">
        <f t="shared" si="6"/>
        <v>0.25</v>
      </c>
      <c r="J54" s="21">
        <f t="shared" si="7"/>
        <v>6.6666666666666666E-2</v>
      </c>
    </row>
    <row r="55" spans="1:10" x14ac:dyDescent="0.2">
      <c r="A55" s="7" t="s">
        <v>45</v>
      </c>
      <c r="B55" s="65">
        <v>25</v>
      </c>
      <c r="C55" s="66">
        <v>26</v>
      </c>
      <c r="D55" s="65">
        <v>110</v>
      </c>
      <c r="E55" s="66">
        <v>82</v>
      </c>
      <c r="F55" s="67"/>
      <c r="G55" s="65">
        <f t="shared" si="4"/>
        <v>-1</v>
      </c>
      <c r="H55" s="66">
        <f t="shared" si="5"/>
        <v>28</v>
      </c>
      <c r="I55" s="20">
        <f t="shared" si="6"/>
        <v>-3.8461538461538464E-2</v>
      </c>
      <c r="J55" s="21">
        <f t="shared" si="7"/>
        <v>0.34146341463414637</v>
      </c>
    </row>
    <row r="56" spans="1:10" x14ac:dyDescent="0.2">
      <c r="A56" s="7" t="s">
        <v>48</v>
      </c>
      <c r="B56" s="65">
        <v>68</v>
      </c>
      <c r="C56" s="66">
        <v>101</v>
      </c>
      <c r="D56" s="65">
        <v>208</v>
      </c>
      <c r="E56" s="66">
        <v>199</v>
      </c>
      <c r="F56" s="67"/>
      <c r="G56" s="65">
        <f t="shared" si="4"/>
        <v>-33</v>
      </c>
      <c r="H56" s="66">
        <f t="shared" si="5"/>
        <v>9</v>
      </c>
      <c r="I56" s="20">
        <f t="shared" si="6"/>
        <v>-0.32673267326732675</v>
      </c>
      <c r="J56" s="21">
        <f t="shared" si="7"/>
        <v>4.5226130653266333E-2</v>
      </c>
    </row>
    <row r="57" spans="1:10" x14ac:dyDescent="0.2">
      <c r="A57" s="7" t="s">
        <v>52</v>
      </c>
      <c r="B57" s="65">
        <v>9</v>
      </c>
      <c r="C57" s="66">
        <v>4</v>
      </c>
      <c r="D57" s="65">
        <v>23</v>
      </c>
      <c r="E57" s="66">
        <v>6</v>
      </c>
      <c r="F57" s="67"/>
      <c r="G57" s="65">
        <f t="shared" si="4"/>
        <v>5</v>
      </c>
      <c r="H57" s="66">
        <f t="shared" si="5"/>
        <v>17</v>
      </c>
      <c r="I57" s="20">
        <f t="shared" si="6"/>
        <v>1.25</v>
      </c>
      <c r="J57" s="21">
        <f t="shared" si="7"/>
        <v>2.8333333333333335</v>
      </c>
    </row>
    <row r="58" spans="1:10" x14ac:dyDescent="0.2">
      <c r="A58" s="7" t="s">
        <v>53</v>
      </c>
      <c r="B58" s="65">
        <v>0</v>
      </c>
      <c r="C58" s="66">
        <v>0</v>
      </c>
      <c r="D58" s="65">
        <v>0</v>
      </c>
      <c r="E58" s="66">
        <v>1</v>
      </c>
      <c r="F58" s="67"/>
      <c r="G58" s="65">
        <f t="shared" si="4"/>
        <v>0</v>
      </c>
      <c r="H58" s="66">
        <f t="shared" si="5"/>
        <v>-1</v>
      </c>
      <c r="I58" s="20" t="str">
        <f t="shared" si="6"/>
        <v>-</v>
      </c>
      <c r="J58" s="21">
        <f t="shared" si="7"/>
        <v>-1</v>
      </c>
    </row>
    <row r="59" spans="1:10" x14ac:dyDescent="0.2">
      <c r="A59" s="7" t="s">
        <v>54</v>
      </c>
      <c r="B59" s="65">
        <v>87</v>
      </c>
      <c r="C59" s="66">
        <v>84</v>
      </c>
      <c r="D59" s="65">
        <v>385</v>
      </c>
      <c r="E59" s="66">
        <v>332</v>
      </c>
      <c r="F59" s="67"/>
      <c r="G59" s="65">
        <f t="shared" si="4"/>
        <v>3</v>
      </c>
      <c r="H59" s="66">
        <f t="shared" si="5"/>
        <v>53</v>
      </c>
      <c r="I59" s="20">
        <f t="shared" si="6"/>
        <v>3.5714285714285712E-2</v>
      </c>
      <c r="J59" s="21">
        <f t="shared" si="7"/>
        <v>0.15963855421686746</v>
      </c>
    </row>
    <row r="60" spans="1:10" x14ac:dyDescent="0.2">
      <c r="A60" s="7" t="s">
        <v>57</v>
      </c>
      <c r="B60" s="65">
        <v>6</v>
      </c>
      <c r="C60" s="66">
        <v>12</v>
      </c>
      <c r="D60" s="65">
        <v>22</v>
      </c>
      <c r="E60" s="66">
        <v>35</v>
      </c>
      <c r="F60" s="67"/>
      <c r="G60" s="65">
        <f t="shared" si="4"/>
        <v>-6</v>
      </c>
      <c r="H60" s="66">
        <f t="shared" si="5"/>
        <v>-13</v>
      </c>
      <c r="I60" s="20">
        <f t="shared" si="6"/>
        <v>-0.5</v>
      </c>
      <c r="J60" s="21">
        <f t="shared" si="7"/>
        <v>-0.37142857142857144</v>
      </c>
    </row>
    <row r="61" spans="1:10" x14ac:dyDescent="0.2">
      <c r="A61" s="7" t="s">
        <v>60</v>
      </c>
      <c r="B61" s="65">
        <v>24</v>
      </c>
      <c r="C61" s="66">
        <v>16</v>
      </c>
      <c r="D61" s="65">
        <v>98</v>
      </c>
      <c r="E61" s="66">
        <v>68</v>
      </c>
      <c r="F61" s="67"/>
      <c r="G61" s="65">
        <f t="shared" si="4"/>
        <v>8</v>
      </c>
      <c r="H61" s="66">
        <f t="shared" si="5"/>
        <v>30</v>
      </c>
      <c r="I61" s="20">
        <f t="shared" si="6"/>
        <v>0.5</v>
      </c>
      <c r="J61" s="21">
        <f t="shared" si="7"/>
        <v>0.44117647058823528</v>
      </c>
    </row>
    <row r="62" spans="1:10" x14ac:dyDescent="0.2">
      <c r="A62" s="7" t="s">
        <v>67</v>
      </c>
      <c r="B62" s="65">
        <v>3</v>
      </c>
      <c r="C62" s="66">
        <v>5</v>
      </c>
      <c r="D62" s="65">
        <v>14</v>
      </c>
      <c r="E62" s="66">
        <v>15</v>
      </c>
      <c r="F62" s="67"/>
      <c r="G62" s="65">
        <f t="shared" si="4"/>
        <v>-2</v>
      </c>
      <c r="H62" s="66">
        <f t="shared" si="5"/>
        <v>-1</v>
      </c>
      <c r="I62" s="20">
        <f t="shared" si="6"/>
        <v>-0.4</v>
      </c>
      <c r="J62" s="21">
        <f t="shared" si="7"/>
        <v>-6.6666666666666666E-2</v>
      </c>
    </row>
    <row r="63" spans="1:10" x14ac:dyDescent="0.2">
      <c r="A63" s="7" t="s">
        <v>68</v>
      </c>
      <c r="B63" s="65">
        <v>2</v>
      </c>
      <c r="C63" s="66">
        <v>0</v>
      </c>
      <c r="D63" s="65">
        <v>11</v>
      </c>
      <c r="E63" s="66">
        <v>3</v>
      </c>
      <c r="F63" s="67"/>
      <c r="G63" s="65">
        <f t="shared" si="4"/>
        <v>2</v>
      </c>
      <c r="H63" s="66">
        <f t="shared" si="5"/>
        <v>8</v>
      </c>
      <c r="I63" s="20" t="str">
        <f t="shared" si="6"/>
        <v>-</v>
      </c>
      <c r="J63" s="21">
        <f t="shared" si="7"/>
        <v>2.6666666666666665</v>
      </c>
    </row>
    <row r="64" spans="1:10" x14ac:dyDescent="0.2">
      <c r="A64" s="7" t="s">
        <v>73</v>
      </c>
      <c r="B64" s="65">
        <v>4</v>
      </c>
      <c r="C64" s="66">
        <v>8</v>
      </c>
      <c r="D64" s="65">
        <v>16</v>
      </c>
      <c r="E64" s="66">
        <v>34</v>
      </c>
      <c r="F64" s="67"/>
      <c r="G64" s="65">
        <f t="shared" si="4"/>
        <v>-4</v>
      </c>
      <c r="H64" s="66">
        <f t="shared" si="5"/>
        <v>-18</v>
      </c>
      <c r="I64" s="20">
        <f t="shared" si="6"/>
        <v>-0.5</v>
      </c>
      <c r="J64" s="21">
        <f t="shared" si="7"/>
        <v>-0.52941176470588236</v>
      </c>
    </row>
    <row r="65" spans="1:10" x14ac:dyDescent="0.2">
      <c r="A65" s="7" t="s">
        <v>83</v>
      </c>
      <c r="B65" s="65">
        <v>11</v>
      </c>
      <c r="C65" s="66">
        <v>7</v>
      </c>
      <c r="D65" s="65">
        <v>59</v>
      </c>
      <c r="E65" s="66">
        <v>42</v>
      </c>
      <c r="F65" s="67"/>
      <c r="G65" s="65">
        <f t="shared" si="4"/>
        <v>4</v>
      </c>
      <c r="H65" s="66">
        <f t="shared" si="5"/>
        <v>17</v>
      </c>
      <c r="I65" s="20">
        <f t="shared" si="6"/>
        <v>0.5714285714285714</v>
      </c>
      <c r="J65" s="21">
        <f t="shared" si="7"/>
        <v>0.40476190476190477</v>
      </c>
    </row>
    <row r="66" spans="1:10" x14ac:dyDescent="0.2">
      <c r="A66" s="7" t="s">
        <v>89</v>
      </c>
      <c r="B66" s="65">
        <v>1</v>
      </c>
      <c r="C66" s="66">
        <v>4</v>
      </c>
      <c r="D66" s="65">
        <v>18</v>
      </c>
      <c r="E66" s="66">
        <v>12</v>
      </c>
      <c r="F66" s="67"/>
      <c r="G66" s="65">
        <f t="shared" si="4"/>
        <v>-3</v>
      </c>
      <c r="H66" s="66">
        <f t="shared" si="5"/>
        <v>6</v>
      </c>
      <c r="I66" s="20">
        <f t="shared" si="6"/>
        <v>-0.75</v>
      </c>
      <c r="J66" s="21">
        <f t="shared" si="7"/>
        <v>0.5</v>
      </c>
    </row>
    <row r="67" spans="1:10" x14ac:dyDescent="0.2">
      <c r="A67" s="7" t="s">
        <v>92</v>
      </c>
      <c r="B67" s="65">
        <v>4</v>
      </c>
      <c r="C67" s="66">
        <v>11</v>
      </c>
      <c r="D67" s="65">
        <v>38</v>
      </c>
      <c r="E67" s="66">
        <v>53</v>
      </c>
      <c r="F67" s="67"/>
      <c r="G67" s="65">
        <f t="shared" si="4"/>
        <v>-7</v>
      </c>
      <c r="H67" s="66">
        <f t="shared" si="5"/>
        <v>-15</v>
      </c>
      <c r="I67" s="20">
        <f t="shared" si="6"/>
        <v>-0.63636363636363635</v>
      </c>
      <c r="J67" s="21">
        <f t="shared" si="7"/>
        <v>-0.28301886792452829</v>
      </c>
    </row>
    <row r="68" spans="1:10" x14ac:dyDescent="0.2">
      <c r="A68" s="7" t="s">
        <v>93</v>
      </c>
      <c r="B68" s="65">
        <v>11</v>
      </c>
      <c r="C68" s="66">
        <v>1</v>
      </c>
      <c r="D68" s="65">
        <v>24</v>
      </c>
      <c r="E68" s="66">
        <v>16</v>
      </c>
      <c r="F68" s="67"/>
      <c r="G68" s="65">
        <f t="shared" si="4"/>
        <v>10</v>
      </c>
      <c r="H68" s="66">
        <f t="shared" si="5"/>
        <v>8</v>
      </c>
      <c r="I68" s="20" t="str">
        <f t="shared" si="6"/>
        <v>&gt;999%</v>
      </c>
      <c r="J68" s="21">
        <f t="shared" si="7"/>
        <v>0.5</v>
      </c>
    </row>
    <row r="69" spans="1:10" x14ac:dyDescent="0.2">
      <c r="A69" s="1"/>
      <c r="B69" s="68"/>
      <c r="C69" s="69"/>
      <c r="D69" s="68"/>
      <c r="E69" s="69"/>
      <c r="F69" s="70"/>
      <c r="G69" s="68"/>
      <c r="H69" s="69"/>
      <c r="I69" s="5"/>
      <c r="J69" s="6"/>
    </row>
    <row r="70" spans="1:10" s="43" customFormat="1" x14ac:dyDescent="0.2">
      <c r="A70" s="27" t="s">
        <v>5</v>
      </c>
      <c r="B70" s="71">
        <f>SUM(B6:B69)</f>
        <v>6802</v>
      </c>
      <c r="C70" s="72">
        <f>SUM(C6:C69)</f>
        <v>7200</v>
      </c>
      <c r="D70" s="71">
        <f>SUM(D6:D69)</f>
        <v>36274</v>
      </c>
      <c r="E70" s="72">
        <f>SUM(E6:E69)</f>
        <v>28087</v>
      </c>
      <c r="F70" s="73"/>
      <c r="G70" s="71">
        <f>SUM(G6:G69)</f>
        <v>-398</v>
      </c>
      <c r="H70" s="72">
        <f>SUM(H6:H69)</f>
        <v>8187</v>
      </c>
      <c r="I70" s="37">
        <f>IF(C70=0, 0, G70/C70)</f>
        <v>-5.527777777777778E-2</v>
      </c>
      <c r="J70" s="38">
        <f>IF(E70=0, 0, H70/E70)</f>
        <v>0.29148716488054971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0"/>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105</v>
      </c>
      <c r="B2" s="202" t="s">
        <v>95</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0.11761246692149399</v>
      </c>
      <c r="C6" s="17">
        <v>0.11111111111111101</v>
      </c>
      <c r="D6" s="16">
        <v>7.9947069526382503E-2</v>
      </c>
      <c r="E6" s="17">
        <v>9.6129882151885199E-2</v>
      </c>
      <c r="F6" s="12"/>
      <c r="G6" s="10">
        <f t="shared" ref="G6:G37" si="0">B6-C6</f>
        <v>6.5013558103829833E-3</v>
      </c>
      <c r="H6" s="11">
        <f t="shared" ref="H6:H37" si="1">D6-E6</f>
        <v>-1.6182812625502696E-2</v>
      </c>
    </row>
    <row r="7" spans="1:8" x14ac:dyDescent="0.2">
      <c r="A7" s="7" t="s">
        <v>32</v>
      </c>
      <c r="B7" s="16">
        <v>1.47015583651867E-2</v>
      </c>
      <c r="C7" s="17">
        <v>0</v>
      </c>
      <c r="D7" s="16">
        <v>1.3783977504548699E-2</v>
      </c>
      <c r="E7" s="17">
        <v>7.1207320112507601E-3</v>
      </c>
      <c r="F7" s="12"/>
      <c r="G7" s="10">
        <f t="shared" si="0"/>
        <v>1.47015583651867E-2</v>
      </c>
      <c r="H7" s="11">
        <f t="shared" si="1"/>
        <v>6.6632454932979389E-3</v>
      </c>
    </row>
    <row r="8" spans="1:8" x14ac:dyDescent="0.2">
      <c r="A8" s="7" t="s">
        <v>33</v>
      </c>
      <c r="B8" s="16">
        <v>0.73507791825933499</v>
      </c>
      <c r="C8" s="17">
        <v>1.1111111111111098</v>
      </c>
      <c r="D8" s="16">
        <v>0.995203175828417</v>
      </c>
      <c r="E8" s="17">
        <v>0.91857442945134804</v>
      </c>
      <c r="F8" s="12"/>
      <c r="G8" s="10">
        <f t="shared" si="0"/>
        <v>-0.37603319285177483</v>
      </c>
      <c r="H8" s="11">
        <f t="shared" si="1"/>
        <v>7.6628746377068957E-2</v>
      </c>
    </row>
    <row r="9" spans="1:8" x14ac:dyDescent="0.2">
      <c r="A9" s="7" t="s">
        <v>34</v>
      </c>
      <c r="B9" s="16">
        <v>4.4104675095560097E-2</v>
      </c>
      <c r="C9" s="17">
        <v>5.5555555555555601E-2</v>
      </c>
      <c r="D9" s="16">
        <v>2.20543640072779E-2</v>
      </c>
      <c r="E9" s="17">
        <v>3.5603660056253802E-2</v>
      </c>
      <c r="F9" s="12"/>
      <c r="G9" s="10">
        <f t="shared" si="0"/>
        <v>-1.1450880459995504E-2</v>
      </c>
      <c r="H9" s="11">
        <f t="shared" si="1"/>
        <v>-1.3549296048975902E-2</v>
      </c>
    </row>
    <row r="10" spans="1:8" x14ac:dyDescent="0.2">
      <c r="A10" s="7" t="s">
        <v>35</v>
      </c>
      <c r="B10" s="16">
        <v>1.5730667450749798</v>
      </c>
      <c r="C10" s="17">
        <v>1.1527777777777799</v>
      </c>
      <c r="D10" s="16">
        <v>1.27088272591939</v>
      </c>
      <c r="E10" s="17">
        <v>1.3493787161320201</v>
      </c>
      <c r="F10" s="12"/>
      <c r="G10" s="10">
        <f t="shared" si="0"/>
        <v>0.42028896729719989</v>
      </c>
      <c r="H10" s="11">
        <f t="shared" si="1"/>
        <v>-7.8495990212630096E-2</v>
      </c>
    </row>
    <row r="11" spans="1:8" x14ac:dyDescent="0.2">
      <c r="A11" s="7" t="s">
        <v>36</v>
      </c>
      <c r="B11" s="16">
        <v>0.16171714201705401</v>
      </c>
      <c r="C11" s="17">
        <v>0</v>
      </c>
      <c r="D11" s="16">
        <v>7.4433478524563002E-2</v>
      </c>
      <c r="E11" s="17">
        <v>0</v>
      </c>
      <c r="F11" s="12"/>
      <c r="G11" s="10">
        <f t="shared" si="0"/>
        <v>0.16171714201705401</v>
      </c>
      <c r="H11" s="11">
        <f t="shared" si="1"/>
        <v>7.4433478524563002E-2</v>
      </c>
    </row>
    <row r="12" spans="1:8" x14ac:dyDescent="0.2">
      <c r="A12" s="7" t="s">
        <v>37</v>
      </c>
      <c r="B12" s="16">
        <v>0</v>
      </c>
      <c r="C12" s="17">
        <v>2.7777777777777801E-2</v>
      </c>
      <c r="D12" s="16">
        <v>1.9297568506368202E-2</v>
      </c>
      <c r="E12" s="17">
        <v>3.2043294050628404E-2</v>
      </c>
      <c r="F12" s="12"/>
      <c r="G12" s="10">
        <f t="shared" si="0"/>
        <v>-2.7777777777777801E-2</v>
      </c>
      <c r="H12" s="11">
        <f t="shared" si="1"/>
        <v>-1.2745725544260202E-2</v>
      </c>
    </row>
    <row r="13" spans="1:8" x14ac:dyDescent="0.2">
      <c r="A13" s="7" t="s">
        <v>38</v>
      </c>
      <c r="B13" s="16">
        <v>1.47015583651867E-2</v>
      </c>
      <c r="C13" s="17">
        <v>0</v>
      </c>
      <c r="D13" s="16">
        <v>8.2703865027292309E-3</v>
      </c>
      <c r="E13" s="17">
        <v>3.5603660056253801E-3</v>
      </c>
      <c r="F13" s="12"/>
      <c r="G13" s="10">
        <f t="shared" si="0"/>
        <v>1.47015583651867E-2</v>
      </c>
      <c r="H13" s="11">
        <f t="shared" si="1"/>
        <v>4.7100204971038508E-3</v>
      </c>
    </row>
    <row r="14" spans="1:8" x14ac:dyDescent="0.2">
      <c r="A14" s="7" t="s">
        <v>40</v>
      </c>
      <c r="B14" s="16">
        <v>0</v>
      </c>
      <c r="C14" s="17">
        <v>0</v>
      </c>
      <c r="D14" s="16">
        <v>5.5135910018194898E-3</v>
      </c>
      <c r="E14" s="17">
        <v>1.7801830028126901E-2</v>
      </c>
      <c r="F14" s="12"/>
      <c r="G14" s="10">
        <f t="shared" si="0"/>
        <v>0</v>
      </c>
      <c r="H14" s="11">
        <f t="shared" si="1"/>
        <v>-1.2288239026307411E-2</v>
      </c>
    </row>
    <row r="15" spans="1:8" x14ac:dyDescent="0.2">
      <c r="A15" s="7" t="s">
        <v>41</v>
      </c>
      <c r="B15" s="16">
        <v>0.13231402528667999</v>
      </c>
      <c r="C15" s="17">
        <v>5.5555555555555601E-2</v>
      </c>
      <c r="D15" s="16">
        <v>6.8919887522743598E-2</v>
      </c>
      <c r="E15" s="17">
        <v>7.4767686118132906E-2</v>
      </c>
      <c r="F15" s="12"/>
      <c r="G15" s="10">
        <f t="shared" si="0"/>
        <v>7.6758469731124379E-2</v>
      </c>
      <c r="H15" s="11">
        <f t="shared" si="1"/>
        <v>-5.8477985953893086E-3</v>
      </c>
    </row>
    <row r="16" spans="1:8" x14ac:dyDescent="0.2">
      <c r="A16" s="7" t="s">
        <v>42</v>
      </c>
      <c r="B16" s="16">
        <v>1.47015583651867E-2</v>
      </c>
      <c r="C16" s="17">
        <v>6.9444444444444406E-2</v>
      </c>
      <c r="D16" s="16">
        <v>6.8919887522743598E-2</v>
      </c>
      <c r="E16" s="17">
        <v>5.6965856090006102E-2</v>
      </c>
      <c r="F16" s="12"/>
      <c r="G16" s="10">
        <f t="shared" si="0"/>
        <v>-5.4742886079257702E-2</v>
      </c>
      <c r="H16" s="11">
        <f t="shared" si="1"/>
        <v>1.1954031432737496E-2</v>
      </c>
    </row>
    <row r="17" spans="1:8" x14ac:dyDescent="0.2">
      <c r="A17" s="7" t="s">
        <v>43</v>
      </c>
      <c r="B17" s="16">
        <v>7.3213760658629807</v>
      </c>
      <c r="C17" s="17">
        <v>6.3333333333333295</v>
      </c>
      <c r="D17" s="16">
        <v>6.2689529690687502</v>
      </c>
      <c r="E17" s="17">
        <v>6.1594331897318995</v>
      </c>
      <c r="F17" s="12"/>
      <c r="G17" s="10">
        <f t="shared" si="0"/>
        <v>0.98804273252965125</v>
      </c>
      <c r="H17" s="11">
        <f t="shared" si="1"/>
        <v>0.10951977933685075</v>
      </c>
    </row>
    <row r="18" spans="1:8" x14ac:dyDescent="0.2">
      <c r="A18" s="7" t="s">
        <v>46</v>
      </c>
      <c r="B18" s="16">
        <v>1.47015583651867E-2</v>
      </c>
      <c r="C18" s="17">
        <v>8.3333333333333301E-2</v>
      </c>
      <c r="D18" s="16">
        <v>2.7567955009097402E-3</v>
      </c>
      <c r="E18" s="17">
        <v>3.5603660056253802E-2</v>
      </c>
      <c r="F18" s="12"/>
      <c r="G18" s="10">
        <f t="shared" si="0"/>
        <v>-6.8631774968146597E-2</v>
      </c>
      <c r="H18" s="11">
        <f t="shared" si="1"/>
        <v>-3.2846864555344066E-2</v>
      </c>
    </row>
    <row r="19" spans="1:8" x14ac:dyDescent="0.2">
      <c r="A19" s="7" t="s">
        <v>47</v>
      </c>
      <c r="B19" s="16">
        <v>1.3819464863275499</v>
      </c>
      <c r="C19" s="17">
        <v>0.65277777777777801</v>
      </c>
      <c r="D19" s="16">
        <v>0.98417599382477805</v>
      </c>
      <c r="E19" s="17">
        <v>0.46640794673692498</v>
      </c>
      <c r="F19" s="12"/>
      <c r="G19" s="10">
        <f t="shared" si="0"/>
        <v>0.72916870854977189</v>
      </c>
      <c r="H19" s="11">
        <f t="shared" si="1"/>
        <v>0.51776804708785307</v>
      </c>
    </row>
    <row r="20" spans="1:8" x14ac:dyDescent="0.2">
      <c r="A20" s="7" t="s">
        <v>49</v>
      </c>
      <c r="B20" s="16">
        <v>0</v>
      </c>
      <c r="C20" s="17">
        <v>2.2361111111111098</v>
      </c>
      <c r="D20" s="16">
        <v>0</v>
      </c>
      <c r="E20" s="17">
        <v>4.22971481468295</v>
      </c>
      <c r="F20" s="12"/>
      <c r="G20" s="10">
        <f t="shared" si="0"/>
        <v>-2.2361111111111098</v>
      </c>
      <c r="H20" s="11">
        <f t="shared" si="1"/>
        <v>-4.22971481468295</v>
      </c>
    </row>
    <row r="21" spans="1:8" x14ac:dyDescent="0.2">
      <c r="A21" s="7" t="s">
        <v>50</v>
      </c>
      <c r="B21" s="16">
        <v>0.73507791825933499</v>
      </c>
      <c r="C21" s="17">
        <v>2.8611111111111103</v>
      </c>
      <c r="D21" s="16">
        <v>1.70369961956222</v>
      </c>
      <c r="E21" s="17">
        <v>3.27909709118097</v>
      </c>
      <c r="F21" s="12"/>
      <c r="G21" s="10">
        <f t="shared" si="0"/>
        <v>-2.1260331928517751</v>
      </c>
      <c r="H21" s="11">
        <f t="shared" si="1"/>
        <v>-1.57539747161875</v>
      </c>
    </row>
    <row r="22" spans="1:8" x14ac:dyDescent="0.2">
      <c r="A22" s="7" t="s">
        <v>51</v>
      </c>
      <c r="B22" s="16">
        <v>6.2922669802999103</v>
      </c>
      <c r="C22" s="17">
        <v>5.8333333333333304</v>
      </c>
      <c r="D22" s="16">
        <v>5.6789987318740698</v>
      </c>
      <c r="E22" s="17">
        <v>5.3085057143874401</v>
      </c>
      <c r="F22" s="12"/>
      <c r="G22" s="10">
        <f t="shared" si="0"/>
        <v>0.4589336469665799</v>
      </c>
      <c r="H22" s="11">
        <f t="shared" si="1"/>
        <v>0.37049301748662966</v>
      </c>
    </row>
    <row r="23" spans="1:8" x14ac:dyDescent="0.2">
      <c r="A23" s="7" t="s">
        <v>55</v>
      </c>
      <c r="B23" s="16">
        <v>3.8224051749485399</v>
      </c>
      <c r="C23" s="17">
        <v>2.5138888888888902</v>
      </c>
      <c r="D23" s="16">
        <v>3.6499972432045</v>
      </c>
      <c r="E23" s="17">
        <v>2.2857549756114901</v>
      </c>
      <c r="F23" s="12"/>
      <c r="G23" s="10">
        <f t="shared" si="0"/>
        <v>1.3085162860596498</v>
      </c>
      <c r="H23" s="11">
        <f t="shared" si="1"/>
        <v>1.3642422675930099</v>
      </c>
    </row>
    <row r="24" spans="1:8" x14ac:dyDescent="0.2">
      <c r="A24" s="7" t="s">
        <v>56</v>
      </c>
      <c r="B24" s="16">
        <v>0</v>
      </c>
      <c r="C24" s="17">
        <v>4.1666666666666699E-2</v>
      </c>
      <c r="D24" s="16">
        <v>0</v>
      </c>
      <c r="E24" s="17">
        <v>1.0681098016876101E-2</v>
      </c>
      <c r="F24" s="12"/>
      <c r="G24" s="10">
        <f t="shared" si="0"/>
        <v>-4.1666666666666699E-2</v>
      </c>
      <c r="H24" s="11">
        <f t="shared" si="1"/>
        <v>-1.0681098016876101E-2</v>
      </c>
    </row>
    <row r="25" spans="1:8" x14ac:dyDescent="0.2">
      <c r="A25" s="7" t="s">
        <v>58</v>
      </c>
      <c r="B25" s="16">
        <v>0.191120258747427</v>
      </c>
      <c r="C25" s="17">
        <v>0.20833333333333298</v>
      </c>
      <c r="D25" s="16">
        <v>6.3406296520924096E-2</v>
      </c>
      <c r="E25" s="17">
        <v>0.13885427421939001</v>
      </c>
      <c r="F25" s="12"/>
      <c r="G25" s="10">
        <f t="shared" si="0"/>
        <v>-1.7213074585905985E-2</v>
      </c>
      <c r="H25" s="11">
        <f t="shared" si="1"/>
        <v>-7.544797769846591E-2</v>
      </c>
    </row>
    <row r="26" spans="1:8" x14ac:dyDescent="0.2">
      <c r="A26" s="7" t="s">
        <v>59</v>
      </c>
      <c r="B26" s="16">
        <v>0.58806233460746804</v>
      </c>
      <c r="C26" s="17">
        <v>0.40277777777777801</v>
      </c>
      <c r="D26" s="16">
        <v>0.487952803661024</v>
      </c>
      <c r="E26" s="17">
        <v>0.42012318866379506</v>
      </c>
      <c r="F26" s="12"/>
      <c r="G26" s="10">
        <f t="shared" si="0"/>
        <v>0.18528455682969003</v>
      </c>
      <c r="H26" s="11">
        <f t="shared" si="1"/>
        <v>6.7829614997228949E-2</v>
      </c>
    </row>
    <row r="27" spans="1:8" x14ac:dyDescent="0.2">
      <c r="A27" s="7" t="s">
        <v>61</v>
      </c>
      <c r="B27" s="16">
        <v>6.5421934725080897</v>
      </c>
      <c r="C27" s="17">
        <v>4.5</v>
      </c>
      <c r="D27" s="16">
        <v>5.9794894414732296</v>
      </c>
      <c r="E27" s="17">
        <v>5.0735215580161599</v>
      </c>
      <c r="F27" s="12"/>
      <c r="G27" s="10">
        <f t="shared" si="0"/>
        <v>2.0421934725080897</v>
      </c>
      <c r="H27" s="11">
        <f t="shared" si="1"/>
        <v>0.90596788345706969</v>
      </c>
    </row>
    <row r="28" spans="1:8" x14ac:dyDescent="0.2">
      <c r="A28" s="7" t="s">
        <v>62</v>
      </c>
      <c r="B28" s="16">
        <v>0</v>
      </c>
      <c r="C28" s="17">
        <v>1.38888888888889E-2</v>
      </c>
      <c r="D28" s="16">
        <v>1.3783977504548699E-2</v>
      </c>
      <c r="E28" s="17">
        <v>1.7801830028126901E-2</v>
      </c>
      <c r="F28" s="12"/>
      <c r="G28" s="10">
        <f t="shared" si="0"/>
        <v>-1.38888888888889E-2</v>
      </c>
      <c r="H28" s="11">
        <f t="shared" si="1"/>
        <v>-4.0178525235782022E-3</v>
      </c>
    </row>
    <row r="29" spans="1:8" x14ac:dyDescent="0.2">
      <c r="A29" s="7" t="s">
        <v>63</v>
      </c>
      <c r="B29" s="16">
        <v>0.55865921787709494</v>
      </c>
      <c r="C29" s="17">
        <v>0.86111111111111094</v>
      </c>
      <c r="D29" s="16">
        <v>0.46038484865192697</v>
      </c>
      <c r="E29" s="17">
        <v>0.55185673087193399</v>
      </c>
      <c r="F29" s="12"/>
      <c r="G29" s="10">
        <f t="shared" si="0"/>
        <v>-0.302451893234016</v>
      </c>
      <c r="H29" s="11">
        <f t="shared" si="1"/>
        <v>-9.1471882220007017E-2</v>
      </c>
    </row>
    <row r="30" spans="1:8" x14ac:dyDescent="0.2">
      <c r="A30" s="7" t="s">
        <v>64</v>
      </c>
      <c r="B30" s="16">
        <v>0.86739194354601601</v>
      </c>
      <c r="C30" s="17">
        <v>0.66666666666666696</v>
      </c>
      <c r="D30" s="16">
        <v>0.70022605723107501</v>
      </c>
      <c r="E30" s="17">
        <v>0.54473599886068302</v>
      </c>
      <c r="F30" s="12"/>
      <c r="G30" s="10">
        <f t="shared" si="0"/>
        <v>0.20072527687934905</v>
      </c>
      <c r="H30" s="11">
        <f t="shared" si="1"/>
        <v>0.15549005837039198</v>
      </c>
    </row>
    <row r="31" spans="1:8" x14ac:dyDescent="0.2">
      <c r="A31" s="7" t="s">
        <v>65</v>
      </c>
      <c r="B31" s="16">
        <v>0.49985298441634801</v>
      </c>
      <c r="C31" s="17">
        <v>0.9722222222222221</v>
      </c>
      <c r="D31" s="16">
        <v>0.56514307768649696</v>
      </c>
      <c r="E31" s="17">
        <v>0.60526222095631399</v>
      </c>
      <c r="F31" s="12"/>
      <c r="G31" s="10">
        <f t="shared" si="0"/>
        <v>-0.47236923780587409</v>
      </c>
      <c r="H31" s="11">
        <f t="shared" si="1"/>
        <v>-4.0119143269817026E-2</v>
      </c>
    </row>
    <row r="32" spans="1:8" x14ac:dyDescent="0.2">
      <c r="A32" s="7" t="s">
        <v>66</v>
      </c>
      <c r="B32" s="16">
        <v>0</v>
      </c>
      <c r="C32" s="17">
        <v>0</v>
      </c>
      <c r="D32" s="16">
        <v>2.7567955009097402E-3</v>
      </c>
      <c r="E32" s="17">
        <v>3.5603660056253801E-3</v>
      </c>
      <c r="F32" s="12"/>
      <c r="G32" s="10">
        <f t="shared" si="0"/>
        <v>0</v>
      </c>
      <c r="H32" s="11">
        <f t="shared" si="1"/>
        <v>-8.0357050471563992E-4</v>
      </c>
    </row>
    <row r="33" spans="1:8" x14ac:dyDescent="0.2">
      <c r="A33" s="7" t="s">
        <v>69</v>
      </c>
      <c r="B33" s="16">
        <v>2.9403116730373401E-2</v>
      </c>
      <c r="C33" s="17">
        <v>6.9444444444444406E-2</v>
      </c>
      <c r="D33" s="16">
        <v>1.3783977504548699E-2</v>
      </c>
      <c r="E33" s="17">
        <v>3.2043294050628404E-2</v>
      </c>
      <c r="F33" s="12"/>
      <c r="G33" s="10">
        <f t="shared" si="0"/>
        <v>-4.0041327714071005E-2</v>
      </c>
      <c r="H33" s="11">
        <f t="shared" si="1"/>
        <v>-1.8259316546079707E-2</v>
      </c>
    </row>
    <row r="34" spans="1:8" x14ac:dyDescent="0.2">
      <c r="A34" s="7" t="s">
        <v>70</v>
      </c>
      <c r="B34" s="16">
        <v>12.981476036459899</v>
      </c>
      <c r="C34" s="17">
        <v>9.875</v>
      </c>
      <c r="D34" s="16">
        <v>12.981750013784</v>
      </c>
      <c r="E34" s="17">
        <v>10.3072595862855</v>
      </c>
      <c r="F34" s="12"/>
      <c r="G34" s="10">
        <f t="shared" si="0"/>
        <v>3.1064760364598989</v>
      </c>
      <c r="H34" s="11">
        <f t="shared" si="1"/>
        <v>2.6744904274984993</v>
      </c>
    </row>
    <row r="35" spans="1:8" x14ac:dyDescent="0.2">
      <c r="A35" s="7" t="s">
        <v>71</v>
      </c>
      <c r="B35" s="16">
        <v>1.47015583651867E-2</v>
      </c>
      <c r="C35" s="17">
        <v>1.38888888888889E-2</v>
      </c>
      <c r="D35" s="16">
        <v>8.2703865027292309E-3</v>
      </c>
      <c r="E35" s="17">
        <v>2.13621960337523E-2</v>
      </c>
      <c r="F35" s="12"/>
      <c r="G35" s="10">
        <f t="shared" si="0"/>
        <v>8.1266947629780005E-4</v>
      </c>
      <c r="H35" s="11">
        <f t="shared" si="1"/>
        <v>-1.3091809531023069E-2</v>
      </c>
    </row>
    <row r="36" spans="1:8" x14ac:dyDescent="0.2">
      <c r="A36" s="7" t="s">
        <v>72</v>
      </c>
      <c r="B36" s="16">
        <v>1.83769479564834</v>
      </c>
      <c r="C36" s="17">
        <v>3.5555555555555598</v>
      </c>
      <c r="D36" s="16">
        <v>1.5658598445167302</v>
      </c>
      <c r="E36" s="17">
        <v>2.0756933812795997</v>
      </c>
      <c r="F36" s="12"/>
      <c r="G36" s="10">
        <f t="shared" si="0"/>
        <v>-1.7178607599072198</v>
      </c>
      <c r="H36" s="11">
        <f t="shared" si="1"/>
        <v>-0.50983353676286947</v>
      </c>
    </row>
    <row r="37" spans="1:8" x14ac:dyDescent="0.2">
      <c r="A37" s="7" t="s">
        <v>74</v>
      </c>
      <c r="B37" s="16">
        <v>0.61746545133784203</v>
      </c>
      <c r="C37" s="17">
        <v>0.88888888888888906</v>
      </c>
      <c r="D37" s="16">
        <v>0.37216739262281501</v>
      </c>
      <c r="E37" s="17">
        <v>0.51981343682130499</v>
      </c>
      <c r="F37" s="12"/>
      <c r="G37" s="10">
        <f t="shared" si="0"/>
        <v>-0.27142343755104703</v>
      </c>
      <c r="H37" s="11">
        <f t="shared" si="1"/>
        <v>-0.14764604419848998</v>
      </c>
    </row>
    <row r="38" spans="1:8" x14ac:dyDescent="0.2">
      <c r="A38" s="7" t="s">
        <v>75</v>
      </c>
      <c r="B38" s="16">
        <v>2.8668038812114101</v>
      </c>
      <c r="C38" s="17">
        <v>1.19444444444444</v>
      </c>
      <c r="D38" s="16">
        <v>3.1675580305452899</v>
      </c>
      <c r="E38" s="17">
        <v>1.1357567557945001</v>
      </c>
      <c r="F38" s="12"/>
      <c r="G38" s="10">
        <f t="shared" ref="G38:G68" si="2">B38-C38</f>
        <v>1.6723594367669701</v>
      </c>
      <c r="H38" s="11">
        <f t="shared" ref="H38:H68" si="3">D38-E38</f>
        <v>2.0318012747507899</v>
      </c>
    </row>
    <row r="39" spans="1:8" x14ac:dyDescent="0.2">
      <c r="A39" s="7" t="s">
        <v>76</v>
      </c>
      <c r="B39" s="16">
        <v>0.38224051749485399</v>
      </c>
      <c r="C39" s="17">
        <v>0.23611111111111099</v>
      </c>
      <c r="D39" s="16">
        <v>0.22605723107459899</v>
      </c>
      <c r="E39" s="17">
        <v>0.178018300281269</v>
      </c>
      <c r="F39" s="12"/>
      <c r="G39" s="10">
        <f t="shared" si="2"/>
        <v>0.146129406383743</v>
      </c>
      <c r="H39" s="11">
        <f t="shared" si="3"/>
        <v>4.8038930793329992E-2</v>
      </c>
    </row>
    <row r="40" spans="1:8" x14ac:dyDescent="0.2">
      <c r="A40" s="7" t="s">
        <v>77</v>
      </c>
      <c r="B40" s="16">
        <v>8.1446633343134405</v>
      </c>
      <c r="C40" s="17">
        <v>9.6111111111111107</v>
      </c>
      <c r="D40" s="16">
        <v>9.7811104372277704</v>
      </c>
      <c r="E40" s="17">
        <v>10.0473528678748</v>
      </c>
      <c r="F40" s="12"/>
      <c r="G40" s="10">
        <f t="shared" si="2"/>
        <v>-1.4664477767976702</v>
      </c>
      <c r="H40" s="11">
        <f t="shared" si="3"/>
        <v>-0.26624243064702924</v>
      </c>
    </row>
    <row r="41" spans="1:8" x14ac:dyDescent="0.2">
      <c r="A41" s="7" t="s">
        <v>78</v>
      </c>
      <c r="B41" s="16">
        <v>3.8518082916789202</v>
      </c>
      <c r="C41" s="17">
        <v>3.9027777777777799</v>
      </c>
      <c r="D41" s="16">
        <v>3.6968627667199598</v>
      </c>
      <c r="E41" s="17">
        <v>3.93776480222167</v>
      </c>
      <c r="F41" s="12"/>
      <c r="G41" s="10">
        <f t="shared" si="2"/>
        <v>-5.0969486098859651E-2</v>
      </c>
      <c r="H41" s="11">
        <f t="shared" si="3"/>
        <v>-0.24090203550171019</v>
      </c>
    </row>
    <row r="42" spans="1:8" x14ac:dyDescent="0.2">
      <c r="A42" s="7" t="s">
        <v>79</v>
      </c>
      <c r="B42" s="16">
        <v>8.8209350191120292E-2</v>
      </c>
      <c r="C42" s="17">
        <v>0.22222222222222202</v>
      </c>
      <c r="D42" s="16">
        <v>9.37310470309312E-2</v>
      </c>
      <c r="E42" s="17">
        <v>0.15309573824189099</v>
      </c>
      <c r="F42" s="12"/>
      <c r="G42" s="10">
        <f t="shared" si="2"/>
        <v>-0.13401287203110174</v>
      </c>
      <c r="H42" s="11">
        <f t="shared" si="3"/>
        <v>-5.9364691210959789E-2</v>
      </c>
    </row>
    <row r="43" spans="1:8" x14ac:dyDescent="0.2">
      <c r="A43" s="7" t="s">
        <v>80</v>
      </c>
      <c r="B43" s="16">
        <v>0.26462805057336097</v>
      </c>
      <c r="C43" s="17">
        <v>0.36111111111111099</v>
      </c>
      <c r="D43" s="16">
        <v>0.43557368914373901</v>
      </c>
      <c r="E43" s="17">
        <v>0.45928721472567402</v>
      </c>
      <c r="F43" s="12"/>
      <c r="G43" s="10">
        <f t="shared" si="2"/>
        <v>-9.6483060537750021E-2</v>
      </c>
      <c r="H43" s="11">
        <f t="shared" si="3"/>
        <v>-2.3713525581935013E-2</v>
      </c>
    </row>
    <row r="44" spans="1:8" x14ac:dyDescent="0.2">
      <c r="A44" s="7" t="s">
        <v>81</v>
      </c>
      <c r="B44" s="16">
        <v>0.367538959129668</v>
      </c>
      <c r="C44" s="17">
        <v>0.41666666666666702</v>
      </c>
      <c r="D44" s="16">
        <v>0.23708441307823802</v>
      </c>
      <c r="E44" s="17">
        <v>0.28126891444440499</v>
      </c>
      <c r="F44" s="12"/>
      <c r="G44" s="10">
        <f t="shared" si="2"/>
        <v>-4.9127707536999021E-2</v>
      </c>
      <c r="H44" s="11">
        <f t="shared" si="3"/>
        <v>-4.4184501366166973E-2</v>
      </c>
    </row>
    <row r="45" spans="1:8" x14ac:dyDescent="0.2">
      <c r="A45" s="7" t="s">
        <v>82</v>
      </c>
      <c r="B45" s="16">
        <v>1.36724492796236</v>
      </c>
      <c r="C45" s="17">
        <v>0.66666666666666696</v>
      </c>
      <c r="D45" s="16">
        <v>0.66438771571924793</v>
      </c>
      <c r="E45" s="17">
        <v>0.51269270481005502</v>
      </c>
      <c r="F45" s="12"/>
      <c r="G45" s="10">
        <f t="shared" si="2"/>
        <v>0.70057826129569301</v>
      </c>
      <c r="H45" s="11">
        <f t="shared" si="3"/>
        <v>0.15169501090919291</v>
      </c>
    </row>
    <row r="46" spans="1:8" x14ac:dyDescent="0.2">
      <c r="A46" s="7" t="s">
        <v>84</v>
      </c>
      <c r="B46" s="16">
        <v>0.63216700970302897</v>
      </c>
      <c r="C46" s="17">
        <v>0.5</v>
      </c>
      <c r="D46" s="16">
        <v>0.78017312675745698</v>
      </c>
      <c r="E46" s="17">
        <v>0.41300245665254398</v>
      </c>
      <c r="F46" s="12"/>
      <c r="G46" s="10">
        <f t="shared" si="2"/>
        <v>0.13216700970302897</v>
      </c>
      <c r="H46" s="11">
        <f t="shared" si="3"/>
        <v>0.367170670104913</v>
      </c>
    </row>
    <row r="47" spans="1:8" x14ac:dyDescent="0.2">
      <c r="A47" s="7" t="s">
        <v>85</v>
      </c>
      <c r="B47" s="16">
        <v>0.102910908556307</v>
      </c>
      <c r="C47" s="17">
        <v>1.38888888888889E-2</v>
      </c>
      <c r="D47" s="16">
        <v>8.5460660528202004E-2</v>
      </c>
      <c r="E47" s="17">
        <v>3.9164026061879201E-2</v>
      </c>
      <c r="F47" s="12"/>
      <c r="G47" s="10">
        <f t="shared" si="2"/>
        <v>8.9022019667418101E-2</v>
      </c>
      <c r="H47" s="11">
        <f t="shared" si="3"/>
        <v>4.6296634466322803E-2</v>
      </c>
    </row>
    <row r="48" spans="1:8" x14ac:dyDescent="0.2">
      <c r="A48" s="7" t="s">
        <v>86</v>
      </c>
      <c r="B48" s="16">
        <v>3.0138194648632801</v>
      </c>
      <c r="C48" s="17">
        <v>3.9166666666666696</v>
      </c>
      <c r="D48" s="16">
        <v>4.0855709323482401</v>
      </c>
      <c r="E48" s="17">
        <v>4.1478263965535698</v>
      </c>
      <c r="F48" s="12"/>
      <c r="G48" s="10">
        <f t="shared" si="2"/>
        <v>-0.90284720180338951</v>
      </c>
      <c r="H48" s="11">
        <f t="shared" si="3"/>
        <v>-6.225546420532968E-2</v>
      </c>
    </row>
    <row r="49" spans="1:8" x14ac:dyDescent="0.2">
      <c r="A49" s="7" t="s">
        <v>87</v>
      </c>
      <c r="B49" s="16">
        <v>2.49926492208174</v>
      </c>
      <c r="C49" s="17">
        <v>2.125</v>
      </c>
      <c r="D49" s="16">
        <v>2.03175828417048</v>
      </c>
      <c r="E49" s="17">
        <v>2.0650122832627198</v>
      </c>
      <c r="F49" s="12"/>
      <c r="G49" s="10">
        <f t="shared" si="2"/>
        <v>0.37426492208174</v>
      </c>
      <c r="H49" s="11">
        <f t="shared" si="3"/>
        <v>-3.3253999092239805E-2</v>
      </c>
    </row>
    <row r="50" spans="1:8" x14ac:dyDescent="0.2">
      <c r="A50" s="7" t="s">
        <v>88</v>
      </c>
      <c r="B50" s="16">
        <v>20.008820935019102</v>
      </c>
      <c r="C50" s="17">
        <v>22.9861111111111</v>
      </c>
      <c r="D50" s="16">
        <v>23.245299663670899</v>
      </c>
      <c r="E50" s="17">
        <v>24.801509595186399</v>
      </c>
      <c r="F50" s="12"/>
      <c r="G50" s="10">
        <f t="shared" si="2"/>
        <v>-2.9772901760919979</v>
      </c>
      <c r="H50" s="11">
        <f t="shared" si="3"/>
        <v>-1.5562099315155002</v>
      </c>
    </row>
    <row r="51" spans="1:8" x14ac:dyDescent="0.2">
      <c r="A51" s="7" t="s">
        <v>90</v>
      </c>
      <c r="B51" s="16">
        <v>4.77800646868568</v>
      </c>
      <c r="C51" s="17">
        <v>4.1527777777777803</v>
      </c>
      <c r="D51" s="16">
        <v>3.9036224292881996</v>
      </c>
      <c r="E51" s="17">
        <v>3.3930288033609903</v>
      </c>
      <c r="F51" s="12"/>
      <c r="G51" s="10">
        <f t="shared" si="2"/>
        <v>0.62522869090789968</v>
      </c>
      <c r="H51" s="11">
        <f t="shared" si="3"/>
        <v>0.51059362592720925</v>
      </c>
    </row>
    <row r="52" spans="1:8" x14ac:dyDescent="0.2">
      <c r="A52" s="7" t="s">
        <v>91</v>
      </c>
      <c r="B52" s="16">
        <v>0.61746545133784203</v>
      </c>
      <c r="C52" s="17">
        <v>0.54166666666666707</v>
      </c>
      <c r="D52" s="16">
        <v>0.52103434967194096</v>
      </c>
      <c r="E52" s="17">
        <v>0.473528678748175</v>
      </c>
      <c r="F52" s="12"/>
      <c r="G52" s="10">
        <f t="shared" si="2"/>
        <v>7.5798784671174957E-2</v>
      </c>
      <c r="H52" s="11">
        <f t="shared" si="3"/>
        <v>4.7505670923765952E-2</v>
      </c>
    </row>
    <row r="53" spans="1:8" x14ac:dyDescent="0.2">
      <c r="A53" s="142" t="s">
        <v>39</v>
      </c>
      <c r="B53" s="153">
        <v>8.8209350191120292E-2</v>
      </c>
      <c r="C53" s="154">
        <v>5.5555555555555601E-2</v>
      </c>
      <c r="D53" s="153">
        <v>4.1351932513646099E-2</v>
      </c>
      <c r="E53" s="154">
        <v>3.2043294050628404E-2</v>
      </c>
      <c r="F53" s="155"/>
      <c r="G53" s="156">
        <f t="shared" si="2"/>
        <v>3.2653794635564691E-2</v>
      </c>
      <c r="H53" s="157">
        <f t="shared" si="3"/>
        <v>9.3086384630176947E-3</v>
      </c>
    </row>
    <row r="54" spans="1:8" x14ac:dyDescent="0.2">
      <c r="A54" s="7" t="s">
        <v>44</v>
      </c>
      <c r="B54" s="16">
        <v>7.3507791825933602E-2</v>
      </c>
      <c r="C54" s="17">
        <v>5.5555555555555601E-2</v>
      </c>
      <c r="D54" s="16">
        <v>4.4108728014555898E-2</v>
      </c>
      <c r="E54" s="17">
        <v>5.3405490084380697E-2</v>
      </c>
      <c r="F54" s="12"/>
      <c r="G54" s="10">
        <f t="shared" si="2"/>
        <v>1.7952236270378001E-2</v>
      </c>
      <c r="H54" s="11">
        <f t="shared" si="3"/>
        <v>-9.2967620698247988E-3</v>
      </c>
    </row>
    <row r="55" spans="1:8" x14ac:dyDescent="0.2">
      <c r="A55" s="7" t="s">
        <v>45</v>
      </c>
      <c r="B55" s="16">
        <v>0.367538959129668</v>
      </c>
      <c r="C55" s="17">
        <v>0.36111111111111099</v>
      </c>
      <c r="D55" s="16">
        <v>0.30324750510007198</v>
      </c>
      <c r="E55" s="17">
        <v>0.29195001246128099</v>
      </c>
      <c r="F55" s="12"/>
      <c r="G55" s="10">
        <f t="shared" si="2"/>
        <v>6.4278480185570031E-3</v>
      </c>
      <c r="H55" s="11">
        <f t="shared" si="3"/>
        <v>1.1297492638790985E-2</v>
      </c>
    </row>
    <row r="56" spans="1:8" x14ac:dyDescent="0.2">
      <c r="A56" s="7" t="s">
        <v>48</v>
      </c>
      <c r="B56" s="16">
        <v>0.99970596883269602</v>
      </c>
      <c r="C56" s="17">
        <v>1.4027777777777801</v>
      </c>
      <c r="D56" s="16">
        <v>0.57341346418922601</v>
      </c>
      <c r="E56" s="17">
        <v>0.70851283511945007</v>
      </c>
      <c r="F56" s="12"/>
      <c r="G56" s="10">
        <f t="shared" si="2"/>
        <v>-0.4030718089450841</v>
      </c>
      <c r="H56" s="11">
        <f t="shared" si="3"/>
        <v>-0.13509937093022406</v>
      </c>
    </row>
    <row r="57" spans="1:8" x14ac:dyDescent="0.2">
      <c r="A57" s="7" t="s">
        <v>52</v>
      </c>
      <c r="B57" s="16">
        <v>0.13231402528667999</v>
      </c>
      <c r="C57" s="17">
        <v>5.5555555555555601E-2</v>
      </c>
      <c r="D57" s="16">
        <v>6.3406296520924096E-2</v>
      </c>
      <c r="E57" s="17">
        <v>2.13621960337523E-2</v>
      </c>
      <c r="F57" s="12"/>
      <c r="G57" s="10">
        <f t="shared" si="2"/>
        <v>7.6758469731124379E-2</v>
      </c>
      <c r="H57" s="11">
        <f t="shared" si="3"/>
        <v>4.2044100487171797E-2</v>
      </c>
    </row>
    <row r="58" spans="1:8" x14ac:dyDescent="0.2">
      <c r="A58" s="7" t="s">
        <v>53</v>
      </c>
      <c r="B58" s="16">
        <v>0</v>
      </c>
      <c r="C58" s="17">
        <v>0</v>
      </c>
      <c r="D58" s="16">
        <v>0</v>
      </c>
      <c r="E58" s="17">
        <v>3.5603660056253801E-3</v>
      </c>
      <c r="F58" s="12"/>
      <c r="G58" s="10">
        <f t="shared" si="2"/>
        <v>0</v>
      </c>
      <c r="H58" s="11">
        <f t="shared" si="3"/>
        <v>-3.5603660056253801E-3</v>
      </c>
    </row>
    <row r="59" spans="1:8" x14ac:dyDescent="0.2">
      <c r="A59" s="7" t="s">
        <v>54</v>
      </c>
      <c r="B59" s="16">
        <v>1.2790355777712399</v>
      </c>
      <c r="C59" s="17">
        <v>1.1666666666666701</v>
      </c>
      <c r="D59" s="16">
        <v>1.06136626785025</v>
      </c>
      <c r="E59" s="17">
        <v>1.1820415138676301</v>
      </c>
      <c r="F59" s="12"/>
      <c r="G59" s="10">
        <f t="shared" si="2"/>
        <v>0.11236891110456981</v>
      </c>
      <c r="H59" s="11">
        <f t="shared" si="3"/>
        <v>-0.12067524601738011</v>
      </c>
    </row>
    <row r="60" spans="1:8" x14ac:dyDescent="0.2">
      <c r="A60" s="7" t="s">
        <v>57</v>
      </c>
      <c r="B60" s="16">
        <v>8.8209350191120292E-2</v>
      </c>
      <c r="C60" s="17">
        <v>0.16666666666666699</v>
      </c>
      <c r="D60" s="16">
        <v>6.0649501020014297E-2</v>
      </c>
      <c r="E60" s="17">
        <v>0.124612810196888</v>
      </c>
      <c r="F60" s="12"/>
      <c r="G60" s="10">
        <f t="shared" si="2"/>
        <v>-7.8457316475546698E-2</v>
      </c>
      <c r="H60" s="11">
        <f t="shared" si="3"/>
        <v>-6.3963309176873706E-2</v>
      </c>
    </row>
    <row r="61" spans="1:8" x14ac:dyDescent="0.2">
      <c r="A61" s="7" t="s">
        <v>60</v>
      </c>
      <c r="B61" s="16">
        <v>0.352837400764481</v>
      </c>
      <c r="C61" s="17">
        <v>0.22222222222222202</v>
      </c>
      <c r="D61" s="16">
        <v>0.27016595908915503</v>
      </c>
      <c r="E61" s="17">
        <v>0.24210488838252597</v>
      </c>
      <c r="F61" s="12"/>
      <c r="G61" s="10">
        <f t="shared" si="2"/>
        <v>0.13061517854225899</v>
      </c>
      <c r="H61" s="11">
        <f t="shared" si="3"/>
        <v>2.8061070706629054E-2</v>
      </c>
    </row>
    <row r="62" spans="1:8" x14ac:dyDescent="0.2">
      <c r="A62" s="7" t="s">
        <v>67</v>
      </c>
      <c r="B62" s="16">
        <v>4.4104675095560097E-2</v>
      </c>
      <c r="C62" s="17">
        <v>6.9444444444444406E-2</v>
      </c>
      <c r="D62" s="16">
        <v>3.8595137012736404E-2</v>
      </c>
      <c r="E62" s="17">
        <v>5.3405490084380697E-2</v>
      </c>
      <c r="F62" s="12"/>
      <c r="G62" s="10">
        <f t="shared" si="2"/>
        <v>-2.5339769348884308E-2</v>
      </c>
      <c r="H62" s="11">
        <f t="shared" si="3"/>
        <v>-1.4810353071644293E-2</v>
      </c>
    </row>
    <row r="63" spans="1:8" x14ac:dyDescent="0.2">
      <c r="A63" s="7" t="s">
        <v>68</v>
      </c>
      <c r="B63" s="16">
        <v>2.9403116730373401E-2</v>
      </c>
      <c r="C63" s="17">
        <v>0</v>
      </c>
      <c r="D63" s="16">
        <v>3.0324750510007201E-2</v>
      </c>
      <c r="E63" s="17">
        <v>1.0681098016876101E-2</v>
      </c>
      <c r="F63" s="12"/>
      <c r="G63" s="10">
        <f t="shared" si="2"/>
        <v>2.9403116730373401E-2</v>
      </c>
      <c r="H63" s="11">
        <f t="shared" si="3"/>
        <v>1.9643652493131099E-2</v>
      </c>
    </row>
    <row r="64" spans="1:8" x14ac:dyDescent="0.2">
      <c r="A64" s="7" t="s">
        <v>73</v>
      </c>
      <c r="B64" s="16">
        <v>5.8806233460746801E-2</v>
      </c>
      <c r="C64" s="17">
        <v>0.11111111111111101</v>
      </c>
      <c r="D64" s="16">
        <v>4.4108728014555898E-2</v>
      </c>
      <c r="E64" s="17">
        <v>0.12105244419126299</v>
      </c>
      <c r="F64" s="12"/>
      <c r="G64" s="10">
        <f t="shared" si="2"/>
        <v>-5.2304877650364207E-2</v>
      </c>
      <c r="H64" s="11">
        <f t="shared" si="3"/>
        <v>-7.6943716176707089E-2</v>
      </c>
    </row>
    <row r="65" spans="1:8" x14ac:dyDescent="0.2">
      <c r="A65" s="7" t="s">
        <v>83</v>
      </c>
      <c r="B65" s="16">
        <v>0.16171714201705401</v>
      </c>
      <c r="C65" s="17">
        <v>9.7222222222222196E-2</v>
      </c>
      <c r="D65" s="16">
        <v>0.16265093455367499</v>
      </c>
      <c r="E65" s="17">
        <v>0.14953537223626601</v>
      </c>
      <c r="F65" s="12"/>
      <c r="G65" s="10">
        <f t="shared" si="2"/>
        <v>6.4494919794831809E-2</v>
      </c>
      <c r="H65" s="11">
        <f t="shared" si="3"/>
        <v>1.3115562317408985E-2</v>
      </c>
    </row>
    <row r="66" spans="1:8" x14ac:dyDescent="0.2">
      <c r="A66" s="7" t="s">
        <v>89</v>
      </c>
      <c r="B66" s="16">
        <v>1.47015583651867E-2</v>
      </c>
      <c r="C66" s="17">
        <v>5.5555555555555601E-2</v>
      </c>
      <c r="D66" s="16">
        <v>4.9622319016375392E-2</v>
      </c>
      <c r="E66" s="17">
        <v>4.2724392067504502E-2</v>
      </c>
      <c r="F66" s="12"/>
      <c r="G66" s="10">
        <f t="shared" si="2"/>
        <v>-4.0853997190368904E-2</v>
      </c>
      <c r="H66" s="11">
        <f t="shared" si="3"/>
        <v>6.8979269488708903E-3</v>
      </c>
    </row>
    <row r="67" spans="1:8" x14ac:dyDescent="0.2">
      <c r="A67" s="7" t="s">
        <v>92</v>
      </c>
      <c r="B67" s="16">
        <v>5.8806233460746801E-2</v>
      </c>
      <c r="C67" s="17">
        <v>0.15277777777777801</v>
      </c>
      <c r="D67" s="16">
        <v>0.10475822903456999</v>
      </c>
      <c r="E67" s="17">
        <v>0.188699398298145</v>
      </c>
      <c r="F67" s="12"/>
      <c r="G67" s="10">
        <f t="shared" si="2"/>
        <v>-9.3971544317031211E-2</v>
      </c>
      <c r="H67" s="11">
        <f t="shared" si="3"/>
        <v>-8.3941169263575005E-2</v>
      </c>
    </row>
    <row r="68" spans="1:8" x14ac:dyDescent="0.2">
      <c r="A68" s="7" t="s">
        <v>93</v>
      </c>
      <c r="B68" s="16">
        <v>0.16171714201705401</v>
      </c>
      <c r="C68" s="17">
        <v>1.38888888888889E-2</v>
      </c>
      <c r="D68" s="16">
        <v>6.6163092021833805E-2</v>
      </c>
      <c r="E68" s="17">
        <v>5.6965856090006102E-2</v>
      </c>
      <c r="F68" s="12"/>
      <c r="G68" s="10">
        <f t="shared" si="2"/>
        <v>0.14782825312816511</v>
      </c>
      <c r="H68" s="11">
        <f t="shared" si="3"/>
        <v>9.1972359318277033E-3</v>
      </c>
    </row>
    <row r="69" spans="1:8" x14ac:dyDescent="0.2">
      <c r="A69" s="1"/>
      <c r="B69" s="18"/>
      <c r="C69" s="19"/>
      <c r="D69" s="18"/>
      <c r="E69" s="19"/>
      <c r="F69" s="15"/>
      <c r="G69" s="13"/>
      <c r="H69" s="14"/>
    </row>
    <row r="70" spans="1:8" s="43" customFormat="1" x14ac:dyDescent="0.2">
      <c r="A70" s="27" t="s">
        <v>5</v>
      </c>
      <c r="B70" s="44">
        <f>SUM(B6:B69)</f>
        <v>100.00000000000001</v>
      </c>
      <c r="C70" s="45">
        <f>SUM(C6:C69)</f>
        <v>100.00000000000003</v>
      </c>
      <c r="D70" s="44">
        <f>SUM(D6:D69)</f>
        <v>99.999999999999943</v>
      </c>
      <c r="E70" s="45">
        <f>SUM(E6:E69)</f>
        <v>100.00000000000004</v>
      </c>
      <c r="F70" s="49"/>
      <c r="G70" s="50">
        <f>SUM(G6:G69)</f>
        <v>2.9587443606260422E-14</v>
      </c>
      <c r="H70" s="51">
        <f>SUM(H6:H69)</f>
        <v>-8.028994136211054E-14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106</v>
      </c>
      <c r="B7" s="78">
        <f>SUM($B8:$B11)</f>
        <v>1282</v>
      </c>
      <c r="C7" s="79">
        <f>SUM($C8:$C11)</f>
        <v>1483</v>
      </c>
      <c r="D7" s="78">
        <f>SUM($D8:$D11)</f>
        <v>7135</v>
      </c>
      <c r="E7" s="79">
        <f>SUM($E8:$E11)</f>
        <v>6621</v>
      </c>
      <c r="F7" s="80"/>
      <c r="G7" s="78">
        <f>B7-C7</f>
        <v>-201</v>
      </c>
      <c r="H7" s="79">
        <f>D7-E7</f>
        <v>514</v>
      </c>
      <c r="I7" s="54">
        <f>IF(C7=0, "-", IF(G7/C7&lt;10, G7/C7, "&gt;999%"))</f>
        <v>-0.13553607552258934</v>
      </c>
      <c r="J7" s="55">
        <f>IF(E7=0, "-", IF(H7/E7&lt;10, H7/E7, "&gt;999%"))</f>
        <v>7.7631777677088051E-2</v>
      </c>
    </row>
    <row r="8" spans="1:10" x14ac:dyDescent="0.2">
      <c r="A8" s="158" t="s">
        <v>155</v>
      </c>
      <c r="B8" s="65">
        <v>700</v>
      </c>
      <c r="C8" s="66">
        <v>872</v>
      </c>
      <c r="D8" s="65">
        <v>4130</v>
      </c>
      <c r="E8" s="66">
        <v>3578</v>
      </c>
      <c r="F8" s="67"/>
      <c r="G8" s="65">
        <f>B8-C8</f>
        <v>-172</v>
      </c>
      <c r="H8" s="66">
        <f>D8-E8</f>
        <v>552</v>
      </c>
      <c r="I8" s="8">
        <f>IF(C8=0, "-", IF(G8/C8&lt;10, G8/C8, "&gt;999%"))</f>
        <v>-0.19724770642201836</v>
      </c>
      <c r="J8" s="9">
        <f>IF(E8=0, "-", IF(H8/E8&lt;10, H8/E8, "&gt;999%"))</f>
        <v>0.15427613191727221</v>
      </c>
    </row>
    <row r="9" spans="1:10" x14ac:dyDescent="0.2">
      <c r="A9" s="158" t="s">
        <v>156</v>
      </c>
      <c r="B9" s="65">
        <v>423</v>
      </c>
      <c r="C9" s="66">
        <v>546</v>
      </c>
      <c r="D9" s="65">
        <v>2154</v>
      </c>
      <c r="E9" s="66">
        <v>2322</v>
      </c>
      <c r="F9" s="67"/>
      <c r="G9" s="65">
        <f>B9-C9</f>
        <v>-123</v>
      </c>
      <c r="H9" s="66">
        <f>D9-E9</f>
        <v>-168</v>
      </c>
      <c r="I9" s="8">
        <f>IF(C9=0, "-", IF(G9/C9&lt;10, G9/C9, "&gt;999%"))</f>
        <v>-0.22527472527472528</v>
      </c>
      <c r="J9" s="9">
        <f>IF(E9=0, "-", IF(H9/E9&lt;10, H9/E9, "&gt;999%"))</f>
        <v>-7.2351421188630485E-2</v>
      </c>
    </row>
    <row r="10" spans="1:10" x14ac:dyDescent="0.2">
      <c r="A10" s="158" t="s">
        <v>157</v>
      </c>
      <c r="B10" s="65">
        <v>41</v>
      </c>
      <c r="C10" s="66">
        <v>49</v>
      </c>
      <c r="D10" s="65">
        <v>324</v>
      </c>
      <c r="E10" s="66">
        <v>332</v>
      </c>
      <c r="F10" s="67"/>
      <c r="G10" s="65">
        <f>B10-C10</f>
        <v>-8</v>
      </c>
      <c r="H10" s="66">
        <f>D10-E10</f>
        <v>-8</v>
      </c>
      <c r="I10" s="8">
        <f>IF(C10=0, "-", IF(G10/C10&lt;10, G10/C10, "&gt;999%"))</f>
        <v>-0.16326530612244897</v>
      </c>
      <c r="J10" s="9">
        <f>IF(E10=0, "-", IF(H10/E10&lt;10, H10/E10, "&gt;999%"))</f>
        <v>-2.4096385542168676E-2</v>
      </c>
    </row>
    <row r="11" spans="1:10" x14ac:dyDescent="0.2">
      <c r="A11" s="158" t="s">
        <v>158</v>
      </c>
      <c r="B11" s="65">
        <v>118</v>
      </c>
      <c r="C11" s="66">
        <v>16</v>
      </c>
      <c r="D11" s="65">
        <v>527</v>
      </c>
      <c r="E11" s="66">
        <v>389</v>
      </c>
      <c r="F11" s="67"/>
      <c r="G11" s="65">
        <f>B11-C11</f>
        <v>102</v>
      </c>
      <c r="H11" s="66">
        <f>D11-E11</f>
        <v>138</v>
      </c>
      <c r="I11" s="8">
        <f>IF(C11=0, "-", IF(G11/C11&lt;10, G11/C11, "&gt;999%"))</f>
        <v>6.375</v>
      </c>
      <c r="J11" s="9">
        <f>IF(E11=0, "-", IF(H11/E11&lt;10, H11/E11, "&gt;999%"))</f>
        <v>0.35475578406169667</v>
      </c>
    </row>
    <row r="12" spans="1:10" x14ac:dyDescent="0.2">
      <c r="A12" s="7"/>
      <c r="B12" s="65"/>
      <c r="C12" s="66"/>
      <c r="D12" s="65"/>
      <c r="E12" s="66"/>
      <c r="F12" s="67"/>
      <c r="G12" s="65"/>
      <c r="H12" s="66"/>
      <c r="I12" s="8"/>
      <c r="J12" s="9"/>
    </row>
    <row r="13" spans="1:10" s="160" customFormat="1" x14ac:dyDescent="0.2">
      <c r="A13" s="159" t="s">
        <v>115</v>
      </c>
      <c r="B13" s="78">
        <f>SUM($B14:$B17)</f>
        <v>3461</v>
      </c>
      <c r="C13" s="79">
        <f>SUM($C14:$C17)</f>
        <v>3441</v>
      </c>
      <c r="D13" s="78">
        <f>SUM($D14:$D17)</f>
        <v>19315</v>
      </c>
      <c r="E13" s="79">
        <f>SUM($E14:$E17)</f>
        <v>13963</v>
      </c>
      <c r="F13" s="80"/>
      <c r="G13" s="78">
        <f>B13-C13</f>
        <v>20</v>
      </c>
      <c r="H13" s="79">
        <f>D13-E13</f>
        <v>5352</v>
      </c>
      <c r="I13" s="54">
        <f>IF(C13=0, "-", IF(G13/C13&lt;10, G13/C13, "&gt;999%"))</f>
        <v>5.812263876780006E-3</v>
      </c>
      <c r="J13" s="55">
        <f>IF(E13=0, "-", IF(H13/E13&lt;10, H13/E13, "&gt;999%"))</f>
        <v>0.38329871804053572</v>
      </c>
    </row>
    <row r="14" spans="1:10" x14ac:dyDescent="0.2">
      <c r="A14" s="158" t="s">
        <v>155</v>
      </c>
      <c r="B14" s="65">
        <v>2175</v>
      </c>
      <c r="C14" s="66">
        <v>1977</v>
      </c>
      <c r="D14" s="65">
        <v>12035</v>
      </c>
      <c r="E14" s="66">
        <v>7596</v>
      </c>
      <c r="F14" s="67"/>
      <c r="G14" s="65">
        <f>B14-C14</f>
        <v>198</v>
      </c>
      <c r="H14" s="66">
        <f>D14-E14</f>
        <v>4439</v>
      </c>
      <c r="I14" s="8">
        <f>IF(C14=0, "-", IF(G14/C14&lt;10, G14/C14, "&gt;999%"))</f>
        <v>0.10015174506828528</v>
      </c>
      <c r="J14" s="9">
        <f>IF(E14=0, "-", IF(H14/E14&lt;10, H14/E14, "&gt;999%"))</f>
        <v>0.58438651922064244</v>
      </c>
    </row>
    <row r="15" spans="1:10" x14ac:dyDescent="0.2">
      <c r="A15" s="158" t="s">
        <v>156</v>
      </c>
      <c r="B15" s="65">
        <v>1108</v>
      </c>
      <c r="C15" s="66">
        <v>1385</v>
      </c>
      <c r="D15" s="65">
        <v>6034</v>
      </c>
      <c r="E15" s="66">
        <v>5523</v>
      </c>
      <c r="F15" s="67"/>
      <c r="G15" s="65">
        <f>B15-C15</f>
        <v>-277</v>
      </c>
      <c r="H15" s="66">
        <f>D15-E15</f>
        <v>511</v>
      </c>
      <c r="I15" s="8">
        <f>IF(C15=0, "-", IF(G15/C15&lt;10, G15/C15, "&gt;999%"))</f>
        <v>-0.2</v>
      </c>
      <c r="J15" s="9">
        <f>IF(E15=0, "-", IF(H15/E15&lt;10, H15/E15, "&gt;999%"))</f>
        <v>9.2522179974651453E-2</v>
      </c>
    </row>
    <row r="16" spans="1:10" x14ac:dyDescent="0.2">
      <c r="A16" s="158" t="s">
        <v>157</v>
      </c>
      <c r="B16" s="65">
        <v>71</v>
      </c>
      <c r="C16" s="66">
        <v>70</v>
      </c>
      <c r="D16" s="65">
        <v>556</v>
      </c>
      <c r="E16" s="66">
        <v>521</v>
      </c>
      <c r="F16" s="67"/>
      <c r="G16" s="65">
        <f>B16-C16</f>
        <v>1</v>
      </c>
      <c r="H16" s="66">
        <f>D16-E16</f>
        <v>35</v>
      </c>
      <c r="I16" s="8">
        <f>IF(C16=0, "-", IF(G16/C16&lt;10, G16/C16, "&gt;999%"))</f>
        <v>1.4285714285714285E-2</v>
      </c>
      <c r="J16" s="9">
        <f>IF(E16=0, "-", IF(H16/E16&lt;10, H16/E16, "&gt;999%"))</f>
        <v>6.71785028790787E-2</v>
      </c>
    </row>
    <row r="17" spans="1:10" x14ac:dyDescent="0.2">
      <c r="A17" s="158" t="s">
        <v>158</v>
      </c>
      <c r="B17" s="65">
        <v>107</v>
      </c>
      <c r="C17" s="66">
        <v>9</v>
      </c>
      <c r="D17" s="65">
        <v>690</v>
      </c>
      <c r="E17" s="66">
        <v>323</v>
      </c>
      <c r="F17" s="67"/>
      <c r="G17" s="65">
        <f>B17-C17</f>
        <v>98</v>
      </c>
      <c r="H17" s="66">
        <f>D17-E17</f>
        <v>367</v>
      </c>
      <c r="I17" s="8" t="str">
        <f>IF(C17=0, "-", IF(G17/C17&lt;10, G17/C17, "&gt;999%"))</f>
        <v>&gt;999%</v>
      </c>
      <c r="J17" s="9">
        <f>IF(E17=0, "-", IF(H17/E17&lt;10, H17/E17, "&gt;999%"))</f>
        <v>1.1362229102167183</v>
      </c>
    </row>
    <row r="18" spans="1:10" x14ac:dyDescent="0.2">
      <c r="A18" s="22"/>
      <c r="B18" s="74"/>
      <c r="C18" s="75"/>
      <c r="D18" s="74"/>
      <c r="E18" s="75"/>
      <c r="F18" s="76"/>
      <c r="G18" s="74"/>
      <c r="H18" s="75"/>
      <c r="I18" s="23"/>
      <c r="J18" s="24"/>
    </row>
    <row r="19" spans="1:10" s="160" customFormat="1" x14ac:dyDescent="0.2">
      <c r="A19" s="159" t="s">
        <v>121</v>
      </c>
      <c r="B19" s="78">
        <f>SUM($B20:$B23)</f>
        <v>1719</v>
      </c>
      <c r="C19" s="79">
        <f>SUM($C20:$C23)</f>
        <v>1925</v>
      </c>
      <c r="D19" s="78">
        <f>SUM($D20:$D23)</f>
        <v>8488</v>
      </c>
      <c r="E19" s="79">
        <f>SUM($E20:$E23)</f>
        <v>6415</v>
      </c>
      <c r="F19" s="80"/>
      <c r="G19" s="78">
        <f>B19-C19</f>
        <v>-206</v>
      </c>
      <c r="H19" s="79">
        <f>D19-E19</f>
        <v>2073</v>
      </c>
      <c r="I19" s="54">
        <f>IF(C19=0, "-", IF(G19/C19&lt;10, G19/C19, "&gt;999%"))</f>
        <v>-0.10701298701298702</v>
      </c>
      <c r="J19" s="55">
        <f>IF(E19=0, "-", IF(H19/E19&lt;10, H19/E19, "&gt;999%"))</f>
        <v>0.32314886983632113</v>
      </c>
    </row>
    <row r="20" spans="1:10" x14ac:dyDescent="0.2">
      <c r="A20" s="158" t="s">
        <v>155</v>
      </c>
      <c r="B20" s="65">
        <v>452</v>
      </c>
      <c r="C20" s="66">
        <v>385</v>
      </c>
      <c r="D20" s="65">
        <v>2324</v>
      </c>
      <c r="E20" s="66">
        <v>1406</v>
      </c>
      <c r="F20" s="67"/>
      <c r="G20" s="65">
        <f>B20-C20</f>
        <v>67</v>
      </c>
      <c r="H20" s="66">
        <f>D20-E20</f>
        <v>918</v>
      </c>
      <c r="I20" s="8">
        <f>IF(C20=0, "-", IF(G20/C20&lt;10, G20/C20, "&gt;999%"))</f>
        <v>0.17402597402597403</v>
      </c>
      <c r="J20" s="9">
        <f>IF(E20=0, "-", IF(H20/E20&lt;10, H20/E20, "&gt;999%"))</f>
        <v>0.65291607396870555</v>
      </c>
    </row>
    <row r="21" spans="1:10" x14ac:dyDescent="0.2">
      <c r="A21" s="158" t="s">
        <v>156</v>
      </c>
      <c r="B21" s="65">
        <v>1169</v>
      </c>
      <c r="C21" s="66">
        <v>1471</v>
      </c>
      <c r="D21" s="65">
        <v>5466</v>
      </c>
      <c r="E21" s="66">
        <v>4499</v>
      </c>
      <c r="F21" s="67"/>
      <c r="G21" s="65">
        <f>B21-C21</f>
        <v>-302</v>
      </c>
      <c r="H21" s="66">
        <f>D21-E21</f>
        <v>967</v>
      </c>
      <c r="I21" s="8">
        <f>IF(C21=0, "-", IF(G21/C21&lt;10, G21/C21, "&gt;999%"))</f>
        <v>-0.20530251529571719</v>
      </c>
      <c r="J21" s="9">
        <f>IF(E21=0, "-", IF(H21/E21&lt;10, H21/E21, "&gt;999%"))</f>
        <v>0.21493665258946432</v>
      </c>
    </row>
    <row r="22" spans="1:10" x14ac:dyDescent="0.2">
      <c r="A22" s="158" t="s">
        <v>157</v>
      </c>
      <c r="B22" s="65">
        <v>56</v>
      </c>
      <c r="C22" s="66">
        <v>51</v>
      </c>
      <c r="D22" s="65">
        <v>331</v>
      </c>
      <c r="E22" s="66">
        <v>356</v>
      </c>
      <c r="F22" s="67"/>
      <c r="G22" s="65">
        <f>B22-C22</f>
        <v>5</v>
      </c>
      <c r="H22" s="66">
        <f>D22-E22</f>
        <v>-25</v>
      </c>
      <c r="I22" s="8">
        <f>IF(C22=0, "-", IF(G22/C22&lt;10, G22/C22, "&gt;999%"))</f>
        <v>9.8039215686274508E-2</v>
      </c>
      <c r="J22" s="9">
        <f>IF(E22=0, "-", IF(H22/E22&lt;10, H22/E22, "&gt;999%"))</f>
        <v>-7.02247191011236E-2</v>
      </c>
    </row>
    <row r="23" spans="1:10" x14ac:dyDescent="0.2">
      <c r="A23" s="158" t="s">
        <v>158</v>
      </c>
      <c r="B23" s="65">
        <v>42</v>
      </c>
      <c r="C23" s="66">
        <v>18</v>
      </c>
      <c r="D23" s="65">
        <v>367</v>
      </c>
      <c r="E23" s="66">
        <v>154</v>
      </c>
      <c r="F23" s="67"/>
      <c r="G23" s="65">
        <f>B23-C23</f>
        <v>24</v>
      </c>
      <c r="H23" s="66">
        <f>D23-E23</f>
        <v>213</v>
      </c>
      <c r="I23" s="8">
        <f>IF(C23=0, "-", IF(G23/C23&lt;10, G23/C23, "&gt;999%"))</f>
        <v>1.3333333333333333</v>
      </c>
      <c r="J23" s="9">
        <f>IF(E23=0, "-", IF(H23/E23&lt;10, H23/E23, "&gt;999%"))</f>
        <v>1.3831168831168832</v>
      </c>
    </row>
    <row r="24" spans="1:10" x14ac:dyDescent="0.2">
      <c r="A24" s="7"/>
      <c r="B24" s="65"/>
      <c r="C24" s="66"/>
      <c r="D24" s="65"/>
      <c r="E24" s="66"/>
      <c r="F24" s="67"/>
      <c r="G24" s="65"/>
      <c r="H24" s="66"/>
      <c r="I24" s="8"/>
      <c r="J24" s="9"/>
    </row>
    <row r="25" spans="1:10" s="43" customFormat="1" x14ac:dyDescent="0.2">
      <c r="A25" s="53" t="s">
        <v>29</v>
      </c>
      <c r="B25" s="78">
        <f>SUM($B26:$B29)</f>
        <v>6462</v>
      </c>
      <c r="C25" s="79">
        <f>SUM($C26:$C29)</f>
        <v>6849</v>
      </c>
      <c r="D25" s="78">
        <f>SUM($D26:$D29)</f>
        <v>34938</v>
      </c>
      <c r="E25" s="79">
        <f>SUM($E26:$E29)</f>
        <v>26999</v>
      </c>
      <c r="F25" s="80"/>
      <c r="G25" s="78">
        <f>B25-C25</f>
        <v>-387</v>
      </c>
      <c r="H25" s="79">
        <f>D25-E25</f>
        <v>7939</v>
      </c>
      <c r="I25" s="54">
        <f>IF(C25=0, "-", IF(G25/C25&lt;10, G25/C25, "&gt;999%"))</f>
        <v>-5.6504599211563734E-2</v>
      </c>
      <c r="J25" s="55">
        <f>IF(E25=0, "-", IF(H25/E25&lt;10, H25/E25, "&gt;999%"))</f>
        <v>0.29404792770102595</v>
      </c>
    </row>
    <row r="26" spans="1:10" x14ac:dyDescent="0.2">
      <c r="A26" s="158" t="s">
        <v>155</v>
      </c>
      <c r="B26" s="65">
        <v>3327</v>
      </c>
      <c r="C26" s="66">
        <v>3234</v>
      </c>
      <c r="D26" s="65">
        <v>18489</v>
      </c>
      <c r="E26" s="66">
        <v>12580</v>
      </c>
      <c r="F26" s="67"/>
      <c r="G26" s="65">
        <f>B26-C26</f>
        <v>93</v>
      </c>
      <c r="H26" s="66">
        <f>D26-E26</f>
        <v>5909</v>
      </c>
      <c r="I26" s="8">
        <f>IF(C26=0, "-", IF(G26/C26&lt;10, G26/C26, "&gt;999%"))</f>
        <v>2.8756957328385901E-2</v>
      </c>
      <c r="J26" s="9">
        <f>IF(E26=0, "-", IF(H26/E26&lt;10, H26/E26, "&gt;999%"))</f>
        <v>0.46971383147853735</v>
      </c>
    </row>
    <row r="27" spans="1:10" x14ac:dyDescent="0.2">
      <c r="A27" s="158" t="s">
        <v>156</v>
      </c>
      <c r="B27" s="65">
        <v>2700</v>
      </c>
      <c r="C27" s="66">
        <v>3402</v>
      </c>
      <c r="D27" s="65">
        <v>13654</v>
      </c>
      <c r="E27" s="66">
        <v>12344</v>
      </c>
      <c r="F27" s="67"/>
      <c r="G27" s="65">
        <f>B27-C27</f>
        <v>-702</v>
      </c>
      <c r="H27" s="66">
        <f>D27-E27</f>
        <v>1310</v>
      </c>
      <c r="I27" s="8">
        <f>IF(C27=0, "-", IF(G27/C27&lt;10, G27/C27, "&gt;999%"))</f>
        <v>-0.20634920634920634</v>
      </c>
      <c r="J27" s="9">
        <f>IF(E27=0, "-", IF(H27/E27&lt;10, H27/E27, "&gt;999%"))</f>
        <v>0.10612443292287752</v>
      </c>
    </row>
    <row r="28" spans="1:10" x14ac:dyDescent="0.2">
      <c r="A28" s="158" t="s">
        <v>157</v>
      </c>
      <c r="B28" s="65">
        <v>168</v>
      </c>
      <c r="C28" s="66">
        <v>170</v>
      </c>
      <c r="D28" s="65">
        <v>1211</v>
      </c>
      <c r="E28" s="66">
        <v>1209</v>
      </c>
      <c r="F28" s="67"/>
      <c r="G28" s="65">
        <f>B28-C28</f>
        <v>-2</v>
      </c>
      <c r="H28" s="66">
        <f>D28-E28</f>
        <v>2</v>
      </c>
      <c r="I28" s="8">
        <f>IF(C28=0, "-", IF(G28/C28&lt;10, G28/C28, "&gt;999%"))</f>
        <v>-1.1764705882352941E-2</v>
      </c>
      <c r="J28" s="9">
        <f>IF(E28=0, "-", IF(H28/E28&lt;10, H28/E28, "&gt;999%"))</f>
        <v>1.6542597187758478E-3</v>
      </c>
    </row>
    <row r="29" spans="1:10" x14ac:dyDescent="0.2">
      <c r="A29" s="158" t="s">
        <v>158</v>
      </c>
      <c r="B29" s="65">
        <v>267</v>
      </c>
      <c r="C29" s="66">
        <v>43</v>
      </c>
      <c r="D29" s="65">
        <v>1584</v>
      </c>
      <c r="E29" s="66">
        <v>866</v>
      </c>
      <c r="F29" s="67"/>
      <c r="G29" s="65">
        <f>B29-C29</f>
        <v>224</v>
      </c>
      <c r="H29" s="66">
        <f>D29-E29</f>
        <v>718</v>
      </c>
      <c r="I29" s="8">
        <f>IF(C29=0, "-", IF(G29/C29&lt;10, G29/C29, "&gt;999%"))</f>
        <v>5.2093023255813957</v>
      </c>
      <c r="J29" s="9">
        <f>IF(E29=0, "-", IF(H29/E29&lt;10, H29/E29, "&gt;999%"))</f>
        <v>0.82909930715935332</v>
      </c>
    </row>
    <row r="30" spans="1:10" x14ac:dyDescent="0.2">
      <c r="A30" s="7"/>
      <c r="B30" s="65"/>
      <c r="C30" s="66"/>
      <c r="D30" s="65"/>
      <c r="E30" s="66"/>
      <c r="F30" s="67"/>
      <c r="G30" s="65"/>
      <c r="H30" s="66"/>
      <c r="I30" s="8"/>
      <c r="J30" s="9"/>
    </row>
    <row r="31" spans="1:10" s="43" customFormat="1" x14ac:dyDescent="0.2">
      <c r="A31" s="22" t="s">
        <v>122</v>
      </c>
      <c r="B31" s="78">
        <v>340</v>
      </c>
      <c r="C31" s="79">
        <v>351</v>
      </c>
      <c r="D31" s="78">
        <v>1336</v>
      </c>
      <c r="E31" s="79">
        <v>1088</v>
      </c>
      <c r="F31" s="80"/>
      <c r="G31" s="78">
        <f>B31-C31</f>
        <v>-11</v>
      </c>
      <c r="H31" s="79">
        <f>D31-E31</f>
        <v>248</v>
      </c>
      <c r="I31" s="54">
        <f>IF(C31=0, "-", IF(G31/C31&lt;10, G31/C31, "&gt;999%"))</f>
        <v>-3.1339031339031341E-2</v>
      </c>
      <c r="J31" s="55">
        <f>IF(E31=0, "-", IF(H31/E31&lt;10, H31/E31, "&gt;999%"))</f>
        <v>0.22794117647058823</v>
      </c>
    </row>
    <row r="32" spans="1:10" x14ac:dyDescent="0.2">
      <c r="A32" s="1"/>
      <c r="B32" s="68"/>
      <c r="C32" s="69"/>
      <c r="D32" s="68"/>
      <c r="E32" s="69"/>
      <c r="F32" s="70"/>
      <c r="G32" s="68"/>
      <c r="H32" s="69"/>
      <c r="I32" s="5"/>
      <c r="J32" s="6"/>
    </row>
    <row r="33" spans="1:10" s="43" customFormat="1" x14ac:dyDescent="0.2">
      <c r="A33" s="27" t="s">
        <v>5</v>
      </c>
      <c r="B33" s="71">
        <f>SUM(B26:B32)</f>
        <v>6802</v>
      </c>
      <c r="C33" s="77">
        <f>SUM(C26:C32)</f>
        <v>7200</v>
      </c>
      <c r="D33" s="71">
        <f>SUM(D26:D32)</f>
        <v>36274</v>
      </c>
      <c r="E33" s="77">
        <f>SUM(E26:E32)</f>
        <v>28087</v>
      </c>
      <c r="F33" s="73"/>
      <c r="G33" s="71">
        <f>B33-C33</f>
        <v>-398</v>
      </c>
      <c r="H33" s="72">
        <f>D33-E33</f>
        <v>8187</v>
      </c>
      <c r="I33" s="37">
        <f>IF(C33=0, 0, G33/C33)</f>
        <v>-5.527777777777778E-2</v>
      </c>
      <c r="J33" s="38">
        <f>IF(E33=0, 0, H33/E33)</f>
        <v>0.29148716488054971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106</v>
      </c>
      <c r="B7" s="65"/>
      <c r="C7" s="66"/>
      <c r="D7" s="65"/>
      <c r="E7" s="66"/>
      <c r="F7" s="67"/>
      <c r="G7" s="65"/>
      <c r="H7" s="66"/>
      <c r="I7" s="20"/>
      <c r="J7" s="21"/>
    </row>
    <row r="8" spans="1:10" x14ac:dyDescent="0.2">
      <c r="A8" s="158" t="s">
        <v>159</v>
      </c>
      <c r="B8" s="65">
        <v>41</v>
      </c>
      <c r="C8" s="66">
        <v>19</v>
      </c>
      <c r="D8" s="65">
        <v>191</v>
      </c>
      <c r="E8" s="66">
        <v>106</v>
      </c>
      <c r="F8" s="67"/>
      <c r="G8" s="65">
        <f>B8-C8</f>
        <v>22</v>
      </c>
      <c r="H8" s="66">
        <f>D8-E8</f>
        <v>85</v>
      </c>
      <c r="I8" s="20">
        <f>IF(C8=0, "-", IF(G8/C8&lt;10, G8/C8, "&gt;999%"))</f>
        <v>1.1578947368421053</v>
      </c>
      <c r="J8" s="21">
        <f>IF(E8=0, "-", IF(H8/E8&lt;10, H8/E8, "&gt;999%"))</f>
        <v>0.80188679245283023</v>
      </c>
    </row>
    <row r="9" spans="1:10" x14ac:dyDescent="0.2">
      <c r="A9" s="158" t="s">
        <v>160</v>
      </c>
      <c r="B9" s="65">
        <v>16</v>
      </c>
      <c r="C9" s="66">
        <v>3</v>
      </c>
      <c r="D9" s="65">
        <v>52</v>
      </c>
      <c r="E9" s="66">
        <v>27</v>
      </c>
      <c r="F9" s="67"/>
      <c r="G9" s="65">
        <f>B9-C9</f>
        <v>13</v>
      </c>
      <c r="H9" s="66">
        <f>D9-E9</f>
        <v>25</v>
      </c>
      <c r="I9" s="20">
        <f>IF(C9=0, "-", IF(G9/C9&lt;10, G9/C9, "&gt;999%"))</f>
        <v>4.333333333333333</v>
      </c>
      <c r="J9" s="21">
        <f>IF(E9=0, "-", IF(H9/E9&lt;10, H9/E9, "&gt;999%"))</f>
        <v>0.92592592592592593</v>
      </c>
    </row>
    <row r="10" spans="1:10" x14ac:dyDescent="0.2">
      <c r="A10" s="158" t="s">
        <v>161</v>
      </c>
      <c r="B10" s="65">
        <v>133</v>
      </c>
      <c r="C10" s="66">
        <v>184</v>
      </c>
      <c r="D10" s="65">
        <v>1081</v>
      </c>
      <c r="E10" s="66">
        <v>924</v>
      </c>
      <c r="F10" s="67"/>
      <c r="G10" s="65">
        <f>B10-C10</f>
        <v>-51</v>
      </c>
      <c r="H10" s="66">
        <f>D10-E10</f>
        <v>157</v>
      </c>
      <c r="I10" s="20">
        <f>IF(C10=0, "-", IF(G10/C10&lt;10, G10/C10, "&gt;999%"))</f>
        <v>-0.27717391304347827</v>
      </c>
      <c r="J10" s="21">
        <f>IF(E10=0, "-", IF(H10/E10&lt;10, H10/E10, "&gt;999%"))</f>
        <v>0.16991341991341991</v>
      </c>
    </row>
    <row r="11" spans="1:10" x14ac:dyDescent="0.2">
      <c r="A11" s="158" t="s">
        <v>162</v>
      </c>
      <c r="B11" s="65">
        <v>1092</v>
      </c>
      <c r="C11" s="66">
        <v>1275</v>
      </c>
      <c r="D11" s="65">
        <v>5804</v>
      </c>
      <c r="E11" s="66">
        <v>5559</v>
      </c>
      <c r="F11" s="67"/>
      <c r="G11" s="65">
        <f>B11-C11</f>
        <v>-183</v>
      </c>
      <c r="H11" s="66">
        <f>D11-E11</f>
        <v>245</v>
      </c>
      <c r="I11" s="20">
        <f>IF(C11=0, "-", IF(G11/C11&lt;10, G11/C11, "&gt;999%"))</f>
        <v>-0.14352941176470588</v>
      </c>
      <c r="J11" s="21">
        <f>IF(E11=0, "-", IF(H11/E11&lt;10, H11/E11, "&gt;999%"))</f>
        <v>4.4072674941536251E-2</v>
      </c>
    </row>
    <row r="12" spans="1:10" x14ac:dyDescent="0.2">
      <c r="A12" s="158" t="s">
        <v>163</v>
      </c>
      <c r="B12" s="65">
        <v>0</v>
      </c>
      <c r="C12" s="66">
        <v>2</v>
      </c>
      <c r="D12" s="65">
        <v>7</v>
      </c>
      <c r="E12" s="66">
        <v>5</v>
      </c>
      <c r="F12" s="67"/>
      <c r="G12" s="65">
        <f>B12-C12</f>
        <v>-2</v>
      </c>
      <c r="H12" s="66">
        <f>D12-E12</f>
        <v>2</v>
      </c>
      <c r="I12" s="20">
        <f>IF(C12=0, "-", IF(G12/C12&lt;10, G12/C12, "&gt;999%"))</f>
        <v>-1</v>
      </c>
      <c r="J12" s="21">
        <f>IF(E12=0, "-", IF(H12/E12&lt;10, H12/E12, "&gt;999%"))</f>
        <v>0.4</v>
      </c>
    </row>
    <row r="13" spans="1:10" x14ac:dyDescent="0.2">
      <c r="A13" s="7"/>
      <c r="B13" s="65"/>
      <c r="C13" s="66"/>
      <c r="D13" s="65"/>
      <c r="E13" s="66"/>
      <c r="F13" s="67"/>
      <c r="G13" s="65"/>
      <c r="H13" s="66"/>
      <c r="I13" s="20"/>
      <c r="J13" s="21"/>
    </row>
    <row r="14" spans="1:10" s="139" customFormat="1" x14ac:dyDescent="0.2">
      <c r="A14" s="159" t="s">
        <v>115</v>
      </c>
      <c r="B14" s="65"/>
      <c r="C14" s="66"/>
      <c r="D14" s="65"/>
      <c r="E14" s="66"/>
      <c r="F14" s="67"/>
      <c r="G14" s="65"/>
      <c r="H14" s="66"/>
      <c r="I14" s="20"/>
      <c r="J14" s="21"/>
    </row>
    <row r="15" spans="1:10" x14ac:dyDescent="0.2">
      <c r="A15" s="158" t="s">
        <v>159</v>
      </c>
      <c r="B15" s="65">
        <v>766</v>
      </c>
      <c r="C15" s="66">
        <v>803</v>
      </c>
      <c r="D15" s="65">
        <v>3953</v>
      </c>
      <c r="E15" s="66">
        <v>3151</v>
      </c>
      <c r="F15" s="67"/>
      <c r="G15" s="65">
        <f>B15-C15</f>
        <v>-37</v>
      </c>
      <c r="H15" s="66">
        <f>D15-E15</f>
        <v>802</v>
      </c>
      <c r="I15" s="20">
        <f>IF(C15=0, "-", IF(G15/C15&lt;10, G15/C15, "&gt;999%"))</f>
        <v>-4.6077210460772101E-2</v>
      </c>
      <c r="J15" s="21">
        <f>IF(E15=0, "-", IF(H15/E15&lt;10, H15/E15, "&gt;999%"))</f>
        <v>0.25452237384957155</v>
      </c>
    </row>
    <row r="16" spans="1:10" x14ac:dyDescent="0.2">
      <c r="A16" s="158" t="s">
        <v>160</v>
      </c>
      <c r="B16" s="65">
        <v>19</v>
      </c>
      <c r="C16" s="66">
        <v>6</v>
      </c>
      <c r="D16" s="65">
        <v>69</v>
      </c>
      <c r="E16" s="66">
        <v>19</v>
      </c>
      <c r="F16" s="67"/>
      <c r="G16" s="65">
        <f>B16-C16</f>
        <v>13</v>
      </c>
      <c r="H16" s="66">
        <f>D16-E16</f>
        <v>50</v>
      </c>
      <c r="I16" s="20">
        <f>IF(C16=0, "-", IF(G16/C16&lt;10, G16/C16, "&gt;999%"))</f>
        <v>2.1666666666666665</v>
      </c>
      <c r="J16" s="21">
        <f>IF(E16=0, "-", IF(H16/E16&lt;10, H16/E16, "&gt;999%"))</f>
        <v>2.6315789473684212</v>
      </c>
    </row>
    <row r="17" spans="1:10" x14ac:dyDescent="0.2">
      <c r="A17" s="158" t="s">
        <v>161</v>
      </c>
      <c r="B17" s="65">
        <v>277</v>
      </c>
      <c r="C17" s="66">
        <v>149</v>
      </c>
      <c r="D17" s="65">
        <v>1839</v>
      </c>
      <c r="E17" s="66">
        <v>930</v>
      </c>
      <c r="F17" s="67"/>
      <c r="G17" s="65">
        <f>B17-C17</f>
        <v>128</v>
      </c>
      <c r="H17" s="66">
        <f>D17-E17</f>
        <v>909</v>
      </c>
      <c r="I17" s="20">
        <f>IF(C17=0, "-", IF(G17/C17&lt;10, G17/C17, "&gt;999%"))</f>
        <v>0.85906040268456374</v>
      </c>
      <c r="J17" s="21">
        <f>IF(E17=0, "-", IF(H17/E17&lt;10, H17/E17, "&gt;999%"))</f>
        <v>0.97741935483870968</v>
      </c>
    </row>
    <row r="18" spans="1:10" x14ac:dyDescent="0.2">
      <c r="A18" s="158" t="s">
        <v>162</v>
      </c>
      <c r="B18" s="65">
        <v>2378</v>
      </c>
      <c r="C18" s="66">
        <v>2466</v>
      </c>
      <c r="D18" s="65">
        <v>13373</v>
      </c>
      <c r="E18" s="66">
        <v>9818</v>
      </c>
      <c r="F18" s="67"/>
      <c r="G18" s="65">
        <f>B18-C18</f>
        <v>-88</v>
      </c>
      <c r="H18" s="66">
        <f>D18-E18</f>
        <v>3555</v>
      </c>
      <c r="I18" s="20">
        <f>IF(C18=0, "-", IF(G18/C18&lt;10, G18/C18, "&gt;999%"))</f>
        <v>-3.5685320356853206E-2</v>
      </c>
      <c r="J18" s="21">
        <f>IF(E18=0, "-", IF(H18/E18&lt;10, H18/E18, "&gt;999%"))</f>
        <v>0.36209003870442047</v>
      </c>
    </row>
    <row r="19" spans="1:10" x14ac:dyDescent="0.2">
      <c r="A19" s="158" t="s">
        <v>163</v>
      </c>
      <c r="B19" s="65">
        <v>21</v>
      </c>
      <c r="C19" s="66">
        <v>17</v>
      </c>
      <c r="D19" s="65">
        <v>81</v>
      </c>
      <c r="E19" s="66">
        <v>45</v>
      </c>
      <c r="F19" s="67"/>
      <c r="G19" s="65">
        <f>B19-C19</f>
        <v>4</v>
      </c>
      <c r="H19" s="66">
        <f>D19-E19</f>
        <v>36</v>
      </c>
      <c r="I19" s="20">
        <f>IF(C19=0, "-", IF(G19/C19&lt;10, G19/C19, "&gt;999%"))</f>
        <v>0.23529411764705882</v>
      </c>
      <c r="J19" s="21">
        <f>IF(E19=0, "-", IF(H19/E19&lt;10, H19/E19, "&gt;999%"))</f>
        <v>0.8</v>
      </c>
    </row>
    <row r="20" spans="1:10" x14ac:dyDescent="0.2">
      <c r="A20" s="7"/>
      <c r="B20" s="65"/>
      <c r="C20" s="66"/>
      <c r="D20" s="65"/>
      <c r="E20" s="66"/>
      <c r="F20" s="67"/>
      <c r="G20" s="65"/>
      <c r="H20" s="66"/>
      <c r="I20" s="20"/>
      <c r="J20" s="21"/>
    </row>
    <row r="21" spans="1:10" s="139" customFormat="1" x14ac:dyDescent="0.2">
      <c r="A21" s="159" t="s">
        <v>121</v>
      </c>
      <c r="B21" s="65"/>
      <c r="C21" s="66"/>
      <c r="D21" s="65"/>
      <c r="E21" s="66"/>
      <c r="F21" s="67"/>
      <c r="G21" s="65"/>
      <c r="H21" s="66"/>
      <c r="I21" s="20"/>
      <c r="J21" s="21"/>
    </row>
    <row r="22" spans="1:10" x14ac:dyDescent="0.2">
      <c r="A22" s="158" t="s">
        <v>159</v>
      </c>
      <c r="B22" s="65">
        <v>1644</v>
      </c>
      <c r="C22" s="66">
        <v>1754</v>
      </c>
      <c r="D22" s="65">
        <v>8055</v>
      </c>
      <c r="E22" s="66">
        <v>6005</v>
      </c>
      <c r="F22" s="67"/>
      <c r="G22" s="65">
        <f>B22-C22</f>
        <v>-110</v>
      </c>
      <c r="H22" s="66">
        <f>D22-E22</f>
        <v>2050</v>
      </c>
      <c r="I22" s="20">
        <f>IF(C22=0, "-", IF(G22/C22&lt;10, G22/C22, "&gt;999%"))</f>
        <v>-6.2713797035347782E-2</v>
      </c>
      <c r="J22" s="21">
        <f>IF(E22=0, "-", IF(H22/E22&lt;10, H22/E22, "&gt;999%"))</f>
        <v>0.34138218151540384</v>
      </c>
    </row>
    <row r="23" spans="1:10" x14ac:dyDescent="0.2">
      <c r="A23" s="158" t="s">
        <v>160</v>
      </c>
      <c r="B23" s="65">
        <v>0</v>
      </c>
      <c r="C23" s="66">
        <v>0</v>
      </c>
      <c r="D23" s="65">
        <v>1</v>
      </c>
      <c r="E23" s="66">
        <v>0</v>
      </c>
      <c r="F23" s="67"/>
      <c r="G23" s="65">
        <f>B23-C23</f>
        <v>0</v>
      </c>
      <c r="H23" s="66">
        <f>D23-E23</f>
        <v>1</v>
      </c>
      <c r="I23" s="20" t="str">
        <f>IF(C23=0, "-", IF(G23/C23&lt;10, G23/C23, "&gt;999%"))</f>
        <v>-</v>
      </c>
      <c r="J23" s="21" t="str">
        <f>IF(E23=0, "-", IF(H23/E23&lt;10, H23/E23, "&gt;999%"))</f>
        <v>-</v>
      </c>
    </row>
    <row r="24" spans="1:10" x14ac:dyDescent="0.2">
      <c r="A24" s="158" t="s">
        <v>162</v>
      </c>
      <c r="B24" s="65">
        <v>75</v>
      </c>
      <c r="C24" s="66">
        <v>171</v>
      </c>
      <c r="D24" s="65">
        <v>432</v>
      </c>
      <c r="E24" s="66">
        <v>410</v>
      </c>
      <c r="F24" s="67"/>
      <c r="G24" s="65">
        <f>B24-C24</f>
        <v>-96</v>
      </c>
      <c r="H24" s="66">
        <f>D24-E24</f>
        <v>22</v>
      </c>
      <c r="I24" s="20">
        <f>IF(C24=0, "-", IF(G24/C24&lt;10, G24/C24, "&gt;999%"))</f>
        <v>-0.56140350877192979</v>
      </c>
      <c r="J24" s="21">
        <f>IF(E24=0, "-", IF(H24/E24&lt;10, H24/E24, "&gt;999%"))</f>
        <v>5.3658536585365853E-2</v>
      </c>
    </row>
    <row r="25" spans="1:10" x14ac:dyDescent="0.2">
      <c r="A25" s="7"/>
      <c r="B25" s="65"/>
      <c r="C25" s="66"/>
      <c r="D25" s="65"/>
      <c r="E25" s="66"/>
      <c r="F25" s="67"/>
      <c r="G25" s="65"/>
      <c r="H25" s="66"/>
      <c r="I25" s="20"/>
      <c r="J25" s="21"/>
    </row>
    <row r="26" spans="1:10" x14ac:dyDescent="0.2">
      <c r="A26" s="7" t="s">
        <v>122</v>
      </c>
      <c r="B26" s="65">
        <v>340</v>
      </c>
      <c r="C26" s="66">
        <v>351</v>
      </c>
      <c r="D26" s="65">
        <v>1336</v>
      </c>
      <c r="E26" s="66">
        <v>1088</v>
      </c>
      <c r="F26" s="67"/>
      <c r="G26" s="65">
        <f>B26-C26</f>
        <v>-11</v>
      </c>
      <c r="H26" s="66">
        <f>D26-E26</f>
        <v>248</v>
      </c>
      <c r="I26" s="20">
        <f>IF(C26=0, "-", IF(G26/C26&lt;10, G26/C26, "&gt;999%"))</f>
        <v>-3.1339031339031341E-2</v>
      </c>
      <c r="J26" s="21">
        <f>IF(E26=0, "-", IF(H26/E26&lt;10, H26/E26, "&gt;999%"))</f>
        <v>0.22794117647058823</v>
      </c>
    </row>
    <row r="27" spans="1:10" x14ac:dyDescent="0.2">
      <c r="A27" s="1"/>
      <c r="B27" s="68"/>
      <c r="C27" s="69"/>
      <c r="D27" s="68"/>
      <c r="E27" s="69"/>
      <c r="F27" s="70"/>
      <c r="G27" s="68"/>
      <c r="H27" s="69"/>
      <c r="I27" s="5"/>
      <c r="J27" s="6"/>
    </row>
    <row r="28" spans="1:10" s="43" customFormat="1" x14ac:dyDescent="0.2">
      <c r="A28" s="27" t="s">
        <v>5</v>
      </c>
      <c r="B28" s="71">
        <f>SUM(B6:B27)</f>
        <v>6802</v>
      </c>
      <c r="C28" s="77">
        <f>SUM(C6:C27)</f>
        <v>7200</v>
      </c>
      <c r="D28" s="71">
        <f>SUM(D6:D27)</f>
        <v>36274</v>
      </c>
      <c r="E28" s="77">
        <f>SUM(E6:E27)</f>
        <v>28087</v>
      </c>
      <c r="F28" s="73"/>
      <c r="G28" s="71">
        <f>B28-C28</f>
        <v>-398</v>
      </c>
      <c r="H28" s="72">
        <f>D28-E28</f>
        <v>8187</v>
      </c>
      <c r="I28" s="37">
        <f>IF(C28=0, 0, G28/C28)</f>
        <v>-5.527777777777778E-2</v>
      </c>
      <c r="J28" s="38">
        <f>IF(E28=0, 0, H28/E28)</f>
        <v>0.29148716488054971</v>
      </c>
    </row>
    <row r="29" spans="1:10" s="43" customFormat="1" x14ac:dyDescent="0.2">
      <c r="A29" s="22"/>
      <c r="B29" s="78"/>
      <c r="C29" s="98"/>
      <c r="D29" s="78"/>
      <c r="E29" s="98"/>
      <c r="F29" s="80"/>
      <c r="G29" s="78"/>
      <c r="H29" s="79"/>
      <c r="I29" s="54"/>
      <c r="J29" s="55"/>
    </row>
    <row r="30" spans="1:10" s="139" customFormat="1" x14ac:dyDescent="0.2">
      <c r="A30" s="161" t="s">
        <v>164</v>
      </c>
      <c r="B30" s="74"/>
      <c r="C30" s="75"/>
      <c r="D30" s="74"/>
      <c r="E30" s="75"/>
      <c r="F30" s="76"/>
      <c r="G30" s="74"/>
      <c r="H30" s="75"/>
      <c r="I30" s="23"/>
      <c r="J30" s="24"/>
    </row>
    <row r="31" spans="1:10" x14ac:dyDescent="0.2">
      <c r="A31" s="7" t="s">
        <v>159</v>
      </c>
      <c r="B31" s="65">
        <v>2451</v>
      </c>
      <c r="C31" s="66">
        <v>2576</v>
      </c>
      <c r="D31" s="65">
        <v>12199</v>
      </c>
      <c r="E31" s="66">
        <v>9262</v>
      </c>
      <c r="F31" s="67"/>
      <c r="G31" s="65">
        <f>B31-C31</f>
        <v>-125</v>
      </c>
      <c r="H31" s="66">
        <f>D31-E31</f>
        <v>2937</v>
      </c>
      <c r="I31" s="20">
        <f>IF(C31=0, "-", IF(G31/C31&lt;10, G31/C31, "&gt;999%"))</f>
        <v>-4.8524844720496896E-2</v>
      </c>
      <c r="J31" s="21">
        <f>IF(E31=0, "-", IF(H31/E31&lt;10, H31/E31, "&gt;999%"))</f>
        <v>0.3171021377672209</v>
      </c>
    </row>
    <row r="32" spans="1:10" x14ac:dyDescent="0.2">
      <c r="A32" s="7" t="s">
        <v>160</v>
      </c>
      <c r="B32" s="65">
        <v>35</v>
      </c>
      <c r="C32" s="66">
        <v>9</v>
      </c>
      <c r="D32" s="65">
        <v>122</v>
      </c>
      <c r="E32" s="66">
        <v>46</v>
      </c>
      <c r="F32" s="67"/>
      <c r="G32" s="65">
        <f>B32-C32</f>
        <v>26</v>
      </c>
      <c r="H32" s="66">
        <f>D32-E32</f>
        <v>76</v>
      </c>
      <c r="I32" s="20">
        <f>IF(C32=0, "-", IF(G32/C32&lt;10, G32/C32, "&gt;999%"))</f>
        <v>2.8888888888888888</v>
      </c>
      <c r="J32" s="21">
        <f>IF(E32=0, "-", IF(H32/E32&lt;10, H32/E32, "&gt;999%"))</f>
        <v>1.6521739130434783</v>
      </c>
    </row>
    <row r="33" spans="1:10" x14ac:dyDescent="0.2">
      <c r="A33" s="7" t="s">
        <v>161</v>
      </c>
      <c r="B33" s="65">
        <v>410</v>
      </c>
      <c r="C33" s="66">
        <v>333</v>
      </c>
      <c r="D33" s="65">
        <v>2920</v>
      </c>
      <c r="E33" s="66">
        <v>1854</v>
      </c>
      <c r="F33" s="67"/>
      <c r="G33" s="65">
        <f>B33-C33</f>
        <v>77</v>
      </c>
      <c r="H33" s="66">
        <f>D33-E33</f>
        <v>1066</v>
      </c>
      <c r="I33" s="20">
        <f>IF(C33=0, "-", IF(G33/C33&lt;10, G33/C33, "&gt;999%"))</f>
        <v>0.23123123123123124</v>
      </c>
      <c r="J33" s="21">
        <f>IF(E33=0, "-", IF(H33/E33&lt;10, H33/E33, "&gt;999%"))</f>
        <v>0.57497303128371091</v>
      </c>
    </row>
    <row r="34" spans="1:10" x14ac:dyDescent="0.2">
      <c r="A34" s="7" t="s">
        <v>162</v>
      </c>
      <c r="B34" s="65">
        <v>3545</v>
      </c>
      <c r="C34" s="66">
        <v>3912</v>
      </c>
      <c r="D34" s="65">
        <v>19609</v>
      </c>
      <c r="E34" s="66">
        <v>15787</v>
      </c>
      <c r="F34" s="67"/>
      <c r="G34" s="65">
        <f>B34-C34</f>
        <v>-367</v>
      </c>
      <c r="H34" s="66">
        <f>D34-E34</f>
        <v>3822</v>
      </c>
      <c r="I34" s="20">
        <f>IF(C34=0, "-", IF(G34/C34&lt;10, G34/C34, "&gt;999%"))</f>
        <v>-9.3813905930470343E-2</v>
      </c>
      <c r="J34" s="21">
        <f>IF(E34=0, "-", IF(H34/E34&lt;10, H34/E34, "&gt;999%"))</f>
        <v>0.24209792867549249</v>
      </c>
    </row>
    <row r="35" spans="1:10" x14ac:dyDescent="0.2">
      <c r="A35" s="7" t="s">
        <v>163</v>
      </c>
      <c r="B35" s="65">
        <v>21</v>
      </c>
      <c r="C35" s="66">
        <v>19</v>
      </c>
      <c r="D35" s="65">
        <v>88</v>
      </c>
      <c r="E35" s="66">
        <v>50</v>
      </c>
      <c r="F35" s="67"/>
      <c r="G35" s="65">
        <f>B35-C35</f>
        <v>2</v>
      </c>
      <c r="H35" s="66">
        <f>D35-E35</f>
        <v>38</v>
      </c>
      <c r="I35" s="20">
        <f>IF(C35=0, "-", IF(G35/C35&lt;10, G35/C35, "&gt;999%"))</f>
        <v>0.10526315789473684</v>
      </c>
      <c r="J35" s="21">
        <f>IF(E35=0, "-", IF(H35/E35&lt;10, H35/E35, "&gt;999%"))</f>
        <v>0.76</v>
      </c>
    </row>
    <row r="36" spans="1:10" x14ac:dyDescent="0.2">
      <c r="A36" s="7"/>
      <c r="B36" s="65"/>
      <c r="C36" s="66"/>
      <c r="D36" s="65"/>
      <c r="E36" s="66"/>
      <c r="F36" s="67"/>
      <c r="G36" s="65"/>
      <c r="H36" s="66"/>
      <c r="I36" s="20"/>
      <c r="J36" s="21"/>
    </row>
    <row r="37" spans="1:10" x14ac:dyDescent="0.2">
      <c r="A37" s="7" t="s">
        <v>122</v>
      </c>
      <c r="B37" s="65">
        <v>340</v>
      </c>
      <c r="C37" s="66">
        <v>351</v>
      </c>
      <c r="D37" s="65">
        <v>1336</v>
      </c>
      <c r="E37" s="66">
        <v>1088</v>
      </c>
      <c r="F37" s="67"/>
      <c r="G37" s="65">
        <f>B37-C37</f>
        <v>-11</v>
      </c>
      <c r="H37" s="66">
        <f>D37-E37</f>
        <v>248</v>
      </c>
      <c r="I37" s="20">
        <f>IF(C37=0, "-", IF(G37/C37&lt;10, G37/C37, "&gt;999%"))</f>
        <v>-3.1339031339031341E-2</v>
      </c>
      <c r="J37" s="21">
        <f>IF(E37=0, "-", IF(H37/E37&lt;10, H37/E37, "&gt;999%"))</f>
        <v>0.22794117647058823</v>
      </c>
    </row>
    <row r="38" spans="1:10" x14ac:dyDescent="0.2">
      <c r="A38" s="7"/>
      <c r="B38" s="65"/>
      <c r="C38" s="66"/>
      <c r="D38" s="65"/>
      <c r="E38" s="66"/>
      <c r="F38" s="67"/>
      <c r="G38" s="65"/>
      <c r="H38" s="66"/>
      <c r="I38" s="20"/>
      <c r="J38" s="21"/>
    </row>
    <row r="39" spans="1:10" s="43" customFormat="1" x14ac:dyDescent="0.2">
      <c r="A39" s="27" t="s">
        <v>5</v>
      </c>
      <c r="B39" s="71">
        <f>SUM(B29:B38)</f>
        <v>6802</v>
      </c>
      <c r="C39" s="77">
        <f>SUM(C29:C38)</f>
        <v>7200</v>
      </c>
      <c r="D39" s="71">
        <f>SUM(D29:D38)</f>
        <v>36274</v>
      </c>
      <c r="E39" s="77">
        <f>SUM(E29:E38)</f>
        <v>28087</v>
      </c>
      <c r="F39" s="73"/>
      <c r="G39" s="71">
        <f>B39-C39</f>
        <v>-398</v>
      </c>
      <c r="H39" s="72">
        <f>D39-E39</f>
        <v>8187</v>
      </c>
      <c r="I39" s="37">
        <f>IF(C39=0, 0, G39/C39)</f>
        <v>-5.527777777777778E-2</v>
      </c>
      <c r="J39" s="38">
        <f>IF(E39=0, 0, H39/E39)</f>
        <v>0.29148716488054971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191</v>
      </c>
      <c r="B15" s="65">
        <v>56</v>
      </c>
      <c r="C15" s="66">
        <v>20</v>
      </c>
      <c r="D15" s="65">
        <v>311</v>
      </c>
      <c r="E15" s="66">
        <v>76</v>
      </c>
      <c r="F15" s="67"/>
      <c r="G15" s="65">
        <f t="shared" ref="G15:G41" si="0">B15-C15</f>
        <v>36</v>
      </c>
      <c r="H15" s="66">
        <f t="shared" ref="H15:H41" si="1">D15-E15</f>
        <v>235</v>
      </c>
      <c r="I15" s="20">
        <f t="shared" ref="I15:I41" si="2">IF(C15=0, "-", IF(G15/C15&lt;10, G15/C15, "&gt;999%"))</f>
        <v>1.8</v>
      </c>
      <c r="J15" s="21">
        <f t="shared" ref="J15:J41" si="3">IF(E15=0, "-", IF(H15/E15&lt;10, H15/E15, "&gt;999%"))</f>
        <v>3.0921052631578947</v>
      </c>
    </row>
    <row r="16" spans="1:10" x14ac:dyDescent="0.2">
      <c r="A16" s="7" t="s">
        <v>190</v>
      </c>
      <c r="B16" s="65">
        <v>10</v>
      </c>
      <c r="C16" s="66">
        <v>12</v>
      </c>
      <c r="D16" s="65">
        <v>40</v>
      </c>
      <c r="E16" s="66">
        <v>30</v>
      </c>
      <c r="F16" s="67"/>
      <c r="G16" s="65">
        <f t="shared" si="0"/>
        <v>-2</v>
      </c>
      <c r="H16" s="66">
        <f t="shared" si="1"/>
        <v>10</v>
      </c>
      <c r="I16" s="20">
        <f t="shared" si="2"/>
        <v>-0.16666666666666666</v>
      </c>
      <c r="J16" s="21">
        <f t="shared" si="3"/>
        <v>0.33333333333333331</v>
      </c>
    </row>
    <row r="17" spans="1:10" x14ac:dyDescent="0.2">
      <c r="A17" s="7" t="s">
        <v>189</v>
      </c>
      <c r="B17" s="65">
        <v>8</v>
      </c>
      <c r="C17" s="66">
        <v>12</v>
      </c>
      <c r="D17" s="65">
        <v>40</v>
      </c>
      <c r="E17" s="66">
        <v>64</v>
      </c>
      <c r="F17" s="67"/>
      <c r="G17" s="65">
        <f t="shared" si="0"/>
        <v>-4</v>
      </c>
      <c r="H17" s="66">
        <f t="shared" si="1"/>
        <v>-24</v>
      </c>
      <c r="I17" s="20">
        <f t="shared" si="2"/>
        <v>-0.33333333333333331</v>
      </c>
      <c r="J17" s="21">
        <f t="shared" si="3"/>
        <v>-0.375</v>
      </c>
    </row>
    <row r="18" spans="1:10" x14ac:dyDescent="0.2">
      <c r="A18" s="7" t="s">
        <v>188</v>
      </c>
      <c r="B18" s="65">
        <v>0</v>
      </c>
      <c r="C18" s="66">
        <v>14</v>
      </c>
      <c r="D18" s="65">
        <v>1</v>
      </c>
      <c r="E18" s="66">
        <v>41</v>
      </c>
      <c r="F18" s="67"/>
      <c r="G18" s="65">
        <f t="shared" si="0"/>
        <v>-14</v>
      </c>
      <c r="H18" s="66">
        <f t="shared" si="1"/>
        <v>-40</v>
      </c>
      <c r="I18" s="20">
        <f t="shared" si="2"/>
        <v>-1</v>
      </c>
      <c r="J18" s="21">
        <f t="shared" si="3"/>
        <v>-0.97560975609756095</v>
      </c>
    </row>
    <row r="19" spans="1:10" x14ac:dyDescent="0.2">
      <c r="A19" s="7" t="s">
        <v>187</v>
      </c>
      <c r="B19" s="65">
        <v>364</v>
      </c>
      <c r="C19" s="66">
        <v>183</v>
      </c>
      <c r="D19" s="65">
        <v>1830</v>
      </c>
      <c r="E19" s="66">
        <v>606</v>
      </c>
      <c r="F19" s="67"/>
      <c r="G19" s="65">
        <f t="shared" si="0"/>
        <v>181</v>
      </c>
      <c r="H19" s="66">
        <f t="shared" si="1"/>
        <v>1224</v>
      </c>
      <c r="I19" s="20">
        <f t="shared" si="2"/>
        <v>0.98907103825136611</v>
      </c>
      <c r="J19" s="21">
        <f t="shared" si="3"/>
        <v>2.0198019801980198</v>
      </c>
    </row>
    <row r="20" spans="1:10" x14ac:dyDescent="0.2">
      <c r="A20" s="7" t="s">
        <v>186</v>
      </c>
      <c r="B20" s="65">
        <v>43</v>
      </c>
      <c r="C20" s="66">
        <v>60</v>
      </c>
      <c r="D20" s="65">
        <v>289</v>
      </c>
      <c r="E20" s="66">
        <v>215</v>
      </c>
      <c r="F20" s="67"/>
      <c r="G20" s="65">
        <f t="shared" si="0"/>
        <v>-17</v>
      </c>
      <c r="H20" s="66">
        <f t="shared" si="1"/>
        <v>74</v>
      </c>
      <c r="I20" s="20">
        <f t="shared" si="2"/>
        <v>-0.28333333333333333</v>
      </c>
      <c r="J20" s="21">
        <f t="shared" si="3"/>
        <v>0.34418604651162793</v>
      </c>
    </row>
    <row r="21" spans="1:10" x14ac:dyDescent="0.2">
      <c r="A21" s="7" t="s">
        <v>185</v>
      </c>
      <c r="B21" s="65">
        <v>162</v>
      </c>
      <c r="C21" s="66">
        <v>168</v>
      </c>
      <c r="D21" s="65">
        <v>637</v>
      </c>
      <c r="E21" s="66">
        <v>607</v>
      </c>
      <c r="F21" s="67"/>
      <c r="G21" s="65">
        <f t="shared" si="0"/>
        <v>-6</v>
      </c>
      <c r="H21" s="66">
        <f t="shared" si="1"/>
        <v>30</v>
      </c>
      <c r="I21" s="20">
        <f t="shared" si="2"/>
        <v>-3.5714285714285712E-2</v>
      </c>
      <c r="J21" s="21">
        <f t="shared" si="3"/>
        <v>4.9423393739703461E-2</v>
      </c>
    </row>
    <row r="22" spans="1:10" x14ac:dyDescent="0.2">
      <c r="A22" s="7" t="s">
        <v>184</v>
      </c>
      <c r="B22" s="65">
        <v>6</v>
      </c>
      <c r="C22" s="66">
        <v>36</v>
      </c>
      <c r="D22" s="65">
        <v>29</v>
      </c>
      <c r="E22" s="66">
        <v>78</v>
      </c>
      <c r="F22" s="67"/>
      <c r="G22" s="65">
        <f t="shared" si="0"/>
        <v>-30</v>
      </c>
      <c r="H22" s="66">
        <f t="shared" si="1"/>
        <v>-49</v>
      </c>
      <c r="I22" s="20">
        <f t="shared" si="2"/>
        <v>-0.83333333333333337</v>
      </c>
      <c r="J22" s="21">
        <f t="shared" si="3"/>
        <v>-0.62820512820512819</v>
      </c>
    </row>
    <row r="23" spans="1:10" x14ac:dyDescent="0.2">
      <c r="A23" s="7" t="s">
        <v>183</v>
      </c>
      <c r="B23" s="65">
        <v>59</v>
      </c>
      <c r="C23" s="66">
        <v>73</v>
      </c>
      <c r="D23" s="65">
        <v>188</v>
      </c>
      <c r="E23" s="66">
        <v>139</v>
      </c>
      <c r="F23" s="67"/>
      <c r="G23" s="65">
        <f t="shared" si="0"/>
        <v>-14</v>
      </c>
      <c r="H23" s="66">
        <f t="shared" si="1"/>
        <v>49</v>
      </c>
      <c r="I23" s="20">
        <f t="shared" si="2"/>
        <v>-0.19178082191780821</v>
      </c>
      <c r="J23" s="21">
        <f t="shared" si="3"/>
        <v>0.35251798561151076</v>
      </c>
    </row>
    <row r="24" spans="1:10" x14ac:dyDescent="0.2">
      <c r="A24" s="7" t="s">
        <v>182</v>
      </c>
      <c r="B24" s="65">
        <v>250</v>
      </c>
      <c r="C24" s="66">
        <v>462</v>
      </c>
      <c r="D24" s="65">
        <v>1013</v>
      </c>
      <c r="E24" s="66">
        <v>1524</v>
      </c>
      <c r="F24" s="67"/>
      <c r="G24" s="65">
        <f t="shared" si="0"/>
        <v>-212</v>
      </c>
      <c r="H24" s="66">
        <f t="shared" si="1"/>
        <v>-511</v>
      </c>
      <c r="I24" s="20">
        <f t="shared" si="2"/>
        <v>-0.45887445887445888</v>
      </c>
      <c r="J24" s="21">
        <f t="shared" si="3"/>
        <v>-0.33530183727034119</v>
      </c>
    </row>
    <row r="25" spans="1:10" x14ac:dyDescent="0.2">
      <c r="A25" s="7" t="s">
        <v>181</v>
      </c>
      <c r="B25" s="65">
        <v>66</v>
      </c>
      <c r="C25" s="66">
        <v>129</v>
      </c>
      <c r="D25" s="65">
        <v>380</v>
      </c>
      <c r="E25" s="66">
        <v>356</v>
      </c>
      <c r="F25" s="67"/>
      <c r="G25" s="65">
        <f t="shared" si="0"/>
        <v>-63</v>
      </c>
      <c r="H25" s="66">
        <f t="shared" si="1"/>
        <v>24</v>
      </c>
      <c r="I25" s="20">
        <f t="shared" si="2"/>
        <v>-0.48837209302325579</v>
      </c>
      <c r="J25" s="21">
        <f t="shared" si="3"/>
        <v>6.741573033707865E-2</v>
      </c>
    </row>
    <row r="26" spans="1:10" x14ac:dyDescent="0.2">
      <c r="A26" s="7" t="s">
        <v>180</v>
      </c>
      <c r="B26" s="65">
        <v>35</v>
      </c>
      <c r="C26" s="66">
        <v>38</v>
      </c>
      <c r="D26" s="65">
        <v>181</v>
      </c>
      <c r="E26" s="66">
        <v>152</v>
      </c>
      <c r="F26" s="67"/>
      <c r="G26" s="65">
        <f t="shared" si="0"/>
        <v>-3</v>
      </c>
      <c r="H26" s="66">
        <f t="shared" si="1"/>
        <v>29</v>
      </c>
      <c r="I26" s="20">
        <f t="shared" si="2"/>
        <v>-7.8947368421052627E-2</v>
      </c>
      <c r="J26" s="21">
        <f t="shared" si="3"/>
        <v>0.19078947368421054</v>
      </c>
    </row>
    <row r="27" spans="1:10" x14ac:dyDescent="0.2">
      <c r="A27" s="7" t="s">
        <v>179</v>
      </c>
      <c r="B27" s="65">
        <v>13</v>
      </c>
      <c r="C27" s="66">
        <v>20</v>
      </c>
      <c r="D27" s="65">
        <v>68</v>
      </c>
      <c r="E27" s="66">
        <v>67</v>
      </c>
      <c r="F27" s="67"/>
      <c r="G27" s="65">
        <f t="shared" si="0"/>
        <v>-7</v>
      </c>
      <c r="H27" s="66">
        <f t="shared" si="1"/>
        <v>1</v>
      </c>
      <c r="I27" s="20">
        <f t="shared" si="2"/>
        <v>-0.35</v>
      </c>
      <c r="J27" s="21">
        <f t="shared" si="3"/>
        <v>1.4925373134328358E-2</v>
      </c>
    </row>
    <row r="28" spans="1:10" x14ac:dyDescent="0.2">
      <c r="A28" s="7" t="s">
        <v>178</v>
      </c>
      <c r="B28" s="65">
        <v>2245</v>
      </c>
      <c r="C28" s="66">
        <v>2506</v>
      </c>
      <c r="D28" s="65">
        <v>14844</v>
      </c>
      <c r="E28" s="66">
        <v>10634</v>
      </c>
      <c r="F28" s="67"/>
      <c r="G28" s="65">
        <f t="shared" si="0"/>
        <v>-261</v>
      </c>
      <c r="H28" s="66">
        <f t="shared" si="1"/>
        <v>4210</v>
      </c>
      <c r="I28" s="20">
        <f t="shared" si="2"/>
        <v>-0.10415003990422984</v>
      </c>
      <c r="J28" s="21">
        <f t="shared" si="3"/>
        <v>0.3958999435772052</v>
      </c>
    </row>
    <row r="29" spans="1:10" x14ac:dyDescent="0.2">
      <c r="A29" s="7" t="s">
        <v>177</v>
      </c>
      <c r="B29" s="65">
        <v>924</v>
      </c>
      <c r="C29" s="66">
        <v>760</v>
      </c>
      <c r="D29" s="65">
        <v>4363</v>
      </c>
      <c r="E29" s="66">
        <v>3043</v>
      </c>
      <c r="F29" s="67"/>
      <c r="G29" s="65">
        <f t="shared" si="0"/>
        <v>164</v>
      </c>
      <c r="H29" s="66">
        <f t="shared" si="1"/>
        <v>1320</v>
      </c>
      <c r="I29" s="20">
        <f t="shared" si="2"/>
        <v>0.21578947368421053</v>
      </c>
      <c r="J29" s="21">
        <f t="shared" si="3"/>
        <v>0.43378245152809725</v>
      </c>
    </row>
    <row r="30" spans="1:10" x14ac:dyDescent="0.2">
      <c r="A30" s="7" t="s">
        <v>176</v>
      </c>
      <c r="B30" s="65">
        <v>91</v>
      </c>
      <c r="C30" s="66">
        <v>76</v>
      </c>
      <c r="D30" s="65">
        <v>469</v>
      </c>
      <c r="E30" s="66">
        <v>267</v>
      </c>
      <c r="F30" s="67"/>
      <c r="G30" s="65">
        <f t="shared" si="0"/>
        <v>15</v>
      </c>
      <c r="H30" s="66">
        <f t="shared" si="1"/>
        <v>202</v>
      </c>
      <c r="I30" s="20">
        <f t="shared" si="2"/>
        <v>0.19736842105263158</v>
      </c>
      <c r="J30" s="21">
        <f t="shared" si="3"/>
        <v>0.75655430711610483</v>
      </c>
    </row>
    <row r="31" spans="1:10" x14ac:dyDescent="0.2">
      <c r="A31" s="7" t="s">
        <v>174</v>
      </c>
      <c r="B31" s="65">
        <v>17</v>
      </c>
      <c r="C31" s="66">
        <v>31</v>
      </c>
      <c r="D31" s="65">
        <v>73</v>
      </c>
      <c r="E31" s="66">
        <v>174</v>
      </c>
      <c r="F31" s="67"/>
      <c r="G31" s="65">
        <f t="shared" si="0"/>
        <v>-14</v>
      </c>
      <c r="H31" s="66">
        <f t="shared" si="1"/>
        <v>-101</v>
      </c>
      <c r="I31" s="20">
        <f t="shared" si="2"/>
        <v>-0.45161290322580644</v>
      </c>
      <c r="J31" s="21">
        <f t="shared" si="3"/>
        <v>-0.58045977011494254</v>
      </c>
    </row>
    <row r="32" spans="1:10" x14ac:dyDescent="0.2">
      <c r="A32" s="7" t="s">
        <v>173</v>
      </c>
      <c r="B32" s="65">
        <v>40</v>
      </c>
      <c r="C32" s="66">
        <v>0</v>
      </c>
      <c r="D32" s="65">
        <v>173</v>
      </c>
      <c r="E32" s="66">
        <v>0</v>
      </c>
      <c r="F32" s="67"/>
      <c r="G32" s="65">
        <f t="shared" si="0"/>
        <v>40</v>
      </c>
      <c r="H32" s="66">
        <f t="shared" si="1"/>
        <v>173</v>
      </c>
      <c r="I32" s="20" t="str">
        <f t="shared" si="2"/>
        <v>-</v>
      </c>
      <c r="J32" s="21" t="str">
        <f t="shared" si="3"/>
        <v>-</v>
      </c>
    </row>
    <row r="33" spans="1:10" x14ac:dyDescent="0.2">
      <c r="A33" s="7" t="s">
        <v>172</v>
      </c>
      <c r="B33" s="65">
        <v>17</v>
      </c>
      <c r="C33" s="66">
        <v>0</v>
      </c>
      <c r="D33" s="65">
        <v>112</v>
      </c>
      <c r="E33" s="66">
        <v>0</v>
      </c>
      <c r="F33" s="67"/>
      <c r="G33" s="65">
        <f t="shared" si="0"/>
        <v>17</v>
      </c>
      <c r="H33" s="66">
        <f t="shared" si="1"/>
        <v>112</v>
      </c>
      <c r="I33" s="20" t="str">
        <f t="shared" si="2"/>
        <v>-</v>
      </c>
      <c r="J33" s="21" t="str">
        <f t="shared" si="3"/>
        <v>-</v>
      </c>
    </row>
    <row r="34" spans="1:10" x14ac:dyDescent="0.2">
      <c r="A34" s="7" t="s">
        <v>171</v>
      </c>
      <c r="B34" s="65">
        <v>30</v>
      </c>
      <c r="C34" s="66">
        <v>30</v>
      </c>
      <c r="D34" s="65">
        <v>186</v>
      </c>
      <c r="E34" s="66">
        <v>119</v>
      </c>
      <c r="F34" s="67"/>
      <c r="G34" s="65">
        <f t="shared" si="0"/>
        <v>0</v>
      </c>
      <c r="H34" s="66">
        <f t="shared" si="1"/>
        <v>67</v>
      </c>
      <c r="I34" s="20">
        <f t="shared" si="2"/>
        <v>0</v>
      </c>
      <c r="J34" s="21">
        <f t="shared" si="3"/>
        <v>0.56302521008403361</v>
      </c>
    </row>
    <row r="35" spans="1:10" x14ac:dyDescent="0.2">
      <c r="A35" s="7" t="s">
        <v>170</v>
      </c>
      <c r="B35" s="65">
        <v>81</v>
      </c>
      <c r="C35" s="66">
        <v>50</v>
      </c>
      <c r="D35" s="65">
        <v>327</v>
      </c>
      <c r="E35" s="66">
        <v>153</v>
      </c>
      <c r="F35" s="67"/>
      <c r="G35" s="65">
        <f t="shared" si="0"/>
        <v>31</v>
      </c>
      <c r="H35" s="66">
        <f t="shared" si="1"/>
        <v>174</v>
      </c>
      <c r="I35" s="20">
        <f t="shared" si="2"/>
        <v>0.62</v>
      </c>
      <c r="J35" s="21">
        <f t="shared" si="3"/>
        <v>1.1372549019607843</v>
      </c>
    </row>
    <row r="36" spans="1:10" x14ac:dyDescent="0.2">
      <c r="A36" s="7" t="s">
        <v>169</v>
      </c>
      <c r="B36" s="65">
        <v>90</v>
      </c>
      <c r="C36" s="66">
        <v>59</v>
      </c>
      <c r="D36" s="65">
        <v>408</v>
      </c>
      <c r="E36" s="66">
        <v>227</v>
      </c>
      <c r="F36" s="67"/>
      <c r="G36" s="65">
        <f t="shared" si="0"/>
        <v>31</v>
      </c>
      <c r="H36" s="66">
        <f t="shared" si="1"/>
        <v>181</v>
      </c>
      <c r="I36" s="20">
        <f t="shared" si="2"/>
        <v>0.52542372881355937</v>
      </c>
      <c r="J36" s="21">
        <f t="shared" si="3"/>
        <v>0.79735682819383258</v>
      </c>
    </row>
    <row r="37" spans="1:10" x14ac:dyDescent="0.2">
      <c r="A37" s="7" t="s">
        <v>168</v>
      </c>
      <c r="B37" s="65">
        <v>18</v>
      </c>
      <c r="C37" s="66">
        <v>24</v>
      </c>
      <c r="D37" s="65">
        <v>77</v>
      </c>
      <c r="E37" s="66">
        <v>62</v>
      </c>
      <c r="F37" s="67"/>
      <c r="G37" s="65">
        <f t="shared" si="0"/>
        <v>-6</v>
      </c>
      <c r="H37" s="66">
        <f t="shared" si="1"/>
        <v>15</v>
      </c>
      <c r="I37" s="20">
        <f t="shared" si="2"/>
        <v>-0.25</v>
      </c>
      <c r="J37" s="21">
        <f t="shared" si="3"/>
        <v>0.24193548387096775</v>
      </c>
    </row>
    <row r="38" spans="1:10" x14ac:dyDescent="0.2">
      <c r="A38" s="7" t="s">
        <v>167</v>
      </c>
      <c r="B38" s="65">
        <v>1614</v>
      </c>
      <c r="C38" s="66">
        <v>1859</v>
      </c>
      <c r="D38" s="65">
        <v>8249</v>
      </c>
      <c r="E38" s="66">
        <v>7428</v>
      </c>
      <c r="F38" s="67"/>
      <c r="G38" s="65">
        <f t="shared" si="0"/>
        <v>-245</v>
      </c>
      <c r="H38" s="66">
        <f t="shared" si="1"/>
        <v>821</v>
      </c>
      <c r="I38" s="20">
        <f t="shared" si="2"/>
        <v>-0.13179128563743947</v>
      </c>
      <c r="J38" s="21">
        <f t="shared" si="3"/>
        <v>0.11052773290253097</v>
      </c>
    </row>
    <row r="39" spans="1:10" x14ac:dyDescent="0.2">
      <c r="A39" s="7" t="s">
        <v>166</v>
      </c>
      <c r="B39" s="65">
        <v>38</v>
      </c>
      <c r="C39" s="66">
        <v>41</v>
      </c>
      <c r="D39" s="65">
        <v>207</v>
      </c>
      <c r="E39" s="66">
        <v>138</v>
      </c>
      <c r="F39" s="67"/>
      <c r="G39" s="65">
        <f t="shared" si="0"/>
        <v>-3</v>
      </c>
      <c r="H39" s="66">
        <f t="shared" si="1"/>
        <v>69</v>
      </c>
      <c r="I39" s="20">
        <f t="shared" si="2"/>
        <v>-7.3170731707317069E-2</v>
      </c>
      <c r="J39" s="21">
        <f t="shared" si="3"/>
        <v>0.5</v>
      </c>
    </row>
    <row r="40" spans="1:10" x14ac:dyDescent="0.2">
      <c r="A40" s="7" t="s">
        <v>165</v>
      </c>
      <c r="B40" s="65">
        <v>268</v>
      </c>
      <c r="C40" s="66">
        <v>254</v>
      </c>
      <c r="D40" s="65">
        <v>745</v>
      </c>
      <c r="E40" s="66">
        <v>971</v>
      </c>
      <c r="F40" s="67"/>
      <c r="G40" s="65">
        <f t="shared" si="0"/>
        <v>14</v>
      </c>
      <c r="H40" s="66">
        <f t="shared" si="1"/>
        <v>-226</v>
      </c>
      <c r="I40" s="20">
        <f t="shared" si="2"/>
        <v>5.5118110236220472E-2</v>
      </c>
      <c r="J40" s="21">
        <f t="shared" si="3"/>
        <v>-0.23274974253347064</v>
      </c>
    </row>
    <row r="41" spans="1:10" x14ac:dyDescent="0.2">
      <c r="A41" s="7" t="s">
        <v>175</v>
      </c>
      <c r="B41" s="65">
        <v>257</v>
      </c>
      <c r="C41" s="66">
        <v>283</v>
      </c>
      <c r="D41" s="65">
        <v>1034</v>
      </c>
      <c r="E41" s="66">
        <v>916</v>
      </c>
      <c r="F41" s="67"/>
      <c r="G41" s="65">
        <f t="shared" si="0"/>
        <v>-26</v>
      </c>
      <c r="H41" s="66">
        <f t="shared" si="1"/>
        <v>118</v>
      </c>
      <c r="I41" s="20">
        <f t="shared" si="2"/>
        <v>-9.187279151943463E-2</v>
      </c>
      <c r="J41" s="21">
        <f t="shared" si="3"/>
        <v>0.12882096069868995</v>
      </c>
    </row>
    <row r="42" spans="1:10" x14ac:dyDescent="0.2">
      <c r="A42" s="7"/>
      <c r="B42" s="65"/>
      <c r="C42" s="66"/>
      <c r="D42" s="65"/>
      <c r="E42" s="66"/>
      <c r="F42" s="67"/>
      <c r="G42" s="65"/>
      <c r="H42" s="66"/>
      <c r="I42" s="20"/>
      <c r="J42" s="21"/>
    </row>
    <row r="43" spans="1:10" s="43" customFormat="1" x14ac:dyDescent="0.2">
      <c r="A43" s="27" t="s">
        <v>28</v>
      </c>
      <c r="B43" s="71">
        <f>SUM(B15:B42)</f>
        <v>6802</v>
      </c>
      <c r="C43" s="72">
        <f>SUM(C15:C42)</f>
        <v>7200</v>
      </c>
      <c r="D43" s="71">
        <f>SUM(D15:D42)</f>
        <v>36274</v>
      </c>
      <c r="E43" s="72">
        <f>SUM(E15:E42)</f>
        <v>28087</v>
      </c>
      <c r="F43" s="73"/>
      <c r="G43" s="71">
        <f>B43-C43</f>
        <v>-398</v>
      </c>
      <c r="H43" s="72">
        <f>D43-E43</f>
        <v>8187</v>
      </c>
      <c r="I43" s="37">
        <f>IF(C43=0, "-", G43/C43)</f>
        <v>-5.527777777777778E-2</v>
      </c>
      <c r="J43" s="38">
        <f>IF(E43=0, "-", H43/E43)</f>
        <v>0.29148716488054971</v>
      </c>
    </row>
    <row r="44" spans="1:10" s="43" customFormat="1" x14ac:dyDescent="0.2">
      <c r="A44" s="27" t="s">
        <v>0</v>
      </c>
      <c r="B44" s="71">
        <f>B11+B43</f>
        <v>6802</v>
      </c>
      <c r="C44" s="77">
        <f>C11+C43</f>
        <v>7200</v>
      </c>
      <c r="D44" s="71">
        <f>D11+D43</f>
        <v>36274</v>
      </c>
      <c r="E44" s="77">
        <f>E11+E43</f>
        <v>28087</v>
      </c>
      <c r="F44" s="73"/>
      <c r="G44" s="71">
        <f>B44-C44</f>
        <v>-398</v>
      </c>
      <c r="H44" s="72">
        <f>D44-E44</f>
        <v>8187</v>
      </c>
      <c r="I44" s="37">
        <f>IF(C44=0, "-", G44/C44)</f>
        <v>-5.527777777777778E-2</v>
      </c>
      <c r="J44" s="38">
        <f>IF(E44=0, "-", H44/E44)</f>
        <v>0.29148716488054971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2"/>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107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107</v>
      </c>
      <c r="B6" s="61" t="s">
        <v>12</v>
      </c>
      <c r="C6" s="62" t="s">
        <v>13</v>
      </c>
      <c r="D6" s="61" t="s">
        <v>12</v>
      </c>
      <c r="E6" s="63" t="s">
        <v>13</v>
      </c>
      <c r="F6" s="62" t="s">
        <v>12</v>
      </c>
      <c r="G6" s="62" t="s">
        <v>13</v>
      </c>
      <c r="H6" s="61" t="s">
        <v>12</v>
      </c>
      <c r="I6" s="63" t="s">
        <v>13</v>
      </c>
      <c r="J6" s="61"/>
      <c r="K6" s="63"/>
    </row>
    <row r="7" spans="1:11" x14ac:dyDescent="0.2">
      <c r="A7" s="7" t="s">
        <v>192</v>
      </c>
      <c r="B7" s="65">
        <v>9</v>
      </c>
      <c r="C7" s="34">
        <f>IF(B11=0, "-", B7/B11)</f>
        <v>0.15517241379310345</v>
      </c>
      <c r="D7" s="65">
        <v>2</v>
      </c>
      <c r="E7" s="9">
        <f>IF(D11=0, "-", D7/D11)</f>
        <v>6.25E-2</v>
      </c>
      <c r="F7" s="81">
        <v>25</v>
      </c>
      <c r="G7" s="34">
        <f>IF(F11=0, "-", F7/F11)</f>
        <v>8.4175084175084181E-2</v>
      </c>
      <c r="H7" s="65">
        <v>12</v>
      </c>
      <c r="I7" s="9">
        <f>IF(H11=0, "-", H7/H11)</f>
        <v>6.8965517241379309E-2</v>
      </c>
      <c r="J7" s="8">
        <f>IF(D7=0, "-", IF((B7-D7)/D7&lt;10, (B7-D7)/D7, "&gt;999%"))</f>
        <v>3.5</v>
      </c>
      <c r="K7" s="9">
        <f>IF(H7=0, "-", IF((F7-H7)/H7&lt;10, (F7-H7)/H7, "&gt;999%"))</f>
        <v>1.0833333333333333</v>
      </c>
    </row>
    <row r="8" spans="1:11" x14ac:dyDescent="0.2">
      <c r="A8" s="7" t="s">
        <v>193</v>
      </c>
      <c r="B8" s="65">
        <v>49</v>
      </c>
      <c r="C8" s="34">
        <f>IF(B11=0, "-", B8/B11)</f>
        <v>0.84482758620689657</v>
      </c>
      <c r="D8" s="65">
        <v>22</v>
      </c>
      <c r="E8" s="9">
        <f>IF(D11=0, "-", D8/D11)</f>
        <v>0.6875</v>
      </c>
      <c r="F8" s="81">
        <v>239</v>
      </c>
      <c r="G8" s="34">
        <f>IF(F11=0, "-", F8/F11)</f>
        <v>0.80471380471380471</v>
      </c>
      <c r="H8" s="65">
        <v>119</v>
      </c>
      <c r="I8" s="9">
        <f>IF(H11=0, "-", H8/H11)</f>
        <v>0.68390804597701149</v>
      </c>
      <c r="J8" s="8">
        <f>IF(D8=0, "-", IF((B8-D8)/D8&lt;10, (B8-D8)/D8, "&gt;999%"))</f>
        <v>1.2272727272727273</v>
      </c>
      <c r="K8" s="9">
        <f>IF(H8=0, "-", IF((F8-H8)/H8&lt;10, (F8-H8)/H8, "&gt;999%"))</f>
        <v>1.0084033613445378</v>
      </c>
    </row>
    <row r="9" spans="1:11" x14ac:dyDescent="0.2">
      <c r="A9" s="7" t="s">
        <v>194</v>
      </c>
      <c r="B9" s="65">
        <v>0</v>
      </c>
      <c r="C9" s="34">
        <f>IF(B11=0, "-", B9/B11)</f>
        <v>0</v>
      </c>
      <c r="D9" s="65">
        <v>8</v>
      </c>
      <c r="E9" s="9">
        <f>IF(D11=0, "-", D9/D11)</f>
        <v>0.25</v>
      </c>
      <c r="F9" s="81">
        <v>33</v>
      </c>
      <c r="G9" s="34">
        <f>IF(F11=0, "-", F9/F11)</f>
        <v>0.1111111111111111</v>
      </c>
      <c r="H9" s="65">
        <v>43</v>
      </c>
      <c r="I9" s="9">
        <f>IF(H11=0, "-", H9/H11)</f>
        <v>0.2471264367816092</v>
      </c>
      <c r="J9" s="8">
        <f>IF(D9=0, "-", IF((B9-D9)/D9&lt;10, (B9-D9)/D9, "&gt;999%"))</f>
        <v>-1</v>
      </c>
      <c r="K9" s="9">
        <f>IF(H9=0, "-", IF((F9-H9)/H9&lt;10, (F9-H9)/H9, "&gt;999%"))</f>
        <v>-0.23255813953488372</v>
      </c>
    </row>
    <row r="10" spans="1:11" x14ac:dyDescent="0.2">
      <c r="A10" s="2"/>
      <c r="B10" s="68"/>
      <c r="C10" s="33"/>
      <c r="D10" s="68"/>
      <c r="E10" s="6"/>
      <c r="F10" s="82"/>
      <c r="G10" s="33"/>
      <c r="H10" s="68"/>
      <c r="I10" s="6"/>
      <c r="J10" s="5"/>
      <c r="K10" s="6"/>
    </row>
    <row r="11" spans="1:11" s="43" customFormat="1" x14ac:dyDescent="0.2">
      <c r="A11" s="162" t="s">
        <v>574</v>
      </c>
      <c r="B11" s="71">
        <f>SUM(B7:B10)</f>
        <v>58</v>
      </c>
      <c r="C11" s="40">
        <f>B11/6802</f>
        <v>8.5269038518082912E-3</v>
      </c>
      <c r="D11" s="71">
        <f>SUM(D7:D10)</f>
        <v>32</v>
      </c>
      <c r="E11" s="41">
        <f>D11/7200</f>
        <v>4.4444444444444444E-3</v>
      </c>
      <c r="F11" s="77">
        <f>SUM(F7:F10)</f>
        <v>297</v>
      </c>
      <c r="G11" s="42">
        <f>F11/36274</f>
        <v>8.1876826377019346E-3</v>
      </c>
      <c r="H11" s="71">
        <f>SUM(H7:H10)</f>
        <v>174</v>
      </c>
      <c r="I11" s="41">
        <f>H11/28087</f>
        <v>6.1950368497881584E-3</v>
      </c>
      <c r="J11" s="37">
        <f>IF(D11=0, "-", IF((B11-D11)/D11&lt;10, (B11-D11)/D11, "&gt;999%"))</f>
        <v>0.8125</v>
      </c>
      <c r="K11" s="38">
        <f>IF(H11=0, "-", IF((F11-H11)/H11&lt;10, (F11-H11)/H11, "&gt;999%"))</f>
        <v>0.7068965517241379</v>
      </c>
    </row>
    <row r="12" spans="1:11" x14ac:dyDescent="0.2">
      <c r="B12" s="83"/>
      <c r="D12" s="83"/>
      <c r="F12" s="83"/>
      <c r="H12" s="83"/>
    </row>
    <row r="13" spans="1:11" s="43" customFormat="1" x14ac:dyDescent="0.2">
      <c r="A13" s="162" t="s">
        <v>574</v>
      </c>
      <c r="B13" s="71">
        <v>58</v>
      </c>
      <c r="C13" s="40">
        <f>B13/6802</f>
        <v>8.5269038518082912E-3</v>
      </c>
      <c r="D13" s="71">
        <v>32</v>
      </c>
      <c r="E13" s="41">
        <f>D13/7200</f>
        <v>4.4444444444444444E-3</v>
      </c>
      <c r="F13" s="77">
        <v>297</v>
      </c>
      <c r="G13" s="42">
        <f>F13/36274</f>
        <v>8.1876826377019346E-3</v>
      </c>
      <c r="H13" s="71">
        <v>174</v>
      </c>
      <c r="I13" s="41">
        <f>H13/28087</f>
        <v>6.1950368497881584E-3</v>
      </c>
      <c r="J13" s="37">
        <f>IF(D13=0, "-", IF((B13-D13)/D13&lt;10, (B13-D13)/D13, "&gt;999%"))</f>
        <v>0.8125</v>
      </c>
      <c r="K13" s="38">
        <f>IF(H13=0, "-", IF((F13-H13)/H13&lt;10, (F13-H13)/H13, "&gt;999%"))</f>
        <v>0.7068965517241379</v>
      </c>
    </row>
    <row r="14" spans="1:11" x14ac:dyDescent="0.2">
      <c r="B14" s="83"/>
      <c r="D14" s="83"/>
      <c r="F14" s="83"/>
      <c r="H14" s="83"/>
    </row>
    <row r="15" spans="1:11" ht="15.75" x14ac:dyDescent="0.25">
      <c r="A15" s="164" t="s">
        <v>108</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132</v>
      </c>
      <c r="B17" s="61" t="s">
        <v>12</v>
      </c>
      <c r="C17" s="62" t="s">
        <v>13</v>
      </c>
      <c r="D17" s="61" t="s">
        <v>12</v>
      </c>
      <c r="E17" s="63" t="s">
        <v>13</v>
      </c>
      <c r="F17" s="62" t="s">
        <v>12</v>
      </c>
      <c r="G17" s="62" t="s">
        <v>13</v>
      </c>
      <c r="H17" s="61" t="s">
        <v>12</v>
      </c>
      <c r="I17" s="63" t="s">
        <v>13</v>
      </c>
      <c r="J17" s="61"/>
      <c r="K17" s="63"/>
    </row>
    <row r="18" spans="1:11" x14ac:dyDescent="0.2">
      <c r="A18" s="7" t="s">
        <v>195</v>
      </c>
      <c r="B18" s="65">
        <v>5</v>
      </c>
      <c r="C18" s="34">
        <f>IF(B31=0, "-", B18/B31)</f>
        <v>1.8382352941176471E-2</v>
      </c>
      <c r="D18" s="65">
        <v>5</v>
      </c>
      <c r="E18" s="9">
        <f>IF(D31=0, "-", D18/D31)</f>
        <v>2.5125628140703519E-2</v>
      </c>
      <c r="F18" s="81">
        <v>20</v>
      </c>
      <c r="G18" s="34">
        <f>IF(F31=0, "-", F18/F31)</f>
        <v>1.2602394454946439E-2</v>
      </c>
      <c r="H18" s="65">
        <v>9</v>
      </c>
      <c r="I18" s="9">
        <f>IF(H31=0, "-", H18/H31)</f>
        <v>7.7922077922077922E-3</v>
      </c>
      <c r="J18" s="8">
        <f t="shared" ref="J18:J29" si="0">IF(D18=0, "-", IF((B18-D18)/D18&lt;10, (B18-D18)/D18, "&gt;999%"))</f>
        <v>0</v>
      </c>
      <c r="K18" s="9">
        <f t="shared" ref="K18:K29" si="1">IF(H18=0, "-", IF((F18-H18)/H18&lt;10, (F18-H18)/H18, "&gt;999%"))</f>
        <v>1.2222222222222223</v>
      </c>
    </row>
    <row r="19" spans="1:11" x14ac:dyDescent="0.2">
      <c r="A19" s="7" t="s">
        <v>196</v>
      </c>
      <c r="B19" s="65">
        <v>0</v>
      </c>
      <c r="C19" s="34">
        <f>IF(B31=0, "-", B19/B31)</f>
        <v>0</v>
      </c>
      <c r="D19" s="65">
        <v>0</v>
      </c>
      <c r="E19" s="9">
        <f>IF(D31=0, "-", D19/D31)</f>
        <v>0</v>
      </c>
      <c r="F19" s="81">
        <v>0</v>
      </c>
      <c r="G19" s="34">
        <f>IF(F31=0, "-", F19/F31)</f>
        <v>0</v>
      </c>
      <c r="H19" s="65">
        <v>4</v>
      </c>
      <c r="I19" s="9">
        <f>IF(H31=0, "-", H19/H31)</f>
        <v>3.4632034632034632E-3</v>
      </c>
      <c r="J19" s="8" t="str">
        <f t="shared" si="0"/>
        <v>-</v>
      </c>
      <c r="K19" s="9">
        <f t="shared" si="1"/>
        <v>-1</v>
      </c>
    </row>
    <row r="20" spans="1:11" x14ac:dyDescent="0.2">
      <c r="A20" s="7" t="s">
        <v>197</v>
      </c>
      <c r="B20" s="65">
        <v>0</v>
      </c>
      <c r="C20" s="34">
        <f>IF(B31=0, "-", B20/B31)</f>
        <v>0</v>
      </c>
      <c r="D20" s="65">
        <v>10</v>
      </c>
      <c r="E20" s="9">
        <f>IF(D31=0, "-", D20/D31)</f>
        <v>5.0251256281407038E-2</v>
      </c>
      <c r="F20" s="81">
        <v>27</v>
      </c>
      <c r="G20" s="34">
        <f>IF(F31=0, "-", F20/F31)</f>
        <v>1.7013232514177693E-2</v>
      </c>
      <c r="H20" s="65">
        <v>108</v>
      </c>
      <c r="I20" s="9">
        <f>IF(H31=0, "-", H20/H31)</f>
        <v>9.350649350649351E-2</v>
      </c>
      <c r="J20" s="8">
        <f t="shared" si="0"/>
        <v>-1</v>
      </c>
      <c r="K20" s="9">
        <f t="shared" si="1"/>
        <v>-0.75</v>
      </c>
    </row>
    <row r="21" spans="1:11" x14ac:dyDescent="0.2">
      <c r="A21" s="7" t="s">
        <v>198</v>
      </c>
      <c r="B21" s="65">
        <v>28</v>
      </c>
      <c r="C21" s="34">
        <f>IF(B31=0, "-", B21/B31)</f>
        <v>0.10294117647058823</v>
      </c>
      <c r="D21" s="65">
        <v>21</v>
      </c>
      <c r="E21" s="9">
        <f>IF(D31=0, "-", D21/D31)</f>
        <v>0.10552763819095477</v>
      </c>
      <c r="F21" s="81">
        <v>135</v>
      </c>
      <c r="G21" s="34">
        <f>IF(F31=0, "-", F21/F31)</f>
        <v>8.5066162570888462E-2</v>
      </c>
      <c r="H21" s="65">
        <v>118</v>
      </c>
      <c r="I21" s="9">
        <f>IF(H31=0, "-", H21/H31)</f>
        <v>0.10216450216450217</v>
      </c>
      <c r="J21" s="8">
        <f t="shared" si="0"/>
        <v>0.33333333333333331</v>
      </c>
      <c r="K21" s="9">
        <f t="shared" si="1"/>
        <v>0.1440677966101695</v>
      </c>
    </row>
    <row r="22" spans="1:11" x14ac:dyDescent="0.2">
      <c r="A22" s="7" t="s">
        <v>199</v>
      </c>
      <c r="B22" s="65">
        <v>62</v>
      </c>
      <c r="C22" s="34">
        <f>IF(B31=0, "-", B22/B31)</f>
        <v>0.22794117647058823</v>
      </c>
      <c r="D22" s="65">
        <v>11</v>
      </c>
      <c r="E22" s="9">
        <f>IF(D31=0, "-", D22/D31)</f>
        <v>5.5276381909547742E-2</v>
      </c>
      <c r="F22" s="81">
        <v>208</v>
      </c>
      <c r="G22" s="34">
        <f>IF(F31=0, "-", F22/F31)</f>
        <v>0.13106490233144297</v>
      </c>
      <c r="H22" s="65">
        <v>98</v>
      </c>
      <c r="I22" s="9">
        <f>IF(H31=0, "-", H22/H31)</f>
        <v>8.4848484848484854E-2</v>
      </c>
      <c r="J22" s="8">
        <f t="shared" si="0"/>
        <v>4.6363636363636367</v>
      </c>
      <c r="K22" s="9">
        <f t="shared" si="1"/>
        <v>1.1224489795918366</v>
      </c>
    </row>
    <row r="23" spans="1:11" x14ac:dyDescent="0.2">
      <c r="A23" s="7" t="s">
        <v>200</v>
      </c>
      <c r="B23" s="65">
        <v>51</v>
      </c>
      <c r="C23" s="34">
        <f>IF(B31=0, "-", B23/B31)</f>
        <v>0.1875</v>
      </c>
      <c r="D23" s="65">
        <v>43</v>
      </c>
      <c r="E23" s="9">
        <f>IF(D31=0, "-", D23/D31)</f>
        <v>0.21608040201005024</v>
      </c>
      <c r="F23" s="81">
        <v>426</v>
      </c>
      <c r="G23" s="34">
        <f>IF(F31=0, "-", F23/F31)</f>
        <v>0.26843100189035918</v>
      </c>
      <c r="H23" s="65">
        <v>157</v>
      </c>
      <c r="I23" s="9">
        <f>IF(H31=0, "-", H23/H31)</f>
        <v>0.13593073593073593</v>
      </c>
      <c r="J23" s="8">
        <f t="shared" si="0"/>
        <v>0.18604651162790697</v>
      </c>
      <c r="K23" s="9">
        <f t="shared" si="1"/>
        <v>1.713375796178344</v>
      </c>
    </row>
    <row r="24" spans="1:11" x14ac:dyDescent="0.2">
      <c r="A24" s="7" t="s">
        <v>201</v>
      </c>
      <c r="B24" s="65">
        <v>5</v>
      </c>
      <c r="C24" s="34">
        <f>IF(B31=0, "-", B24/B31)</f>
        <v>1.8382352941176471E-2</v>
      </c>
      <c r="D24" s="65">
        <v>4</v>
      </c>
      <c r="E24" s="9">
        <f>IF(D31=0, "-", D24/D31)</f>
        <v>2.0100502512562814E-2</v>
      </c>
      <c r="F24" s="81">
        <v>20</v>
      </c>
      <c r="G24" s="34">
        <f>IF(F31=0, "-", F24/F31)</f>
        <v>1.2602394454946439E-2</v>
      </c>
      <c r="H24" s="65">
        <v>12</v>
      </c>
      <c r="I24" s="9">
        <f>IF(H31=0, "-", H24/H31)</f>
        <v>1.038961038961039E-2</v>
      </c>
      <c r="J24" s="8">
        <f t="shared" si="0"/>
        <v>0.25</v>
      </c>
      <c r="K24" s="9">
        <f t="shared" si="1"/>
        <v>0.66666666666666663</v>
      </c>
    </row>
    <row r="25" spans="1:11" x14ac:dyDescent="0.2">
      <c r="A25" s="7" t="s">
        <v>202</v>
      </c>
      <c r="B25" s="65">
        <v>34</v>
      </c>
      <c r="C25" s="34">
        <f>IF(B31=0, "-", B25/B31)</f>
        <v>0.125</v>
      </c>
      <c r="D25" s="65">
        <v>33</v>
      </c>
      <c r="E25" s="9">
        <f>IF(D31=0, "-", D25/D31)</f>
        <v>0.16582914572864321</v>
      </c>
      <c r="F25" s="81">
        <v>161</v>
      </c>
      <c r="G25" s="34">
        <f>IF(F31=0, "-", F25/F31)</f>
        <v>0.10144927536231885</v>
      </c>
      <c r="H25" s="65">
        <v>138</v>
      </c>
      <c r="I25" s="9">
        <f>IF(H31=0, "-", H25/H31)</f>
        <v>0.11948051948051948</v>
      </c>
      <c r="J25" s="8">
        <f t="shared" si="0"/>
        <v>3.0303030303030304E-2</v>
      </c>
      <c r="K25" s="9">
        <f t="shared" si="1"/>
        <v>0.16666666666666666</v>
      </c>
    </row>
    <row r="26" spans="1:11" x14ac:dyDescent="0.2">
      <c r="A26" s="7" t="s">
        <v>203</v>
      </c>
      <c r="B26" s="65">
        <v>23</v>
      </c>
      <c r="C26" s="34">
        <f>IF(B31=0, "-", B26/B31)</f>
        <v>8.455882352941177E-2</v>
      </c>
      <c r="D26" s="65">
        <v>53</v>
      </c>
      <c r="E26" s="9">
        <f>IF(D31=0, "-", D26/D31)</f>
        <v>0.26633165829145727</v>
      </c>
      <c r="F26" s="81">
        <v>205</v>
      </c>
      <c r="G26" s="34">
        <f>IF(F31=0, "-", F26/F31)</f>
        <v>0.12917454316320101</v>
      </c>
      <c r="H26" s="65">
        <v>184</v>
      </c>
      <c r="I26" s="9">
        <f>IF(H31=0, "-", H26/H31)</f>
        <v>0.15930735930735931</v>
      </c>
      <c r="J26" s="8">
        <f t="shared" si="0"/>
        <v>-0.56603773584905659</v>
      </c>
      <c r="K26" s="9">
        <f t="shared" si="1"/>
        <v>0.11413043478260869</v>
      </c>
    </row>
    <row r="27" spans="1:11" x14ac:dyDescent="0.2">
      <c r="A27" s="7" t="s">
        <v>204</v>
      </c>
      <c r="B27" s="65">
        <v>0</v>
      </c>
      <c r="C27" s="34">
        <f>IF(B31=0, "-", B27/B31)</f>
        <v>0</v>
      </c>
      <c r="D27" s="65">
        <v>0</v>
      </c>
      <c r="E27" s="9">
        <f>IF(D31=0, "-", D27/D31)</f>
        <v>0</v>
      </c>
      <c r="F27" s="81">
        <v>0</v>
      </c>
      <c r="G27" s="34">
        <f>IF(F31=0, "-", F27/F31)</f>
        <v>0</v>
      </c>
      <c r="H27" s="65">
        <v>5</v>
      </c>
      <c r="I27" s="9">
        <f>IF(H31=0, "-", H27/H31)</f>
        <v>4.329004329004329E-3</v>
      </c>
      <c r="J27" s="8" t="str">
        <f t="shared" si="0"/>
        <v>-</v>
      </c>
      <c r="K27" s="9">
        <f t="shared" si="1"/>
        <v>-1</v>
      </c>
    </row>
    <row r="28" spans="1:11" x14ac:dyDescent="0.2">
      <c r="A28" s="7" t="s">
        <v>205</v>
      </c>
      <c r="B28" s="65">
        <v>20</v>
      </c>
      <c r="C28" s="34">
        <f>IF(B31=0, "-", B28/B31)</f>
        <v>7.3529411764705885E-2</v>
      </c>
      <c r="D28" s="65">
        <v>4</v>
      </c>
      <c r="E28" s="9">
        <f>IF(D31=0, "-", D28/D31)</f>
        <v>2.0100502512562814E-2</v>
      </c>
      <c r="F28" s="81">
        <v>203</v>
      </c>
      <c r="G28" s="34">
        <f>IF(F31=0, "-", F28/F31)</f>
        <v>0.12791430371770637</v>
      </c>
      <c r="H28" s="65">
        <v>255</v>
      </c>
      <c r="I28" s="9">
        <f>IF(H31=0, "-", H28/H31)</f>
        <v>0.22077922077922077</v>
      </c>
      <c r="J28" s="8">
        <f t="shared" si="0"/>
        <v>4</v>
      </c>
      <c r="K28" s="9">
        <f t="shared" si="1"/>
        <v>-0.20392156862745098</v>
      </c>
    </row>
    <row r="29" spans="1:11" x14ac:dyDescent="0.2">
      <c r="A29" s="7" t="s">
        <v>206</v>
      </c>
      <c r="B29" s="65">
        <v>44</v>
      </c>
      <c r="C29" s="34">
        <f>IF(B31=0, "-", B29/B31)</f>
        <v>0.16176470588235295</v>
      </c>
      <c r="D29" s="65">
        <v>15</v>
      </c>
      <c r="E29" s="9">
        <f>IF(D31=0, "-", D29/D31)</f>
        <v>7.5376884422110546E-2</v>
      </c>
      <c r="F29" s="81">
        <v>182</v>
      </c>
      <c r="G29" s="34">
        <f>IF(F31=0, "-", F29/F31)</f>
        <v>0.1146817895400126</v>
      </c>
      <c r="H29" s="65">
        <v>67</v>
      </c>
      <c r="I29" s="9">
        <f>IF(H31=0, "-", H29/H31)</f>
        <v>5.8008658008658009E-2</v>
      </c>
      <c r="J29" s="8">
        <f t="shared" si="0"/>
        <v>1.9333333333333333</v>
      </c>
      <c r="K29" s="9">
        <f t="shared" si="1"/>
        <v>1.7164179104477613</v>
      </c>
    </row>
    <row r="30" spans="1:11" x14ac:dyDescent="0.2">
      <c r="A30" s="2"/>
      <c r="B30" s="68"/>
      <c r="C30" s="33"/>
      <c r="D30" s="68"/>
      <c r="E30" s="6"/>
      <c r="F30" s="82"/>
      <c r="G30" s="33"/>
      <c r="H30" s="68"/>
      <c r="I30" s="6"/>
      <c r="J30" s="5"/>
      <c r="K30" s="6"/>
    </row>
    <row r="31" spans="1:11" s="43" customFormat="1" x14ac:dyDescent="0.2">
      <c r="A31" s="162" t="s">
        <v>573</v>
      </c>
      <c r="B31" s="71">
        <f>SUM(B18:B30)</f>
        <v>272</v>
      </c>
      <c r="C31" s="40">
        <f>B31/6802</f>
        <v>3.9988238753307849E-2</v>
      </c>
      <c r="D31" s="71">
        <f>SUM(D18:D30)</f>
        <v>199</v>
      </c>
      <c r="E31" s="41">
        <f>D31/7200</f>
        <v>2.763888888888889E-2</v>
      </c>
      <c r="F31" s="77">
        <f>SUM(F18:F30)</f>
        <v>1587</v>
      </c>
      <c r="G31" s="42">
        <f>F31/36274</f>
        <v>4.3750344599437614E-2</v>
      </c>
      <c r="H31" s="71">
        <f>SUM(H18:H30)</f>
        <v>1155</v>
      </c>
      <c r="I31" s="41">
        <f>H31/28087</f>
        <v>4.1122227364973118E-2</v>
      </c>
      <c r="J31" s="37">
        <f>IF(D31=0, "-", IF((B31-D31)/D31&lt;10, (B31-D31)/D31, "&gt;999%"))</f>
        <v>0.36683417085427134</v>
      </c>
      <c r="K31" s="38">
        <f>IF(H31=0, "-", IF((F31-H31)/H31&lt;10, (F31-H31)/H31, "&gt;999%"))</f>
        <v>0.37402597402597404</v>
      </c>
    </row>
    <row r="32" spans="1:11" x14ac:dyDescent="0.2">
      <c r="B32" s="83"/>
      <c r="D32" s="83"/>
      <c r="F32" s="83"/>
      <c r="H32" s="83"/>
    </row>
    <row r="33" spans="1:11" x14ac:dyDescent="0.2">
      <c r="A33" s="163" t="s">
        <v>133</v>
      </c>
      <c r="B33" s="61" t="s">
        <v>12</v>
      </c>
      <c r="C33" s="62" t="s">
        <v>13</v>
      </c>
      <c r="D33" s="61" t="s">
        <v>12</v>
      </c>
      <c r="E33" s="63" t="s">
        <v>13</v>
      </c>
      <c r="F33" s="62" t="s">
        <v>12</v>
      </c>
      <c r="G33" s="62" t="s">
        <v>13</v>
      </c>
      <c r="H33" s="61" t="s">
        <v>12</v>
      </c>
      <c r="I33" s="63" t="s">
        <v>13</v>
      </c>
      <c r="J33" s="61"/>
      <c r="K33" s="63"/>
    </row>
    <row r="34" spans="1:11" x14ac:dyDescent="0.2">
      <c r="A34" s="7" t="s">
        <v>207</v>
      </c>
      <c r="B34" s="65">
        <v>4</v>
      </c>
      <c r="C34" s="34">
        <f>IF(B38=0, "-", B34/B38)</f>
        <v>0.2</v>
      </c>
      <c r="D34" s="65">
        <v>3</v>
      </c>
      <c r="E34" s="9">
        <f>IF(D38=0, "-", D34/D38)</f>
        <v>0.23076923076923078</v>
      </c>
      <c r="F34" s="81">
        <v>20</v>
      </c>
      <c r="G34" s="34">
        <f>IF(F38=0, "-", F34/F38)</f>
        <v>0.2857142857142857</v>
      </c>
      <c r="H34" s="65">
        <v>19</v>
      </c>
      <c r="I34" s="9">
        <f>IF(H38=0, "-", H34/H38)</f>
        <v>0.45238095238095238</v>
      </c>
      <c r="J34" s="8">
        <f>IF(D34=0, "-", IF((B34-D34)/D34&lt;10, (B34-D34)/D34, "&gt;999%"))</f>
        <v>0.33333333333333331</v>
      </c>
      <c r="K34" s="9">
        <f>IF(H34=0, "-", IF((F34-H34)/H34&lt;10, (F34-H34)/H34, "&gt;999%"))</f>
        <v>5.2631578947368418E-2</v>
      </c>
    </row>
    <row r="35" spans="1:11" x14ac:dyDescent="0.2">
      <c r="A35" s="7" t="s">
        <v>208</v>
      </c>
      <c r="B35" s="65">
        <v>1</v>
      </c>
      <c r="C35" s="34">
        <f>IF(B38=0, "-", B35/B38)</f>
        <v>0.05</v>
      </c>
      <c r="D35" s="65">
        <v>0</v>
      </c>
      <c r="E35" s="9">
        <f>IF(D38=0, "-", D35/D38)</f>
        <v>0</v>
      </c>
      <c r="F35" s="81">
        <v>2</v>
      </c>
      <c r="G35" s="34">
        <f>IF(F38=0, "-", F35/F38)</f>
        <v>2.8571428571428571E-2</v>
      </c>
      <c r="H35" s="65">
        <v>0</v>
      </c>
      <c r="I35" s="9">
        <f>IF(H38=0, "-", H35/H38)</f>
        <v>0</v>
      </c>
      <c r="J35" s="8" t="str">
        <f>IF(D35=0, "-", IF((B35-D35)/D35&lt;10, (B35-D35)/D35, "&gt;999%"))</f>
        <v>-</v>
      </c>
      <c r="K35" s="9" t="str">
        <f>IF(H35=0, "-", IF((F35-H35)/H35&lt;10, (F35-H35)/H35, "&gt;999%"))</f>
        <v>-</v>
      </c>
    </row>
    <row r="36" spans="1:11" x14ac:dyDescent="0.2">
      <c r="A36" s="7" t="s">
        <v>209</v>
      </c>
      <c r="B36" s="65">
        <v>15</v>
      </c>
      <c r="C36" s="34">
        <f>IF(B38=0, "-", B36/B38)</f>
        <v>0.75</v>
      </c>
      <c r="D36" s="65">
        <v>10</v>
      </c>
      <c r="E36" s="9">
        <f>IF(D38=0, "-", D36/D38)</f>
        <v>0.76923076923076927</v>
      </c>
      <c r="F36" s="81">
        <v>48</v>
      </c>
      <c r="G36" s="34">
        <f>IF(F38=0, "-", F36/F38)</f>
        <v>0.68571428571428572</v>
      </c>
      <c r="H36" s="65">
        <v>23</v>
      </c>
      <c r="I36" s="9">
        <f>IF(H38=0, "-", H36/H38)</f>
        <v>0.54761904761904767</v>
      </c>
      <c r="J36" s="8">
        <f>IF(D36=0, "-", IF((B36-D36)/D36&lt;10, (B36-D36)/D36, "&gt;999%"))</f>
        <v>0.5</v>
      </c>
      <c r="K36" s="9">
        <f>IF(H36=0, "-", IF((F36-H36)/H36&lt;10, (F36-H36)/H36, "&gt;999%"))</f>
        <v>1.0869565217391304</v>
      </c>
    </row>
    <row r="37" spans="1:11" x14ac:dyDescent="0.2">
      <c r="A37" s="2"/>
      <c r="B37" s="68"/>
      <c r="C37" s="33"/>
      <c r="D37" s="68"/>
      <c r="E37" s="6"/>
      <c r="F37" s="82"/>
      <c r="G37" s="33"/>
      <c r="H37" s="68"/>
      <c r="I37" s="6"/>
      <c r="J37" s="5"/>
      <c r="K37" s="6"/>
    </row>
    <row r="38" spans="1:11" s="43" customFormat="1" x14ac:dyDescent="0.2">
      <c r="A38" s="162" t="s">
        <v>572</v>
      </c>
      <c r="B38" s="71">
        <f>SUM(B34:B37)</f>
        <v>20</v>
      </c>
      <c r="C38" s="40">
        <f>B38/6802</f>
        <v>2.9403116730373421E-3</v>
      </c>
      <c r="D38" s="71">
        <f>SUM(D34:D37)</f>
        <v>13</v>
      </c>
      <c r="E38" s="41">
        <f>D38/7200</f>
        <v>1.8055555555555555E-3</v>
      </c>
      <c r="F38" s="77">
        <f>SUM(F34:F37)</f>
        <v>70</v>
      </c>
      <c r="G38" s="42">
        <f>F38/36274</f>
        <v>1.9297568506368198E-3</v>
      </c>
      <c r="H38" s="71">
        <f>SUM(H34:H37)</f>
        <v>42</v>
      </c>
      <c r="I38" s="41">
        <f>H38/28087</f>
        <v>1.4953537223626589E-3</v>
      </c>
      <c r="J38" s="37">
        <f>IF(D38=0, "-", IF((B38-D38)/D38&lt;10, (B38-D38)/D38, "&gt;999%"))</f>
        <v>0.53846153846153844</v>
      </c>
      <c r="K38" s="38">
        <f>IF(H38=0, "-", IF((F38-H38)/H38&lt;10, (F38-H38)/H38, "&gt;999%"))</f>
        <v>0.66666666666666663</v>
      </c>
    </row>
    <row r="39" spans="1:11" x14ac:dyDescent="0.2">
      <c r="B39" s="83"/>
      <c r="D39" s="83"/>
      <c r="F39" s="83"/>
      <c r="H39" s="83"/>
    </row>
    <row r="40" spans="1:11" s="43" customFormat="1" x14ac:dyDescent="0.2">
      <c r="A40" s="162" t="s">
        <v>571</v>
      </c>
      <c r="B40" s="71">
        <v>292</v>
      </c>
      <c r="C40" s="40">
        <f>B40/6802</f>
        <v>4.2928550426345191E-2</v>
      </c>
      <c r="D40" s="71">
        <v>212</v>
      </c>
      <c r="E40" s="41">
        <f>D40/7200</f>
        <v>2.9444444444444443E-2</v>
      </c>
      <c r="F40" s="77">
        <v>1657</v>
      </c>
      <c r="G40" s="42">
        <f>F40/36274</f>
        <v>4.5680101450074437E-2</v>
      </c>
      <c r="H40" s="71">
        <v>1197</v>
      </c>
      <c r="I40" s="41">
        <f>H40/28087</f>
        <v>4.2617581087335779E-2</v>
      </c>
      <c r="J40" s="37">
        <f>IF(D40=0, "-", IF((B40-D40)/D40&lt;10, (B40-D40)/D40, "&gt;999%"))</f>
        <v>0.37735849056603776</v>
      </c>
      <c r="K40" s="38">
        <f>IF(H40=0, "-", IF((F40-H40)/H40&lt;10, (F40-H40)/H40, "&gt;999%"))</f>
        <v>0.3842940685045948</v>
      </c>
    </row>
    <row r="41" spans="1:11" x14ac:dyDescent="0.2">
      <c r="B41" s="83"/>
      <c r="D41" s="83"/>
      <c r="F41" s="83"/>
      <c r="H41" s="83"/>
    </row>
    <row r="42" spans="1:11" ht="15.75" x14ac:dyDescent="0.25">
      <c r="A42" s="164" t="s">
        <v>109</v>
      </c>
      <c r="B42" s="196" t="s">
        <v>1</v>
      </c>
      <c r="C42" s="200"/>
      <c r="D42" s="200"/>
      <c r="E42" s="197"/>
      <c r="F42" s="196" t="s">
        <v>14</v>
      </c>
      <c r="G42" s="200"/>
      <c r="H42" s="200"/>
      <c r="I42" s="197"/>
      <c r="J42" s="196" t="s">
        <v>15</v>
      </c>
      <c r="K42" s="197"/>
    </row>
    <row r="43" spans="1:11" x14ac:dyDescent="0.2">
      <c r="A43" s="22"/>
      <c r="B43" s="196">
        <f>VALUE(RIGHT($B$2, 4))</f>
        <v>2021</v>
      </c>
      <c r="C43" s="197"/>
      <c r="D43" s="196">
        <f>B43-1</f>
        <v>2020</v>
      </c>
      <c r="E43" s="204"/>
      <c r="F43" s="196">
        <f>B43</f>
        <v>2021</v>
      </c>
      <c r="G43" s="204"/>
      <c r="H43" s="196">
        <f>D43</f>
        <v>2020</v>
      </c>
      <c r="I43" s="204"/>
      <c r="J43" s="140" t="s">
        <v>4</v>
      </c>
      <c r="K43" s="141" t="s">
        <v>2</v>
      </c>
    </row>
    <row r="44" spans="1:11" x14ac:dyDescent="0.2">
      <c r="A44" s="163" t="s">
        <v>134</v>
      </c>
      <c r="B44" s="61" t="s">
        <v>12</v>
      </c>
      <c r="C44" s="62" t="s">
        <v>13</v>
      </c>
      <c r="D44" s="61" t="s">
        <v>12</v>
      </c>
      <c r="E44" s="63" t="s">
        <v>13</v>
      </c>
      <c r="F44" s="62" t="s">
        <v>12</v>
      </c>
      <c r="G44" s="62" t="s">
        <v>13</v>
      </c>
      <c r="H44" s="61" t="s">
        <v>12</v>
      </c>
      <c r="I44" s="63" t="s">
        <v>13</v>
      </c>
      <c r="J44" s="61"/>
      <c r="K44" s="63"/>
    </row>
    <row r="45" spans="1:11" x14ac:dyDescent="0.2">
      <c r="A45" s="7" t="s">
        <v>210</v>
      </c>
      <c r="B45" s="65">
        <v>1</v>
      </c>
      <c r="C45" s="34">
        <f>IF(B64=0, "-", B45/B64)</f>
        <v>1.8050541516245488E-3</v>
      </c>
      <c r="D45" s="65">
        <v>1</v>
      </c>
      <c r="E45" s="9">
        <f>IF(D64=0, "-", D45/D64)</f>
        <v>1.3037809647979139E-3</v>
      </c>
      <c r="F45" s="81">
        <v>8</v>
      </c>
      <c r="G45" s="34">
        <f>IF(F64=0, "-", F45/F64)</f>
        <v>2.5534631343759975E-3</v>
      </c>
      <c r="H45" s="65">
        <v>6</v>
      </c>
      <c r="I45" s="9">
        <f>IF(H64=0, "-", H45/H64)</f>
        <v>1.8444512757454657E-3</v>
      </c>
      <c r="J45" s="8">
        <f t="shared" ref="J45:J62" si="2">IF(D45=0, "-", IF((B45-D45)/D45&lt;10, (B45-D45)/D45, "&gt;999%"))</f>
        <v>0</v>
      </c>
      <c r="K45" s="9">
        <f t="shared" ref="K45:K62" si="3">IF(H45=0, "-", IF((F45-H45)/H45&lt;10, (F45-H45)/H45, "&gt;999%"))</f>
        <v>0.33333333333333331</v>
      </c>
    </row>
    <row r="46" spans="1:11" x14ac:dyDescent="0.2">
      <c r="A46" s="7" t="s">
        <v>211</v>
      </c>
      <c r="B46" s="65">
        <v>8</v>
      </c>
      <c r="C46" s="34">
        <f>IF(B64=0, "-", B46/B64)</f>
        <v>1.444043321299639E-2</v>
      </c>
      <c r="D46" s="65">
        <v>23</v>
      </c>
      <c r="E46" s="9">
        <f>IF(D64=0, "-", D46/D64)</f>
        <v>2.9986962190352021E-2</v>
      </c>
      <c r="F46" s="81">
        <v>35</v>
      </c>
      <c r="G46" s="34">
        <f>IF(F64=0, "-", F46/F64)</f>
        <v>1.1171401212894989E-2</v>
      </c>
      <c r="H46" s="65">
        <v>80</v>
      </c>
      <c r="I46" s="9">
        <f>IF(H64=0, "-", H46/H64)</f>
        <v>2.4592683676606209E-2</v>
      </c>
      <c r="J46" s="8">
        <f t="shared" si="2"/>
        <v>-0.65217391304347827</v>
      </c>
      <c r="K46" s="9">
        <f t="shared" si="3"/>
        <v>-0.5625</v>
      </c>
    </row>
    <row r="47" spans="1:11" x14ac:dyDescent="0.2">
      <c r="A47" s="7" t="s">
        <v>212</v>
      </c>
      <c r="B47" s="65">
        <v>0</v>
      </c>
      <c r="C47" s="34">
        <f>IF(B64=0, "-", B47/B64)</f>
        <v>0</v>
      </c>
      <c r="D47" s="65">
        <v>7</v>
      </c>
      <c r="E47" s="9">
        <f>IF(D64=0, "-", D47/D64)</f>
        <v>9.126466753585397E-3</v>
      </c>
      <c r="F47" s="81">
        <v>0</v>
      </c>
      <c r="G47" s="34">
        <f>IF(F64=0, "-", F47/F64)</f>
        <v>0</v>
      </c>
      <c r="H47" s="65">
        <v>112</v>
      </c>
      <c r="I47" s="9">
        <f>IF(H64=0, "-", H47/H64)</f>
        <v>3.4429757147248691E-2</v>
      </c>
      <c r="J47" s="8">
        <f t="shared" si="2"/>
        <v>-1</v>
      </c>
      <c r="K47" s="9">
        <f t="shared" si="3"/>
        <v>-1</v>
      </c>
    </row>
    <row r="48" spans="1:11" x14ac:dyDescent="0.2">
      <c r="A48" s="7" t="s">
        <v>213</v>
      </c>
      <c r="B48" s="65">
        <v>7</v>
      </c>
      <c r="C48" s="34">
        <f>IF(B64=0, "-", B48/B64)</f>
        <v>1.263537906137184E-2</v>
      </c>
      <c r="D48" s="65">
        <v>45</v>
      </c>
      <c r="E48" s="9">
        <f>IF(D64=0, "-", D48/D64)</f>
        <v>5.867014341590613E-2</v>
      </c>
      <c r="F48" s="81">
        <v>112</v>
      </c>
      <c r="G48" s="34">
        <f>IF(F64=0, "-", F48/F64)</f>
        <v>3.5748483881263962E-2</v>
      </c>
      <c r="H48" s="65">
        <v>217</v>
      </c>
      <c r="I48" s="9">
        <f>IF(H64=0, "-", H48/H64)</f>
        <v>6.670765447279435E-2</v>
      </c>
      <c r="J48" s="8">
        <f t="shared" si="2"/>
        <v>-0.84444444444444444</v>
      </c>
      <c r="K48" s="9">
        <f t="shared" si="3"/>
        <v>-0.4838709677419355</v>
      </c>
    </row>
    <row r="49" spans="1:11" x14ac:dyDescent="0.2">
      <c r="A49" s="7" t="s">
        <v>214</v>
      </c>
      <c r="B49" s="65">
        <v>0</v>
      </c>
      <c r="C49" s="34">
        <f>IF(B64=0, "-", B49/B64)</f>
        <v>0</v>
      </c>
      <c r="D49" s="65">
        <v>22</v>
      </c>
      <c r="E49" s="9">
        <f>IF(D64=0, "-", D49/D64)</f>
        <v>2.8683181225554105E-2</v>
      </c>
      <c r="F49" s="81">
        <v>1</v>
      </c>
      <c r="G49" s="34">
        <f>IF(F64=0, "-", F49/F64)</f>
        <v>3.1918289179699969E-4</v>
      </c>
      <c r="H49" s="65">
        <v>74</v>
      </c>
      <c r="I49" s="9">
        <f>IF(H64=0, "-", H49/H64)</f>
        <v>2.2748232400860744E-2</v>
      </c>
      <c r="J49" s="8">
        <f t="shared" si="2"/>
        <v>-1</v>
      </c>
      <c r="K49" s="9">
        <f t="shared" si="3"/>
        <v>-0.98648648648648651</v>
      </c>
    </row>
    <row r="50" spans="1:11" x14ac:dyDescent="0.2">
      <c r="A50" s="7" t="s">
        <v>215</v>
      </c>
      <c r="B50" s="65">
        <v>85</v>
      </c>
      <c r="C50" s="34">
        <f>IF(B64=0, "-", B50/B64)</f>
        <v>0.15342960288808663</v>
      </c>
      <c r="D50" s="65">
        <v>119</v>
      </c>
      <c r="E50" s="9">
        <f>IF(D64=0, "-", D50/D64)</f>
        <v>0.15514993481095177</v>
      </c>
      <c r="F50" s="81">
        <v>643</v>
      </c>
      <c r="G50" s="34">
        <f>IF(F64=0, "-", F50/F64)</f>
        <v>0.20523459942547079</v>
      </c>
      <c r="H50" s="65">
        <v>445</v>
      </c>
      <c r="I50" s="9">
        <f>IF(H64=0, "-", H50/H64)</f>
        <v>0.13679680295112204</v>
      </c>
      <c r="J50" s="8">
        <f t="shared" si="2"/>
        <v>-0.2857142857142857</v>
      </c>
      <c r="K50" s="9">
        <f t="shared" si="3"/>
        <v>0.44494382022471912</v>
      </c>
    </row>
    <row r="51" spans="1:11" x14ac:dyDescent="0.2">
      <c r="A51" s="7" t="s">
        <v>216</v>
      </c>
      <c r="B51" s="65">
        <v>3</v>
      </c>
      <c r="C51" s="34">
        <f>IF(B64=0, "-", B51/B64)</f>
        <v>5.415162454873646E-3</v>
      </c>
      <c r="D51" s="65">
        <v>1</v>
      </c>
      <c r="E51" s="9">
        <f>IF(D64=0, "-", D51/D64)</f>
        <v>1.3037809647979139E-3</v>
      </c>
      <c r="F51" s="81">
        <v>19</v>
      </c>
      <c r="G51" s="34">
        <f>IF(F64=0, "-", F51/F64)</f>
        <v>6.0644749441429941E-3</v>
      </c>
      <c r="H51" s="65">
        <v>19</v>
      </c>
      <c r="I51" s="9">
        <f>IF(H64=0, "-", H51/H64)</f>
        <v>5.8407623731939751E-3</v>
      </c>
      <c r="J51" s="8">
        <f t="shared" si="2"/>
        <v>2</v>
      </c>
      <c r="K51" s="9">
        <f t="shared" si="3"/>
        <v>0</v>
      </c>
    </row>
    <row r="52" spans="1:11" x14ac:dyDescent="0.2">
      <c r="A52" s="7" t="s">
        <v>217</v>
      </c>
      <c r="B52" s="65">
        <v>144</v>
      </c>
      <c r="C52" s="34">
        <f>IF(B64=0, "-", B52/B64)</f>
        <v>0.25992779783393499</v>
      </c>
      <c r="D52" s="65">
        <v>96</v>
      </c>
      <c r="E52" s="9">
        <f>IF(D64=0, "-", D52/D64)</f>
        <v>0.12516297262059975</v>
      </c>
      <c r="F52" s="81">
        <v>540</v>
      </c>
      <c r="G52" s="34">
        <f>IF(F64=0, "-", F52/F64)</f>
        <v>0.17235876157037983</v>
      </c>
      <c r="H52" s="65">
        <v>419</v>
      </c>
      <c r="I52" s="9">
        <f>IF(H64=0, "-", H52/H64)</f>
        <v>0.12880418075622502</v>
      </c>
      <c r="J52" s="8">
        <f t="shared" si="2"/>
        <v>0.5</v>
      </c>
      <c r="K52" s="9">
        <f t="shared" si="3"/>
        <v>0.28878281622911695</v>
      </c>
    </row>
    <row r="53" spans="1:11" x14ac:dyDescent="0.2">
      <c r="A53" s="7" t="s">
        <v>218</v>
      </c>
      <c r="B53" s="65">
        <v>108</v>
      </c>
      <c r="C53" s="34">
        <f>IF(B64=0, "-", B53/B64)</f>
        <v>0.19494584837545126</v>
      </c>
      <c r="D53" s="65">
        <v>141</v>
      </c>
      <c r="E53" s="9">
        <f>IF(D64=0, "-", D53/D64)</f>
        <v>0.18383311603650587</v>
      </c>
      <c r="F53" s="81">
        <v>643</v>
      </c>
      <c r="G53" s="34">
        <f>IF(F64=0, "-", F53/F64)</f>
        <v>0.20523459942547079</v>
      </c>
      <c r="H53" s="65">
        <v>566</v>
      </c>
      <c r="I53" s="9">
        <f>IF(H64=0, "-", H53/H64)</f>
        <v>0.17399323701198893</v>
      </c>
      <c r="J53" s="8">
        <f t="shared" si="2"/>
        <v>-0.23404255319148937</v>
      </c>
      <c r="K53" s="9">
        <f t="shared" si="3"/>
        <v>0.13604240282685512</v>
      </c>
    </row>
    <row r="54" spans="1:11" x14ac:dyDescent="0.2">
      <c r="A54" s="7" t="s">
        <v>219</v>
      </c>
      <c r="B54" s="65">
        <v>1</v>
      </c>
      <c r="C54" s="34">
        <f>IF(B64=0, "-", B54/B64)</f>
        <v>1.8050541516245488E-3</v>
      </c>
      <c r="D54" s="65">
        <v>0</v>
      </c>
      <c r="E54" s="9">
        <f>IF(D64=0, "-", D54/D64)</f>
        <v>0</v>
      </c>
      <c r="F54" s="81">
        <v>2</v>
      </c>
      <c r="G54" s="34">
        <f>IF(F64=0, "-", F54/F64)</f>
        <v>6.3836578359399937E-4</v>
      </c>
      <c r="H54" s="65">
        <v>3</v>
      </c>
      <c r="I54" s="9">
        <f>IF(H64=0, "-", H54/H64)</f>
        <v>9.2222563787273287E-4</v>
      </c>
      <c r="J54" s="8" t="str">
        <f t="shared" si="2"/>
        <v>-</v>
      </c>
      <c r="K54" s="9">
        <f t="shared" si="3"/>
        <v>-0.33333333333333331</v>
      </c>
    </row>
    <row r="55" spans="1:11" x14ac:dyDescent="0.2">
      <c r="A55" s="7" t="s">
        <v>220</v>
      </c>
      <c r="B55" s="65">
        <v>0</v>
      </c>
      <c r="C55" s="34">
        <f>IF(B64=0, "-", B55/B64)</f>
        <v>0</v>
      </c>
      <c r="D55" s="65">
        <v>0</v>
      </c>
      <c r="E55" s="9">
        <f>IF(D64=0, "-", D55/D64)</f>
        <v>0</v>
      </c>
      <c r="F55" s="81">
        <v>0</v>
      </c>
      <c r="G55" s="34">
        <f>IF(F64=0, "-", F55/F64)</f>
        <v>0</v>
      </c>
      <c r="H55" s="65">
        <v>5</v>
      </c>
      <c r="I55" s="9">
        <f>IF(H64=0, "-", H55/H64)</f>
        <v>1.5370427297878881E-3</v>
      </c>
      <c r="J55" s="8" t="str">
        <f t="shared" si="2"/>
        <v>-</v>
      </c>
      <c r="K55" s="9">
        <f t="shared" si="3"/>
        <v>-1</v>
      </c>
    </row>
    <row r="56" spans="1:11" x14ac:dyDescent="0.2">
      <c r="A56" s="7" t="s">
        <v>221</v>
      </c>
      <c r="B56" s="65">
        <v>4</v>
      </c>
      <c r="C56" s="34">
        <f>IF(B64=0, "-", B56/B64)</f>
        <v>7.2202166064981952E-3</v>
      </c>
      <c r="D56" s="65">
        <v>0</v>
      </c>
      <c r="E56" s="9">
        <f>IF(D64=0, "-", D56/D64)</f>
        <v>0</v>
      </c>
      <c r="F56" s="81">
        <v>37</v>
      </c>
      <c r="G56" s="34">
        <f>IF(F64=0, "-", F56/F64)</f>
        <v>1.1809766996488988E-2</v>
      </c>
      <c r="H56" s="65">
        <v>0</v>
      </c>
      <c r="I56" s="9">
        <f>IF(H64=0, "-", H56/H64)</f>
        <v>0</v>
      </c>
      <c r="J56" s="8" t="str">
        <f t="shared" si="2"/>
        <v>-</v>
      </c>
      <c r="K56" s="9" t="str">
        <f t="shared" si="3"/>
        <v>-</v>
      </c>
    </row>
    <row r="57" spans="1:11" x14ac:dyDescent="0.2">
      <c r="A57" s="7" t="s">
        <v>222</v>
      </c>
      <c r="B57" s="65">
        <v>41</v>
      </c>
      <c r="C57" s="34">
        <f>IF(B64=0, "-", B57/B64)</f>
        <v>7.4007220216606495E-2</v>
      </c>
      <c r="D57" s="65">
        <v>28</v>
      </c>
      <c r="E57" s="9">
        <f>IF(D64=0, "-", D57/D64)</f>
        <v>3.6505867014341588E-2</v>
      </c>
      <c r="F57" s="81">
        <v>145</v>
      </c>
      <c r="G57" s="34">
        <f>IF(F64=0, "-", F57/F64)</f>
        <v>4.6281519310564956E-2</v>
      </c>
      <c r="H57" s="65">
        <v>110</v>
      </c>
      <c r="I57" s="9">
        <f>IF(H64=0, "-", H57/H64)</f>
        <v>3.3814940055333538E-2</v>
      </c>
      <c r="J57" s="8">
        <f t="shared" si="2"/>
        <v>0.4642857142857143</v>
      </c>
      <c r="K57" s="9">
        <f t="shared" si="3"/>
        <v>0.31818181818181818</v>
      </c>
    </row>
    <row r="58" spans="1:11" x14ac:dyDescent="0.2">
      <c r="A58" s="7" t="s">
        <v>223</v>
      </c>
      <c r="B58" s="65">
        <v>6</v>
      </c>
      <c r="C58" s="34">
        <f>IF(B64=0, "-", B58/B64)</f>
        <v>1.0830324909747292E-2</v>
      </c>
      <c r="D58" s="65">
        <v>6</v>
      </c>
      <c r="E58" s="9">
        <f>IF(D64=0, "-", D58/D64)</f>
        <v>7.8226857887874843E-3</v>
      </c>
      <c r="F58" s="81">
        <v>54</v>
      </c>
      <c r="G58" s="34">
        <f>IF(F64=0, "-", F58/F64)</f>
        <v>1.7235876157037984E-2</v>
      </c>
      <c r="H58" s="65">
        <v>33</v>
      </c>
      <c r="I58" s="9">
        <f>IF(H64=0, "-", H58/H64)</f>
        <v>1.0144482016600061E-2</v>
      </c>
      <c r="J58" s="8">
        <f t="shared" si="2"/>
        <v>0</v>
      </c>
      <c r="K58" s="9">
        <f t="shared" si="3"/>
        <v>0.63636363636363635</v>
      </c>
    </row>
    <row r="59" spans="1:11" x14ac:dyDescent="0.2">
      <c r="A59" s="7" t="s">
        <v>224</v>
      </c>
      <c r="B59" s="65">
        <v>133</v>
      </c>
      <c r="C59" s="34">
        <f>IF(B64=0, "-", B59/B64)</f>
        <v>0.24007220216606498</v>
      </c>
      <c r="D59" s="65">
        <v>201</v>
      </c>
      <c r="E59" s="9">
        <f>IF(D64=0, "-", D59/D64)</f>
        <v>0.26205997392438068</v>
      </c>
      <c r="F59" s="81">
        <v>856</v>
      </c>
      <c r="G59" s="34">
        <f>IF(F64=0, "-", F59/F64)</f>
        <v>0.2732205553782317</v>
      </c>
      <c r="H59" s="65">
        <v>875</v>
      </c>
      <c r="I59" s="9">
        <f>IF(H64=0, "-", H59/H64)</f>
        <v>0.26898247771288042</v>
      </c>
      <c r="J59" s="8">
        <f t="shared" si="2"/>
        <v>-0.3383084577114428</v>
      </c>
      <c r="K59" s="9">
        <f t="shared" si="3"/>
        <v>-2.1714285714285714E-2</v>
      </c>
    </row>
    <row r="60" spans="1:11" x14ac:dyDescent="0.2">
      <c r="A60" s="7" t="s">
        <v>225</v>
      </c>
      <c r="B60" s="65">
        <v>2</v>
      </c>
      <c r="C60" s="34">
        <f>IF(B64=0, "-", B60/B64)</f>
        <v>3.6101083032490976E-3</v>
      </c>
      <c r="D60" s="65">
        <v>0</v>
      </c>
      <c r="E60" s="9">
        <f>IF(D64=0, "-", D60/D64)</f>
        <v>0</v>
      </c>
      <c r="F60" s="81">
        <v>4</v>
      </c>
      <c r="G60" s="34">
        <f>IF(F64=0, "-", F60/F64)</f>
        <v>1.2767315671879987E-3</v>
      </c>
      <c r="H60" s="65">
        <v>5</v>
      </c>
      <c r="I60" s="9">
        <f>IF(H64=0, "-", H60/H64)</f>
        <v>1.5370427297878881E-3</v>
      </c>
      <c r="J60" s="8" t="str">
        <f t="shared" si="2"/>
        <v>-</v>
      </c>
      <c r="K60" s="9">
        <f t="shared" si="3"/>
        <v>-0.2</v>
      </c>
    </row>
    <row r="61" spans="1:11" x14ac:dyDescent="0.2">
      <c r="A61" s="7" t="s">
        <v>226</v>
      </c>
      <c r="B61" s="65">
        <v>0</v>
      </c>
      <c r="C61" s="34">
        <f>IF(B64=0, "-", B61/B64)</f>
        <v>0</v>
      </c>
      <c r="D61" s="65">
        <v>2</v>
      </c>
      <c r="E61" s="9">
        <f>IF(D64=0, "-", D61/D64)</f>
        <v>2.6075619295958278E-3</v>
      </c>
      <c r="F61" s="81">
        <v>1</v>
      </c>
      <c r="G61" s="34">
        <f>IF(F64=0, "-", F61/F64)</f>
        <v>3.1918289179699969E-4</v>
      </c>
      <c r="H61" s="65">
        <v>6</v>
      </c>
      <c r="I61" s="9">
        <f>IF(H64=0, "-", H61/H64)</f>
        <v>1.8444512757454657E-3</v>
      </c>
      <c r="J61" s="8">
        <f t="shared" si="2"/>
        <v>-1</v>
      </c>
      <c r="K61" s="9">
        <f t="shared" si="3"/>
        <v>-0.83333333333333337</v>
      </c>
    </row>
    <row r="62" spans="1:11" x14ac:dyDescent="0.2">
      <c r="A62" s="7" t="s">
        <v>227</v>
      </c>
      <c r="B62" s="65">
        <v>11</v>
      </c>
      <c r="C62" s="34">
        <f>IF(B64=0, "-", B62/B64)</f>
        <v>1.9855595667870037E-2</v>
      </c>
      <c r="D62" s="65">
        <v>75</v>
      </c>
      <c r="E62" s="9">
        <f>IF(D64=0, "-", D62/D64)</f>
        <v>9.7783572359843543E-2</v>
      </c>
      <c r="F62" s="81">
        <v>33</v>
      </c>
      <c r="G62" s="34">
        <f>IF(F64=0, "-", F62/F64)</f>
        <v>1.053303542930099E-2</v>
      </c>
      <c r="H62" s="65">
        <v>278</v>
      </c>
      <c r="I62" s="9">
        <f>IF(H64=0, "-", H62/H64)</f>
        <v>8.5459575776206581E-2</v>
      </c>
      <c r="J62" s="8">
        <f t="shared" si="2"/>
        <v>-0.85333333333333339</v>
      </c>
      <c r="K62" s="9">
        <f t="shared" si="3"/>
        <v>-0.88129496402877694</v>
      </c>
    </row>
    <row r="63" spans="1:11" x14ac:dyDescent="0.2">
      <c r="A63" s="2"/>
      <c r="B63" s="68"/>
      <c r="C63" s="33"/>
      <c r="D63" s="68"/>
      <c r="E63" s="6"/>
      <c r="F63" s="82"/>
      <c r="G63" s="33"/>
      <c r="H63" s="68"/>
      <c r="I63" s="6"/>
      <c r="J63" s="5"/>
      <c r="K63" s="6"/>
    </row>
    <row r="64" spans="1:11" s="43" customFormat="1" x14ac:dyDescent="0.2">
      <c r="A64" s="162" t="s">
        <v>570</v>
      </c>
      <c r="B64" s="71">
        <f>SUM(B45:B63)</f>
        <v>554</v>
      </c>
      <c r="C64" s="40">
        <f>B64/6802</f>
        <v>8.1446633343134373E-2</v>
      </c>
      <c r="D64" s="71">
        <f>SUM(D45:D63)</f>
        <v>767</v>
      </c>
      <c r="E64" s="41">
        <f>D64/7200</f>
        <v>0.10652777777777778</v>
      </c>
      <c r="F64" s="77">
        <f>SUM(F45:F63)</f>
        <v>3133</v>
      </c>
      <c r="G64" s="42">
        <f>F64/36274</f>
        <v>8.6370403043502228E-2</v>
      </c>
      <c r="H64" s="71">
        <f>SUM(H45:H63)</f>
        <v>3253</v>
      </c>
      <c r="I64" s="41">
        <f>H64/28087</f>
        <v>0.11581870616299356</v>
      </c>
      <c r="J64" s="37">
        <f>IF(D64=0, "-", IF((B64-D64)/D64&lt;10, (B64-D64)/D64, "&gt;999%"))</f>
        <v>-0.27770534550195569</v>
      </c>
      <c r="K64" s="38">
        <f>IF(H64=0, "-", IF((F64-H64)/H64&lt;10, (F64-H64)/H64, "&gt;999%"))</f>
        <v>-3.6889025514909315E-2</v>
      </c>
    </row>
    <row r="65" spans="1:11" x14ac:dyDescent="0.2">
      <c r="B65" s="83"/>
      <c r="D65" s="83"/>
      <c r="F65" s="83"/>
      <c r="H65" s="83"/>
    </row>
    <row r="66" spans="1:11" x14ac:dyDescent="0.2">
      <c r="A66" s="163" t="s">
        <v>135</v>
      </c>
      <c r="B66" s="61" t="s">
        <v>12</v>
      </c>
      <c r="C66" s="62" t="s">
        <v>13</v>
      </c>
      <c r="D66" s="61" t="s">
        <v>12</v>
      </c>
      <c r="E66" s="63" t="s">
        <v>13</v>
      </c>
      <c r="F66" s="62" t="s">
        <v>12</v>
      </c>
      <c r="G66" s="62" t="s">
        <v>13</v>
      </c>
      <c r="H66" s="61" t="s">
        <v>12</v>
      </c>
      <c r="I66" s="63" t="s">
        <v>13</v>
      </c>
      <c r="J66" s="61"/>
      <c r="K66" s="63"/>
    </row>
    <row r="67" spans="1:11" x14ac:dyDescent="0.2">
      <c r="A67" s="7" t="s">
        <v>228</v>
      </c>
      <c r="B67" s="65">
        <v>0</v>
      </c>
      <c r="C67" s="34">
        <f>IF(B77=0, "-", B67/B77)</f>
        <v>0</v>
      </c>
      <c r="D67" s="65">
        <v>11</v>
      </c>
      <c r="E67" s="9">
        <f>IF(D77=0, "-", D67/D77)</f>
        <v>0.12359550561797752</v>
      </c>
      <c r="F67" s="81">
        <v>5</v>
      </c>
      <c r="G67" s="34">
        <f>IF(F77=0, "-", F67/F77)</f>
        <v>2.4390243902439025E-2</v>
      </c>
      <c r="H67" s="65">
        <v>29</v>
      </c>
      <c r="I67" s="9">
        <f>IF(H77=0, "-", H67/H77)</f>
        <v>0.11788617886178862</v>
      </c>
      <c r="J67" s="8">
        <f t="shared" ref="J67:J75" si="4">IF(D67=0, "-", IF((B67-D67)/D67&lt;10, (B67-D67)/D67, "&gt;999%"))</f>
        <v>-1</v>
      </c>
      <c r="K67" s="9">
        <f t="shared" ref="K67:K75" si="5">IF(H67=0, "-", IF((F67-H67)/H67&lt;10, (F67-H67)/H67, "&gt;999%"))</f>
        <v>-0.82758620689655171</v>
      </c>
    </row>
    <row r="68" spans="1:11" x14ac:dyDescent="0.2">
      <c r="A68" s="7" t="s">
        <v>229</v>
      </c>
      <c r="B68" s="65">
        <v>8</v>
      </c>
      <c r="C68" s="34">
        <f>IF(B77=0, "-", B68/B77)</f>
        <v>0.16</v>
      </c>
      <c r="D68" s="65">
        <v>9</v>
      </c>
      <c r="E68" s="9">
        <f>IF(D77=0, "-", D68/D77)</f>
        <v>0.10112359550561797</v>
      </c>
      <c r="F68" s="81">
        <v>58</v>
      </c>
      <c r="G68" s="34">
        <f>IF(F77=0, "-", F68/F77)</f>
        <v>0.28292682926829266</v>
      </c>
      <c r="H68" s="65">
        <v>35</v>
      </c>
      <c r="I68" s="9">
        <f>IF(H77=0, "-", H68/H77)</f>
        <v>0.14227642276422764</v>
      </c>
      <c r="J68" s="8">
        <f t="shared" si="4"/>
        <v>-0.1111111111111111</v>
      </c>
      <c r="K68" s="9">
        <f t="shared" si="5"/>
        <v>0.65714285714285714</v>
      </c>
    </row>
    <row r="69" spans="1:11" x14ac:dyDescent="0.2">
      <c r="A69" s="7" t="s">
        <v>230</v>
      </c>
      <c r="B69" s="65">
        <v>11</v>
      </c>
      <c r="C69" s="34">
        <f>IF(B77=0, "-", B69/B77)</f>
        <v>0.22</v>
      </c>
      <c r="D69" s="65">
        <v>9</v>
      </c>
      <c r="E69" s="9">
        <f>IF(D77=0, "-", D69/D77)</f>
        <v>0.10112359550561797</v>
      </c>
      <c r="F69" s="81">
        <v>39</v>
      </c>
      <c r="G69" s="34">
        <f>IF(F77=0, "-", F69/F77)</f>
        <v>0.19024390243902439</v>
      </c>
      <c r="H69" s="65">
        <v>22</v>
      </c>
      <c r="I69" s="9">
        <f>IF(H77=0, "-", H69/H77)</f>
        <v>8.943089430894309E-2</v>
      </c>
      <c r="J69" s="8">
        <f t="shared" si="4"/>
        <v>0.22222222222222221</v>
      </c>
      <c r="K69" s="9">
        <f t="shared" si="5"/>
        <v>0.77272727272727271</v>
      </c>
    </row>
    <row r="70" spans="1:11" x14ac:dyDescent="0.2">
      <c r="A70" s="7" t="s">
        <v>231</v>
      </c>
      <c r="B70" s="65">
        <v>1</v>
      </c>
      <c r="C70" s="34">
        <f>IF(B77=0, "-", B70/B77)</f>
        <v>0.02</v>
      </c>
      <c r="D70" s="65">
        <v>0</v>
      </c>
      <c r="E70" s="9">
        <f>IF(D77=0, "-", D70/D77)</f>
        <v>0</v>
      </c>
      <c r="F70" s="81">
        <v>2</v>
      </c>
      <c r="G70" s="34">
        <f>IF(F77=0, "-", F70/F77)</f>
        <v>9.7560975609756097E-3</v>
      </c>
      <c r="H70" s="65">
        <v>3</v>
      </c>
      <c r="I70" s="9">
        <f>IF(H77=0, "-", H70/H77)</f>
        <v>1.2195121951219513E-2</v>
      </c>
      <c r="J70" s="8" t="str">
        <f t="shared" si="4"/>
        <v>-</v>
      </c>
      <c r="K70" s="9">
        <f t="shared" si="5"/>
        <v>-0.33333333333333331</v>
      </c>
    </row>
    <row r="71" spans="1:11" x14ac:dyDescent="0.2">
      <c r="A71" s="7" t="s">
        <v>232</v>
      </c>
      <c r="B71" s="65">
        <v>0</v>
      </c>
      <c r="C71" s="34">
        <f>IF(B77=0, "-", B71/B77)</f>
        <v>0</v>
      </c>
      <c r="D71" s="65">
        <v>1</v>
      </c>
      <c r="E71" s="9">
        <f>IF(D77=0, "-", D71/D77)</f>
        <v>1.1235955056179775E-2</v>
      </c>
      <c r="F71" s="81">
        <v>0</v>
      </c>
      <c r="G71" s="34">
        <f>IF(F77=0, "-", F71/F77)</f>
        <v>0</v>
      </c>
      <c r="H71" s="65">
        <v>2</v>
      </c>
      <c r="I71" s="9">
        <f>IF(H77=0, "-", H71/H77)</f>
        <v>8.130081300813009E-3</v>
      </c>
      <c r="J71" s="8">
        <f t="shared" si="4"/>
        <v>-1</v>
      </c>
      <c r="K71" s="9">
        <f t="shared" si="5"/>
        <v>-1</v>
      </c>
    </row>
    <row r="72" spans="1:11" x14ac:dyDescent="0.2">
      <c r="A72" s="7" t="s">
        <v>233</v>
      </c>
      <c r="B72" s="65">
        <v>23</v>
      </c>
      <c r="C72" s="34">
        <f>IF(B77=0, "-", B72/B77)</f>
        <v>0.46</v>
      </c>
      <c r="D72" s="65">
        <v>48</v>
      </c>
      <c r="E72" s="9">
        <f>IF(D77=0, "-", D72/D77)</f>
        <v>0.5393258426966292</v>
      </c>
      <c r="F72" s="81">
        <v>82</v>
      </c>
      <c r="G72" s="34">
        <f>IF(F77=0, "-", F72/F77)</f>
        <v>0.4</v>
      </c>
      <c r="H72" s="65">
        <v>128</v>
      </c>
      <c r="I72" s="9">
        <f>IF(H77=0, "-", H72/H77)</f>
        <v>0.52032520325203258</v>
      </c>
      <c r="J72" s="8">
        <f t="shared" si="4"/>
        <v>-0.52083333333333337</v>
      </c>
      <c r="K72" s="9">
        <f t="shared" si="5"/>
        <v>-0.359375</v>
      </c>
    </row>
    <row r="73" spans="1:11" x14ac:dyDescent="0.2">
      <c r="A73" s="7" t="s">
        <v>234</v>
      </c>
      <c r="B73" s="65">
        <v>1</v>
      </c>
      <c r="C73" s="34">
        <f>IF(B77=0, "-", B73/B77)</f>
        <v>0.02</v>
      </c>
      <c r="D73" s="65">
        <v>6</v>
      </c>
      <c r="E73" s="9">
        <f>IF(D77=0, "-", D73/D77)</f>
        <v>6.741573033707865E-2</v>
      </c>
      <c r="F73" s="81">
        <v>6</v>
      </c>
      <c r="G73" s="34">
        <f>IF(F77=0, "-", F73/F77)</f>
        <v>2.9268292682926831E-2</v>
      </c>
      <c r="H73" s="65">
        <v>10</v>
      </c>
      <c r="I73" s="9">
        <f>IF(H77=0, "-", H73/H77)</f>
        <v>4.065040650406504E-2</v>
      </c>
      <c r="J73" s="8">
        <f t="shared" si="4"/>
        <v>-0.83333333333333337</v>
      </c>
      <c r="K73" s="9">
        <f t="shared" si="5"/>
        <v>-0.4</v>
      </c>
    </row>
    <row r="74" spans="1:11" x14ac:dyDescent="0.2">
      <c r="A74" s="7" t="s">
        <v>235</v>
      </c>
      <c r="B74" s="65">
        <v>1</v>
      </c>
      <c r="C74" s="34">
        <f>IF(B77=0, "-", B74/B77)</f>
        <v>0.02</v>
      </c>
      <c r="D74" s="65">
        <v>3</v>
      </c>
      <c r="E74" s="9">
        <f>IF(D77=0, "-", D74/D77)</f>
        <v>3.3707865168539325E-2</v>
      </c>
      <c r="F74" s="81">
        <v>3</v>
      </c>
      <c r="G74" s="34">
        <f>IF(F77=0, "-", F74/F77)</f>
        <v>1.4634146341463415E-2</v>
      </c>
      <c r="H74" s="65">
        <v>8</v>
      </c>
      <c r="I74" s="9">
        <f>IF(H77=0, "-", H74/H77)</f>
        <v>3.2520325203252036E-2</v>
      </c>
      <c r="J74" s="8">
        <f t="shared" si="4"/>
        <v>-0.66666666666666663</v>
      </c>
      <c r="K74" s="9">
        <f t="shared" si="5"/>
        <v>-0.625</v>
      </c>
    </row>
    <row r="75" spans="1:11" x14ac:dyDescent="0.2">
      <c r="A75" s="7" t="s">
        <v>236</v>
      </c>
      <c r="B75" s="65">
        <v>5</v>
      </c>
      <c r="C75" s="34">
        <f>IF(B77=0, "-", B75/B77)</f>
        <v>0.1</v>
      </c>
      <c r="D75" s="65">
        <v>2</v>
      </c>
      <c r="E75" s="9">
        <f>IF(D77=0, "-", D75/D77)</f>
        <v>2.247191011235955E-2</v>
      </c>
      <c r="F75" s="81">
        <v>10</v>
      </c>
      <c r="G75" s="34">
        <f>IF(F77=0, "-", F75/F77)</f>
        <v>4.878048780487805E-2</v>
      </c>
      <c r="H75" s="65">
        <v>9</v>
      </c>
      <c r="I75" s="9">
        <f>IF(H77=0, "-", H75/H77)</f>
        <v>3.6585365853658534E-2</v>
      </c>
      <c r="J75" s="8">
        <f t="shared" si="4"/>
        <v>1.5</v>
      </c>
      <c r="K75" s="9">
        <f t="shared" si="5"/>
        <v>0.1111111111111111</v>
      </c>
    </row>
    <row r="76" spans="1:11" x14ac:dyDescent="0.2">
      <c r="A76" s="2"/>
      <c r="B76" s="68"/>
      <c r="C76" s="33"/>
      <c r="D76" s="68"/>
      <c r="E76" s="6"/>
      <c r="F76" s="82"/>
      <c r="G76" s="33"/>
      <c r="H76" s="68"/>
      <c r="I76" s="6"/>
      <c r="J76" s="5"/>
      <c r="K76" s="6"/>
    </row>
    <row r="77" spans="1:11" s="43" customFormat="1" x14ac:dyDescent="0.2">
      <c r="A77" s="162" t="s">
        <v>569</v>
      </c>
      <c r="B77" s="71">
        <f>SUM(B67:B76)</f>
        <v>50</v>
      </c>
      <c r="C77" s="40">
        <f>B77/6802</f>
        <v>7.3507791825933545E-3</v>
      </c>
      <c r="D77" s="71">
        <f>SUM(D67:D76)</f>
        <v>89</v>
      </c>
      <c r="E77" s="41">
        <f>D77/7200</f>
        <v>1.2361111111111111E-2</v>
      </c>
      <c r="F77" s="77">
        <f>SUM(F67:F76)</f>
        <v>205</v>
      </c>
      <c r="G77" s="42">
        <f>F77/36274</f>
        <v>5.6514307768649723E-3</v>
      </c>
      <c r="H77" s="71">
        <f>SUM(H67:H76)</f>
        <v>246</v>
      </c>
      <c r="I77" s="41">
        <f>H77/28087</f>
        <v>8.7585003738384314E-3</v>
      </c>
      <c r="J77" s="37">
        <f>IF(D77=0, "-", IF((B77-D77)/D77&lt;10, (B77-D77)/D77, "&gt;999%"))</f>
        <v>-0.43820224719101125</v>
      </c>
      <c r="K77" s="38">
        <f>IF(H77=0, "-", IF((F77-H77)/H77&lt;10, (F77-H77)/H77, "&gt;999%"))</f>
        <v>-0.16666666666666666</v>
      </c>
    </row>
    <row r="78" spans="1:11" x14ac:dyDescent="0.2">
      <c r="B78" s="83"/>
      <c r="D78" s="83"/>
      <c r="F78" s="83"/>
      <c r="H78" s="83"/>
    </row>
    <row r="79" spans="1:11" s="43" customFormat="1" x14ac:dyDescent="0.2">
      <c r="A79" s="162" t="s">
        <v>568</v>
      </c>
      <c r="B79" s="71">
        <v>604</v>
      </c>
      <c r="C79" s="40">
        <f>B79/6802</f>
        <v>8.8797412525727731E-2</v>
      </c>
      <c r="D79" s="71">
        <v>856</v>
      </c>
      <c r="E79" s="41">
        <f>D79/7200</f>
        <v>0.11888888888888889</v>
      </c>
      <c r="F79" s="77">
        <v>3338</v>
      </c>
      <c r="G79" s="42">
        <f>F79/36274</f>
        <v>9.2021833820367202E-2</v>
      </c>
      <c r="H79" s="71">
        <v>3499</v>
      </c>
      <c r="I79" s="41">
        <f>H79/28087</f>
        <v>0.12457720653683199</v>
      </c>
      <c r="J79" s="37">
        <f>IF(D79=0, "-", IF((B79-D79)/D79&lt;10, (B79-D79)/D79, "&gt;999%"))</f>
        <v>-0.29439252336448596</v>
      </c>
      <c r="K79" s="38">
        <f>IF(H79=0, "-", IF((F79-H79)/H79&lt;10, (F79-H79)/H79, "&gt;999%"))</f>
        <v>-4.6013146613318089E-2</v>
      </c>
    </row>
    <row r="80" spans="1:11" x14ac:dyDescent="0.2">
      <c r="B80" s="83"/>
      <c r="D80" s="83"/>
      <c r="F80" s="83"/>
      <c r="H80" s="83"/>
    </row>
    <row r="81" spans="1:11" ht="15.75" x14ac:dyDescent="0.25">
      <c r="A81" s="164" t="s">
        <v>110</v>
      </c>
      <c r="B81" s="196" t="s">
        <v>1</v>
      </c>
      <c r="C81" s="200"/>
      <c r="D81" s="200"/>
      <c r="E81" s="197"/>
      <c r="F81" s="196" t="s">
        <v>14</v>
      </c>
      <c r="G81" s="200"/>
      <c r="H81" s="200"/>
      <c r="I81" s="197"/>
      <c r="J81" s="196" t="s">
        <v>15</v>
      </c>
      <c r="K81" s="197"/>
    </row>
    <row r="82" spans="1:11" x14ac:dyDescent="0.2">
      <c r="A82" s="22"/>
      <c r="B82" s="196">
        <f>VALUE(RIGHT($B$2, 4))</f>
        <v>2021</v>
      </c>
      <c r="C82" s="197"/>
      <c r="D82" s="196">
        <f>B82-1</f>
        <v>2020</v>
      </c>
      <c r="E82" s="204"/>
      <c r="F82" s="196">
        <f>B82</f>
        <v>2021</v>
      </c>
      <c r="G82" s="204"/>
      <c r="H82" s="196">
        <f>D82</f>
        <v>2020</v>
      </c>
      <c r="I82" s="204"/>
      <c r="J82" s="140" t="s">
        <v>4</v>
      </c>
      <c r="K82" s="141" t="s">
        <v>2</v>
      </c>
    </row>
    <row r="83" spans="1:11" x14ac:dyDescent="0.2">
      <c r="A83" s="163" t="s">
        <v>136</v>
      </c>
      <c r="B83" s="61" t="s">
        <v>12</v>
      </c>
      <c r="C83" s="62" t="s">
        <v>13</v>
      </c>
      <c r="D83" s="61" t="s">
        <v>12</v>
      </c>
      <c r="E83" s="63" t="s">
        <v>13</v>
      </c>
      <c r="F83" s="62" t="s">
        <v>12</v>
      </c>
      <c r="G83" s="62" t="s">
        <v>13</v>
      </c>
      <c r="H83" s="61" t="s">
        <v>12</v>
      </c>
      <c r="I83" s="63" t="s">
        <v>13</v>
      </c>
      <c r="J83" s="61"/>
      <c r="K83" s="63"/>
    </row>
    <row r="84" spans="1:11" x14ac:dyDescent="0.2">
      <c r="A84" s="7" t="s">
        <v>237</v>
      </c>
      <c r="B84" s="65">
        <v>0</v>
      </c>
      <c r="C84" s="34">
        <f>IF(B96=0, "-", B84/B96)</f>
        <v>0</v>
      </c>
      <c r="D84" s="65">
        <v>0</v>
      </c>
      <c r="E84" s="9">
        <f>IF(D96=0, "-", D84/D96)</f>
        <v>0</v>
      </c>
      <c r="F84" s="81">
        <v>0</v>
      </c>
      <c r="G84" s="34">
        <f>IF(F96=0, "-", F84/F96)</f>
        <v>0</v>
      </c>
      <c r="H84" s="65">
        <v>3</v>
      </c>
      <c r="I84" s="9">
        <f>IF(H96=0, "-", H84/H96)</f>
        <v>3.8119440914866584E-3</v>
      </c>
      <c r="J84" s="8" t="str">
        <f t="shared" ref="J84:J94" si="6">IF(D84=0, "-", IF((B84-D84)/D84&lt;10, (B84-D84)/D84, "&gt;999%"))</f>
        <v>-</v>
      </c>
      <c r="K84" s="9">
        <f t="shared" ref="K84:K94" si="7">IF(H84=0, "-", IF((F84-H84)/H84&lt;10, (F84-H84)/H84, "&gt;999%"))</f>
        <v>-1</v>
      </c>
    </row>
    <row r="85" spans="1:11" x14ac:dyDescent="0.2">
      <c r="A85" s="7" t="s">
        <v>238</v>
      </c>
      <c r="B85" s="65">
        <v>0</v>
      </c>
      <c r="C85" s="34">
        <f>IF(B96=0, "-", B85/B96)</f>
        <v>0</v>
      </c>
      <c r="D85" s="65">
        <v>0</v>
      </c>
      <c r="E85" s="9">
        <f>IF(D96=0, "-", D85/D96)</f>
        <v>0</v>
      </c>
      <c r="F85" s="81">
        <v>2</v>
      </c>
      <c r="G85" s="34">
        <f>IF(F96=0, "-", F85/F96)</f>
        <v>2.635046113306983E-3</v>
      </c>
      <c r="H85" s="65">
        <v>4</v>
      </c>
      <c r="I85" s="9">
        <f>IF(H96=0, "-", H85/H96)</f>
        <v>5.0825921219822112E-3</v>
      </c>
      <c r="J85" s="8" t="str">
        <f t="shared" si="6"/>
        <v>-</v>
      </c>
      <c r="K85" s="9">
        <f t="shared" si="7"/>
        <v>-0.5</v>
      </c>
    </row>
    <row r="86" spans="1:11" x14ac:dyDescent="0.2">
      <c r="A86" s="7" t="s">
        <v>239</v>
      </c>
      <c r="B86" s="65">
        <v>3</v>
      </c>
      <c r="C86" s="34">
        <f>IF(B96=0, "-", B86/B96)</f>
        <v>2.7522935779816515E-2</v>
      </c>
      <c r="D86" s="65">
        <v>0</v>
      </c>
      <c r="E86" s="9">
        <f>IF(D96=0, "-", D86/D96)</f>
        <v>0</v>
      </c>
      <c r="F86" s="81">
        <v>3</v>
      </c>
      <c r="G86" s="34">
        <f>IF(F96=0, "-", F86/F96)</f>
        <v>3.952569169960474E-3</v>
      </c>
      <c r="H86" s="65">
        <v>0</v>
      </c>
      <c r="I86" s="9">
        <f>IF(H96=0, "-", H86/H96)</f>
        <v>0</v>
      </c>
      <c r="J86" s="8" t="str">
        <f t="shared" si="6"/>
        <v>-</v>
      </c>
      <c r="K86" s="9" t="str">
        <f t="shared" si="7"/>
        <v>-</v>
      </c>
    </row>
    <row r="87" spans="1:11" x14ac:dyDescent="0.2">
      <c r="A87" s="7" t="s">
        <v>240</v>
      </c>
      <c r="B87" s="65">
        <v>0</v>
      </c>
      <c r="C87" s="34">
        <f>IF(B96=0, "-", B87/B96)</f>
        <v>0</v>
      </c>
      <c r="D87" s="65">
        <v>1</v>
      </c>
      <c r="E87" s="9">
        <f>IF(D96=0, "-", D87/D96)</f>
        <v>7.7519379844961239E-3</v>
      </c>
      <c r="F87" s="81">
        <v>0</v>
      </c>
      <c r="G87" s="34">
        <f>IF(F96=0, "-", F87/F96)</f>
        <v>0</v>
      </c>
      <c r="H87" s="65">
        <v>2</v>
      </c>
      <c r="I87" s="9">
        <f>IF(H96=0, "-", H87/H96)</f>
        <v>2.5412960609911056E-3</v>
      </c>
      <c r="J87" s="8">
        <f t="shared" si="6"/>
        <v>-1</v>
      </c>
      <c r="K87" s="9">
        <f t="shared" si="7"/>
        <v>-1</v>
      </c>
    </row>
    <row r="88" spans="1:11" x14ac:dyDescent="0.2">
      <c r="A88" s="7" t="s">
        <v>241</v>
      </c>
      <c r="B88" s="65">
        <v>14</v>
      </c>
      <c r="C88" s="34">
        <f>IF(B96=0, "-", B88/B96)</f>
        <v>0.12844036697247707</v>
      </c>
      <c r="D88" s="65">
        <v>13</v>
      </c>
      <c r="E88" s="9">
        <f>IF(D96=0, "-", D88/D96)</f>
        <v>0.10077519379844961</v>
      </c>
      <c r="F88" s="81">
        <v>69</v>
      </c>
      <c r="G88" s="34">
        <f>IF(F96=0, "-", F88/F96)</f>
        <v>9.0909090909090912E-2</v>
      </c>
      <c r="H88" s="65">
        <v>55</v>
      </c>
      <c r="I88" s="9">
        <f>IF(H96=0, "-", H88/H96)</f>
        <v>6.9885641677255403E-2</v>
      </c>
      <c r="J88" s="8">
        <f t="shared" si="6"/>
        <v>7.6923076923076927E-2</v>
      </c>
      <c r="K88" s="9">
        <f t="shared" si="7"/>
        <v>0.25454545454545452</v>
      </c>
    </row>
    <row r="89" spans="1:11" x14ac:dyDescent="0.2">
      <c r="A89" s="7" t="s">
        <v>242</v>
      </c>
      <c r="B89" s="65">
        <v>0</v>
      </c>
      <c r="C89" s="34">
        <f>IF(B96=0, "-", B89/B96)</f>
        <v>0</v>
      </c>
      <c r="D89" s="65">
        <v>2</v>
      </c>
      <c r="E89" s="9">
        <f>IF(D96=0, "-", D89/D96)</f>
        <v>1.5503875968992248E-2</v>
      </c>
      <c r="F89" s="81">
        <v>1</v>
      </c>
      <c r="G89" s="34">
        <f>IF(F96=0, "-", F89/F96)</f>
        <v>1.3175230566534915E-3</v>
      </c>
      <c r="H89" s="65">
        <v>5</v>
      </c>
      <c r="I89" s="9">
        <f>IF(H96=0, "-", H89/H96)</f>
        <v>6.3532401524777635E-3</v>
      </c>
      <c r="J89" s="8">
        <f t="shared" si="6"/>
        <v>-1</v>
      </c>
      <c r="K89" s="9">
        <f t="shared" si="7"/>
        <v>-0.8</v>
      </c>
    </row>
    <row r="90" spans="1:11" x14ac:dyDescent="0.2">
      <c r="A90" s="7" t="s">
        <v>243</v>
      </c>
      <c r="B90" s="65">
        <v>6</v>
      </c>
      <c r="C90" s="34">
        <f>IF(B96=0, "-", B90/B96)</f>
        <v>5.5045871559633031E-2</v>
      </c>
      <c r="D90" s="65">
        <v>12</v>
      </c>
      <c r="E90" s="9">
        <f>IF(D96=0, "-", D90/D96)</f>
        <v>9.3023255813953487E-2</v>
      </c>
      <c r="F90" s="81">
        <v>27</v>
      </c>
      <c r="G90" s="34">
        <f>IF(F96=0, "-", F90/F96)</f>
        <v>3.5573122529644272E-2</v>
      </c>
      <c r="H90" s="65">
        <v>34</v>
      </c>
      <c r="I90" s="9">
        <f>IF(H96=0, "-", H90/H96)</f>
        <v>4.3202033036848796E-2</v>
      </c>
      <c r="J90" s="8">
        <f t="shared" si="6"/>
        <v>-0.5</v>
      </c>
      <c r="K90" s="9">
        <f t="shared" si="7"/>
        <v>-0.20588235294117646</v>
      </c>
    </row>
    <row r="91" spans="1:11" x14ac:dyDescent="0.2">
      <c r="A91" s="7" t="s">
        <v>244</v>
      </c>
      <c r="B91" s="65">
        <v>0</v>
      </c>
      <c r="C91" s="34">
        <f>IF(B96=0, "-", B91/B96)</f>
        <v>0</v>
      </c>
      <c r="D91" s="65">
        <v>1</v>
      </c>
      <c r="E91" s="9">
        <f>IF(D96=0, "-", D91/D96)</f>
        <v>7.7519379844961239E-3</v>
      </c>
      <c r="F91" s="81">
        <v>0</v>
      </c>
      <c r="G91" s="34">
        <f>IF(F96=0, "-", F91/F96)</f>
        <v>0</v>
      </c>
      <c r="H91" s="65">
        <v>8</v>
      </c>
      <c r="I91" s="9">
        <f>IF(H96=0, "-", H91/H96)</f>
        <v>1.0165184243964422E-2</v>
      </c>
      <c r="J91" s="8">
        <f t="shared" si="6"/>
        <v>-1</v>
      </c>
      <c r="K91" s="9">
        <f t="shared" si="7"/>
        <v>-1</v>
      </c>
    </row>
    <row r="92" spans="1:11" x14ac:dyDescent="0.2">
      <c r="A92" s="7" t="s">
        <v>245</v>
      </c>
      <c r="B92" s="65">
        <v>0</v>
      </c>
      <c r="C92" s="34">
        <f>IF(B96=0, "-", B92/B96)</f>
        <v>0</v>
      </c>
      <c r="D92" s="65">
        <v>6</v>
      </c>
      <c r="E92" s="9">
        <f>IF(D96=0, "-", D92/D96)</f>
        <v>4.6511627906976744E-2</v>
      </c>
      <c r="F92" s="81">
        <v>13</v>
      </c>
      <c r="G92" s="34">
        <f>IF(F96=0, "-", F92/F96)</f>
        <v>1.7127799736495388E-2</v>
      </c>
      <c r="H92" s="65">
        <v>36</v>
      </c>
      <c r="I92" s="9">
        <f>IF(H96=0, "-", H92/H96)</f>
        <v>4.5743329097839895E-2</v>
      </c>
      <c r="J92" s="8">
        <f t="shared" si="6"/>
        <v>-1</v>
      </c>
      <c r="K92" s="9">
        <f t="shared" si="7"/>
        <v>-0.63888888888888884</v>
      </c>
    </row>
    <row r="93" spans="1:11" x14ac:dyDescent="0.2">
      <c r="A93" s="7" t="s">
        <v>246</v>
      </c>
      <c r="B93" s="65">
        <v>82</v>
      </c>
      <c r="C93" s="34">
        <f>IF(B96=0, "-", B93/B96)</f>
        <v>0.75229357798165142</v>
      </c>
      <c r="D93" s="65">
        <v>90</v>
      </c>
      <c r="E93" s="9">
        <f>IF(D96=0, "-", D93/D96)</f>
        <v>0.69767441860465118</v>
      </c>
      <c r="F93" s="81">
        <v>626</v>
      </c>
      <c r="G93" s="34">
        <f>IF(F96=0, "-", F93/F96)</f>
        <v>0.82476943346508569</v>
      </c>
      <c r="H93" s="65">
        <v>625</v>
      </c>
      <c r="I93" s="9">
        <f>IF(H96=0, "-", H93/H96)</f>
        <v>0.79415501905972041</v>
      </c>
      <c r="J93" s="8">
        <f t="shared" si="6"/>
        <v>-8.8888888888888892E-2</v>
      </c>
      <c r="K93" s="9">
        <f t="shared" si="7"/>
        <v>1.6000000000000001E-3</v>
      </c>
    </row>
    <row r="94" spans="1:11" x14ac:dyDescent="0.2">
      <c r="A94" s="7" t="s">
        <v>247</v>
      </c>
      <c r="B94" s="65">
        <v>4</v>
      </c>
      <c r="C94" s="34">
        <f>IF(B96=0, "-", B94/B96)</f>
        <v>3.669724770642202E-2</v>
      </c>
      <c r="D94" s="65">
        <v>4</v>
      </c>
      <c r="E94" s="9">
        <f>IF(D96=0, "-", D94/D96)</f>
        <v>3.1007751937984496E-2</v>
      </c>
      <c r="F94" s="81">
        <v>18</v>
      </c>
      <c r="G94" s="34">
        <f>IF(F96=0, "-", F94/F96)</f>
        <v>2.3715415019762844E-2</v>
      </c>
      <c r="H94" s="65">
        <v>15</v>
      </c>
      <c r="I94" s="9">
        <f>IF(H96=0, "-", H94/H96)</f>
        <v>1.9059720457433291E-2</v>
      </c>
      <c r="J94" s="8">
        <f t="shared" si="6"/>
        <v>0</v>
      </c>
      <c r="K94" s="9">
        <f t="shared" si="7"/>
        <v>0.2</v>
      </c>
    </row>
    <row r="95" spans="1:11" x14ac:dyDescent="0.2">
      <c r="A95" s="2"/>
      <c r="B95" s="68"/>
      <c r="C95" s="33"/>
      <c r="D95" s="68"/>
      <c r="E95" s="6"/>
      <c r="F95" s="82"/>
      <c r="G95" s="33"/>
      <c r="H95" s="68"/>
      <c r="I95" s="6"/>
      <c r="J95" s="5"/>
      <c r="K95" s="6"/>
    </row>
    <row r="96" spans="1:11" s="43" customFormat="1" x14ac:dyDescent="0.2">
      <c r="A96" s="162" t="s">
        <v>567</v>
      </c>
      <c r="B96" s="71">
        <f>SUM(B84:B95)</f>
        <v>109</v>
      </c>
      <c r="C96" s="40">
        <f>B96/6802</f>
        <v>1.6024698618053515E-2</v>
      </c>
      <c r="D96" s="71">
        <f>SUM(D84:D95)</f>
        <v>129</v>
      </c>
      <c r="E96" s="41">
        <f>D96/7200</f>
        <v>1.7916666666666668E-2</v>
      </c>
      <c r="F96" s="77">
        <f>SUM(F84:F95)</f>
        <v>759</v>
      </c>
      <c r="G96" s="42">
        <f>F96/36274</f>
        <v>2.0924077851904945E-2</v>
      </c>
      <c r="H96" s="71">
        <f>SUM(H84:H95)</f>
        <v>787</v>
      </c>
      <c r="I96" s="41">
        <f>H96/28087</f>
        <v>2.8020080464271728E-2</v>
      </c>
      <c r="J96" s="37">
        <f>IF(D96=0, "-", IF((B96-D96)/D96&lt;10, (B96-D96)/D96, "&gt;999%"))</f>
        <v>-0.15503875968992248</v>
      </c>
      <c r="K96" s="38">
        <f>IF(H96=0, "-", IF((F96-H96)/H96&lt;10, (F96-H96)/H96, "&gt;999%"))</f>
        <v>-3.5578144853875476E-2</v>
      </c>
    </row>
    <row r="97" spans="1:11" x14ac:dyDescent="0.2">
      <c r="B97" s="83"/>
      <c r="D97" s="83"/>
      <c r="F97" s="83"/>
      <c r="H97" s="83"/>
    </row>
    <row r="98" spans="1:11" x14ac:dyDescent="0.2">
      <c r="A98" s="163" t="s">
        <v>137</v>
      </c>
      <c r="B98" s="61" t="s">
        <v>12</v>
      </c>
      <c r="C98" s="62" t="s">
        <v>13</v>
      </c>
      <c r="D98" s="61" t="s">
        <v>12</v>
      </c>
      <c r="E98" s="63" t="s">
        <v>13</v>
      </c>
      <c r="F98" s="62" t="s">
        <v>12</v>
      </c>
      <c r="G98" s="62" t="s">
        <v>13</v>
      </c>
      <c r="H98" s="61" t="s">
        <v>12</v>
      </c>
      <c r="I98" s="63" t="s">
        <v>13</v>
      </c>
      <c r="J98" s="61"/>
      <c r="K98" s="63"/>
    </row>
    <row r="99" spans="1:11" x14ac:dyDescent="0.2">
      <c r="A99" s="7" t="s">
        <v>248</v>
      </c>
      <c r="B99" s="65">
        <v>2</v>
      </c>
      <c r="C99" s="34">
        <f>IF(B112=0, "-", B99/B112)</f>
        <v>3.4482758620689655E-2</v>
      </c>
      <c r="D99" s="65">
        <v>0</v>
      </c>
      <c r="E99" s="9">
        <f>IF(D112=0, "-", D99/D112)</f>
        <v>0</v>
      </c>
      <c r="F99" s="81">
        <v>9</v>
      </c>
      <c r="G99" s="34">
        <f>IF(F112=0, "-", F99/F112)</f>
        <v>3.1358885017421602E-2</v>
      </c>
      <c r="H99" s="65">
        <v>6</v>
      </c>
      <c r="I99" s="9">
        <f>IF(H112=0, "-", H99/H112)</f>
        <v>2.5423728813559324E-2</v>
      </c>
      <c r="J99" s="8" t="str">
        <f t="shared" ref="J99:J110" si="8">IF(D99=0, "-", IF((B99-D99)/D99&lt;10, (B99-D99)/D99, "&gt;999%"))</f>
        <v>-</v>
      </c>
      <c r="K99" s="9">
        <f t="shared" ref="K99:K110" si="9">IF(H99=0, "-", IF((F99-H99)/H99&lt;10, (F99-H99)/H99, "&gt;999%"))</f>
        <v>0.5</v>
      </c>
    </row>
    <row r="100" spans="1:11" x14ac:dyDescent="0.2">
      <c r="A100" s="7" t="s">
        <v>249</v>
      </c>
      <c r="B100" s="65">
        <v>1</v>
      </c>
      <c r="C100" s="34">
        <f>IF(B112=0, "-", B100/B112)</f>
        <v>1.7241379310344827E-2</v>
      </c>
      <c r="D100" s="65">
        <v>5</v>
      </c>
      <c r="E100" s="9">
        <f>IF(D112=0, "-", D100/D112)</f>
        <v>5.3191489361702128E-2</v>
      </c>
      <c r="F100" s="81">
        <v>19</v>
      </c>
      <c r="G100" s="34">
        <f>IF(F112=0, "-", F100/F112)</f>
        <v>6.6202090592334492E-2</v>
      </c>
      <c r="H100" s="65">
        <v>10</v>
      </c>
      <c r="I100" s="9">
        <f>IF(H112=0, "-", H100/H112)</f>
        <v>4.2372881355932202E-2</v>
      </c>
      <c r="J100" s="8">
        <f t="shared" si="8"/>
        <v>-0.8</v>
      </c>
      <c r="K100" s="9">
        <f t="shared" si="9"/>
        <v>0.9</v>
      </c>
    </row>
    <row r="101" spans="1:11" x14ac:dyDescent="0.2">
      <c r="A101" s="7" t="s">
        <v>250</v>
      </c>
      <c r="B101" s="65">
        <v>2</v>
      </c>
      <c r="C101" s="34">
        <f>IF(B112=0, "-", B101/B112)</f>
        <v>3.4482758620689655E-2</v>
      </c>
      <c r="D101" s="65">
        <v>2</v>
      </c>
      <c r="E101" s="9">
        <f>IF(D112=0, "-", D101/D112)</f>
        <v>2.1276595744680851E-2</v>
      </c>
      <c r="F101" s="81">
        <v>14</v>
      </c>
      <c r="G101" s="34">
        <f>IF(F112=0, "-", F101/F112)</f>
        <v>4.878048780487805E-2</v>
      </c>
      <c r="H101" s="65">
        <v>15</v>
      </c>
      <c r="I101" s="9">
        <f>IF(H112=0, "-", H101/H112)</f>
        <v>6.3559322033898302E-2</v>
      </c>
      <c r="J101" s="8">
        <f t="shared" si="8"/>
        <v>0</v>
      </c>
      <c r="K101" s="9">
        <f t="shared" si="9"/>
        <v>-6.6666666666666666E-2</v>
      </c>
    </row>
    <row r="102" spans="1:11" x14ac:dyDescent="0.2">
      <c r="A102" s="7" t="s">
        <v>251</v>
      </c>
      <c r="B102" s="65">
        <v>13</v>
      </c>
      <c r="C102" s="34">
        <f>IF(B112=0, "-", B102/B112)</f>
        <v>0.22413793103448276</v>
      </c>
      <c r="D102" s="65">
        <v>13</v>
      </c>
      <c r="E102" s="9">
        <f>IF(D112=0, "-", D102/D112)</f>
        <v>0.13829787234042554</v>
      </c>
      <c r="F102" s="81">
        <v>76</v>
      </c>
      <c r="G102" s="34">
        <f>IF(F112=0, "-", F102/F112)</f>
        <v>0.26480836236933797</v>
      </c>
      <c r="H102" s="65">
        <v>57</v>
      </c>
      <c r="I102" s="9">
        <f>IF(H112=0, "-", H102/H112)</f>
        <v>0.24152542372881355</v>
      </c>
      <c r="J102" s="8">
        <f t="shared" si="8"/>
        <v>0</v>
      </c>
      <c r="K102" s="9">
        <f t="shared" si="9"/>
        <v>0.33333333333333331</v>
      </c>
    </row>
    <row r="103" spans="1:11" x14ac:dyDescent="0.2">
      <c r="A103" s="7" t="s">
        <v>252</v>
      </c>
      <c r="B103" s="65">
        <v>0</v>
      </c>
      <c r="C103" s="34">
        <f>IF(B112=0, "-", B103/B112)</f>
        <v>0</v>
      </c>
      <c r="D103" s="65">
        <v>0</v>
      </c>
      <c r="E103" s="9">
        <f>IF(D112=0, "-", D103/D112)</f>
        <v>0</v>
      </c>
      <c r="F103" s="81">
        <v>0</v>
      </c>
      <c r="G103" s="34">
        <f>IF(F112=0, "-", F103/F112)</f>
        <v>0</v>
      </c>
      <c r="H103" s="65">
        <v>1</v>
      </c>
      <c r="I103" s="9">
        <f>IF(H112=0, "-", H103/H112)</f>
        <v>4.2372881355932203E-3</v>
      </c>
      <c r="J103" s="8" t="str">
        <f t="shared" si="8"/>
        <v>-</v>
      </c>
      <c r="K103" s="9">
        <f t="shared" si="9"/>
        <v>-1</v>
      </c>
    </row>
    <row r="104" spans="1:11" x14ac:dyDescent="0.2">
      <c r="A104" s="7" t="s">
        <v>253</v>
      </c>
      <c r="B104" s="65">
        <v>4</v>
      </c>
      <c r="C104" s="34">
        <f>IF(B112=0, "-", B104/B112)</f>
        <v>6.8965517241379309E-2</v>
      </c>
      <c r="D104" s="65">
        <v>3</v>
      </c>
      <c r="E104" s="9">
        <f>IF(D112=0, "-", D104/D112)</f>
        <v>3.1914893617021274E-2</v>
      </c>
      <c r="F104" s="81">
        <v>4</v>
      </c>
      <c r="G104" s="34">
        <f>IF(F112=0, "-", F104/F112)</f>
        <v>1.3937282229965157E-2</v>
      </c>
      <c r="H104" s="65">
        <v>11</v>
      </c>
      <c r="I104" s="9">
        <f>IF(H112=0, "-", H104/H112)</f>
        <v>4.6610169491525424E-2</v>
      </c>
      <c r="J104" s="8">
        <f t="shared" si="8"/>
        <v>0.33333333333333331</v>
      </c>
      <c r="K104" s="9">
        <f t="shared" si="9"/>
        <v>-0.63636363636363635</v>
      </c>
    </row>
    <row r="105" spans="1:11" x14ac:dyDescent="0.2">
      <c r="A105" s="7" t="s">
        <v>254</v>
      </c>
      <c r="B105" s="65">
        <v>2</v>
      </c>
      <c r="C105" s="34">
        <f>IF(B112=0, "-", B105/B112)</f>
        <v>3.4482758620689655E-2</v>
      </c>
      <c r="D105" s="65">
        <v>6</v>
      </c>
      <c r="E105" s="9">
        <f>IF(D112=0, "-", D105/D112)</f>
        <v>6.3829787234042548E-2</v>
      </c>
      <c r="F105" s="81">
        <v>10</v>
      </c>
      <c r="G105" s="34">
        <f>IF(F112=0, "-", F105/F112)</f>
        <v>3.484320557491289E-2</v>
      </c>
      <c r="H105" s="65">
        <v>16</v>
      </c>
      <c r="I105" s="9">
        <f>IF(H112=0, "-", H105/H112)</f>
        <v>6.7796610169491525E-2</v>
      </c>
      <c r="J105" s="8">
        <f t="shared" si="8"/>
        <v>-0.66666666666666663</v>
      </c>
      <c r="K105" s="9">
        <f t="shared" si="9"/>
        <v>-0.375</v>
      </c>
    </row>
    <row r="106" spans="1:11" x14ac:dyDescent="0.2">
      <c r="A106" s="7" t="s">
        <v>255</v>
      </c>
      <c r="B106" s="65">
        <v>6</v>
      </c>
      <c r="C106" s="34">
        <f>IF(B112=0, "-", B106/B112)</f>
        <v>0.10344827586206896</v>
      </c>
      <c r="D106" s="65">
        <v>7</v>
      </c>
      <c r="E106" s="9">
        <f>IF(D112=0, "-", D106/D112)</f>
        <v>7.4468085106382975E-2</v>
      </c>
      <c r="F106" s="81">
        <v>41</v>
      </c>
      <c r="G106" s="34">
        <f>IF(F112=0, "-", F106/F112)</f>
        <v>0.14285714285714285</v>
      </c>
      <c r="H106" s="65">
        <v>13</v>
      </c>
      <c r="I106" s="9">
        <f>IF(H112=0, "-", H106/H112)</f>
        <v>5.5084745762711863E-2</v>
      </c>
      <c r="J106" s="8">
        <f t="shared" si="8"/>
        <v>-0.14285714285714285</v>
      </c>
      <c r="K106" s="9">
        <f t="shared" si="9"/>
        <v>2.1538461538461537</v>
      </c>
    </row>
    <row r="107" spans="1:11" x14ac:dyDescent="0.2">
      <c r="A107" s="7" t="s">
        <v>256</v>
      </c>
      <c r="B107" s="65">
        <v>24</v>
      </c>
      <c r="C107" s="34">
        <f>IF(B112=0, "-", B107/B112)</f>
        <v>0.41379310344827586</v>
      </c>
      <c r="D107" s="65">
        <v>35</v>
      </c>
      <c r="E107" s="9">
        <f>IF(D112=0, "-", D107/D112)</f>
        <v>0.37234042553191488</v>
      </c>
      <c r="F107" s="81">
        <v>93</v>
      </c>
      <c r="G107" s="34">
        <f>IF(F112=0, "-", F107/F112)</f>
        <v>0.3240418118466899</v>
      </c>
      <c r="H107" s="65">
        <v>69</v>
      </c>
      <c r="I107" s="9">
        <f>IF(H112=0, "-", H107/H112)</f>
        <v>0.2923728813559322</v>
      </c>
      <c r="J107" s="8">
        <f t="shared" si="8"/>
        <v>-0.31428571428571428</v>
      </c>
      <c r="K107" s="9">
        <f t="shared" si="9"/>
        <v>0.34782608695652173</v>
      </c>
    </row>
    <row r="108" spans="1:11" x14ac:dyDescent="0.2">
      <c r="A108" s="7" t="s">
        <v>257</v>
      </c>
      <c r="B108" s="65">
        <v>4</v>
      </c>
      <c r="C108" s="34">
        <f>IF(B112=0, "-", B108/B112)</f>
        <v>6.8965517241379309E-2</v>
      </c>
      <c r="D108" s="65">
        <v>22</v>
      </c>
      <c r="E108" s="9">
        <f>IF(D112=0, "-", D108/D112)</f>
        <v>0.23404255319148937</v>
      </c>
      <c r="F108" s="81">
        <v>19</v>
      </c>
      <c r="G108" s="34">
        <f>IF(F112=0, "-", F108/F112)</f>
        <v>6.6202090592334492E-2</v>
      </c>
      <c r="H108" s="65">
        <v>33</v>
      </c>
      <c r="I108" s="9">
        <f>IF(H112=0, "-", H108/H112)</f>
        <v>0.13983050847457626</v>
      </c>
      <c r="J108" s="8">
        <f t="shared" si="8"/>
        <v>-0.81818181818181823</v>
      </c>
      <c r="K108" s="9">
        <f t="shared" si="9"/>
        <v>-0.42424242424242425</v>
      </c>
    </row>
    <row r="109" spans="1:11" x14ac:dyDescent="0.2">
      <c r="A109" s="7" t="s">
        <v>258</v>
      </c>
      <c r="B109" s="65">
        <v>0</v>
      </c>
      <c r="C109" s="34">
        <f>IF(B112=0, "-", B109/B112)</f>
        <v>0</v>
      </c>
      <c r="D109" s="65">
        <v>1</v>
      </c>
      <c r="E109" s="9">
        <f>IF(D112=0, "-", D109/D112)</f>
        <v>1.0638297872340425E-2</v>
      </c>
      <c r="F109" s="81">
        <v>2</v>
      </c>
      <c r="G109" s="34">
        <f>IF(F112=0, "-", F109/F112)</f>
        <v>6.9686411149825784E-3</v>
      </c>
      <c r="H109" s="65">
        <v>4</v>
      </c>
      <c r="I109" s="9">
        <f>IF(H112=0, "-", H109/H112)</f>
        <v>1.6949152542372881E-2</v>
      </c>
      <c r="J109" s="8">
        <f t="shared" si="8"/>
        <v>-1</v>
      </c>
      <c r="K109" s="9">
        <f t="shared" si="9"/>
        <v>-0.5</v>
      </c>
    </row>
    <row r="110" spans="1:11" x14ac:dyDescent="0.2">
      <c r="A110" s="7" t="s">
        <v>259</v>
      </c>
      <c r="B110" s="65">
        <v>0</v>
      </c>
      <c r="C110" s="34">
        <f>IF(B112=0, "-", B110/B112)</f>
        <v>0</v>
      </c>
      <c r="D110" s="65">
        <v>0</v>
      </c>
      <c r="E110" s="9">
        <f>IF(D112=0, "-", D110/D112)</f>
        <v>0</v>
      </c>
      <c r="F110" s="81">
        <v>0</v>
      </c>
      <c r="G110" s="34">
        <f>IF(F112=0, "-", F110/F112)</f>
        <v>0</v>
      </c>
      <c r="H110" s="65">
        <v>1</v>
      </c>
      <c r="I110" s="9">
        <f>IF(H112=0, "-", H110/H112)</f>
        <v>4.2372881355932203E-3</v>
      </c>
      <c r="J110" s="8" t="str">
        <f t="shared" si="8"/>
        <v>-</v>
      </c>
      <c r="K110" s="9">
        <f t="shared" si="9"/>
        <v>-1</v>
      </c>
    </row>
    <row r="111" spans="1:11" x14ac:dyDescent="0.2">
      <c r="A111" s="2"/>
      <c r="B111" s="68"/>
      <c r="C111" s="33"/>
      <c r="D111" s="68"/>
      <c r="E111" s="6"/>
      <c r="F111" s="82"/>
      <c r="G111" s="33"/>
      <c r="H111" s="68"/>
      <c r="I111" s="6"/>
      <c r="J111" s="5"/>
      <c r="K111" s="6"/>
    </row>
    <row r="112" spans="1:11" s="43" customFormat="1" x14ac:dyDescent="0.2">
      <c r="A112" s="162" t="s">
        <v>566</v>
      </c>
      <c r="B112" s="71">
        <f>SUM(B99:B111)</f>
        <v>58</v>
      </c>
      <c r="C112" s="40">
        <f>B112/6802</f>
        <v>8.5269038518082912E-3</v>
      </c>
      <c r="D112" s="71">
        <f>SUM(D99:D111)</f>
        <v>94</v>
      </c>
      <c r="E112" s="41">
        <f>D112/7200</f>
        <v>1.3055555555555556E-2</v>
      </c>
      <c r="F112" s="77">
        <f>SUM(F99:F111)</f>
        <v>287</v>
      </c>
      <c r="G112" s="42">
        <f>F112/36274</f>
        <v>7.9120030876109609E-3</v>
      </c>
      <c r="H112" s="71">
        <f>SUM(H99:H111)</f>
        <v>236</v>
      </c>
      <c r="I112" s="41">
        <f>H112/28087</f>
        <v>8.4024637732758936E-3</v>
      </c>
      <c r="J112" s="37">
        <f>IF(D112=0, "-", IF((B112-D112)/D112&lt;10, (B112-D112)/D112, "&gt;999%"))</f>
        <v>-0.38297872340425532</v>
      </c>
      <c r="K112" s="38">
        <f>IF(H112=0, "-", IF((F112-H112)/H112&lt;10, (F112-H112)/H112, "&gt;999%"))</f>
        <v>0.21610169491525424</v>
      </c>
    </row>
    <row r="113" spans="1:11" x14ac:dyDescent="0.2">
      <c r="B113" s="83"/>
      <c r="D113" s="83"/>
      <c r="F113" s="83"/>
      <c r="H113" s="83"/>
    </row>
    <row r="114" spans="1:11" s="43" customFormat="1" x14ac:dyDescent="0.2">
      <c r="A114" s="162" t="s">
        <v>565</v>
      </c>
      <c r="B114" s="71">
        <v>167</v>
      </c>
      <c r="C114" s="40">
        <f>B114/6802</f>
        <v>2.4551602469861804E-2</v>
      </c>
      <c r="D114" s="71">
        <v>223</v>
      </c>
      <c r="E114" s="41">
        <f>D114/7200</f>
        <v>3.0972222222222224E-2</v>
      </c>
      <c r="F114" s="77">
        <v>1046</v>
      </c>
      <c r="G114" s="42">
        <f>F114/36274</f>
        <v>2.8836080939515906E-2</v>
      </c>
      <c r="H114" s="71">
        <v>1023</v>
      </c>
      <c r="I114" s="41">
        <f>H114/28087</f>
        <v>3.6422544237547622E-2</v>
      </c>
      <c r="J114" s="37">
        <f>IF(D114=0, "-", IF((B114-D114)/D114&lt;10, (B114-D114)/D114, "&gt;999%"))</f>
        <v>-0.25112107623318386</v>
      </c>
      <c r="K114" s="38">
        <f>IF(H114=0, "-", IF((F114-H114)/H114&lt;10, (F114-H114)/H114, "&gt;999%"))</f>
        <v>2.2482893450635387E-2</v>
      </c>
    </row>
    <row r="115" spans="1:11" x14ac:dyDescent="0.2">
      <c r="B115" s="83"/>
      <c r="D115" s="83"/>
      <c r="F115" s="83"/>
      <c r="H115" s="83"/>
    </row>
    <row r="116" spans="1:11" ht="15.75" x14ac:dyDescent="0.25">
      <c r="A116" s="164" t="s">
        <v>111</v>
      </c>
      <c r="B116" s="196" t="s">
        <v>1</v>
      </c>
      <c r="C116" s="200"/>
      <c r="D116" s="200"/>
      <c r="E116" s="197"/>
      <c r="F116" s="196" t="s">
        <v>14</v>
      </c>
      <c r="G116" s="200"/>
      <c r="H116" s="200"/>
      <c r="I116" s="197"/>
      <c r="J116" s="196" t="s">
        <v>15</v>
      </c>
      <c r="K116" s="197"/>
    </row>
    <row r="117" spans="1:11" x14ac:dyDescent="0.2">
      <c r="A117" s="22"/>
      <c r="B117" s="196">
        <f>VALUE(RIGHT($B$2, 4))</f>
        <v>2021</v>
      </c>
      <c r="C117" s="197"/>
      <c r="D117" s="196">
        <f>B117-1</f>
        <v>2020</v>
      </c>
      <c r="E117" s="204"/>
      <c r="F117" s="196">
        <f>B117</f>
        <v>2021</v>
      </c>
      <c r="G117" s="204"/>
      <c r="H117" s="196">
        <f>D117</f>
        <v>2020</v>
      </c>
      <c r="I117" s="204"/>
      <c r="J117" s="140" t="s">
        <v>4</v>
      </c>
      <c r="K117" s="141" t="s">
        <v>2</v>
      </c>
    </row>
    <row r="118" spans="1:11" x14ac:dyDescent="0.2">
      <c r="A118" s="163" t="s">
        <v>138</v>
      </c>
      <c r="B118" s="61" t="s">
        <v>12</v>
      </c>
      <c r="C118" s="62" t="s">
        <v>13</v>
      </c>
      <c r="D118" s="61" t="s">
        <v>12</v>
      </c>
      <c r="E118" s="63" t="s">
        <v>13</v>
      </c>
      <c r="F118" s="62" t="s">
        <v>12</v>
      </c>
      <c r="G118" s="62" t="s">
        <v>13</v>
      </c>
      <c r="H118" s="61" t="s">
        <v>12</v>
      </c>
      <c r="I118" s="63" t="s">
        <v>13</v>
      </c>
      <c r="J118" s="61"/>
      <c r="K118" s="63"/>
    </row>
    <row r="119" spans="1:11" x14ac:dyDescent="0.2">
      <c r="A119" s="7" t="s">
        <v>260</v>
      </c>
      <c r="B119" s="65">
        <v>0</v>
      </c>
      <c r="C119" s="34">
        <f>IF(B123=0, "-", B119/B123)</f>
        <v>0</v>
      </c>
      <c r="D119" s="65">
        <v>19</v>
      </c>
      <c r="E119" s="9">
        <f>IF(D123=0, "-", D119/D123)</f>
        <v>0.55882352941176472</v>
      </c>
      <c r="F119" s="81">
        <v>0</v>
      </c>
      <c r="G119" s="34">
        <f>IF(F123=0, "-", F119/F123)</f>
        <v>0</v>
      </c>
      <c r="H119" s="65">
        <v>122</v>
      </c>
      <c r="I119" s="9">
        <f>IF(H123=0, "-", H119/H123)</f>
        <v>0.75308641975308643</v>
      </c>
      <c r="J119" s="8">
        <f>IF(D119=0, "-", IF((B119-D119)/D119&lt;10, (B119-D119)/D119, "&gt;999%"))</f>
        <v>-1</v>
      </c>
      <c r="K119" s="9">
        <f>IF(H119=0, "-", IF((F119-H119)/H119&lt;10, (F119-H119)/H119, "&gt;999%"))</f>
        <v>-1</v>
      </c>
    </row>
    <row r="120" spans="1:11" x14ac:dyDescent="0.2">
      <c r="A120" s="7" t="s">
        <v>261</v>
      </c>
      <c r="B120" s="65">
        <v>10</v>
      </c>
      <c r="C120" s="34">
        <f>IF(B123=0, "-", B120/B123)</f>
        <v>0.76923076923076927</v>
      </c>
      <c r="D120" s="65">
        <v>15</v>
      </c>
      <c r="E120" s="9">
        <f>IF(D123=0, "-", D120/D123)</f>
        <v>0.44117647058823528</v>
      </c>
      <c r="F120" s="81">
        <v>64</v>
      </c>
      <c r="G120" s="34">
        <f>IF(F123=0, "-", F120/F123)</f>
        <v>0.75294117647058822</v>
      </c>
      <c r="H120" s="65">
        <v>37</v>
      </c>
      <c r="I120" s="9">
        <f>IF(H123=0, "-", H120/H123)</f>
        <v>0.22839506172839505</v>
      </c>
      <c r="J120" s="8">
        <f>IF(D120=0, "-", IF((B120-D120)/D120&lt;10, (B120-D120)/D120, "&gt;999%"))</f>
        <v>-0.33333333333333331</v>
      </c>
      <c r="K120" s="9">
        <f>IF(H120=0, "-", IF((F120-H120)/H120&lt;10, (F120-H120)/H120, "&gt;999%"))</f>
        <v>0.72972972972972971</v>
      </c>
    </row>
    <row r="121" spans="1:11" x14ac:dyDescent="0.2">
      <c r="A121" s="7" t="s">
        <v>262</v>
      </c>
      <c r="B121" s="65">
        <v>3</v>
      </c>
      <c r="C121" s="34">
        <f>IF(B123=0, "-", B121/B123)</f>
        <v>0.23076923076923078</v>
      </c>
      <c r="D121" s="65">
        <v>0</v>
      </c>
      <c r="E121" s="9">
        <f>IF(D123=0, "-", D121/D123)</f>
        <v>0</v>
      </c>
      <c r="F121" s="81">
        <v>21</v>
      </c>
      <c r="G121" s="34">
        <f>IF(F123=0, "-", F121/F123)</f>
        <v>0.24705882352941178</v>
      </c>
      <c r="H121" s="65">
        <v>3</v>
      </c>
      <c r="I121" s="9">
        <f>IF(H123=0, "-", H121/H123)</f>
        <v>1.8518518518518517E-2</v>
      </c>
      <c r="J121" s="8" t="str">
        <f>IF(D121=0, "-", IF((B121-D121)/D121&lt;10, (B121-D121)/D121, "&gt;999%"))</f>
        <v>-</v>
      </c>
      <c r="K121" s="9">
        <f>IF(H121=0, "-", IF((F121-H121)/H121&lt;10, (F121-H121)/H121, "&gt;999%"))</f>
        <v>6</v>
      </c>
    </row>
    <row r="122" spans="1:11" x14ac:dyDescent="0.2">
      <c r="A122" s="2"/>
      <c r="B122" s="68"/>
      <c r="C122" s="33"/>
      <c r="D122" s="68"/>
      <c r="E122" s="6"/>
      <c r="F122" s="82"/>
      <c r="G122" s="33"/>
      <c r="H122" s="68"/>
      <c r="I122" s="6"/>
      <c r="J122" s="5"/>
      <c r="K122" s="6"/>
    </row>
    <row r="123" spans="1:11" s="43" customFormat="1" x14ac:dyDescent="0.2">
      <c r="A123" s="162" t="s">
        <v>564</v>
      </c>
      <c r="B123" s="71">
        <f>SUM(B119:B122)</f>
        <v>13</v>
      </c>
      <c r="C123" s="40">
        <f>B123/6802</f>
        <v>1.9112025874742722E-3</v>
      </c>
      <c r="D123" s="71">
        <f>SUM(D119:D122)</f>
        <v>34</v>
      </c>
      <c r="E123" s="41">
        <f>D123/7200</f>
        <v>4.7222222222222223E-3</v>
      </c>
      <c r="F123" s="77">
        <f>SUM(F119:F122)</f>
        <v>85</v>
      </c>
      <c r="G123" s="42">
        <f>F123/36274</f>
        <v>2.343276175773281E-3</v>
      </c>
      <c r="H123" s="71">
        <f>SUM(H119:H122)</f>
        <v>162</v>
      </c>
      <c r="I123" s="41">
        <f>H123/28087</f>
        <v>5.7677929291131127E-3</v>
      </c>
      <c r="J123" s="37">
        <f>IF(D123=0, "-", IF((B123-D123)/D123&lt;10, (B123-D123)/D123, "&gt;999%"))</f>
        <v>-0.61764705882352944</v>
      </c>
      <c r="K123" s="38">
        <f>IF(H123=0, "-", IF((F123-H123)/H123&lt;10, (F123-H123)/H123, "&gt;999%"))</f>
        <v>-0.47530864197530864</v>
      </c>
    </row>
    <row r="124" spans="1:11" x14ac:dyDescent="0.2">
      <c r="B124" s="83"/>
      <c r="D124" s="83"/>
      <c r="F124" s="83"/>
      <c r="H124" s="83"/>
    </row>
    <row r="125" spans="1:11" x14ac:dyDescent="0.2">
      <c r="A125" s="163" t="s">
        <v>139</v>
      </c>
      <c r="B125" s="61" t="s">
        <v>12</v>
      </c>
      <c r="C125" s="62" t="s">
        <v>13</v>
      </c>
      <c r="D125" s="61" t="s">
        <v>12</v>
      </c>
      <c r="E125" s="63" t="s">
        <v>13</v>
      </c>
      <c r="F125" s="62" t="s">
        <v>12</v>
      </c>
      <c r="G125" s="62" t="s">
        <v>13</v>
      </c>
      <c r="H125" s="61" t="s">
        <v>12</v>
      </c>
      <c r="I125" s="63" t="s">
        <v>13</v>
      </c>
      <c r="J125" s="61"/>
      <c r="K125" s="63"/>
    </row>
    <row r="126" spans="1:11" x14ac:dyDescent="0.2">
      <c r="A126" s="7" t="s">
        <v>263</v>
      </c>
      <c r="B126" s="65">
        <v>3</v>
      </c>
      <c r="C126" s="34">
        <f>IF(B136=0, "-", B126/B136)</f>
        <v>0.33333333333333331</v>
      </c>
      <c r="D126" s="65">
        <v>0</v>
      </c>
      <c r="E126" s="9">
        <f>IF(D136=0, "-", D126/D136)</f>
        <v>0</v>
      </c>
      <c r="F126" s="81">
        <v>11</v>
      </c>
      <c r="G126" s="34">
        <f>IF(F136=0, "-", F126/F136)</f>
        <v>0.16176470588235295</v>
      </c>
      <c r="H126" s="65">
        <v>4</v>
      </c>
      <c r="I126" s="9">
        <f>IF(H136=0, "-", H126/H136)</f>
        <v>9.0909090909090912E-2</v>
      </c>
      <c r="J126" s="8" t="str">
        <f t="shared" ref="J126:J134" si="10">IF(D126=0, "-", IF((B126-D126)/D126&lt;10, (B126-D126)/D126, "&gt;999%"))</f>
        <v>-</v>
      </c>
      <c r="K126" s="9">
        <f t="shared" ref="K126:K134" si="11">IF(H126=0, "-", IF((F126-H126)/H126&lt;10, (F126-H126)/H126, "&gt;999%"))</f>
        <v>1.75</v>
      </c>
    </row>
    <row r="127" spans="1:11" x14ac:dyDescent="0.2">
      <c r="A127" s="7" t="s">
        <v>264</v>
      </c>
      <c r="B127" s="65">
        <v>0</v>
      </c>
      <c r="C127" s="34">
        <f>IF(B136=0, "-", B127/B136)</f>
        <v>0</v>
      </c>
      <c r="D127" s="65">
        <v>0</v>
      </c>
      <c r="E127" s="9">
        <f>IF(D136=0, "-", D127/D136)</f>
        <v>0</v>
      </c>
      <c r="F127" s="81">
        <v>2</v>
      </c>
      <c r="G127" s="34">
        <f>IF(F136=0, "-", F127/F136)</f>
        <v>2.9411764705882353E-2</v>
      </c>
      <c r="H127" s="65">
        <v>1</v>
      </c>
      <c r="I127" s="9">
        <f>IF(H136=0, "-", H127/H136)</f>
        <v>2.2727272727272728E-2</v>
      </c>
      <c r="J127" s="8" t="str">
        <f t="shared" si="10"/>
        <v>-</v>
      </c>
      <c r="K127" s="9">
        <f t="shared" si="11"/>
        <v>1</v>
      </c>
    </row>
    <row r="128" spans="1:11" x14ac:dyDescent="0.2">
      <c r="A128" s="7" t="s">
        <v>265</v>
      </c>
      <c r="B128" s="65">
        <v>2</v>
      </c>
      <c r="C128" s="34">
        <f>IF(B136=0, "-", B128/B136)</f>
        <v>0.22222222222222221</v>
      </c>
      <c r="D128" s="65">
        <v>1</v>
      </c>
      <c r="E128" s="9">
        <f>IF(D136=0, "-", D128/D136)</f>
        <v>6.6666666666666666E-2</v>
      </c>
      <c r="F128" s="81">
        <v>7</v>
      </c>
      <c r="G128" s="34">
        <f>IF(F136=0, "-", F128/F136)</f>
        <v>0.10294117647058823</v>
      </c>
      <c r="H128" s="65">
        <v>10</v>
      </c>
      <c r="I128" s="9">
        <f>IF(H136=0, "-", H128/H136)</f>
        <v>0.22727272727272727</v>
      </c>
      <c r="J128" s="8">
        <f t="shared" si="10"/>
        <v>1</v>
      </c>
      <c r="K128" s="9">
        <f t="shared" si="11"/>
        <v>-0.3</v>
      </c>
    </row>
    <row r="129" spans="1:11" x14ac:dyDescent="0.2">
      <c r="A129" s="7" t="s">
        <v>266</v>
      </c>
      <c r="B129" s="65">
        <v>1</v>
      </c>
      <c r="C129" s="34">
        <f>IF(B136=0, "-", B129/B136)</f>
        <v>0.1111111111111111</v>
      </c>
      <c r="D129" s="65">
        <v>6</v>
      </c>
      <c r="E129" s="9">
        <f>IF(D136=0, "-", D129/D136)</f>
        <v>0.4</v>
      </c>
      <c r="F129" s="81">
        <v>1</v>
      </c>
      <c r="G129" s="34">
        <f>IF(F136=0, "-", F129/F136)</f>
        <v>1.4705882352941176E-2</v>
      </c>
      <c r="H129" s="65">
        <v>10</v>
      </c>
      <c r="I129" s="9">
        <f>IF(H136=0, "-", H129/H136)</f>
        <v>0.22727272727272727</v>
      </c>
      <c r="J129" s="8">
        <f t="shared" si="10"/>
        <v>-0.83333333333333337</v>
      </c>
      <c r="K129" s="9">
        <f t="shared" si="11"/>
        <v>-0.9</v>
      </c>
    </row>
    <row r="130" spans="1:11" x14ac:dyDescent="0.2">
      <c r="A130" s="7" t="s">
        <v>267</v>
      </c>
      <c r="B130" s="65">
        <v>0</v>
      </c>
      <c r="C130" s="34">
        <f>IF(B136=0, "-", B130/B136)</f>
        <v>0</v>
      </c>
      <c r="D130" s="65">
        <v>0</v>
      </c>
      <c r="E130" s="9">
        <f>IF(D136=0, "-", D130/D136)</f>
        <v>0</v>
      </c>
      <c r="F130" s="81">
        <v>0</v>
      </c>
      <c r="G130" s="34">
        <f>IF(F136=0, "-", F130/F136)</f>
        <v>0</v>
      </c>
      <c r="H130" s="65">
        <v>1</v>
      </c>
      <c r="I130" s="9">
        <f>IF(H136=0, "-", H130/H136)</f>
        <v>2.2727272727272728E-2</v>
      </c>
      <c r="J130" s="8" t="str">
        <f t="shared" si="10"/>
        <v>-</v>
      </c>
      <c r="K130" s="9">
        <f t="shared" si="11"/>
        <v>-1</v>
      </c>
    </row>
    <row r="131" spans="1:11" x14ac:dyDescent="0.2">
      <c r="A131" s="7" t="s">
        <v>268</v>
      </c>
      <c r="B131" s="65">
        <v>0</v>
      </c>
      <c r="C131" s="34">
        <f>IF(B136=0, "-", B131/B136)</f>
        <v>0</v>
      </c>
      <c r="D131" s="65">
        <v>0</v>
      </c>
      <c r="E131" s="9">
        <f>IF(D136=0, "-", D131/D136)</f>
        <v>0</v>
      </c>
      <c r="F131" s="81">
        <v>0</v>
      </c>
      <c r="G131" s="34">
        <f>IF(F136=0, "-", F131/F136)</f>
        <v>0</v>
      </c>
      <c r="H131" s="65">
        <v>1</v>
      </c>
      <c r="I131" s="9">
        <f>IF(H136=0, "-", H131/H136)</f>
        <v>2.2727272727272728E-2</v>
      </c>
      <c r="J131" s="8" t="str">
        <f t="shared" si="10"/>
        <v>-</v>
      </c>
      <c r="K131" s="9">
        <f t="shared" si="11"/>
        <v>-1</v>
      </c>
    </row>
    <row r="132" spans="1:11" x14ac:dyDescent="0.2">
      <c r="A132" s="7" t="s">
        <v>269</v>
      </c>
      <c r="B132" s="65">
        <v>0</v>
      </c>
      <c r="C132" s="34">
        <f>IF(B136=0, "-", B132/B136)</f>
        <v>0</v>
      </c>
      <c r="D132" s="65">
        <v>0</v>
      </c>
      <c r="E132" s="9">
        <f>IF(D136=0, "-", D132/D136)</f>
        <v>0</v>
      </c>
      <c r="F132" s="81">
        <v>3</v>
      </c>
      <c r="G132" s="34">
        <f>IF(F136=0, "-", F132/F136)</f>
        <v>4.4117647058823532E-2</v>
      </c>
      <c r="H132" s="65">
        <v>1</v>
      </c>
      <c r="I132" s="9">
        <f>IF(H136=0, "-", H132/H136)</f>
        <v>2.2727272727272728E-2</v>
      </c>
      <c r="J132" s="8" t="str">
        <f t="shared" si="10"/>
        <v>-</v>
      </c>
      <c r="K132" s="9">
        <f t="shared" si="11"/>
        <v>2</v>
      </c>
    </row>
    <row r="133" spans="1:11" x14ac:dyDescent="0.2">
      <c r="A133" s="7" t="s">
        <v>270</v>
      </c>
      <c r="B133" s="65">
        <v>0</v>
      </c>
      <c r="C133" s="34">
        <f>IF(B136=0, "-", B133/B136)</f>
        <v>0</v>
      </c>
      <c r="D133" s="65">
        <v>8</v>
      </c>
      <c r="E133" s="9">
        <f>IF(D136=0, "-", D133/D136)</f>
        <v>0.53333333333333333</v>
      </c>
      <c r="F133" s="81">
        <v>25</v>
      </c>
      <c r="G133" s="34">
        <f>IF(F136=0, "-", F133/F136)</f>
        <v>0.36764705882352944</v>
      </c>
      <c r="H133" s="65">
        <v>16</v>
      </c>
      <c r="I133" s="9">
        <f>IF(H136=0, "-", H133/H136)</f>
        <v>0.36363636363636365</v>
      </c>
      <c r="J133" s="8">
        <f t="shared" si="10"/>
        <v>-1</v>
      </c>
      <c r="K133" s="9">
        <f t="shared" si="11"/>
        <v>0.5625</v>
      </c>
    </row>
    <row r="134" spans="1:11" x14ac:dyDescent="0.2">
      <c r="A134" s="7" t="s">
        <v>271</v>
      </c>
      <c r="B134" s="65">
        <v>3</v>
      </c>
      <c r="C134" s="34">
        <f>IF(B136=0, "-", B134/B136)</f>
        <v>0.33333333333333331</v>
      </c>
      <c r="D134" s="65">
        <v>0</v>
      </c>
      <c r="E134" s="9">
        <f>IF(D136=0, "-", D134/D136)</f>
        <v>0</v>
      </c>
      <c r="F134" s="81">
        <v>19</v>
      </c>
      <c r="G134" s="34">
        <f>IF(F136=0, "-", F134/F136)</f>
        <v>0.27941176470588236</v>
      </c>
      <c r="H134" s="65">
        <v>0</v>
      </c>
      <c r="I134" s="9">
        <f>IF(H136=0, "-", H134/H136)</f>
        <v>0</v>
      </c>
      <c r="J134" s="8" t="str">
        <f t="shared" si="10"/>
        <v>-</v>
      </c>
      <c r="K134" s="9" t="str">
        <f t="shared" si="11"/>
        <v>-</v>
      </c>
    </row>
    <row r="135" spans="1:11" x14ac:dyDescent="0.2">
      <c r="A135" s="2"/>
      <c r="B135" s="68"/>
      <c r="C135" s="33"/>
      <c r="D135" s="68"/>
      <c r="E135" s="6"/>
      <c r="F135" s="82"/>
      <c r="G135" s="33"/>
      <c r="H135" s="68"/>
      <c r="I135" s="6"/>
      <c r="J135" s="5"/>
      <c r="K135" s="6"/>
    </row>
    <row r="136" spans="1:11" s="43" customFormat="1" x14ac:dyDescent="0.2">
      <c r="A136" s="162" t="s">
        <v>563</v>
      </c>
      <c r="B136" s="71">
        <f>SUM(B126:B135)</f>
        <v>9</v>
      </c>
      <c r="C136" s="40">
        <f>B136/6802</f>
        <v>1.3231402528668039E-3</v>
      </c>
      <c r="D136" s="71">
        <f>SUM(D126:D135)</f>
        <v>15</v>
      </c>
      <c r="E136" s="41">
        <f>D136/7200</f>
        <v>2.0833333333333333E-3</v>
      </c>
      <c r="F136" s="77">
        <f>SUM(F126:F135)</f>
        <v>68</v>
      </c>
      <c r="G136" s="42">
        <f>F136/36274</f>
        <v>1.8746209406186249E-3</v>
      </c>
      <c r="H136" s="71">
        <f>SUM(H126:H135)</f>
        <v>44</v>
      </c>
      <c r="I136" s="41">
        <f>H136/28087</f>
        <v>1.5665610424751663E-3</v>
      </c>
      <c r="J136" s="37">
        <f>IF(D136=0, "-", IF((B136-D136)/D136&lt;10, (B136-D136)/D136, "&gt;999%"))</f>
        <v>-0.4</v>
      </c>
      <c r="K136" s="38">
        <f>IF(H136=0, "-", IF((F136-H136)/H136&lt;10, (F136-H136)/H136, "&gt;999%"))</f>
        <v>0.54545454545454541</v>
      </c>
    </row>
    <row r="137" spans="1:11" x14ac:dyDescent="0.2">
      <c r="B137" s="83"/>
      <c r="D137" s="83"/>
      <c r="F137" s="83"/>
      <c r="H137" s="83"/>
    </row>
    <row r="138" spans="1:11" s="43" customFormat="1" x14ac:dyDescent="0.2">
      <c r="A138" s="162" t="s">
        <v>562</v>
      </c>
      <c r="B138" s="71">
        <v>22</v>
      </c>
      <c r="C138" s="40">
        <f>B138/6802</f>
        <v>3.2343428403410761E-3</v>
      </c>
      <c r="D138" s="71">
        <v>49</v>
      </c>
      <c r="E138" s="41">
        <f>D138/7200</f>
        <v>6.8055555555555551E-3</v>
      </c>
      <c r="F138" s="77">
        <v>153</v>
      </c>
      <c r="G138" s="42">
        <f>F138/36274</f>
        <v>4.2178971163919056E-3</v>
      </c>
      <c r="H138" s="71">
        <v>206</v>
      </c>
      <c r="I138" s="41">
        <f>H138/28087</f>
        <v>7.3343539715882795E-3</v>
      </c>
      <c r="J138" s="37">
        <f>IF(D138=0, "-", IF((B138-D138)/D138&lt;10, (B138-D138)/D138, "&gt;999%"))</f>
        <v>-0.55102040816326525</v>
      </c>
      <c r="K138" s="38">
        <f>IF(H138=0, "-", IF((F138-H138)/H138&lt;10, (F138-H138)/H138, "&gt;999%"))</f>
        <v>-0.25728155339805825</v>
      </c>
    </row>
    <row r="139" spans="1:11" x14ac:dyDescent="0.2">
      <c r="B139" s="83"/>
      <c r="D139" s="83"/>
      <c r="F139" s="83"/>
      <c r="H139" s="83"/>
    </row>
    <row r="140" spans="1:11" ht="15.75" x14ac:dyDescent="0.25">
      <c r="A140" s="164" t="s">
        <v>112</v>
      </c>
      <c r="B140" s="196" t="s">
        <v>1</v>
      </c>
      <c r="C140" s="200"/>
      <c r="D140" s="200"/>
      <c r="E140" s="197"/>
      <c r="F140" s="196" t="s">
        <v>14</v>
      </c>
      <c r="G140" s="200"/>
      <c r="H140" s="200"/>
      <c r="I140" s="197"/>
      <c r="J140" s="196" t="s">
        <v>15</v>
      </c>
      <c r="K140" s="197"/>
    </row>
    <row r="141" spans="1:11" x14ac:dyDescent="0.2">
      <c r="A141" s="22"/>
      <c r="B141" s="196">
        <f>VALUE(RIGHT($B$2, 4))</f>
        <v>2021</v>
      </c>
      <c r="C141" s="197"/>
      <c r="D141" s="196">
        <f>B141-1</f>
        <v>2020</v>
      </c>
      <c r="E141" s="204"/>
      <c r="F141" s="196">
        <f>B141</f>
        <v>2021</v>
      </c>
      <c r="G141" s="204"/>
      <c r="H141" s="196">
        <f>D141</f>
        <v>2020</v>
      </c>
      <c r="I141" s="204"/>
      <c r="J141" s="140" t="s">
        <v>4</v>
      </c>
      <c r="K141" s="141" t="s">
        <v>2</v>
      </c>
    </row>
    <row r="142" spans="1:11" x14ac:dyDescent="0.2">
      <c r="A142" s="163" t="s">
        <v>140</v>
      </c>
      <c r="B142" s="61" t="s">
        <v>12</v>
      </c>
      <c r="C142" s="62" t="s">
        <v>13</v>
      </c>
      <c r="D142" s="61" t="s">
        <v>12</v>
      </c>
      <c r="E142" s="63" t="s">
        <v>13</v>
      </c>
      <c r="F142" s="62" t="s">
        <v>12</v>
      </c>
      <c r="G142" s="62" t="s">
        <v>13</v>
      </c>
      <c r="H142" s="61" t="s">
        <v>12</v>
      </c>
      <c r="I142" s="63" t="s">
        <v>13</v>
      </c>
      <c r="J142" s="61"/>
      <c r="K142" s="63"/>
    </row>
    <row r="143" spans="1:11" x14ac:dyDescent="0.2">
      <c r="A143" s="7" t="s">
        <v>272</v>
      </c>
      <c r="B143" s="65">
        <v>0</v>
      </c>
      <c r="C143" s="34" t="str">
        <f>IF(B145=0, "-", B143/B145)</f>
        <v>-</v>
      </c>
      <c r="D143" s="65">
        <v>2</v>
      </c>
      <c r="E143" s="9">
        <f>IF(D145=0, "-", D143/D145)</f>
        <v>1</v>
      </c>
      <c r="F143" s="81">
        <v>7</v>
      </c>
      <c r="G143" s="34">
        <f>IF(F145=0, "-", F143/F145)</f>
        <v>1</v>
      </c>
      <c r="H143" s="65">
        <v>9</v>
      </c>
      <c r="I143" s="9">
        <f>IF(H145=0, "-", H143/H145)</f>
        <v>1</v>
      </c>
      <c r="J143" s="8">
        <f>IF(D143=0, "-", IF((B143-D143)/D143&lt;10, (B143-D143)/D143, "&gt;999%"))</f>
        <v>-1</v>
      </c>
      <c r="K143" s="9">
        <f>IF(H143=0, "-", IF((F143-H143)/H143&lt;10, (F143-H143)/H143, "&gt;999%"))</f>
        <v>-0.22222222222222221</v>
      </c>
    </row>
    <row r="144" spans="1:11" x14ac:dyDescent="0.2">
      <c r="A144" s="2"/>
      <c r="B144" s="68"/>
      <c r="C144" s="33"/>
      <c r="D144" s="68"/>
      <c r="E144" s="6"/>
      <c r="F144" s="82"/>
      <c r="G144" s="33"/>
      <c r="H144" s="68"/>
      <c r="I144" s="6"/>
      <c r="J144" s="5"/>
      <c r="K144" s="6"/>
    </row>
    <row r="145" spans="1:11" s="43" customFormat="1" x14ac:dyDescent="0.2">
      <c r="A145" s="162" t="s">
        <v>561</v>
      </c>
      <c r="B145" s="71">
        <f>SUM(B143:B144)</f>
        <v>0</v>
      </c>
      <c r="C145" s="40">
        <f>B145/6802</f>
        <v>0</v>
      </c>
      <c r="D145" s="71">
        <f>SUM(D143:D144)</f>
        <v>2</v>
      </c>
      <c r="E145" s="41">
        <f>D145/7200</f>
        <v>2.7777777777777778E-4</v>
      </c>
      <c r="F145" s="77">
        <f>SUM(F143:F144)</f>
        <v>7</v>
      </c>
      <c r="G145" s="42">
        <f>F145/36274</f>
        <v>1.9297568506368199E-4</v>
      </c>
      <c r="H145" s="71">
        <f>SUM(H143:H144)</f>
        <v>9</v>
      </c>
      <c r="I145" s="41">
        <f>H145/28087</f>
        <v>3.2043294050628407E-4</v>
      </c>
      <c r="J145" s="37">
        <f>IF(D145=0, "-", IF((B145-D145)/D145&lt;10, (B145-D145)/D145, "&gt;999%"))</f>
        <v>-1</v>
      </c>
      <c r="K145" s="38">
        <f>IF(H145=0, "-", IF((F145-H145)/H145&lt;10, (F145-H145)/H145, "&gt;999%"))</f>
        <v>-0.22222222222222221</v>
      </c>
    </row>
    <row r="146" spans="1:11" x14ac:dyDescent="0.2">
      <c r="B146" s="83"/>
      <c r="D146" s="83"/>
      <c r="F146" s="83"/>
      <c r="H146" s="83"/>
    </row>
    <row r="147" spans="1:11" x14ac:dyDescent="0.2">
      <c r="A147" s="163" t="s">
        <v>141</v>
      </c>
      <c r="B147" s="61" t="s">
        <v>12</v>
      </c>
      <c r="C147" s="62" t="s">
        <v>13</v>
      </c>
      <c r="D147" s="61" t="s">
        <v>12</v>
      </c>
      <c r="E147" s="63" t="s">
        <v>13</v>
      </c>
      <c r="F147" s="62" t="s">
        <v>12</v>
      </c>
      <c r="G147" s="62" t="s">
        <v>13</v>
      </c>
      <c r="H147" s="61" t="s">
        <v>12</v>
      </c>
      <c r="I147" s="63" t="s">
        <v>13</v>
      </c>
      <c r="J147" s="61"/>
      <c r="K147" s="63"/>
    </row>
    <row r="148" spans="1:11" x14ac:dyDescent="0.2">
      <c r="A148" s="7" t="s">
        <v>273</v>
      </c>
      <c r="B148" s="65">
        <v>0</v>
      </c>
      <c r="C148" s="34">
        <f>IF(B158=0, "-", B148/B158)</f>
        <v>0</v>
      </c>
      <c r="D148" s="65">
        <v>0</v>
      </c>
      <c r="E148" s="9">
        <f>IF(D158=0, "-", D148/D158)</f>
        <v>0</v>
      </c>
      <c r="F148" s="81">
        <v>1</v>
      </c>
      <c r="G148" s="34">
        <f>IF(F158=0, "-", F148/F158)</f>
        <v>6.6666666666666666E-2</v>
      </c>
      <c r="H148" s="65">
        <v>0</v>
      </c>
      <c r="I148" s="9">
        <f>IF(H158=0, "-", H148/H158)</f>
        <v>0</v>
      </c>
      <c r="J148" s="8" t="str">
        <f t="shared" ref="J148:J156" si="12">IF(D148=0, "-", IF((B148-D148)/D148&lt;10, (B148-D148)/D148, "&gt;999%"))</f>
        <v>-</v>
      </c>
      <c r="K148" s="9" t="str">
        <f t="shared" ref="K148:K156" si="13">IF(H148=0, "-", IF((F148-H148)/H148&lt;10, (F148-H148)/H148, "&gt;999%"))</f>
        <v>-</v>
      </c>
    </row>
    <row r="149" spans="1:11" x14ac:dyDescent="0.2">
      <c r="A149" s="7" t="s">
        <v>274</v>
      </c>
      <c r="B149" s="65">
        <v>1</v>
      </c>
      <c r="C149" s="34">
        <f>IF(B158=0, "-", B149/B158)</f>
        <v>0.2</v>
      </c>
      <c r="D149" s="65">
        <v>1</v>
      </c>
      <c r="E149" s="9">
        <f>IF(D158=0, "-", D149/D158)</f>
        <v>0.25</v>
      </c>
      <c r="F149" s="81">
        <v>1</v>
      </c>
      <c r="G149" s="34">
        <f>IF(F158=0, "-", F149/F158)</f>
        <v>6.6666666666666666E-2</v>
      </c>
      <c r="H149" s="65">
        <v>3</v>
      </c>
      <c r="I149" s="9">
        <f>IF(H158=0, "-", H149/H158)</f>
        <v>0.25</v>
      </c>
      <c r="J149" s="8">
        <f t="shared" si="12"/>
        <v>0</v>
      </c>
      <c r="K149" s="9">
        <f t="shared" si="13"/>
        <v>-0.66666666666666663</v>
      </c>
    </row>
    <row r="150" spans="1:11" x14ac:dyDescent="0.2">
      <c r="A150" s="7" t="s">
        <v>275</v>
      </c>
      <c r="B150" s="65">
        <v>2</v>
      </c>
      <c r="C150" s="34">
        <f>IF(B158=0, "-", B150/B158)</f>
        <v>0.4</v>
      </c>
      <c r="D150" s="65">
        <v>0</v>
      </c>
      <c r="E150" s="9">
        <f>IF(D158=0, "-", D150/D158)</f>
        <v>0</v>
      </c>
      <c r="F150" s="81">
        <v>2</v>
      </c>
      <c r="G150" s="34">
        <f>IF(F158=0, "-", F150/F158)</f>
        <v>0.13333333333333333</v>
      </c>
      <c r="H150" s="65">
        <v>0</v>
      </c>
      <c r="I150" s="9">
        <f>IF(H158=0, "-", H150/H158)</f>
        <v>0</v>
      </c>
      <c r="J150" s="8" t="str">
        <f t="shared" si="12"/>
        <v>-</v>
      </c>
      <c r="K150" s="9" t="str">
        <f t="shared" si="13"/>
        <v>-</v>
      </c>
    </row>
    <row r="151" spans="1:11" x14ac:dyDescent="0.2">
      <c r="A151" s="7" t="s">
        <v>276</v>
      </c>
      <c r="B151" s="65">
        <v>0</v>
      </c>
      <c r="C151" s="34">
        <f>IF(B158=0, "-", B151/B158)</f>
        <v>0</v>
      </c>
      <c r="D151" s="65">
        <v>0</v>
      </c>
      <c r="E151" s="9">
        <f>IF(D158=0, "-", D151/D158)</f>
        <v>0</v>
      </c>
      <c r="F151" s="81">
        <v>1</v>
      </c>
      <c r="G151" s="34">
        <f>IF(F158=0, "-", F151/F158)</f>
        <v>6.6666666666666666E-2</v>
      </c>
      <c r="H151" s="65">
        <v>1</v>
      </c>
      <c r="I151" s="9">
        <f>IF(H158=0, "-", H151/H158)</f>
        <v>8.3333333333333329E-2</v>
      </c>
      <c r="J151" s="8" t="str">
        <f t="shared" si="12"/>
        <v>-</v>
      </c>
      <c r="K151" s="9">
        <f t="shared" si="13"/>
        <v>0</v>
      </c>
    </row>
    <row r="152" spans="1:11" x14ac:dyDescent="0.2">
      <c r="A152" s="7" t="s">
        <v>277</v>
      </c>
      <c r="B152" s="65">
        <v>0</v>
      </c>
      <c r="C152" s="34">
        <f>IF(B158=0, "-", B152/B158)</f>
        <v>0</v>
      </c>
      <c r="D152" s="65">
        <v>1</v>
      </c>
      <c r="E152" s="9">
        <f>IF(D158=0, "-", D152/D158)</f>
        <v>0.25</v>
      </c>
      <c r="F152" s="81">
        <v>0</v>
      </c>
      <c r="G152" s="34">
        <f>IF(F158=0, "-", F152/F158)</f>
        <v>0</v>
      </c>
      <c r="H152" s="65">
        <v>4</v>
      </c>
      <c r="I152" s="9">
        <f>IF(H158=0, "-", H152/H158)</f>
        <v>0.33333333333333331</v>
      </c>
      <c r="J152" s="8">
        <f t="shared" si="12"/>
        <v>-1</v>
      </c>
      <c r="K152" s="9">
        <f t="shared" si="13"/>
        <v>-1</v>
      </c>
    </row>
    <row r="153" spans="1:11" x14ac:dyDescent="0.2">
      <c r="A153" s="7" t="s">
        <v>278</v>
      </c>
      <c r="B153" s="65">
        <v>0</v>
      </c>
      <c r="C153" s="34">
        <f>IF(B158=0, "-", B153/B158)</f>
        <v>0</v>
      </c>
      <c r="D153" s="65">
        <v>0</v>
      </c>
      <c r="E153" s="9">
        <f>IF(D158=0, "-", D153/D158)</f>
        <v>0</v>
      </c>
      <c r="F153" s="81">
        <v>1</v>
      </c>
      <c r="G153" s="34">
        <f>IF(F158=0, "-", F153/F158)</f>
        <v>6.6666666666666666E-2</v>
      </c>
      <c r="H153" s="65">
        <v>0</v>
      </c>
      <c r="I153" s="9">
        <f>IF(H158=0, "-", H153/H158)</f>
        <v>0</v>
      </c>
      <c r="J153" s="8" t="str">
        <f t="shared" si="12"/>
        <v>-</v>
      </c>
      <c r="K153" s="9" t="str">
        <f t="shared" si="13"/>
        <v>-</v>
      </c>
    </row>
    <row r="154" spans="1:11" x14ac:dyDescent="0.2">
      <c r="A154" s="7" t="s">
        <v>279</v>
      </c>
      <c r="B154" s="65">
        <v>1</v>
      </c>
      <c r="C154" s="34">
        <f>IF(B158=0, "-", B154/B158)</f>
        <v>0.2</v>
      </c>
      <c r="D154" s="65">
        <v>1</v>
      </c>
      <c r="E154" s="9">
        <f>IF(D158=0, "-", D154/D158)</f>
        <v>0.25</v>
      </c>
      <c r="F154" s="81">
        <v>2</v>
      </c>
      <c r="G154" s="34">
        <f>IF(F158=0, "-", F154/F158)</f>
        <v>0.13333333333333333</v>
      </c>
      <c r="H154" s="65">
        <v>2</v>
      </c>
      <c r="I154" s="9">
        <f>IF(H158=0, "-", H154/H158)</f>
        <v>0.16666666666666666</v>
      </c>
      <c r="J154" s="8">
        <f t="shared" si="12"/>
        <v>0</v>
      </c>
      <c r="K154" s="9">
        <f t="shared" si="13"/>
        <v>0</v>
      </c>
    </row>
    <row r="155" spans="1:11" x14ac:dyDescent="0.2">
      <c r="A155" s="7" t="s">
        <v>280</v>
      </c>
      <c r="B155" s="65">
        <v>0</v>
      </c>
      <c r="C155" s="34">
        <f>IF(B158=0, "-", B155/B158)</f>
        <v>0</v>
      </c>
      <c r="D155" s="65">
        <v>1</v>
      </c>
      <c r="E155" s="9">
        <f>IF(D158=0, "-", D155/D158)</f>
        <v>0.25</v>
      </c>
      <c r="F155" s="81">
        <v>5</v>
      </c>
      <c r="G155" s="34">
        <f>IF(F158=0, "-", F155/F158)</f>
        <v>0.33333333333333331</v>
      </c>
      <c r="H155" s="65">
        <v>2</v>
      </c>
      <c r="I155" s="9">
        <f>IF(H158=0, "-", H155/H158)</f>
        <v>0.16666666666666666</v>
      </c>
      <c r="J155" s="8">
        <f t="shared" si="12"/>
        <v>-1</v>
      </c>
      <c r="K155" s="9">
        <f t="shared" si="13"/>
        <v>1.5</v>
      </c>
    </row>
    <row r="156" spans="1:11" x14ac:dyDescent="0.2">
      <c r="A156" s="7" t="s">
        <v>281</v>
      </c>
      <c r="B156" s="65">
        <v>1</v>
      </c>
      <c r="C156" s="34">
        <f>IF(B158=0, "-", B156/B158)</f>
        <v>0.2</v>
      </c>
      <c r="D156" s="65">
        <v>0</v>
      </c>
      <c r="E156" s="9">
        <f>IF(D158=0, "-", D156/D158)</f>
        <v>0</v>
      </c>
      <c r="F156" s="81">
        <v>2</v>
      </c>
      <c r="G156" s="34">
        <f>IF(F158=0, "-", F156/F158)</f>
        <v>0.13333333333333333</v>
      </c>
      <c r="H156" s="65">
        <v>0</v>
      </c>
      <c r="I156" s="9">
        <f>IF(H158=0, "-", H156/H158)</f>
        <v>0</v>
      </c>
      <c r="J156" s="8" t="str">
        <f t="shared" si="12"/>
        <v>-</v>
      </c>
      <c r="K156" s="9" t="str">
        <f t="shared" si="13"/>
        <v>-</v>
      </c>
    </row>
    <row r="157" spans="1:11" x14ac:dyDescent="0.2">
      <c r="A157" s="2"/>
      <c r="B157" s="68"/>
      <c r="C157" s="33"/>
      <c r="D157" s="68"/>
      <c r="E157" s="6"/>
      <c r="F157" s="82"/>
      <c r="G157" s="33"/>
      <c r="H157" s="68"/>
      <c r="I157" s="6"/>
      <c r="J157" s="5"/>
      <c r="K157" s="6"/>
    </row>
    <row r="158" spans="1:11" s="43" customFormat="1" x14ac:dyDescent="0.2">
      <c r="A158" s="162" t="s">
        <v>560</v>
      </c>
      <c r="B158" s="71">
        <f>SUM(B148:B157)</f>
        <v>5</v>
      </c>
      <c r="C158" s="40">
        <f>B158/6802</f>
        <v>7.3507791825933554E-4</v>
      </c>
      <c r="D158" s="71">
        <f>SUM(D148:D157)</f>
        <v>4</v>
      </c>
      <c r="E158" s="41">
        <f>D158/7200</f>
        <v>5.5555555555555556E-4</v>
      </c>
      <c r="F158" s="77">
        <f>SUM(F148:F157)</f>
        <v>15</v>
      </c>
      <c r="G158" s="42">
        <f>F158/36274</f>
        <v>4.1351932513646137E-4</v>
      </c>
      <c r="H158" s="71">
        <f>SUM(H148:H157)</f>
        <v>12</v>
      </c>
      <c r="I158" s="41">
        <f>H158/28087</f>
        <v>4.2724392067504537E-4</v>
      </c>
      <c r="J158" s="37">
        <f>IF(D158=0, "-", IF((B158-D158)/D158&lt;10, (B158-D158)/D158, "&gt;999%"))</f>
        <v>0.25</v>
      </c>
      <c r="K158" s="38">
        <f>IF(H158=0, "-", IF((F158-H158)/H158&lt;10, (F158-H158)/H158, "&gt;999%"))</f>
        <v>0.25</v>
      </c>
    </row>
    <row r="159" spans="1:11" x14ac:dyDescent="0.2">
      <c r="B159" s="83"/>
      <c r="D159" s="83"/>
      <c r="F159" s="83"/>
      <c r="H159" s="83"/>
    </row>
    <row r="160" spans="1:11" s="43" customFormat="1" x14ac:dyDescent="0.2">
      <c r="A160" s="162" t="s">
        <v>559</v>
      </c>
      <c r="B160" s="71">
        <v>5</v>
      </c>
      <c r="C160" s="40">
        <f>B160/6802</f>
        <v>7.3507791825933554E-4</v>
      </c>
      <c r="D160" s="71">
        <v>6</v>
      </c>
      <c r="E160" s="41">
        <f>D160/7200</f>
        <v>8.3333333333333339E-4</v>
      </c>
      <c r="F160" s="77">
        <v>22</v>
      </c>
      <c r="G160" s="42">
        <f>F160/36274</f>
        <v>6.0649501020014333E-4</v>
      </c>
      <c r="H160" s="71">
        <v>21</v>
      </c>
      <c r="I160" s="41">
        <f>H160/28087</f>
        <v>7.4767686118132944E-4</v>
      </c>
      <c r="J160" s="37">
        <f>IF(D160=0, "-", IF((B160-D160)/D160&lt;10, (B160-D160)/D160, "&gt;999%"))</f>
        <v>-0.16666666666666666</v>
      </c>
      <c r="K160" s="38">
        <f>IF(H160=0, "-", IF((F160-H160)/H160&lt;10, (F160-H160)/H160, "&gt;999%"))</f>
        <v>4.7619047619047616E-2</v>
      </c>
    </row>
    <row r="161" spans="1:11" x14ac:dyDescent="0.2">
      <c r="B161" s="83"/>
      <c r="D161" s="83"/>
      <c r="F161" s="83"/>
      <c r="H161" s="83"/>
    </row>
    <row r="162" spans="1:11" ht="15.75" x14ac:dyDescent="0.25">
      <c r="A162" s="164" t="s">
        <v>113</v>
      </c>
      <c r="B162" s="196" t="s">
        <v>1</v>
      </c>
      <c r="C162" s="200"/>
      <c r="D162" s="200"/>
      <c r="E162" s="197"/>
      <c r="F162" s="196" t="s">
        <v>14</v>
      </c>
      <c r="G162" s="200"/>
      <c r="H162" s="200"/>
      <c r="I162" s="197"/>
      <c r="J162" s="196" t="s">
        <v>15</v>
      </c>
      <c r="K162" s="197"/>
    </row>
    <row r="163" spans="1:11" x14ac:dyDescent="0.2">
      <c r="A163" s="22"/>
      <c r="B163" s="196">
        <f>VALUE(RIGHT($B$2, 4))</f>
        <v>2021</v>
      </c>
      <c r="C163" s="197"/>
      <c r="D163" s="196">
        <f>B163-1</f>
        <v>2020</v>
      </c>
      <c r="E163" s="204"/>
      <c r="F163" s="196">
        <f>B163</f>
        <v>2021</v>
      </c>
      <c r="G163" s="204"/>
      <c r="H163" s="196">
        <f>D163</f>
        <v>2020</v>
      </c>
      <c r="I163" s="204"/>
      <c r="J163" s="140" t="s">
        <v>4</v>
      </c>
      <c r="K163" s="141" t="s">
        <v>2</v>
      </c>
    </row>
    <row r="164" spans="1:11" x14ac:dyDescent="0.2">
      <c r="A164" s="163" t="s">
        <v>142</v>
      </c>
      <c r="B164" s="61" t="s">
        <v>12</v>
      </c>
      <c r="C164" s="62" t="s">
        <v>13</v>
      </c>
      <c r="D164" s="61" t="s">
        <v>12</v>
      </c>
      <c r="E164" s="63" t="s">
        <v>13</v>
      </c>
      <c r="F164" s="62" t="s">
        <v>12</v>
      </c>
      <c r="G164" s="62" t="s">
        <v>13</v>
      </c>
      <c r="H164" s="61" t="s">
        <v>12</v>
      </c>
      <c r="I164" s="63" t="s">
        <v>13</v>
      </c>
      <c r="J164" s="61"/>
      <c r="K164" s="63"/>
    </row>
    <row r="165" spans="1:11" x14ac:dyDescent="0.2">
      <c r="A165" s="7" t="s">
        <v>282</v>
      </c>
      <c r="B165" s="65">
        <v>3</v>
      </c>
      <c r="C165" s="34">
        <f>IF(B174=0, "-", B165/B174)</f>
        <v>4.3478260869565216E-2</v>
      </c>
      <c r="D165" s="65">
        <v>5</v>
      </c>
      <c r="E165" s="9">
        <f>IF(D174=0, "-", D165/D174)</f>
        <v>0.14285714285714285</v>
      </c>
      <c r="F165" s="81">
        <v>25</v>
      </c>
      <c r="G165" s="34">
        <f>IF(F174=0, "-", F165/F174)</f>
        <v>8.3056478405315617E-2</v>
      </c>
      <c r="H165" s="65">
        <v>22</v>
      </c>
      <c r="I165" s="9">
        <f>IF(H174=0, "-", H165/H174)</f>
        <v>0.12865497076023391</v>
      </c>
      <c r="J165" s="8">
        <f t="shared" ref="J165:J172" si="14">IF(D165=0, "-", IF((B165-D165)/D165&lt;10, (B165-D165)/D165, "&gt;999%"))</f>
        <v>-0.4</v>
      </c>
      <c r="K165" s="9">
        <f t="shared" ref="K165:K172" si="15">IF(H165=0, "-", IF((F165-H165)/H165&lt;10, (F165-H165)/H165, "&gt;999%"))</f>
        <v>0.13636363636363635</v>
      </c>
    </row>
    <row r="166" spans="1:11" x14ac:dyDescent="0.2">
      <c r="A166" s="7" t="s">
        <v>283</v>
      </c>
      <c r="B166" s="65">
        <v>1</v>
      </c>
      <c r="C166" s="34">
        <f>IF(B174=0, "-", B166/B174)</f>
        <v>1.4492753623188406E-2</v>
      </c>
      <c r="D166" s="65">
        <v>0</v>
      </c>
      <c r="E166" s="9">
        <f>IF(D174=0, "-", D166/D174)</f>
        <v>0</v>
      </c>
      <c r="F166" s="81">
        <v>18</v>
      </c>
      <c r="G166" s="34">
        <f>IF(F174=0, "-", F166/F174)</f>
        <v>5.9800664451827246E-2</v>
      </c>
      <c r="H166" s="65">
        <v>11</v>
      </c>
      <c r="I166" s="9">
        <f>IF(H174=0, "-", H166/H174)</f>
        <v>6.4327485380116955E-2</v>
      </c>
      <c r="J166" s="8" t="str">
        <f t="shared" si="14"/>
        <v>-</v>
      </c>
      <c r="K166" s="9">
        <f t="shared" si="15"/>
        <v>0.63636363636363635</v>
      </c>
    </row>
    <row r="167" spans="1:11" x14ac:dyDescent="0.2">
      <c r="A167" s="7" t="s">
        <v>284</v>
      </c>
      <c r="B167" s="65">
        <v>55</v>
      </c>
      <c r="C167" s="34">
        <f>IF(B174=0, "-", B167/B174)</f>
        <v>0.79710144927536231</v>
      </c>
      <c r="D167" s="65">
        <v>23</v>
      </c>
      <c r="E167" s="9">
        <f>IF(D174=0, "-", D167/D174)</f>
        <v>0.65714285714285714</v>
      </c>
      <c r="F167" s="81">
        <v>213</v>
      </c>
      <c r="G167" s="34">
        <f>IF(F174=0, "-", F167/F174)</f>
        <v>0.70764119601328901</v>
      </c>
      <c r="H167" s="65">
        <v>106</v>
      </c>
      <c r="I167" s="9">
        <f>IF(H174=0, "-", H167/H174)</f>
        <v>0.61988304093567248</v>
      </c>
      <c r="J167" s="8">
        <f t="shared" si="14"/>
        <v>1.3913043478260869</v>
      </c>
      <c r="K167" s="9">
        <f t="shared" si="15"/>
        <v>1.0094339622641511</v>
      </c>
    </row>
    <row r="168" spans="1:11" x14ac:dyDescent="0.2">
      <c r="A168" s="7" t="s">
        <v>285</v>
      </c>
      <c r="B168" s="65">
        <v>2</v>
      </c>
      <c r="C168" s="34">
        <f>IF(B174=0, "-", B168/B174)</f>
        <v>2.8985507246376812E-2</v>
      </c>
      <c r="D168" s="65">
        <v>3</v>
      </c>
      <c r="E168" s="9">
        <f>IF(D174=0, "-", D168/D174)</f>
        <v>8.5714285714285715E-2</v>
      </c>
      <c r="F168" s="81">
        <v>15</v>
      </c>
      <c r="G168" s="34">
        <f>IF(F174=0, "-", F168/F174)</f>
        <v>4.9833887043189369E-2</v>
      </c>
      <c r="H168" s="65">
        <v>10</v>
      </c>
      <c r="I168" s="9">
        <f>IF(H174=0, "-", H168/H174)</f>
        <v>5.8479532163742687E-2</v>
      </c>
      <c r="J168" s="8">
        <f t="shared" si="14"/>
        <v>-0.33333333333333331</v>
      </c>
      <c r="K168" s="9">
        <f t="shared" si="15"/>
        <v>0.5</v>
      </c>
    </row>
    <row r="169" spans="1:11" x14ac:dyDescent="0.2">
      <c r="A169" s="7" t="s">
        <v>286</v>
      </c>
      <c r="B169" s="65">
        <v>0</v>
      </c>
      <c r="C169" s="34">
        <f>IF(B174=0, "-", B169/B174)</f>
        <v>0</v>
      </c>
      <c r="D169" s="65">
        <v>2</v>
      </c>
      <c r="E169" s="9">
        <f>IF(D174=0, "-", D169/D174)</f>
        <v>5.7142857142857141E-2</v>
      </c>
      <c r="F169" s="81">
        <v>0</v>
      </c>
      <c r="G169" s="34">
        <f>IF(F174=0, "-", F169/F174)</f>
        <v>0</v>
      </c>
      <c r="H169" s="65">
        <v>11</v>
      </c>
      <c r="I169" s="9">
        <f>IF(H174=0, "-", H169/H174)</f>
        <v>6.4327485380116955E-2</v>
      </c>
      <c r="J169" s="8">
        <f t="shared" si="14"/>
        <v>-1</v>
      </c>
      <c r="K169" s="9">
        <f t="shared" si="15"/>
        <v>-1</v>
      </c>
    </row>
    <row r="170" spans="1:11" x14ac:dyDescent="0.2">
      <c r="A170" s="7" t="s">
        <v>287</v>
      </c>
      <c r="B170" s="65">
        <v>2</v>
      </c>
      <c r="C170" s="34">
        <f>IF(B174=0, "-", B170/B174)</f>
        <v>2.8985507246376812E-2</v>
      </c>
      <c r="D170" s="65">
        <v>0</v>
      </c>
      <c r="E170" s="9">
        <f>IF(D174=0, "-", D170/D174)</f>
        <v>0</v>
      </c>
      <c r="F170" s="81">
        <v>9</v>
      </c>
      <c r="G170" s="34">
        <f>IF(F174=0, "-", F170/F174)</f>
        <v>2.9900332225913623E-2</v>
      </c>
      <c r="H170" s="65">
        <v>6</v>
      </c>
      <c r="I170" s="9">
        <f>IF(H174=0, "-", H170/H174)</f>
        <v>3.5087719298245612E-2</v>
      </c>
      <c r="J170" s="8" t="str">
        <f t="shared" si="14"/>
        <v>-</v>
      </c>
      <c r="K170" s="9">
        <f t="shared" si="15"/>
        <v>0.5</v>
      </c>
    </row>
    <row r="171" spans="1:11" x14ac:dyDescent="0.2">
      <c r="A171" s="7" t="s">
        <v>288</v>
      </c>
      <c r="B171" s="65">
        <v>0</v>
      </c>
      <c r="C171" s="34">
        <f>IF(B174=0, "-", B171/B174)</f>
        <v>0</v>
      </c>
      <c r="D171" s="65">
        <v>0</v>
      </c>
      <c r="E171" s="9">
        <f>IF(D174=0, "-", D171/D174)</f>
        <v>0</v>
      </c>
      <c r="F171" s="81">
        <v>2</v>
      </c>
      <c r="G171" s="34">
        <f>IF(F174=0, "-", F171/F174)</f>
        <v>6.6445182724252493E-3</v>
      </c>
      <c r="H171" s="65">
        <v>0</v>
      </c>
      <c r="I171" s="9">
        <f>IF(H174=0, "-", H171/H174)</f>
        <v>0</v>
      </c>
      <c r="J171" s="8" t="str">
        <f t="shared" si="14"/>
        <v>-</v>
      </c>
      <c r="K171" s="9" t="str">
        <f t="shared" si="15"/>
        <v>-</v>
      </c>
    </row>
    <row r="172" spans="1:11" x14ac:dyDescent="0.2">
      <c r="A172" s="7" t="s">
        <v>289</v>
      </c>
      <c r="B172" s="65">
        <v>6</v>
      </c>
      <c r="C172" s="34">
        <f>IF(B174=0, "-", B172/B174)</f>
        <v>8.6956521739130432E-2</v>
      </c>
      <c r="D172" s="65">
        <v>2</v>
      </c>
      <c r="E172" s="9">
        <f>IF(D174=0, "-", D172/D174)</f>
        <v>5.7142857142857141E-2</v>
      </c>
      <c r="F172" s="81">
        <v>19</v>
      </c>
      <c r="G172" s="34">
        <f>IF(F174=0, "-", F172/F174)</f>
        <v>6.3122923588039864E-2</v>
      </c>
      <c r="H172" s="65">
        <v>5</v>
      </c>
      <c r="I172" s="9">
        <f>IF(H174=0, "-", H172/H174)</f>
        <v>2.9239766081871343E-2</v>
      </c>
      <c r="J172" s="8">
        <f t="shared" si="14"/>
        <v>2</v>
      </c>
      <c r="K172" s="9">
        <f t="shared" si="15"/>
        <v>2.8</v>
      </c>
    </row>
    <row r="173" spans="1:11" x14ac:dyDescent="0.2">
      <c r="A173" s="2"/>
      <c r="B173" s="68"/>
      <c r="C173" s="33"/>
      <c r="D173" s="68"/>
      <c r="E173" s="6"/>
      <c r="F173" s="82"/>
      <c r="G173" s="33"/>
      <c r="H173" s="68"/>
      <c r="I173" s="6"/>
      <c r="J173" s="5"/>
      <c r="K173" s="6"/>
    </row>
    <row r="174" spans="1:11" s="43" customFormat="1" x14ac:dyDescent="0.2">
      <c r="A174" s="162" t="s">
        <v>558</v>
      </c>
      <c r="B174" s="71">
        <f>SUM(B165:B173)</f>
        <v>69</v>
      </c>
      <c r="C174" s="40">
        <f>B174/6802</f>
        <v>1.0144075271978829E-2</v>
      </c>
      <c r="D174" s="71">
        <f>SUM(D165:D173)</f>
        <v>35</v>
      </c>
      <c r="E174" s="41">
        <f>D174/7200</f>
        <v>4.8611111111111112E-3</v>
      </c>
      <c r="F174" s="77">
        <f>SUM(F165:F173)</f>
        <v>301</v>
      </c>
      <c r="G174" s="42">
        <f>F174/36274</f>
        <v>8.2979544577383244E-3</v>
      </c>
      <c r="H174" s="71">
        <f>SUM(H165:H173)</f>
        <v>171</v>
      </c>
      <c r="I174" s="41">
        <f>H174/28087</f>
        <v>6.0882258696193965E-3</v>
      </c>
      <c r="J174" s="37">
        <f>IF(D174=0, "-", IF((B174-D174)/D174&lt;10, (B174-D174)/D174, "&gt;999%"))</f>
        <v>0.97142857142857142</v>
      </c>
      <c r="K174" s="38">
        <f>IF(H174=0, "-", IF((F174-H174)/H174&lt;10, (F174-H174)/H174, "&gt;999%"))</f>
        <v>0.76023391812865493</v>
      </c>
    </row>
    <row r="175" spans="1:11" x14ac:dyDescent="0.2">
      <c r="B175" s="83"/>
      <c r="D175" s="83"/>
      <c r="F175" s="83"/>
      <c r="H175" s="83"/>
    </row>
    <row r="176" spans="1:11" x14ac:dyDescent="0.2">
      <c r="A176" s="163" t="s">
        <v>143</v>
      </c>
      <c r="B176" s="61" t="s">
        <v>12</v>
      </c>
      <c r="C176" s="62" t="s">
        <v>13</v>
      </c>
      <c r="D176" s="61" t="s">
        <v>12</v>
      </c>
      <c r="E176" s="63" t="s">
        <v>13</v>
      </c>
      <c r="F176" s="62" t="s">
        <v>12</v>
      </c>
      <c r="G176" s="62" t="s">
        <v>13</v>
      </c>
      <c r="H176" s="61" t="s">
        <v>12</v>
      </c>
      <c r="I176" s="63" t="s">
        <v>13</v>
      </c>
      <c r="J176" s="61"/>
      <c r="K176" s="63"/>
    </row>
    <row r="177" spans="1:11" x14ac:dyDescent="0.2">
      <c r="A177" s="7" t="s">
        <v>290</v>
      </c>
      <c r="B177" s="65">
        <v>1</v>
      </c>
      <c r="C177" s="34">
        <f>IF(B182=0, "-", B177/B182)</f>
        <v>0.5</v>
      </c>
      <c r="D177" s="65">
        <v>0</v>
      </c>
      <c r="E177" s="9">
        <f>IF(D182=0, "-", D177/D182)</f>
        <v>0</v>
      </c>
      <c r="F177" s="81">
        <v>2</v>
      </c>
      <c r="G177" s="34">
        <f>IF(F182=0, "-", F177/F182)</f>
        <v>0.18181818181818182</v>
      </c>
      <c r="H177" s="65">
        <v>4</v>
      </c>
      <c r="I177" s="9">
        <f>IF(H182=0, "-", H177/H182)</f>
        <v>0.26666666666666666</v>
      </c>
      <c r="J177" s="8" t="str">
        <f>IF(D177=0, "-", IF((B177-D177)/D177&lt;10, (B177-D177)/D177, "&gt;999%"))</f>
        <v>-</v>
      </c>
      <c r="K177" s="9">
        <f>IF(H177=0, "-", IF((F177-H177)/H177&lt;10, (F177-H177)/H177, "&gt;999%"))</f>
        <v>-0.5</v>
      </c>
    </row>
    <row r="178" spans="1:11" x14ac:dyDescent="0.2">
      <c r="A178" s="7" t="s">
        <v>291</v>
      </c>
      <c r="B178" s="65">
        <v>0</v>
      </c>
      <c r="C178" s="34">
        <f>IF(B182=0, "-", B178/B182)</f>
        <v>0</v>
      </c>
      <c r="D178" s="65">
        <v>1</v>
      </c>
      <c r="E178" s="9">
        <f>IF(D182=0, "-", D178/D182)</f>
        <v>1</v>
      </c>
      <c r="F178" s="81">
        <v>0</v>
      </c>
      <c r="G178" s="34">
        <f>IF(F182=0, "-", F178/F182)</f>
        <v>0</v>
      </c>
      <c r="H178" s="65">
        <v>4</v>
      </c>
      <c r="I178" s="9">
        <f>IF(H182=0, "-", H178/H182)</f>
        <v>0.26666666666666666</v>
      </c>
      <c r="J178" s="8">
        <f>IF(D178=0, "-", IF((B178-D178)/D178&lt;10, (B178-D178)/D178, "&gt;999%"))</f>
        <v>-1</v>
      </c>
      <c r="K178" s="9">
        <f>IF(H178=0, "-", IF((F178-H178)/H178&lt;10, (F178-H178)/H178, "&gt;999%"))</f>
        <v>-1</v>
      </c>
    </row>
    <row r="179" spans="1:11" x14ac:dyDescent="0.2">
      <c r="A179" s="7" t="s">
        <v>292</v>
      </c>
      <c r="B179" s="65">
        <v>1</v>
      </c>
      <c r="C179" s="34">
        <f>IF(B182=0, "-", B179/B182)</f>
        <v>0.5</v>
      </c>
      <c r="D179" s="65">
        <v>0</v>
      </c>
      <c r="E179" s="9">
        <f>IF(D182=0, "-", D179/D182)</f>
        <v>0</v>
      </c>
      <c r="F179" s="81">
        <v>6</v>
      </c>
      <c r="G179" s="34">
        <f>IF(F182=0, "-", F179/F182)</f>
        <v>0.54545454545454541</v>
      </c>
      <c r="H179" s="65">
        <v>7</v>
      </c>
      <c r="I179" s="9">
        <f>IF(H182=0, "-", H179/H182)</f>
        <v>0.46666666666666667</v>
      </c>
      <c r="J179" s="8" t="str">
        <f>IF(D179=0, "-", IF((B179-D179)/D179&lt;10, (B179-D179)/D179, "&gt;999%"))</f>
        <v>-</v>
      </c>
      <c r="K179" s="9">
        <f>IF(H179=0, "-", IF((F179-H179)/H179&lt;10, (F179-H179)/H179, "&gt;999%"))</f>
        <v>-0.14285714285714285</v>
      </c>
    </row>
    <row r="180" spans="1:11" x14ac:dyDescent="0.2">
      <c r="A180" s="7" t="s">
        <v>293</v>
      </c>
      <c r="B180" s="65">
        <v>0</v>
      </c>
      <c r="C180" s="34">
        <f>IF(B182=0, "-", B180/B182)</f>
        <v>0</v>
      </c>
      <c r="D180" s="65">
        <v>0</v>
      </c>
      <c r="E180" s="9">
        <f>IF(D182=0, "-", D180/D182)</f>
        <v>0</v>
      </c>
      <c r="F180" s="81">
        <v>3</v>
      </c>
      <c r="G180" s="34">
        <f>IF(F182=0, "-", F180/F182)</f>
        <v>0.27272727272727271</v>
      </c>
      <c r="H180" s="65">
        <v>0</v>
      </c>
      <c r="I180" s="9">
        <f>IF(H182=0, "-", H180/H182)</f>
        <v>0</v>
      </c>
      <c r="J180" s="8" t="str">
        <f>IF(D180=0, "-", IF((B180-D180)/D180&lt;10, (B180-D180)/D180, "&gt;999%"))</f>
        <v>-</v>
      </c>
      <c r="K180" s="9" t="str">
        <f>IF(H180=0, "-", IF((F180-H180)/H180&lt;10, (F180-H180)/H180, "&gt;999%"))</f>
        <v>-</v>
      </c>
    </row>
    <row r="181" spans="1:11" x14ac:dyDescent="0.2">
      <c r="A181" s="2"/>
      <c r="B181" s="68"/>
      <c r="C181" s="33"/>
      <c r="D181" s="68"/>
      <c r="E181" s="6"/>
      <c r="F181" s="82"/>
      <c r="G181" s="33"/>
      <c r="H181" s="68"/>
      <c r="I181" s="6"/>
      <c r="J181" s="5"/>
      <c r="K181" s="6"/>
    </row>
    <row r="182" spans="1:11" s="43" customFormat="1" x14ac:dyDescent="0.2">
      <c r="A182" s="162" t="s">
        <v>557</v>
      </c>
      <c r="B182" s="71">
        <f>SUM(B177:B181)</f>
        <v>2</v>
      </c>
      <c r="C182" s="40">
        <f>B182/6802</f>
        <v>2.9403116730373417E-4</v>
      </c>
      <c r="D182" s="71">
        <f>SUM(D177:D181)</f>
        <v>1</v>
      </c>
      <c r="E182" s="41">
        <f>D182/7200</f>
        <v>1.3888888888888889E-4</v>
      </c>
      <c r="F182" s="77">
        <f>SUM(F177:F181)</f>
        <v>11</v>
      </c>
      <c r="G182" s="42">
        <f>F182/36274</f>
        <v>3.0324750510007166E-4</v>
      </c>
      <c r="H182" s="71">
        <f>SUM(H177:H181)</f>
        <v>15</v>
      </c>
      <c r="I182" s="41">
        <f>H182/28087</f>
        <v>5.3405490084380673E-4</v>
      </c>
      <c r="J182" s="37">
        <f>IF(D182=0, "-", IF((B182-D182)/D182&lt;10, (B182-D182)/D182, "&gt;999%"))</f>
        <v>1</v>
      </c>
      <c r="K182" s="38">
        <f>IF(H182=0, "-", IF((F182-H182)/H182&lt;10, (F182-H182)/H182, "&gt;999%"))</f>
        <v>-0.26666666666666666</v>
      </c>
    </row>
    <row r="183" spans="1:11" x14ac:dyDescent="0.2">
      <c r="B183" s="83"/>
      <c r="D183" s="83"/>
      <c r="F183" s="83"/>
      <c r="H183" s="83"/>
    </row>
    <row r="184" spans="1:11" s="43" customFormat="1" x14ac:dyDescent="0.2">
      <c r="A184" s="162" t="s">
        <v>556</v>
      </c>
      <c r="B184" s="71">
        <v>71</v>
      </c>
      <c r="C184" s="40">
        <f>B184/6802</f>
        <v>1.0438106439282564E-2</v>
      </c>
      <c r="D184" s="71">
        <v>36</v>
      </c>
      <c r="E184" s="41">
        <f>D184/7200</f>
        <v>5.0000000000000001E-3</v>
      </c>
      <c r="F184" s="77">
        <v>312</v>
      </c>
      <c r="G184" s="42">
        <f>F184/36274</f>
        <v>8.6012019628383968E-3</v>
      </c>
      <c r="H184" s="71">
        <v>186</v>
      </c>
      <c r="I184" s="41">
        <f>H184/28087</f>
        <v>6.622280770463204E-3</v>
      </c>
      <c r="J184" s="37">
        <f>IF(D184=0, "-", IF((B184-D184)/D184&lt;10, (B184-D184)/D184, "&gt;999%"))</f>
        <v>0.97222222222222221</v>
      </c>
      <c r="K184" s="38">
        <f>IF(H184=0, "-", IF((F184-H184)/H184&lt;10, (F184-H184)/H184, "&gt;999%"))</f>
        <v>0.67741935483870963</v>
      </c>
    </row>
    <row r="185" spans="1:11" x14ac:dyDescent="0.2">
      <c r="B185" s="83"/>
      <c r="D185" s="83"/>
      <c r="F185" s="83"/>
      <c r="H185" s="83"/>
    </row>
    <row r="186" spans="1:11" ht="15.75" x14ac:dyDescent="0.25">
      <c r="A186" s="164" t="s">
        <v>114</v>
      </c>
      <c r="B186" s="196" t="s">
        <v>1</v>
      </c>
      <c r="C186" s="200"/>
      <c r="D186" s="200"/>
      <c r="E186" s="197"/>
      <c r="F186" s="196" t="s">
        <v>14</v>
      </c>
      <c r="G186" s="200"/>
      <c r="H186" s="200"/>
      <c r="I186" s="197"/>
      <c r="J186" s="196" t="s">
        <v>15</v>
      </c>
      <c r="K186" s="197"/>
    </row>
    <row r="187" spans="1:11" x14ac:dyDescent="0.2">
      <c r="A187" s="22"/>
      <c r="B187" s="196">
        <f>VALUE(RIGHT($B$2, 4))</f>
        <v>2021</v>
      </c>
      <c r="C187" s="197"/>
      <c r="D187" s="196">
        <f>B187-1</f>
        <v>2020</v>
      </c>
      <c r="E187" s="204"/>
      <c r="F187" s="196">
        <f>B187</f>
        <v>2021</v>
      </c>
      <c r="G187" s="204"/>
      <c r="H187" s="196">
        <f>D187</f>
        <v>2020</v>
      </c>
      <c r="I187" s="204"/>
      <c r="J187" s="140" t="s">
        <v>4</v>
      </c>
      <c r="K187" s="141" t="s">
        <v>2</v>
      </c>
    </row>
    <row r="188" spans="1:11" x14ac:dyDescent="0.2">
      <c r="A188" s="163" t="s">
        <v>144</v>
      </c>
      <c r="B188" s="61" t="s">
        <v>12</v>
      </c>
      <c r="C188" s="62" t="s">
        <v>13</v>
      </c>
      <c r="D188" s="61" t="s">
        <v>12</v>
      </c>
      <c r="E188" s="63" t="s">
        <v>13</v>
      </c>
      <c r="F188" s="62" t="s">
        <v>12</v>
      </c>
      <c r="G188" s="62" t="s">
        <v>13</v>
      </c>
      <c r="H188" s="61" t="s">
        <v>12</v>
      </c>
      <c r="I188" s="63" t="s">
        <v>13</v>
      </c>
      <c r="J188" s="61"/>
      <c r="K188" s="63"/>
    </row>
    <row r="189" spans="1:11" x14ac:dyDescent="0.2">
      <c r="A189" s="7" t="s">
        <v>294</v>
      </c>
      <c r="B189" s="65">
        <v>0</v>
      </c>
      <c r="C189" s="34">
        <f>IF(B200=0, "-", B189/B200)</f>
        <v>0</v>
      </c>
      <c r="D189" s="65">
        <v>0</v>
      </c>
      <c r="E189" s="9">
        <f>IF(D200=0, "-", D189/D200)</f>
        <v>0</v>
      </c>
      <c r="F189" s="81">
        <v>0</v>
      </c>
      <c r="G189" s="34">
        <f>IF(F200=0, "-", F189/F200)</f>
        <v>0</v>
      </c>
      <c r="H189" s="65">
        <v>3</v>
      </c>
      <c r="I189" s="9">
        <f>IF(H200=0, "-", H189/H200)</f>
        <v>1.4851485148514851E-2</v>
      </c>
      <c r="J189" s="8" t="str">
        <f t="shared" ref="J189:J198" si="16">IF(D189=0, "-", IF((B189-D189)/D189&lt;10, (B189-D189)/D189, "&gt;999%"))</f>
        <v>-</v>
      </c>
      <c r="K189" s="9">
        <f t="shared" ref="K189:K198" si="17">IF(H189=0, "-", IF((F189-H189)/H189&lt;10, (F189-H189)/H189, "&gt;999%"))</f>
        <v>-1</v>
      </c>
    </row>
    <row r="190" spans="1:11" x14ac:dyDescent="0.2">
      <c r="A190" s="7" t="s">
        <v>295</v>
      </c>
      <c r="B190" s="65">
        <v>0</v>
      </c>
      <c r="C190" s="34">
        <f>IF(B200=0, "-", B190/B200)</f>
        <v>0</v>
      </c>
      <c r="D190" s="65">
        <v>2</v>
      </c>
      <c r="E190" s="9">
        <f>IF(D200=0, "-", D190/D200)</f>
        <v>4.878048780487805E-2</v>
      </c>
      <c r="F190" s="81">
        <v>1</v>
      </c>
      <c r="G190" s="34">
        <f>IF(F200=0, "-", F190/F200)</f>
        <v>5.1020408163265302E-3</v>
      </c>
      <c r="H190" s="65">
        <v>8</v>
      </c>
      <c r="I190" s="9">
        <f>IF(H200=0, "-", H190/H200)</f>
        <v>3.9603960396039604E-2</v>
      </c>
      <c r="J190" s="8">
        <f t="shared" si="16"/>
        <v>-1</v>
      </c>
      <c r="K190" s="9">
        <f t="shared" si="17"/>
        <v>-0.875</v>
      </c>
    </row>
    <row r="191" spans="1:11" x14ac:dyDescent="0.2">
      <c r="A191" s="7" t="s">
        <v>296</v>
      </c>
      <c r="B191" s="65">
        <v>1</v>
      </c>
      <c r="C191" s="34">
        <f>IF(B200=0, "-", B191/B200)</f>
        <v>2.6315789473684209E-2</v>
      </c>
      <c r="D191" s="65">
        <v>2</v>
      </c>
      <c r="E191" s="9">
        <f>IF(D200=0, "-", D191/D200)</f>
        <v>4.878048780487805E-2</v>
      </c>
      <c r="F191" s="81">
        <v>11</v>
      </c>
      <c r="G191" s="34">
        <f>IF(F200=0, "-", F191/F200)</f>
        <v>5.6122448979591837E-2</v>
      </c>
      <c r="H191" s="65">
        <v>13</v>
      </c>
      <c r="I191" s="9">
        <f>IF(H200=0, "-", H191/H200)</f>
        <v>6.4356435643564358E-2</v>
      </c>
      <c r="J191" s="8">
        <f t="shared" si="16"/>
        <v>-0.5</v>
      </c>
      <c r="K191" s="9">
        <f t="shared" si="17"/>
        <v>-0.15384615384615385</v>
      </c>
    </row>
    <row r="192" spans="1:11" x14ac:dyDescent="0.2">
      <c r="A192" s="7" t="s">
        <v>297</v>
      </c>
      <c r="B192" s="65">
        <v>29</v>
      </c>
      <c r="C192" s="34">
        <f>IF(B200=0, "-", B192/B200)</f>
        <v>0.76315789473684215</v>
      </c>
      <c r="D192" s="65">
        <v>22</v>
      </c>
      <c r="E192" s="9">
        <f>IF(D200=0, "-", D192/D200)</f>
        <v>0.53658536585365857</v>
      </c>
      <c r="F192" s="81">
        <v>100</v>
      </c>
      <c r="G192" s="34">
        <f>IF(F200=0, "-", F192/F200)</f>
        <v>0.51020408163265307</v>
      </c>
      <c r="H192" s="65">
        <v>107</v>
      </c>
      <c r="I192" s="9">
        <f>IF(H200=0, "-", H192/H200)</f>
        <v>0.52970297029702973</v>
      </c>
      <c r="J192" s="8">
        <f t="shared" si="16"/>
        <v>0.31818181818181818</v>
      </c>
      <c r="K192" s="9">
        <f t="shared" si="17"/>
        <v>-6.5420560747663545E-2</v>
      </c>
    </row>
    <row r="193" spans="1:11" x14ac:dyDescent="0.2">
      <c r="A193" s="7" t="s">
        <v>298</v>
      </c>
      <c r="B193" s="65">
        <v>0</v>
      </c>
      <c r="C193" s="34">
        <f>IF(B200=0, "-", B193/B200)</f>
        <v>0</v>
      </c>
      <c r="D193" s="65">
        <v>4</v>
      </c>
      <c r="E193" s="9">
        <f>IF(D200=0, "-", D193/D200)</f>
        <v>9.7560975609756101E-2</v>
      </c>
      <c r="F193" s="81">
        <v>13</v>
      </c>
      <c r="G193" s="34">
        <f>IF(F200=0, "-", F193/F200)</f>
        <v>6.6326530612244902E-2</v>
      </c>
      <c r="H193" s="65">
        <v>12</v>
      </c>
      <c r="I193" s="9">
        <f>IF(H200=0, "-", H193/H200)</f>
        <v>5.9405940594059403E-2</v>
      </c>
      <c r="J193" s="8">
        <f t="shared" si="16"/>
        <v>-1</v>
      </c>
      <c r="K193" s="9">
        <f t="shared" si="17"/>
        <v>8.3333333333333329E-2</v>
      </c>
    </row>
    <row r="194" spans="1:11" x14ac:dyDescent="0.2">
      <c r="A194" s="7" t="s">
        <v>299</v>
      </c>
      <c r="B194" s="65">
        <v>7</v>
      </c>
      <c r="C194" s="34">
        <f>IF(B200=0, "-", B194/B200)</f>
        <v>0.18421052631578946</v>
      </c>
      <c r="D194" s="65">
        <v>2</v>
      </c>
      <c r="E194" s="9">
        <f>IF(D200=0, "-", D194/D200)</f>
        <v>4.878048780487805E-2</v>
      </c>
      <c r="F194" s="81">
        <v>38</v>
      </c>
      <c r="G194" s="34">
        <f>IF(F200=0, "-", F194/F200)</f>
        <v>0.19387755102040816</v>
      </c>
      <c r="H194" s="65">
        <v>18</v>
      </c>
      <c r="I194" s="9">
        <f>IF(H200=0, "-", H194/H200)</f>
        <v>8.9108910891089105E-2</v>
      </c>
      <c r="J194" s="8">
        <f t="shared" si="16"/>
        <v>2.5</v>
      </c>
      <c r="K194" s="9">
        <f t="shared" si="17"/>
        <v>1.1111111111111112</v>
      </c>
    </row>
    <row r="195" spans="1:11" x14ac:dyDescent="0.2">
      <c r="A195" s="7" t="s">
        <v>300</v>
      </c>
      <c r="B195" s="65">
        <v>0</v>
      </c>
      <c r="C195" s="34">
        <f>IF(B200=0, "-", B195/B200)</f>
        <v>0</v>
      </c>
      <c r="D195" s="65">
        <v>0</v>
      </c>
      <c r="E195" s="9">
        <f>IF(D200=0, "-", D195/D200)</f>
        <v>0</v>
      </c>
      <c r="F195" s="81">
        <v>4</v>
      </c>
      <c r="G195" s="34">
        <f>IF(F200=0, "-", F195/F200)</f>
        <v>2.0408163265306121E-2</v>
      </c>
      <c r="H195" s="65">
        <v>4</v>
      </c>
      <c r="I195" s="9">
        <f>IF(H200=0, "-", H195/H200)</f>
        <v>1.9801980198019802E-2</v>
      </c>
      <c r="J195" s="8" t="str">
        <f t="shared" si="16"/>
        <v>-</v>
      </c>
      <c r="K195" s="9">
        <f t="shared" si="17"/>
        <v>0</v>
      </c>
    </row>
    <row r="196" spans="1:11" x14ac:dyDescent="0.2">
      <c r="A196" s="7" t="s">
        <v>301</v>
      </c>
      <c r="B196" s="65">
        <v>1</v>
      </c>
      <c r="C196" s="34">
        <f>IF(B200=0, "-", B196/B200)</f>
        <v>2.6315789473684209E-2</v>
      </c>
      <c r="D196" s="65">
        <v>2</v>
      </c>
      <c r="E196" s="9">
        <f>IF(D200=0, "-", D196/D200)</f>
        <v>4.878048780487805E-2</v>
      </c>
      <c r="F196" s="81">
        <v>4</v>
      </c>
      <c r="G196" s="34">
        <f>IF(F200=0, "-", F196/F200)</f>
        <v>2.0408163265306121E-2</v>
      </c>
      <c r="H196" s="65">
        <v>5</v>
      </c>
      <c r="I196" s="9">
        <f>IF(H200=0, "-", H196/H200)</f>
        <v>2.4752475247524754E-2</v>
      </c>
      <c r="J196" s="8">
        <f t="shared" si="16"/>
        <v>-0.5</v>
      </c>
      <c r="K196" s="9">
        <f t="shared" si="17"/>
        <v>-0.2</v>
      </c>
    </row>
    <row r="197" spans="1:11" x14ac:dyDescent="0.2">
      <c r="A197" s="7" t="s">
        <v>302</v>
      </c>
      <c r="B197" s="65">
        <v>0</v>
      </c>
      <c r="C197" s="34">
        <f>IF(B200=0, "-", B197/B200)</f>
        <v>0</v>
      </c>
      <c r="D197" s="65">
        <v>2</v>
      </c>
      <c r="E197" s="9">
        <f>IF(D200=0, "-", D197/D200)</f>
        <v>4.878048780487805E-2</v>
      </c>
      <c r="F197" s="81">
        <v>10</v>
      </c>
      <c r="G197" s="34">
        <f>IF(F200=0, "-", F197/F200)</f>
        <v>5.1020408163265307E-2</v>
      </c>
      <c r="H197" s="65">
        <v>14</v>
      </c>
      <c r="I197" s="9">
        <f>IF(H200=0, "-", H197/H200)</f>
        <v>6.9306930693069313E-2</v>
      </c>
      <c r="J197" s="8">
        <f t="shared" si="16"/>
        <v>-1</v>
      </c>
      <c r="K197" s="9">
        <f t="shared" si="17"/>
        <v>-0.2857142857142857</v>
      </c>
    </row>
    <row r="198" spans="1:11" x14ac:dyDescent="0.2">
      <c r="A198" s="7" t="s">
        <v>303</v>
      </c>
      <c r="B198" s="65">
        <v>0</v>
      </c>
      <c r="C198" s="34">
        <f>IF(B200=0, "-", B198/B200)</f>
        <v>0</v>
      </c>
      <c r="D198" s="65">
        <v>5</v>
      </c>
      <c r="E198" s="9">
        <f>IF(D200=0, "-", D198/D200)</f>
        <v>0.12195121951219512</v>
      </c>
      <c r="F198" s="81">
        <v>15</v>
      </c>
      <c r="G198" s="34">
        <f>IF(F200=0, "-", F198/F200)</f>
        <v>7.6530612244897961E-2</v>
      </c>
      <c r="H198" s="65">
        <v>18</v>
      </c>
      <c r="I198" s="9">
        <f>IF(H200=0, "-", H198/H200)</f>
        <v>8.9108910891089105E-2</v>
      </c>
      <c r="J198" s="8">
        <f t="shared" si="16"/>
        <v>-1</v>
      </c>
      <c r="K198" s="9">
        <f t="shared" si="17"/>
        <v>-0.16666666666666666</v>
      </c>
    </row>
    <row r="199" spans="1:11" x14ac:dyDescent="0.2">
      <c r="A199" s="2"/>
      <c r="B199" s="68"/>
      <c r="C199" s="33"/>
      <c r="D199" s="68"/>
      <c r="E199" s="6"/>
      <c r="F199" s="82"/>
      <c r="G199" s="33"/>
      <c r="H199" s="68"/>
      <c r="I199" s="6"/>
      <c r="J199" s="5"/>
      <c r="K199" s="6"/>
    </row>
    <row r="200" spans="1:11" s="43" customFormat="1" x14ac:dyDescent="0.2">
      <c r="A200" s="162" t="s">
        <v>555</v>
      </c>
      <c r="B200" s="71">
        <f>SUM(B189:B199)</f>
        <v>38</v>
      </c>
      <c r="C200" s="40">
        <f>B200/6802</f>
        <v>5.5865921787709499E-3</v>
      </c>
      <c r="D200" s="71">
        <f>SUM(D189:D199)</f>
        <v>41</v>
      </c>
      <c r="E200" s="41">
        <f>D200/7200</f>
        <v>5.6944444444444447E-3</v>
      </c>
      <c r="F200" s="77">
        <f>SUM(F189:F199)</f>
        <v>196</v>
      </c>
      <c r="G200" s="42">
        <f>F200/36274</f>
        <v>5.4033191817830957E-3</v>
      </c>
      <c r="H200" s="71">
        <f>SUM(H189:H199)</f>
        <v>202</v>
      </c>
      <c r="I200" s="41">
        <f>H200/28087</f>
        <v>7.1919393313632646E-3</v>
      </c>
      <c r="J200" s="37">
        <f>IF(D200=0, "-", IF((B200-D200)/D200&lt;10, (B200-D200)/D200, "&gt;999%"))</f>
        <v>-7.3170731707317069E-2</v>
      </c>
      <c r="K200" s="38">
        <f>IF(H200=0, "-", IF((F200-H200)/H200&lt;10, (F200-H200)/H200, "&gt;999%"))</f>
        <v>-2.9702970297029702E-2</v>
      </c>
    </row>
    <row r="201" spans="1:11" x14ac:dyDescent="0.2">
      <c r="B201" s="83"/>
      <c r="D201" s="83"/>
      <c r="F201" s="83"/>
      <c r="H201" s="83"/>
    </row>
    <row r="202" spans="1:11" x14ac:dyDescent="0.2">
      <c r="A202" s="163" t="s">
        <v>145</v>
      </c>
      <c r="B202" s="61" t="s">
        <v>12</v>
      </c>
      <c r="C202" s="62" t="s">
        <v>13</v>
      </c>
      <c r="D202" s="61" t="s">
        <v>12</v>
      </c>
      <c r="E202" s="63" t="s">
        <v>13</v>
      </c>
      <c r="F202" s="62" t="s">
        <v>12</v>
      </c>
      <c r="G202" s="62" t="s">
        <v>13</v>
      </c>
      <c r="H202" s="61" t="s">
        <v>12</v>
      </c>
      <c r="I202" s="63" t="s">
        <v>13</v>
      </c>
      <c r="J202" s="61"/>
      <c r="K202" s="63"/>
    </row>
    <row r="203" spans="1:11" x14ac:dyDescent="0.2">
      <c r="A203" s="7" t="s">
        <v>304</v>
      </c>
      <c r="B203" s="65">
        <v>0</v>
      </c>
      <c r="C203" s="34">
        <f>IF(B219=0, "-", B203/B219)</f>
        <v>0</v>
      </c>
      <c r="D203" s="65">
        <v>0</v>
      </c>
      <c r="E203" s="9">
        <f>IF(D219=0, "-", D203/D219)</f>
        <v>0</v>
      </c>
      <c r="F203" s="81">
        <v>2</v>
      </c>
      <c r="G203" s="34">
        <f>IF(F219=0, "-", F203/F219)</f>
        <v>2.3529411764705882E-2</v>
      </c>
      <c r="H203" s="65">
        <v>0</v>
      </c>
      <c r="I203" s="9">
        <f>IF(H219=0, "-", H203/H219)</f>
        <v>0</v>
      </c>
      <c r="J203" s="8" t="str">
        <f t="shared" ref="J203:J217" si="18">IF(D203=0, "-", IF((B203-D203)/D203&lt;10, (B203-D203)/D203, "&gt;999%"))</f>
        <v>-</v>
      </c>
      <c r="K203" s="9" t="str">
        <f t="shared" ref="K203:K217" si="19">IF(H203=0, "-", IF((F203-H203)/H203&lt;10, (F203-H203)/H203, "&gt;999%"))</f>
        <v>-</v>
      </c>
    </row>
    <row r="204" spans="1:11" x14ac:dyDescent="0.2">
      <c r="A204" s="7" t="s">
        <v>305</v>
      </c>
      <c r="B204" s="65">
        <v>0</v>
      </c>
      <c r="C204" s="34">
        <f>IF(B219=0, "-", B204/B219)</f>
        <v>0</v>
      </c>
      <c r="D204" s="65">
        <v>0</v>
      </c>
      <c r="E204" s="9">
        <f>IF(D219=0, "-", D204/D219)</f>
        <v>0</v>
      </c>
      <c r="F204" s="81">
        <v>4</v>
      </c>
      <c r="G204" s="34">
        <f>IF(F219=0, "-", F204/F219)</f>
        <v>4.7058823529411764E-2</v>
      </c>
      <c r="H204" s="65">
        <v>1</v>
      </c>
      <c r="I204" s="9">
        <f>IF(H219=0, "-", H204/H219)</f>
        <v>1.3698630136986301E-2</v>
      </c>
      <c r="J204" s="8" t="str">
        <f t="shared" si="18"/>
        <v>-</v>
      </c>
      <c r="K204" s="9">
        <f t="shared" si="19"/>
        <v>3</v>
      </c>
    </row>
    <row r="205" spans="1:11" x14ac:dyDescent="0.2">
      <c r="A205" s="7" t="s">
        <v>306</v>
      </c>
      <c r="B205" s="65">
        <v>0</v>
      </c>
      <c r="C205" s="34">
        <f>IF(B219=0, "-", B205/B219)</f>
        <v>0</v>
      </c>
      <c r="D205" s="65">
        <v>0</v>
      </c>
      <c r="E205" s="9">
        <f>IF(D219=0, "-", D205/D219)</f>
        <v>0</v>
      </c>
      <c r="F205" s="81">
        <v>0</v>
      </c>
      <c r="G205" s="34">
        <f>IF(F219=0, "-", F205/F219)</f>
        <v>0</v>
      </c>
      <c r="H205" s="65">
        <v>1</v>
      </c>
      <c r="I205" s="9">
        <f>IF(H219=0, "-", H205/H219)</f>
        <v>1.3698630136986301E-2</v>
      </c>
      <c r="J205" s="8" t="str">
        <f t="shared" si="18"/>
        <v>-</v>
      </c>
      <c r="K205" s="9">
        <f t="shared" si="19"/>
        <v>-1</v>
      </c>
    </row>
    <row r="206" spans="1:11" x14ac:dyDescent="0.2">
      <c r="A206" s="7" t="s">
        <v>307</v>
      </c>
      <c r="B206" s="65">
        <v>7</v>
      </c>
      <c r="C206" s="34">
        <f>IF(B219=0, "-", B206/B219)</f>
        <v>0.3888888888888889</v>
      </c>
      <c r="D206" s="65">
        <v>5</v>
      </c>
      <c r="E206" s="9">
        <f>IF(D219=0, "-", D206/D219)</f>
        <v>0.22727272727272727</v>
      </c>
      <c r="F206" s="81">
        <v>27</v>
      </c>
      <c r="G206" s="34">
        <f>IF(F219=0, "-", F206/F219)</f>
        <v>0.31764705882352939</v>
      </c>
      <c r="H206" s="65">
        <v>9</v>
      </c>
      <c r="I206" s="9">
        <f>IF(H219=0, "-", H206/H219)</f>
        <v>0.12328767123287671</v>
      </c>
      <c r="J206" s="8">
        <f t="shared" si="18"/>
        <v>0.4</v>
      </c>
      <c r="K206" s="9">
        <f t="shared" si="19"/>
        <v>2</v>
      </c>
    </row>
    <row r="207" spans="1:11" x14ac:dyDescent="0.2">
      <c r="A207" s="7" t="s">
        <v>308</v>
      </c>
      <c r="B207" s="65">
        <v>0</v>
      </c>
      <c r="C207" s="34">
        <f>IF(B219=0, "-", B207/B219)</f>
        <v>0</v>
      </c>
      <c r="D207" s="65">
        <v>1</v>
      </c>
      <c r="E207" s="9">
        <f>IF(D219=0, "-", D207/D219)</f>
        <v>4.5454545454545456E-2</v>
      </c>
      <c r="F207" s="81">
        <v>0</v>
      </c>
      <c r="G207" s="34">
        <f>IF(F219=0, "-", F207/F219)</f>
        <v>0</v>
      </c>
      <c r="H207" s="65">
        <v>6</v>
      </c>
      <c r="I207" s="9">
        <f>IF(H219=0, "-", H207/H219)</f>
        <v>8.2191780821917804E-2</v>
      </c>
      <c r="J207" s="8">
        <f t="shared" si="18"/>
        <v>-1</v>
      </c>
      <c r="K207" s="9">
        <f t="shared" si="19"/>
        <v>-1</v>
      </c>
    </row>
    <row r="208" spans="1:11" x14ac:dyDescent="0.2">
      <c r="A208" s="7" t="s">
        <v>309</v>
      </c>
      <c r="B208" s="65">
        <v>1</v>
      </c>
      <c r="C208" s="34">
        <f>IF(B219=0, "-", B208/B219)</f>
        <v>5.5555555555555552E-2</v>
      </c>
      <c r="D208" s="65">
        <v>0</v>
      </c>
      <c r="E208" s="9">
        <f>IF(D219=0, "-", D208/D219)</f>
        <v>0</v>
      </c>
      <c r="F208" s="81">
        <v>1</v>
      </c>
      <c r="G208" s="34">
        <f>IF(F219=0, "-", F208/F219)</f>
        <v>1.1764705882352941E-2</v>
      </c>
      <c r="H208" s="65">
        <v>2</v>
      </c>
      <c r="I208" s="9">
        <f>IF(H219=0, "-", H208/H219)</f>
        <v>2.7397260273972601E-2</v>
      </c>
      <c r="J208" s="8" t="str">
        <f t="shared" si="18"/>
        <v>-</v>
      </c>
      <c r="K208" s="9">
        <f t="shared" si="19"/>
        <v>-0.5</v>
      </c>
    </row>
    <row r="209" spans="1:11" x14ac:dyDescent="0.2">
      <c r="A209" s="7" t="s">
        <v>310</v>
      </c>
      <c r="B209" s="65">
        <v>2</v>
      </c>
      <c r="C209" s="34">
        <f>IF(B219=0, "-", B209/B219)</f>
        <v>0.1111111111111111</v>
      </c>
      <c r="D209" s="65">
        <v>2</v>
      </c>
      <c r="E209" s="9">
        <f>IF(D219=0, "-", D209/D219)</f>
        <v>9.0909090909090912E-2</v>
      </c>
      <c r="F209" s="81">
        <v>5</v>
      </c>
      <c r="G209" s="34">
        <f>IF(F219=0, "-", F209/F219)</f>
        <v>5.8823529411764705E-2</v>
      </c>
      <c r="H209" s="65">
        <v>5</v>
      </c>
      <c r="I209" s="9">
        <f>IF(H219=0, "-", H209/H219)</f>
        <v>6.8493150684931503E-2</v>
      </c>
      <c r="J209" s="8">
        <f t="shared" si="18"/>
        <v>0</v>
      </c>
      <c r="K209" s="9">
        <f t="shared" si="19"/>
        <v>0</v>
      </c>
    </row>
    <row r="210" spans="1:11" x14ac:dyDescent="0.2">
      <c r="A210" s="7" t="s">
        <v>311</v>
      </c>
      <c r="B210" s="65">
        <v>0</v>
      </c>
      <c r="C210" s="34">
        <f>IF(B219=0, "-", B210/B219)</f>
        <v>0</v>
      </c>
      <c r="D210" s="65">
        <v>0</v>
      </c>
      <c r="E210" s="9">
        <f>IF(D219=0, "-", D210/D219)</f>
        <v>0</v>
      </c>
      <c r="F210" s="81">
        <v>1</v>
      </c>
      <c r="G210" s="34">
        <f>IF(F219=0, "-", F210/F219)</f>
        <v>1.1764705882352941E-2</v>
      </c>
      <c r="H210" s="65">
        <v>0</v>
      </c>
      <c r="I210" s="9">
        <f>IF(H219=0, "-", H210/H219)</f>
        <v>0</v>
      </c>
      <c r="J210" s="8" t="str">
        <f t="shared" si="18"/>
        <v>-</v>
      </c>
      <c r="K210" s="9" t="str">
        <f t="shared" si="19"/>
        <v>-</v>
      </c>
    </row>
    <row r="211" spans="1:11" x14ac:dyDescent="0.2">
      <c r="A211" s="7" t="s">
        <v>312</v>
      </c>
      <c r="B211" s="65">
        <v>0</v>
      </c>
      <c r="C211" s="34">
        <f>IF(B219=0, "-", B211/B219)</f>
        <v>0</v>
      </c>
      <c r="D211" s="65">
        <v>0</v>
      </c>
      <c r="E211" s="9">
        <f>IF(D219=0, "-", D211/D219)</f>
        <v>0</v>
      </c>
      <c r="F211" s="81">
        <v>0</v>
      </c>
      <c r="G211" s="34">
        <f>IF(F219=0, "-", F211/F219)</f>
        <v>0</v>
      </c>
      <c r="H211" s="65">
        <v>1</v>
      </c>
      <c r="I211" s="9">
        <f>IF(H219=0, "-", H211/H219)</f>
        <v>1.3698630136986301E-2</v>
      </c>
      <c r="J211" s="8" t="str">
        <f t="shared" si="18"/>
        <v>-</v>
      </c>
      <c r="K211" s="9">
        <f t="shared" si="19"/>
        <v>-1</v>
      </c>
    </row>
    <row r="212" spans="1:11" x14ac:dyDescent="0.2">
      <c r="A212" s="7" t="s">
        <v>313</v>
      </c>
      <c r="B212" s="65">
        <v>4</v>
      </c>
      <c r="C212" s="34">
        <f>IF(B219=0, "-", B212/B219)</f>
        <v>0.22222222222222221</v>
      </c>
      <c r="D212" s="65">
        <v>9</v>
      </c>
      <c r="E212" s="9">
        <f>IF(D219=0, "-", D212/D219)</f>
        <v>0.40909090909090912</v>
      </c>
      <c r="F212" s="81">
        <v>25</v>
      </c>
      <c r="G212" s="34">
        <f>IF(F219=0, "-", F212/F219)</f>
        <v>0.29411764705882354</v>
      </c>
      <c r="H212" s="65">
        <v>30</v>
      </c>
      <c r="I212" s="9">
        <f>IF(H219=0, "-", H212/H219)</f>
        <v>0.41095890410958902</v>
      </c>
      <c r="J212" s="8">
        <f t="shared" si="18"/>
        <v>-0.55555555555555558</v>
      </c>
      <c r="K212" s="9">
        <f t="shared" si="19"/>
        <v>-0.16666666666666666</v>
      </c>
    </row>
    <row r="213" spans="1:11" x14ac:dyDescent="0.2">
      <c r="A213" s="7" t="s">
        <v>314</v>
      </c>
      <c r="B213" s="65">
        <v>1</v>
      </c>
      <c r="C213" s="34">
        <f>IF(B219=0, "-", B213/B219)</f>
        <v>5.5555555555555552E-2</v>
      </c>
      <c r="D213" s="65">
        <v>3</v>
      </c>
      <c r="E213" s="9">
        <f>IF(D219=0, "-", D213/D219)</f>
        <v>0.13636363636363635</v>
      </c>
      <c r="F213" s="81">
        <v>7</v>
      </c>
      <c r="G213" s="34">
        <f>IF(F219=0, "-", F213/F219)</f>
        <v>8.2352941176470587E-2</v>
      </c>
      <c r="H213" s="65">
        <v>6</v>
      </c>
      <c r="I213" s="9">
        <f>IF(H219=0, "-", H213/H219)</f>
        <v>8.2191780821917804E-2</v>
      </c>
      <c r="J213" s="8">
        <f t="shared" si="18"/>
        <v>-0.66666666666666663</v>
      </c>
      <c r="K213" s="9">
        <f t="shared" si="19"/>
        <v>0.16666666666666666</v>
      </c>
    </row>
    <row r="214" spans="1:11" x14ac:dyDescent="0.2">
      <c r="A214" s="7" t="s">
        <v>315</v>
      </c>
      <c r="B214" s="65">
        <v>0</v>
      </c>
      <c r="C214" s="34">
        <f>IF(B219=0, "-", B214/B219)</f>
        <v>0</v>
      </c>
      <c r="D214" s="65">
        <v>0</v>
      </c>
      <c r="E214" s="9">
        <f>IF(D219=0, "-", D214/D219)</f>
        <v>0</v>
      </c>
      <c r="F214" s="81">
        <v>0</v>
      </c>
      <c r="G214" s="34">
        <f>IF(F219=0, "-", F214/F219)</f>
        <v>0</v>
      </c>
      <c r="H214" s="65">
        <v>1</v>
      </c>
      <c r="I214" s="9">
        <f>IF(H219=0, "-", H214/H219)</f>
        <v>1.3698630136986301E-2</v>
      </c>
      <c r="J214" s="8" t="str">
        <f t="shared" si="18"/>
        <v>-</v>
      </c>
      <c r="K214" s="9">
        <f t="shared" si="19"/>
        <v>-1</v>
      </c>
    </row>
    <row r="215" spans="1:11" x14ac:dyDescent="0.2">
      <c r="A215" s="7" t="s">
        <v>316</v>
      </c>
      <c r="B215" s="65">
        <v>0</v>
      </c>
      <c r="C215" s="34">
        <f>IF(B219=0, "-", B215/B219)</f>
        <v>0</v>
      </c>
      <c r="D215" s="65">
        <v>0</v>
      </c>
      <c r="E215" s="9">
        <f>IF(D219=0, "-", D215/D219)</f>
        <v>0</v>
      </c>
      <c r="F215" s="81">
        <v>2</v>
      </c>
      <c r="G215" s="34">
        <f>IF(F219=0, "-", F215/F219)</f>
        <v>2.3529411764705882E-2</v>
      </c>
      <c r="H215" s="65">
        <v>2</v>
      </c>
      <c r="I215" s="9">
        <f>IF(H219=0, "-", H215/H219)</f>
        <v>2.7397260273972601E-2</v>
      </c>
      <c r="J215" s="8" t="str">
        <f t="shared" si="18"/>
        <v>-</v>
      </c>
      <c r="K215" s="9">
        <f t="shared" si="19"/>
        <v>0</v>
      </c>
    </row>
    <row r="216" spans="1:11" x14ac:dyDescent="0.2">
      <c r="A216" s="7" t="s">
        <v>317</v>
      </c>
      <c r="B216" s="65">
        <v>2</v>
      </c>
      <c r="C216" s="34">
        <f>IF(B219=0, "-", B216/B219)</f>
        <v>0.1111111111111111</v>
      </c>
      <c r="D216" s="65">
        <v>1</v>
      </c>
      <c r="E216" s="9">
        <f>IF(D219=0, "-", D216/D219)</f>
        <v>4.5454545454545456E-2</v>
      </c>
      <c r="F216" s="81">
        <v>9</v>
      </c>
      <c r="G216" s="34">
        <f>IF(F219=0, "-", F216/F219)</f>
        <v>0.10588235294117647</v>
      </c>
      <c r="H216" s="65">
        <v>6</v>
      </c>
      <c r="I216" s="9">
        <f>IF(H219=0, "-", H216/H219)</f>
        <v>8.2191780821917804E-2</v>
      </c>
      <c r="J216" s="8">
        <f t="shared" si="18"/>
        <v>1</v>
      </c>
      <c r="K216" s="9">
        <f t="shared" si="19"/>
        <v>0.5</v>
      </c>
    </row>
    <row r="217" spans="1:11" x14ac:dyDescent="0.2">
      <c r="A217" s="7" t="s">
        <v>318</v>
      </c>
      <c r="B217" s="65">
        <v>1</v>
      </c>
      <c r="C217" s="34">
        <f>IF(B219=0, "-", B217/B219)</f>
        <v>5.5555555555555552E-2</v>
      </c>
      <c r="D217" s="65">
        <v>1</v>
      </c>
      <c r="E217" s="9">
        <f>IF(D219=0, "-", D217/D219)</f>
        <v>4.5454545454545456E-2</v>
      </c>
      <c r="F217" s="81">
        <v>2</v>
      </c>
      <c r="G217" s="34">
        <f>IF(F219=0, "-", F217/F219)</f>
        <v>2.3529411764705882E-2</v>
      </c>
      <c r="H217" s="65">
        <v>3</v>
      </c>
      <c r="I217" s="9">
        <f>IF(H219=0, "-", H217/H219)</f>
        <v>4.1095890410958902E-2</v>
      </c>
      <c r="J217" s="8">
        <f t="shared" si="18"/>
        <v>0</v>
      </c>
      <c r="K217" s="9">
        <f t="shared" si="19"/>
        <v>-0.33333333333333331</v>
      </c>
    </row>
    <row r="218" spans="1:11" x14ac:dyDescent="0.2">
      <c r="A218" s="2"/>
      <c r="B218" s="68"/>
      <c r="C218" s="33"/>
      <c r="D218" s="68"/>
      <c r="E218" s="6"/>
      <c r="F218" s="82"/>
      <c r="G218" s="33"/>
      <c r="H218" s="68"/>
      <c r="I218" s="6"/>
      <c r="J218" s="5"/>
      <c r="K218" s="6"/>
    </row>
    <row r="219" spans="1:11" s="43" customFormat="1" x14ac:dyDescent="0.2">
      <c r="A219" s="162" t="s">
        <v>554</v>
      </c>
      <c r="B219" s="71">
        <f>SUM(B203:B218)</f>
        <v>18</v>
      </c>
      <c r="C219" s="40">
        <f>B219/6802</f>
        <v>2.6462805057336078E-3</v>
      </c>
      <c r="D219" s="71">
        <f>SUM(D203:D218)</f>
        <v>22</v>
      </c>
      <c r="E219" s="41">
        <f>D219/7200</f>
        <v>3.0555555555555557E-3</v>
      </c>
      <c r="F219" s="77">
        <f>SUM(F203:F218)</f>
        <v>85</v>
      </c>
      <c r="G219" s="42">
        <f>F219/36274</f>
        <v>2.343276175773281E-3</v>
      </c>
      <c r="H219" s="71">
        <f>SUM(H203:H218)</f>
        <v>73</v>
      </c>
      <c r="I219" s="41">
        <f>H219/28087</f>
        <v>2.5990671841065261E-3</v>
      </c>
      <c r="J219" s="37">
        <f>IF(D219=0, "-", IF((B219-D219)/D219&lt;10, (B219-D219)/D219, "&gt;999%"))</f>
        <v>-0.18181818181818182</v>
      </c>
      <c r="K219" s="38">
        <f>IF(H219=0, "-", IF((F219-H219)/H219&lt;10, (F219-H219)/H219, "&gt;999%"))</f>
        <v>0.16438356164383561</v>
      </c>
    </row>
    <row r="220" spans="1:11" x14ac:dyDescent="0.2">
      <c r="B220" s="83"/>
      <c r="D220" s="83"/>
      <c r="F220" s="83"/>
      <c r="H220" s="83"/>
    </row>
    <row r="221" spans="1:11" x14ac:dyDescent="0.2">
      <c r="A221" s="163" t="s">
        <v>146</v>
      </c>
      <c r="B221" s="61" t="s">
        <v>12</v>
      </c>
      <c r="C221" s="62" t="s">
        <v>13</v>
      </c>
      <c r="D221" s="61" t="s">
        <v>12</v>
      </c>
      <c r="E221" s="63" t="s">
        <v>13</v>
      </c>
      <c r="F221" s="62" t="s">
        <v>12</v>
      </c>
      <c r="G221" s="62" t="s">
        <v>13</v>
      </c>
      <c r="H221" s="61" t="s">
        <v>12</v>
      </c>
      <c r="I221" s="63" t="s">
        <v>13</v>
      </c>
      <c r="J221" s="61"/>
      <c r="K221" s="63"/>
    </row>
    <row r="222" spans="1:11" x14ac:dyDescent="0.2">
      <c r="A222" s="7" t="s">
        <v>319</v>
      </c>
      <c r="B222" s="65">
        <v>0</v>
      </c>
      <c r="C222" s="34">
        <f>IF(B234=0, "-", B222/B234)</f>
        <v>0</v>
      </c>
      <c r="D222" s="65">
        <v>0</v>
      </c>
      <c r="E222" s="9">
        <f>IF(D234=0, "-", D222/D234)</f>
        <v>0</v>
      </c>
      <c r="F222" s="81">
        <v>3</v>
      </c>
      <c r="G222" s="34">
        <f>IF(F234=0, "-", F222/F234)</f>
        <v>0.10344827586206896</v>
      </c>
      <c r="H222" s="65">
        <v>2</v>
      </c>
      <c r="I222" s="9">
        <f>IF(H234=0, "-", H222/H234)</f>
        <v>0.05</v>
      </c>
      <c r="J222" s="8" t="str">
        <f t="shared" ref="J222:J232" si="20">IF(D222=0, "-", IF((B222-D222)/D222&lt;10, (B222-D222)/D222, "&gt;999%"))</f>
        <v>-</v>
      </c>
      <c r="K222" s="9">
        <f t="shared" ref="K222:K232" si="21">IF(H222=0, "-", IF((F222-H222)/H222&lt;10, (F222-H222)/H222, "&gt;999%"))</f>
        <v>0.5</v>
      </c>
    </row>
    <row r="223" spans="1:11" x14ac:dyDescent="0.2">
      <c r="A223" s="7" t="s">
        <v>320</v>
      </c>
      <c r="B223" s="65">
        <v>0</v>
      </c>
      <c r="C223" s="34">
        <f>IF(B234=0, "-", B223/B234)</f>
        <v>0</v>
      </c>
      <c r="D223" s="65">
        <v>0</v>
      </c>
      <c r="E223" s="9">
        <f>IF(D234=0, "-", D223/D234)</f>
        <v>0</v>
      </c>
      <c r="F223" s="81">
        <v>2</v>
      </c>
      <c r="G223" s="34">
        <f>IF(F234=0, "-", F223/F234)</f>
        <v>6.8965517241379309E-2</v>
      </c>
      <c r="H223" s="65">
        <v>0</v>
      </c>
      <c r="I223" s="9">
        <f>IF(H234=0, "-", H223/H234)</f>
        <v>0</v>
      </c>
      <c r="J223" s="8" t="str">
        <f t="shared" si="20"/>
        <v>-</v>
      </c>
      <c r="K223" s="9" t="str">
        <f t="shared" si="21"/>
        <v>-</v>
      </c>
    </row>
    <row r="224" spans="1:11" x14ac:dyDescent="0.2">
      <c r="A224" s="7" t="s">
        <v>321</v>
      </c>
      <c r="B224" s="65">
        <v>1</v>
      </c>
      <c r="C224" s="34">
        <f>IF(B234=0, "-", B224/B234)</f>
        <v>0.14285714285714285</v>
      </c>
      <c r="D224" s="65">
        <v>1</v>
      </c>
      <c r="E224" s="9">
        <f>IF(D234=0, "-", D224/D234)</f>
        <v>0.16666666666666666</v>
      </c>
      <c r="F224" s="81">
        <v>3</v>
      </c>
      <c r="G224" s="34">
        <f>IF(F234=0, "-", F224/F234)</f>
        <v>0.10344827586206896</v>
      </c>
      <c r="H224" s="65">
        <v>5</v>
      </c>
      <c r="I224" s="9">
        <f>IF(H234=0, "-", H224/H234)</f>
        <v>0.125</v>
      </c>
      <c r="J224" s="8">
        <f t="shared" si="20"/>
        <v>0</v>
      </c>
      <c r="K224" s="9">
        <f t="shared" si="21"/>
        <v>-0.4</v>
      </c>
    </row>
    <row r="225" spans="1:11" x14ac:dyDescent="0.2">
      <c r="A225" s="7" t="s">
        <v>322</v>
      </c>
      <c r="B225" s="65">
        <v>0</v>
      </c>
      <c r="C225" s="34">
        <f>IF(B234=0, "-", B225/B234)</f>
        <v>0</v>
      </c>
      <c r="D225" s="65">
        <v>0</v>
      </c>
      <c r="E225" s="9">
        <f>IF(D234=0, "-", D225/D234)</f>
        <v>0</v>
      </c>
      <c r="F225" s="81">
        <v>0</v>
      </c>
      <c r="G225" s="34">
        <f>IF(F234=0, "-", F225/F234)</f>
        <v>0</v>
      </c>
      <c r="H225" s="65">
        <v>2</v>
      </c>
      <c r="I225" s="9">
        <f>IF(H234=0, "-", H225/H234)</f>
        <v>0.05</v>
      </c>
      <c r="J225" s="8" t="str">
        <f t="shared" si="20"/>
        <v>-</v>
      </c>
      <c r="K225" s="9">
        <f t="shared" si="21"/>
        <v>-1</v>
      </c>
    </row>
    <row r="226" spans="1:11" x14ac:dyDescent="0.2">
      <c r="A226" s="7" t="s">
        <v>323</v>
      </c>
      <c r="B226" s="65">
        <v>0</v>
      </c>
      <c r="C226" s="34">
        <f>IF(B234=0, "-", B226/B234)</f>
        <v>0</v>
      </c>
      <c r="D226" s="65">
        <v>0</v>
      </c>
      <c r="E226" s="9">
        <f>IF(D234=0, "-", D226/D234)</f>
        <v>0</v>
      </c>
      <c r="F226" s="81">
        <v>2</v>
      </c>
      <c r="G226" s="34">
        <f>IF(F234=0, "-", F226/F234)</f>
        <v>6.8965517241379309E-2</v>
      </c>
      <c r="H226" s="65">
        <v>5</v>
      </c>
      <c r="I226" s="9">
        <f>IF(H234=0, "-", H226/H234)</f>
        <v>0.125</v>
      </c>
      <c r="J226" s="8" t="str">
        <f t="shared" si="20"/>
        <v>-</v>
      </c>
      <c r="K226" s="9">
        <f t="shared" si="21"/>
        <v>-0.6</v>
      </c>
    </row>
    <row r="227" spans="1:11" x14ac:dyDescent="0.2">
      <c r="A227" s="7" t="s">
        <v>324</v>
      </c>
      <c r="B227" s="65">
        <v>0</v>
      </c>
      <c r="C227" s="34">
        <f>IF(B234=0, "-", B227/B234)</f>
        <v>0</v>
      </c>
      <c r="D227" s="65">
        <v>1</v>
      </c>
      <c r="E227" s="9">
        <f>IF(D234=0, "-", D227/D234)</f>
        <v>0.16666666666666666</v>
      </c>
      <c r="F227" s="81">
        <v>2</v>
      </c>
      <c r="G227" s="34">
        <f>IF(F234=0, "-", F227/F234)</f>
        <v>6.8965517241379309E-2</v>
      </c>
      <c r="H227" s="65">
        <v>3</v>
      </c>
      <c r="I227" s="9">
        <f>IF(H234=0, "-", H227/H234)</f>
        <v>7.4999999999999997E-2</v>
      </c>
      <c r="J227" s="8">
        <f t="shared" si="20"/>
        <v>-1</v>
      </c>
      <c r="K227" s="9">
        <f t="shared" si="21"/>
        <v>-0.33333333333333331</v>
      </c>
    </row>
    <row r="228" spans="1:11" x14ac:dyDescent="0.2">
      <c r="A228" s="7" t="s">
        <v>325</v>
      </c>
      <c r="B228" s="65">
        <v>0</v>
      </c>
      <c r="C228" s="34">
        <f>IF(B234=0, "-", B228/B234)</f>
        <v>0</v>
      </c>
      <c r="D228" s="65">
        <v>1</v>
      </c>
      <c r="E228" s="9">
        <f>IF(D234=0, "-", D228/D234)</f>
        <v>0.16666666666666666</v>
      </c>
      <c r="F228" s="81">
        <v>0</v>
      </c>
      <c r="G228" s="34">
        <f>IF(F234=0, "-", F228/F234)</f>
        <v>0</v>
      </c>
      <c r="H228" s="65">
        <v>1</v>
      </c>
      <c r="I228" s="9">
        <f>IF(H234=0, "-", H228/H234)</f>
        <v>2.5000000000000001E-2</v>
      </c>
      <c r="J228" s="8">
        <f t="shared" si="20"/>
        <v>-1</v>
      </c>
      <c r="K228" s="9">
        <f t="shared" si="21"/>
        <v>-1</v>
      </c>
    </row>
    <row r="229" spans="1:11" x14ac:dyDescent="0.2">
      <c r="A229" s="7" t="s">
        <v>326</v>
      </c>
      <c r="B229" s="65">
        <v>1</v>
      </c>
      <c r="C229" s="34">
        <f>IF(B234=0, "-", B229/B234)</f>
        <v>0.14285714285714285</v>
      </c>
      <c r="D229" s="65">
        <v>1</v>
      </c>
      <c r="E229" s="9">
        <f>IF(D234=0, "-", D229/D234)</f>
        <v>0.16666666666666666</v>
      </c>
      <c r="F229" s="81">
        <v>3</v>
      </c>
      <c r="G229" s="34">
        <f>IF(F234=0, "-", F229/F234)</f>
        <v>0.10344827586206896</v>
      </c>
      <c r="H229" s="65">
        <v>6</v>
      </c>
      <c r="I229" s="9">
        <f>IF(H234=0, "-", H229/H234)</f>
        <v>0.15</v>
      </c>
      <c r="J229" s="8">
        <f t="shared" si="20"/>
        <v>0</v>
      </c>
      <c r="K229" s="9">
        <f t="shared" si="21"/>
        <v>-0.5</v>
      </c>
    </row>
    <row r="230" spans="1:11" x14ac:dyDescent="0.2">
      <c r="A230" s="7" t="s">
        <v>327</v>
      </c>
      <c r="B230" s="65">
        <v>1</v>
      </c>
      <c r="C230" s="34">
        <f>IF(B234=0, "-", B230/B234)</f>
        <v>0.14285714285714285</v>
      </c>
      <c r="D230" s="65">
        <v>0</v>
      </c>
      <c r="E230" s="9">
        <f>IF(D234=0, "-", D230/D234)</f>
        <v>0</v>
      </c>
      <c r="F230" s="81">
        <v>1</v>
      </c>
      <c r="G230" s="34">
        <f>IF(F234=0, "-", F230/F234)</f>
        <v>3.4482758620689655E-2</v>
      </c>
      <c r="H230" s="65">
        <v>0</v>
      </c>
      <c r="I230" s="9">
        <f>IF(H234=0, "-", H230/H234)</f>
        <v>0</v>
      </c>
      <c r="J230" s="8" t="str">
        <f t="shared" si="20"/>
        <v>-</v>
      </c>
      <c r="K230" s="9" t="str">
        <f t="shared" si="21"/>
        <v>-</v>
      </c>
    </row>
    <row r="231" spans="1:11" x14ac:dyDescent="0.2">
      <c r="A231" s="7" t="s">
        <v>328</v>
      </c>
      <c r="B231" s="65">
        <v>1</v>
      </c>
      <c r="C231" s="34">
        <f>IF(B234=0, "-", B231/B234)</f>
        <v>0.14285714285714285</v>
      </c>
      <c r="D231" s="65">
        <v>0</v>
      </c>
      <c r="E231" s="9">
        <f>IF(D234=0, "-", D231/D234)</f>
        <v>0</v>
      </c>
      <c r="F231" s="81">
        <v>1</v>
      </c>
      <c r="G231" s="34">
        <f>IF(F234=0, "-", F231/F234)</f>
        <v>3.4482758620689655E-2</v>
      </c>
      <c r="H231" s="65">
        <v>1</v>
      </c>
      <c r="I231" s="9">
        <f>IF(H234=0, "-", H231/H234)</f>
        <v>2.5000000000000001E-2</v>
      </c>
      <c r="J231" s="8" t="str">
        <f t="shared" si="20"/>
        <v>-</v>
      </c>
      <c r="K231" s="9">
        <f t="shared" si="21"/>
        <v>0</v>
      </c>
    </row>
    <row r="232" spans="1:11" x14ac:dyDescent="0.2">
      <c r="A232" s="7" t="s">
        <v>329</v>
      </c>
      <c r="B232" s="65">
        <v>3</v>
      </c>
      <c r="C232" s="34">
        <f>IF(B234=0, "-", B232/B234)</f>
        <v>0.42857142857142855</v>
      </c>
      <c r="D232" s="65">
        <v>2</v>
      </c>
      <c r="E232" s="9">
        <f>IF(D234=0, "-", D232/D234)</f>
        <v>0.33333333333333331</v>
      </c>
      <c r="F232" s="81">
        <v>12</v>
      </c>
      <c r="G232" s="34">
        <f>IF(F234=0, "-", F232/F234)</f>
        <v>0.41379310344827586</v>
      </c>
      <c r="H232" s="65">
        <v>15</v>
      </c>
      <c r="I232" s="9">
        <f>IF(H234=0, "-", H232/H234)</f>
        <v>0.375</v>
      </c>
      <c r="J232" s="8">
        <f t="shared" si="20"/>
        <v>0.5</v>
      </c>
      <c r="K232" s="9">
        <f t="shared" si="21"/>
        <v>-0.2</v>
      </c>
    </row>
    <row r="233" spans="1:11" x14ac:dyDescent="0.2">
      <c r="A233" s="2"/>
      <c r="B233" s="68"/>
      <c r="C233" s="33"/>
      <c r="D233" s="68"/>
      <c r="E233" s="6"/>
      <c r="F233" s="82"/>
      <c r="G233" s="33"/>
      <c r="H233" s="68"/>
      <c r="I233" s="6"/>
      <c r="J233" s="5"/>
      <c r="K233" s="6"/>
    </row>
    <row r="234" spans="1:11" s="43" customFormat="1" x14ac:dyDescent="0.2">
      <c r="A234" s="162" t="s">
        <v>553</v>
      </c>
      <c r="B234" s="71">
        <f>SUM(B222:B233)</f>
        <v>7</v>
      </c>
      <c r="C234" s="40">
        <f>B234/6802</f>
        <v>1.0291090855630697E-3</v>
      </c>
      <c r="D234" s="71">
        <f>SUM(D222:D233)</f>
        <v>6</v>
      </c>
      <c r="E234" s="41">
        <f>D234/7200</f>
        <v>8.3333333333333339E-4</v>
      </c>
      <c r="F234" s="77">
        <f>SUM(F222:F233)</f>
        <v>29</v>
      </c>
      <c r="G234" s="42">
        <f>F234/36274</f>
        <v>7.9947069526382529E-4</v>
      </c>
      <c r="H234" s="71">
        <f>SUM(H222:H233)</f>
        <v>40</v>
      </c>
      <c r="I234" s="41">
        <f>H234/28087</f>
        <v>1.4241464022501514E-3</v>
      </c>
      <c r="J234" s="37">
        <f>IF(D234=0, "-", IF((B234-D234)/D234&lt;10, (B234-D234)/D234, "&gt;999%"))</f>
        <v>0.16666666666666666</v>
      </c>
      <c r="K234" s="38">
        <f>IF(H234=0, "-", IF((F234-H234)/H234&lt;10, (F234-H234)/H234, "&gt;999%"))</f>
        <v>-0.27500000000000002</v>
      </c>
    </row>
    <row r="235" spans="1:11" x14ac:dyDescent="0.2">
      <c r="B235" s="83"/>
      <c r="D235" s="83"/>
      <c r="F235" s="83"/>
      <c r="H235" s="83"/>
    </row>
    <row r="236" spans="1:11" s="43" customFormat="1" x14ac:dyDescent="0.2">
      <c r="A236" s="162" t="s">
        <v>552</v>
      </c>
      <c r="B236" s="71">
        <v>63</v>
      </c>
      <c r="C236" s="40">
        <f>B236/6802</f>
        <v>9.2619817700676267E-3</v>
      </c>
      <c r="D236" s="71">
        <v>69</v>
      </c>
      <c r="E236" s="41">
        <f>D236/7200</f>
        <v>9.5833333333333326E-3</v>
      </c>
      <c r="F236" s="77">
        <v>310</v>
      </c>
      <c r="G236" s="42">
        <f>F236/36274</f>
        <v>8.5460660528202011E-3</v>
      </c>
      <c r="H236" s="71">
        <v>315</v>
      </c>
      <c r="I236" s="41">
        <f>H236/28087</f>
        <v>1.1215152917719941E-2</v>
      </c>
      <c r="J236" s="37">
        <f>IF(D236=0, "-", IF((B236-D236)/D236&lt;10, (B236-D236)/D236, "&gt;999%"))</f>
        <v>-8.6956521739130432E-2</v>
      </c>
      <c r="K236" s="38">
        <f>IF(H236=0, "-", IF((F236-H236)/H236&lt;10, (F236-H236)/H236, "&gt;999%"))</f>
        <v>-1.5873015873015872E-2</v>
      </c>
    </row>
    <row r="237" spans="1:11" x14ac:dyDescent="0.2">
      <c r="B237" s="83"/>
      <c r="D237" s="83"/>
      <c r="F237" s="83"/>
      <c r="H237" s="83"/>
    </row>
    <row r="238" spans="1:11" x14ac:dyDescent="0.2">
      <c r="A238" s="27" t="s">
        <v>550</v>
      </c>
      <c r="B238" s="71">
        <f>B242-B240</f>
        <v>1113</v>
      </c>
      <c r="C238" s="40">
        <f>B238/6802</f>
        <v>0.16362834460452808</v>
      </c>
      <c r="D238" s="71">
        <f>D242-D240</f>
        <v>1239</v>
      </c>
      <c r="E238" s="41">
        <f>D238/7200</f>
        <v>0.17208333333333334</v>
      </c>
      <c r="F238" s="77">
        <f>F242-F240</f>
        <v>6365</v>
      </c>
      <c r="G238" s="42">
        <f>F238/36274</f>
        <v>0.17547003363290511</v>
      </c>
      <c r="H238" s="71">
        <f>H242-H240</f>
        <v>5913</v>
      </c>
      <c r="I238" s="41">
        <f>H238/28087</f>
        <v>0.21052444191262862</v>
      </c>
      <c r="J238" s="37">
        <f>IF(D238=0, "-", IF((B238-D238)/D238&lt;10, (B238-D238)/D238, "&gt;999%"))</f>
        <v>-0.10169491525423729</v>
      </c>
      <c r="K238" s="38">
        <f>IF(H238=0, "-", IF((F238-H238)/H238&lt;10, (F238-H238)/H238, "&gt;999%"))</f>
        <v>7.6441738542195159E-2</v>
      </c>
    </row>
    <row r="239" spans="1:11" x14ac:dyDescent="0.2">
      <c r="A239" s="27"/>
      <c r="B239" s="71"/>
      <c r="C239" s="40"/>
      <c r="D239" s="71"/>
      <c r="E239" s="41"/>
      <c r="F239" s="77"/>
      <c r="G239" s="42"/>
      <c r="H239" s="71"/>
      <c r="I239" s="41"/>
      <c r="J239" s="37"/>
      <c r="K239" s="38"/>
    </row>
    <row r="240" spans="1:11" x14ac:dyDescent="0.2">
      <c r="A240" s="27" t="s">
        <v>551</v>
      </c>
      <c r="B240" s="71">
        <v>169</v>
      </c>
      <c r="C240" s="40">
        <f>B240/6802</f>
        <v>2.4845633637165538E-2</v>
      </c>
      <c r="D240" s="71">
        <v>244</v>
      </c>
      <c r="E240" s="41">
        <f>D240/7200</f>
        <v>3.3888888888888892E-2</v>
      </c>
      <c r="F240" s="77">
        <v>770</v>
      </c>
      <c r="G240" s="42">
        <f>F240/36274</f>
        <v>2.1227325357005018E-2</v>
      </c>
      <c r="H240" s="71">
        <v>708</v>
      </c>
      <c r="I240" s="41">
        <f>H240/28087</f>
        <v>2.5207391319827677E-2</v>
      </c>
      <c r="J240" s="37">
        <f>IF(D240=0, "-", IF((B240-D240)/D240&lt;10, (B240-D240)/D240, "&gt;999%"))</f>
        <v>-0.30737704918032788</v>
      </c>
      <c r="K240" s="38">
        <f>IF(H240=0, "-", IF((F240-H240)/H240&lt;10, (F240-H240)/H240, "&gt;999%"))</f>
        <v>8.7570621468926552E-2</v>
      </c>
    </row>
    <row r="241" spans="1:11" x14ac:dyDescent="0.2">
      <c r="A241" s="27"/>
      <c r="B241" s="71"/>
      <c r="C241" s="40"/>
      <c r="D241" s="71"/>
      <c r="E241" s="41"/>
      <c r="F241" s="77"/>
      <c r="G241" s="42"/>
      <c r="H241" s="71"/>
      <c r="I241" s="41"/>
      <c r="J241" s="37"/>
      <c r="K241" s="38"/>
    </row>
    <row r="242" spans="1:11" x14ac:dyDescent="0.2">
      <c r="A242" s="27" t="s">
        <v>549</v>
      </c>
      <c r="B242" s="71">
        <v>1282</v>
      </c>
      <c r="C242" s="40">
        <f>B242/6802</f>
        <v>0.18847397824169362</v>
      </c>
      <c r="D242" s="71">
        <v>1483</v>
      </c>
      <c r="E242" s="41">
        <f>D242/7200</f>
        <v>0.20597222222222222</v>
      </c>
      <c r="F242" s="77">
        <v>7135</v>
      </c>
      <c r="G242" s="42">
        <f>F242/36274</f>
        <v>0.19669735898991011</v>
      </c>
      <c r="H242" s="71">
        <v>6621</v>
      </c>
      <c r="I242" s="41">
        <f>H242/28087</f>
        <v>0.23573183323245631</v>
      </c>
      <c r="J242" s="37">
        <f>IF(D242=0, "-", IF((B242-D242)/D242&lt;10, (B242-D242)/D242, "&gt;999%"))</f>
        <v>-0.13553607552258934</v>
      </c>
      <c r="K242" s="38">
        <f>IF(H242=0, "-", IF((F242-H242)/H242&lt;10, (F242-H242)/H242, "&gt;999%"))</f>
        <v>7.7631777677088051E-2</v>
      </c>
    </row>
  </sheetData>
  <mergeCells count="58">
    <mergeCell ref="B1:K1"/>
    <mergeCell ref="B2:K2"/>
    <mergeCell ref="B186:E186"/>
    <mergeCell ref="F186:I186"/>
    <mergeCell ref="J186:K186"/>
    <mergeCell ref="B187:C187"/>
    <mergeCell ref="D187:E187"/>
    <mergeCell ref="F187:G187"/>
    <mergeCell ref="H187:I187"/>
    <mergeCell ref="B162:E162"/>
    <mergeCell ref="F162:I162"/>
    <mergeCell ref="J162:K162"/>
    <mergeCell ref="B163:C163"/>
    <mergeCell ref="D163:E163"/>
    <mergeCell ref="F163:G163"/>
    <mergeCell ref="H163:I163"/>
    <mergeCell ref="B140:E140"/>
    <mergeCell ref="F140:I140"/>
    <mergeCell ref="J140:K140"/>
    <mergeCell ref="B141:C141"/>
    <mergeCell ref="D141:E141"/>
    <mergeCell ref="F141:G141"/>
    <mergeCell ref="H141:I141"/>
    <mergeCell ref="B116:E116"/>
    <mergeCell ref="F116:I116"/>
    <mergeCell ref="J116:K116"/>
    <mergeCell ref="B117:C117"/>
    <mergeCell ref="D117:E117"/>
    <mergeCell ref="F117:G117"/>
    <mergeCell ref="H117:I117"/>
    <mergeCell ref="B81:E81"/>
    <mergeCell ref="F81:I81"/>
    <mergeCell ref="J81:K81"/>
    <mergeCell ref="B82:C82"/>
    <mergeCell ref="D82:E82"/>
    <mergeCell ref="F82:G82"/>
    <mergeCell ref="H82:I82"/>
    <mergeCell ref="B42:E42"/>
    <mergeCell ref="F42:I42"/>
    <mergeCell ref="J42:K42"/>
    <mergeCell ref="B43:C43"/>
    <mergeCell ref="D43:E43"/>
    <mergeCell ref="F43:G43"/>
    <mergeCell ref="H43:I43"/>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4" max="16383" man="1"/>
    <brk id="115" max="16383" man="1"/>
    <brk id="161" max="16383" man="1"/>
    <brk id="185" max="16383" man="1"/>
    <brk id="24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602</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IF(B46=0, "-", B7/B46)</f>
        <v>2.3400936037441498E-3</v>
      </c>
      <c r="D7" s="65">
        <v>1</v>
      </c>
      <c r="E7" s="21">
        <f>IF(D46=0, "-", D7/D46)</f>
        <v>6.7430883344571813E-4</v>
      </c>
      <c r="F7" s="81">
        <v>19</v>
      </c>
      <c r="G7" s="39">
        <f>IF(F46=0, "-", F7/F46)</f>
        <v>2.662929222144359E-3</v>
      </c>
      <c r="H7" s="65">
        <v>12</v>
      </c>
      <c r="I7" s="21">
        <f>IF(H46=0, "-", H7/H46)</f>
        <v>1.8124150430448573E-3</v>
      </c>
      <c r="J7" s="20">
        <f t="shared" ref="J7:J44" si="0">IF(D7=0, "-", IF((B7-D7)/D7&lt;10, (B7-D7)/D7, "&gt;999%"))</f>
        <v>2</v>
      </c>
      <c r="K7" s="21">
        <f t="shared" ref="K7:K44" si="1">IF(H7=0, "-", IF((F7-H7)/H7&lt;10, (F7-H7)/H7, "&gt;999%"))</f>
        <v>0.58333333333333337</v>
      </c>
    </row>
    <row r="8" spans="1:11" x14ac:dyDescent="0.2">
      <c r="A8" s="7" t="s">
        <v>32</v>
      </c>
      <c r="B8" s="65">
        <v>0</v>
      </c>
      <c r="C8" s="39">
        <f>IF(B46=0, "-", B8/B46)</f>
        <v>0</v>
      </c>
      <c r="D8" s="65">
        <v>0</v>
      </c>
      <c r="E8" s="21">
        <f>IF(D46=0, "-", D8/D46)</f>
        <v>0</v>
      </c>
      <c r="F8" s="81">
        <v>3</v>
      </c>
      <c r="G8" s="39">
        <f>IF(F46=0, "-", F8/F46)</f>
        <v>4.2046250875963558E-4</v>
      </c>
      <c r="H8" s="65">
        <v>2</v>
      </c>
      <c r="I8" s="21">
        <f>IF(H46=0, "-", H8/H46)</f>
        <v>3.0206917384080956E-4</v>
      </c>
      <c r="J8" s="20" t="str">
        <f t="shared" si="0"/>
        <v>-</v>
      </c>
      <c r="K8" s="21">
        <f t="shared" si="1"/>
        <v>0.5</v>
      </c>
    </row>
    <row r="9" spans="1:11" x14ac:dyDescent="0.2">
      <c r="A9" s="7" t="s">
        <v>33</v>
      </c>
      <c r="B9" s="65">
        <v>10</v>
      </c>
      <c r="C9" s="39">
        <f>IF(B46=0, "-", B9/B46)</f>
        <v>7.8003120124804995E-3</v>
      </c>
      <c r="D9" s="65">
        <v>23</v>
      </c>
      <c r="E9" s="21">
        <f>IF(D46=0, "-", D9/D46)</f>
        <v>1.5509103169251517E-2</v>
      </c>
      <c r="F9" s="81">
        <v>79</v>
      </c>
      <c r="G9" s="39">
        <f>IF(F46=0, "-", F9/F46)</f>
        <v>1.1072179397337071E-2</v>
      </c>
      <c r="H9" s="65">
        <v>88</v>
      </c>
      <c r="I9" s="21">
        <f>IF(H46=0, "-", H9/H46)</f>
        <v>1.329104364899562E-2</v>
      </c>
      <c r="J9" s="20">
        <f t="shared" si="0"/>
        <v>-0.56521739130434778</v>
      </c>
      <c r="K9" s="21">
        <f t="shared" si="1"/>
        <v>-0.10227272727272728</v>
      </c>
    </row>
    <row r="10" spans="1:11" x14ac:dyDescent="0.2">
      <c r="A10" s="7" t="s">
        <v>34</v>
      </c>
      <c r="B10" s="65">
        <v>2</v>
      </c>
      <c r="C10" s="39">
        <f>IF(B46=0, "-", B10/B46)</f>
        <v>1.5600624024960999E-3</v>
      </c>
      <c r="D10" s="65">
        <v>2</v>
      </c>
      <c r="E10" s="21">
        <f>IF(D46=0, "-", D10/D46)</f>
        <v>1.3486176668914363E-3</v>
      </c>
      <c r="F10" s="81">
        <v>4</v>
      </c>
      <c r="G10" s="39">
        <f>IF(F46=0, "-", F10/F46)</f>
        <v>5.6061667834618077E-4</v>
      </c>
      <c r="H10" s="65">
        <v>8</v>
      </c>
      <c r="I10" s="21">
        <f>IF(H46=0, "-", H10/H46)</f>
        <v>1.2082766953632382E-3</v>
      </c>
      <c r="J10" s="20">
        <f t="shared" si="0"/>
        <v>0</v>
      </c>
      <c r="K10" s="21">
        <f t="shared" si="1"/>
        <v>-0.5</v>
      </c>
    </row>
    <row r="11" spans="1:11" x14ac:dyDescent="0.2">
      <c r="A11" s="7" t="s">
        <v>35</v>
      </c>
      <c r="B11" s="65">
        <v>45</v>
      </c>
      <c r="C11" s="39">
        <f>IF(B46=0, "-", B11/B46)</f>
        <v>3.5101404056162244E-2</v>
      </c>
      <c r="D11" s="65">
        <v>41</v>
      </c>
      <c r="E11" s="21">
        <f>IF(D46=0, "-", D11/D46)</f>
        <v>2.7646662171274445E-2</v>
      </c>
      <c r="F11" s="81">
        <v>223</v>
      </c>
      <c r="G11" s="39">
        <f>IF(F46=0, "-", F11/F46)</f>
        <v>3.1254379817799577E-2</v>
      </c>
      <c r="H11" s="65">
        <v>163</v>
      </c>
      <c r="I11" s="21">
        <f>IF(H46=0, "-", H11/H46)</f>
        <v>2.4618637668025977E-2</v>
      </c>
      <c r="J11" s="20">
        <f t="shared" si="0"/>
        <v>9.7560975609756101E-2</v>
      </c>
      <c r="K11" s="21">
        <f t="shared" si="1"/>
        <v>0.36809815950920244</v>
      </c>
    </row>
    <row r="12" spans="1:11" x14ac:dyDescent="0.2">
      <c r="A12" s="7" t="s">
        <v>37</v>
      </c>
      <c r="B12" s="65">
        <v>0</v>
      </c>
      <c r="C12" s="39">
        <f>IF(B46=0, "-", B12/B46)</f>
        <v>0</v>
      </c>
      <c r="D12" s="65">
        <v>2</v>
      </c>
      <c r="E12" s="21">
        <f>IF(D46=0, "-", D12/D46)</f>
        <v>1.3486176668914363E-3</v>
      </c>
      <c r="F12" s="81">
        <v>7</v>
      </c>
      <c r="G12" s="39">
        <f>IF(F46=0, "-", F12/F46)</f>
        <v>9.8107918710581645E-4</v>
      </c>
      <c r="H12" s="65">
        <v>9</v>
      </c>
      <c r="I12" s="21">
        <f>IF(H46=0, "-", H12/H46)</f>
        <v>1.3593112822836431E-3</v>
      </c>
      <c r="J12" s="20">
        <f t="shared" si="0"/>
        <v>-1</v>
      </c>
      <c r="K12" s="21">
        <f t="shared" si="1"/>
        <v>-0.22222222222222221</v>
      </c>
    </row>
    <row r="13" spans="1:11" x14ac:dyDescent="0.2">
      <c r="A13" s="7" t="s">
        <v>38</v>
      </c>
      <c r="B13" s="65">
        <v>1</v>
      </c>
      <c r="C13" s="39">
        <f>IF(B46=0, "-", B13/B46)</f>
        <v>7.8003120124804995E-4</v>
      </c>
      <c r="D13" s="65">
        <v>0</v>
      </c>
      <c r="E13" s="21">
        <f>IF(D46=0, "-", D13/D46)</f>
        <v>0</v>
      </c>
      <c r="F13" s="81">
        <v>2</v>
      </c>
      <c r="G13" s="39">
        <f>IF(F46=0, "-", F13/F46)</f>
        <v>2.8030833917309038E-4</v>
      </c>
      <c r="H13" s="65">
        <v>0</v>
      </c>
      <c r="I13" s="21">
        <f>IF(H46=0, "-", H13/H46)</f>
        <v>0</v>
      </c>
      <c r="J13" s="20" t="str">
        <f t="shared" si="0"/>
        <v>-</v>
      </c>
      <c r="K13" s="21" t="str">
        <f t="shared" si="1"/>
        <v>-</v>
      </c>
    </row>
    <row r="14" spans="1:11" x14ac:dyDescent="0.2">
      <c r="A14" s="7" t="s">
        <v>40</v>
      </c>
      <c r="B14" s="65">
        <v>0</v>
      </c>
      <c r="C14" s="39">
        <f>IF(B46=0, "-", B14/B46)</f>
        <v>0</v>
      </c>
      <c r="D14" s="65">
        <v>0</v>
      </c>
      <c r="E14" s="21">
        <f>IF(D46=0, "-", D14/D46)</f>
        <v>0</v>
      </c>
      <c r="F14" s="81">
        <v>2</v>
      </c>
      <c r="G14" s="39">
        <f>IF(F46=0, "-", F14/F46)</f>
        <v>2.8030833917309038E-4</v>
      </c>
      <c r="H14" s="65">
        <v>5</v>
      </c>
      <c r="I14" s="21">
        <f>IF(H46=0, "-", H14/H46)</f>
        <v>7.5517293460202384E-4</v>
      </c>
      <c r="J14" s="20" t="str">
        <f t="shared" si="0"/>
        <v>-</v>
      </c>
      <c r="K14" s="21">
        <f t="shared" si="1"/>
        <v>-0.6</v>
      </c>
    </row>
    <row r="15" spans="1:11" x14ac:dyDescent="0.2">
      <c r="A15" s="7" t="s">
        <v>41</v>
      </c>
      <c r="B15" s="65">
        <v>9</v>
      </c>
      <c r="C15" s="39">
        <f>IF(B46=0, "-", B15/B46)</f>
        <v>7.0202808112324495E-3</v>
      </c>
      <c r="D15" s="65">
        <v>2</v>
      </c>
      <c r="E15" s="21">
        <f>IF(D46=0, "-", D15/D46)</f>
        <v>1.3486176668914363E-3</v>
      </c>
      <c r="F15" s="81">
        <v>25</v>
      </c>
      <c r="G15" s="39">
        <f>IF(F46=0, "-", F15/F46)</f>
        <v>3.5038542396636299E-3</v>
      </c>
      <c r="H15" s="65">
        <v>15</v>
      </c>
      <c r="I15" s="21">
        <f>IF(H46=0, "-", H15/H46)</f>
        <v>2.2655188038060714E-3</v>
      </c>
      <c r="J15" s="20">
        <f t="shared" si="0"/>
        <v>3.5</v>
      </c>
      <c r="K15" s="21">
        <f t="shared" si="1"/>
        <v>0.66666666666666663</v>
      </c>
    </row>
    <row r="16" spans="1:11" x14ac:dyDescent="0.2">
      <c r="A16" s="7" t="s">
        <v>43</v>
      </c>
      <c r="B16" s="65">
        <v>42</v>
      </c>
      <c r="C16" s="39">
        <f>IF(B46=0, "-", B16/B46)</f>
        <v>3.2761310452418098E-2</v>
      </c>
      <c r="D16" s="65">
        <v>50</v>
      </c>
      <c r="E16" s="21">
        <f>IF(D46=0, "-", D16/D46)</f>
        <v>3.3715441672285906E-2</v>
      </c>
      <c r="F16" s="81">
        <v>155</v>
      </c>
      <c r="G16" s="39">
        <f>IF(F46=0, "-", F16/F46)</f>
        <v>2.1723896285914507E-2</v>
      </c>
      <c r="H16" s="65">
        <v>199</v>
      </c>
      <c r="I16" s="21">
        <f>IF(H46=0, "-", H16/H46)</f>
        <v>3.0055882797160548E-2</v>
      </c>
      <c r="J16" s="20">
        <f t="shared" si="0"/>
        <v>-0.16</v>
      </c>
      <c r="K16" s="21">
        <f t="shared" si="1"/>
        <v>-0.22110552763819097</v>
      </c>
    </row>
    <row r="17" spans="1:11" x14ac:dyDescent="0.2">
      <c r="A17" s="7" t="s">
        <v>46</v>
      </c>
      <c r="B17" s="65">
        <v>1</v>
      </c>
      <c r="C17" s="39">
        <f>IF(B46=0, "-", B17/B46)</f>
        <v>7.8003120124804995E-4</v>
      </c>
      <c r="D17" s="65">
        <v>6</v>
      </c>
      <c r="E17" s="21">
        <f>IF(D46=0, "-", D17/D46)</f>
        <v>4.045853000674309E-3</v>
      </c>
      <c r="F17" s="81">
        <v>1</v>
      </c>
      <c r="G17" s="39">
        <f>IF(F46=0, "-", F17/F46)</f>
        <v>1.4015416958654519E-4</v>
      </c>
      <c r="H17" s="65">
        <v>10</v>
      </c>
      <c r="I17" s="21">
        <f>IF(H46=0, "-", H17/H46)</f>
        <v>1.5103458692040477E-3</v>
      </c>
      <c r="J17" s="20">
        <f t="shared" si="0"/>
        <v>-0.83333333333333337</v>
      </c>
      <c r="K17" s="21">
        <f t="shared" si="1"/>
        <v>-0.9</v>
      </c>
    </row>
    <row r="18" spans="1:11" x14ac:dyDescent="0.2">
      <c r="A18" s="7" t="s">
        <v>49</v>
      </c>
      <c r="B18" s="65">
        <v>0</v>
      </c>
      <c r="C18" s="39">
        <f>IF(B46=0, "-", B18/B46)</f>
        <v>0</v>
      </c>
      <c r="D18" s="65">
        <v>26</v>
      </c>
      <c r="E18" s="21">
        <f>IF(D46=0, "-", D18/D46)</f>
        <v>1.753202966958867E-2</v>
      </c>
      <c r="F18" s="81">
        <v>0</v>
      </c>
      <c r="G18" s="39">
        <f>IF(F46=0, "-", F18/F46)</f>
        <v>0</v>
      </c>
      <c r="H18" s="65">
        <v>234</v>
      </c>
      <c r="I18" s="21">
        <f>IF(H46=0, "-", H18/H46)</f>
        <v>3.5342093339374714E-2</v>
      </c>
      <c r="J18" s="20">
        <f t="shared" si="0"/>
        <v>-1</v>
      </c>
      <c r="K18" s="21">
        <f t="shared" si="1"/>
        <v>-1</v>
      </c>
    </row>
    <row r="19" spans="1:11" x14ac:dyDescent="0.2">
      <c r="A19" s="7" t="s">
        <v>50</v>
      </c>
      <c r="B19" s="65">
        <v>10</v>
      </c>
      <c r="C19" s="39">
        <f>IF(B46=0, "-", B19/B46)</f>
        <v>7.8003120124804995E-3</v>
      </c>
      <c r="D19" s="65">
        <v>60</v>
      </c>
      <c r="E19" s="21">
        <f>IF(D46=0, "-", D19/D46)</f>
        <v>4.0458530006743092E-2</v>
      </c>
      <c r="F19" s="81">
        <v>166</v>
      </c>
      <c r="G19" s="39">
        <f>IF(F46=0, "-", F19/F46)</f>
        <v>2.3265592151366504E-2</v>
      </c>
      <c r="H19" s="65">
        <v>355</v>
      </c>
      <c r="I19" s="21">
        <f>IF(H46=0, "-", H19/H46)</f>
        <v>5.3617278356743694E-2</v>
      </c>
      <c r="J19" s="20">
        <f t="shared" si="0"/>
        <v>-0.83333333333333337</v>
      </c>
      <c r="K19" s="21">
        <f t="shared" si="1"/>
        <v>-0.53239436619718306</v>
      </c>
    </row>
    <row r="20" spans="1:11" x14ac:dyDescent="0.2">
      <c r="A20" s="7" t="s">
        <v>51</v>
      </c>
      <c r="B20" s="65">
        <v>92</v>
      </c>
      <c r="C20" s="39">
        <f>IF(B46=0, "-", B20/B46)</f>
        <v>7.1762870514820595E-2</v>
      </c>
      <c r="D20" s="65">
        <v>146</v>
      </c>
      <c r="E20" s="21">
        <f>IF(D46=0, "-", D20/D46)</f>
        <v>9.844908968307485E-2</v>
      </c>
      <c r="F20" s="81">
        <v>697</v>
      </c>
      <c r="G20" s="39">
        <f>IF(F46=0, "-", F20/F46)</f>
        <v>9.7687456201822009E-2</v>
      </c>
      <c r="H20" s="65">
        <v>561</v>
      </c>
      <c r="I20" s="21">
        <f>IF(H46=0, "-", H20/H46)</f>
        <v>8.4730403262347084E-2</v>
      </c>
      <c r="J20" s="20">
        <f t="shared" si="0"/>
        <v>-0.36986301369863012</v>
      </c>
      <c r="K20" s="21">
        <f t="shared" si="1"/>
        <v>0.24242424242424243</v>
      </c>
    </row>
    <row r="21" spans="1:11" x14ac:dyDescent="0.2">
      <c r="A21" s="7" t="s">
        <v>58</v>
      </c>
      <c r="B21" s="65">
        <v>5</v>
      </c>
      <c r="C21" s="39">
        <f>IF(B46=0, "-", B21/B46)</f>
        <v>3.9001560062402497E-3</v>
      </c>
      <c r="D21" s="65">
        <v>3</v>
      </c>
      <c r="E21" s="21">
        <f>IF(D46=0, "-", D21/D46)</f>
        <v>2.0229265003371545E-3</v>
      </c>
      <c r="F21" s="81">
        <v>5</v>
      </c>
      <c r="G21" s="39">
        <f>IF(F46=0, "-", F21/F46)</f>
        <v>7.0077084793272596E-4</v>
      </c>
      <c r="H21" s="65">
        <v>14</v>
      </c>
      <c r="I21" s="21">
        <f>IF(H46=0, "-", H21/H46)</f>
        <v>2.1144842168856668E-3</v>
      </c>
      <c r="J21" s="20">
        <f t="shared" si="0"/>
        <v>0.66666666666666663</v>
      </c>
      <c r="K21" s="21">
        <f t="shared" si="1"/>
        <v>-0.6428571428571429</v>
      </c>
    </row>
    <row r="22" spans="1:11" x14ac:dyDescent="0.2">
      <c r="A22" s="7" t="s">
        <v>61</v>
      </c>
      <c r="B22" s="65">
        <v>286</v>
      </c>
      <c r="C22" s="39">
        <f>IF(B46=0, "-", B22/B46)</f>
        <v>0.22308892355694226</v>
      </c>
      <c r="D22" s="65">
        <v>178</v>
      </c>
      <c r="E22" s="21">
        <f>IF(D46=0, "-", D22/D46)</f>
        <v>0.12002697235333783</v>
      </c>
      <c r="F22" s="81">
        <v>1191</v>
      </c>
      <c r="G22" s="39">
        <f>IF(F46=0, "-", F22/F46)</f>
        <v>0.16692361597757532</v>
      </c>
      <c r="H22" s="65">
        <v>801</v>
      </c>
      <c r="I22" s="21">
        <f>IF(H46=0, "-", H22/H46)</f>
        <v>0.12097870412324423</v>
      </c>
      <c r="J22" s="20">
        <f t="shared" si="0"/>
        <v>0.6067415730337079</v>
      </c>
      <c r="K22" s="21">
        <f t="shared" si="1"/>
        <v>0.48689138576779029</v>
      </c>
    </row>
    <row r="23" spans="1:11" x14ac:dyDescent="0.2">
      <c r="A23" s="7" t="s">
        <v>62</v>
      </c>
      <c r="B23" s="65">
        <v>0</v>
      </c>
      <c r="C23" s="39">
        <f>IF(B46=0, "-", B23/B46)</f>
        <v>0</v>
      </c>
      <c r="D23" s="65">
        <v>1</v>
      </c>
      <c r="E23" s="21">
        <f>IF(D46=0, "-", D23/D46)</f>
        <v>6.7430883344571813E-4</v>
      </c>
      <c r="F23" s="81">
        <v>2</v>
      </c>
      <c r="G23" s="39">
        <f>IF(F46=0, "-", F23/F46)</f>
        <v>2.8030833917309038E-4</v>
      </c>
      <c r="H23" s="65">
        <v>3</v>
      </c>
      <c r="I23" s="21">
        <f>IF(H46=0, "-", H23/H46)</f>
        <v>4.5310376076121433E-4</v>
      </c>
      <c r="J23" s="20">
        <f t="shared" si="0"/>
        <v>-1</v>
      </c>
      <c r="K23" s="21">
        <f t="shared" si="1"/>
        <v>-0.33333333333333331</v>
      </c>
    </row>
    <row r="24" spans="1:11" x14ac:dyDescent="0.2">
      <c r="A24" s="7" t="s">
        <v>64</v>
      </c>
      <c r="B24" s="65">
        <v>2</v>
      </c>
      <c r="C24" s="39">
        <f>IF(B46=0, "-", B24/B46)</f>
        <v>1.5600624024960999E-3</v>
      </c>
      <c r="D24" s="65">
        <v>3</v>
      </c>
      <c r="E24" s="21">
        <f>IF(D46=0, "-", D24/D46)</f>
        <v>2.0229265003371545E-3</v>
      </c>
      <c r="F24" s="81">
        <v>15</v>
      </c>
      <c r="G24" s="39">
        <f>IF(F46=0, "-", F24/F46)</f>
        <v>2.1023125437981782E-3</v>
      </c>
      <c r="H24" s="65">
        <v>10</v>
      </c>
      <c r="I24" s="21">
        <f>IF(H46=0, "-", H24/H46)</f>
        <v>1.5103458692040477E-3</v>
      </c>
      <c r="J24" s="20">
        <f t="shared" si="0"/>
        <v>-0.33333333333333331</v>
      </c>
      <c r="K24" s="21">
        <f t="shared" si="1"/>
        <v>0.5</v>
      </c>
    </row>
    <row r="25" spans="1:11" x14ac:dyDescent="0.2">
      <c r="A25" s="7" t="s">
        <v>65</v>
      </c>
      <c r="B25" s="65">
        <v>10</v>
      </c>
      <c r="C25" s="39">
        <f>IF(B46=0, "-", B25/B46)</f>
        <v>7.8003120124804995E-3</v>
      </c>
      <c r="D25" s="65">
        <v>16</v>
      </c>
      <c r="E25" s="21">
        <f>IF(D46=0, "-", D25/D46)</f>
        <v>1.078894133513149E-2</v>
      </c>
      <c r="F25" s="81">
        <v>57</v>
      </c>
      <c r="G25" s="39">
        <f>IF(F46=0, "-", F25/F46)</f>
        <v>7.9887876664330761E-3</v>
      </c>
      <c r="H25" s="65">
        <v>36</v>
      </c>
      <c r="I25" s="21">
        <f>IF(H46=0, "-", H25/H46)</f>
        <v>5.4372451291345722E-3</v>
      </c>
      <c r="J25" s="20">
        <f t="shared" si="0"/>
        <v>-0.375</v>
      </c>
      <c r="K25" s="21">
        <f t="shared" si="1"/>
        <v>0.58333333333333337</v>
      </c>
    </row>
    <row r="26" spans="1:11" x14ac:dyDescent="0.2">
      <c r="A26" s="7" t="s">
        <v>66</v>
      </c>
      <c r="B26" s="65">
        <v>0</v>
      </c>
      <c r="C26" s="39">
        <f>IF(B46=0, "-", B26/B46)</f>
        <v>0</v>
      </c>
      <c r="D26" s="65">
        <v>0</v>
      </c>
      <c r="E26" s="21">
        <f>IF(D46=0, "-", D26/D46)</f>
        <v>0</v>
      </c>
      <c r="F26" s="81">
        <v>1</v>
      </c>
      <c r="G26" s="39">
        <f>IF(F46=0, "-", F26/F46)</f>
        <v>1.4015416958654519E-4</v>
      </c>
      <c r="H26" s="65">
        <v>1</v>
      </c>
      <c r="I26" s="21">
        <f>IF(H46=0, "-", H26/H46)</f>
        <v>1.5103458692040478E-4</v>
      </c>
      <c r="J26" s="20" t="str">
        <f t="shared" si="0"/>
        <v>-</v>
      </c>
      <c r="K26" s="21">
        <f t="shared" si="1"/>
        <v>0</v>
      </c>
    </row>
    <row r="27" spans="1:11" x14ac:dyDescent="0.2">
      <c r="A27" s="7" t="s">
        <v>69</v>
      </c>
      <c r="B27" s="65">
        <v>0</v>
      </c>
      <c r="C27" s="39">
        <f>IF(B46=0, "-", B27/B46)</f>
        <v>0</v>
      </c>
      <c r="D27" s="65">
        <v>1</v>
      </c>
      <c r="E27" s="21">
        <f>IF(D46=0, "-", D27/D46)</f>
        <v>6.7430883344571813E-4</v>
      </c>
      <c r="F27" s="81">
        <v>0</v>
      </c>
      <c r="G27" s="39">
        <f>IF(F46=0, "-", F27/F46)</f>
        <v>0</v>
      </c>
      <c r="H27" s="65">
        <v>2</v>
      </c>
      <c r="I27" s="21">
        <f>IF(H46=0, "-", H27/H46)</f>
        <v>3.0206917384080956E-4</v>
      </c>
      <c r="J27" s="20">
        <f t="shared" si="0"/>
        <v>-1</v>
      </c>
      <c r="K27" s="21">
        <f t="shared" si="1"/>
        <v>-1</v>
      </c>
    </row>
    <row r="28" spans="1:11" x14ac:dyDescent="0.2">
      <c r="A28" s="7" t="s">
        <v>70</v>
      </c>
      <c r="B28" s="65">
        <v>191</v>
      </c>
      <c r="C28" s="39">
        <f>IF(B46=0, "-", B28/B46)</f>
        <v>0.14898595943837753</v>
      </c>
      <c r="D28" s="65">
        <v>167</v>
      </c>
      <c r="E28" s="21">
        <f>IF(D46=0, "-", D28/D46)</f>
        <v>0.11260957518543493</v>
      </c>
      <c r="F28" s="81">
        <v>958</v>
      </c>
      <c r="G28" s="39">
        <f>IF(F46=0, "-", F28/F46)</f>
        <v>0.13426769446391029</v>
      </c>
      <c r="H28" s="65">
        <v>737</v>
      </c>
      <c r="I28" s="21">
        <f>IF(H46=0, "-", H28/H46)</f>
        <v>0.11131249056033832</v>
      </c>
      <c r="J28" s="20">
        <f t="shared" si="0"/>
        <v>0.1437125748502994</v>
      </c>
      <c r="K28" s="21">
        <f t="shared" si="1"/>
        <v>0.29986431478968795</v>
      </c>
    </row>
    <row r="29" spans="1:11" x14ac:dyDescent="0.2">
      <c r="A29" s="7" t="s">
        <v>71</v>
      </c>
      <c r="B29" s="65">
        <v>1</v>
      </c>
      <c r="C29" s="39">
        <f>IF(B46=0, "-", B29/B46)</f>
        <v>7.8003120124804995E-4</v>
      </c>
      <c r="D29" s="65">
        <v>1</v>
      </c>
      <c r="E29" s="21">
        <f>IF(D46=0, "-", D29/D46)</f>
        <v>6.7430883344571813E-4</v>
      </c>
      <c r="F29" s="81">
        <v>3</v>
      </c>
      <c r="G29" s="39">
        <f>IF(F46=0, "-", F29/F46)</f>
        <v>4.2046250875963558E-4</v>
      </c>
      <c r="H29" s="65">
        <v>6</v>
      </c>
      <c r="I29" s="21">
        <f>IF(H46=0, "-", H29/H46)</f>
        <v>9.0620752152242867E-4</v>
      </c>
      <c r="J29" s="20">
        <f t="shared" si="0"/>
        <v>0</v>
      </c>
      <c r="K29" s="21">
        <f t="shared" si="1"/>
        <v>-0.5</v>
      </c>
    </row>
    <row r="30" spans="1:11" x14ac:dyDescent="0.2">
      <c r="A30" s="7" t="s">
        <v>72</v>
      </c>
      <c r="B30" s="65">
        <v>59</v>
      </c>
      <c r="C30" s="39">
        <f>IF(B46=0, "-", B30/B46)</f>
        <v>4.6021840873634944E-2</v>
      </c>
      <c r="D30" s="65">
        <v>133</v>
      </c>
      <c r="E30" s="21">
        <f>IF(D46=0, "-", D30/D46)</f>
        <v>8.9683074848280517E-2</v>
      </c>
      <c r="F30" s="81">
        <v>268</v>
      </c>
      <c r="G30" s="39">
        <f>IF(F46=0, "-", F30/F46)</f>
        <v>3.7561317449194116E-2</v>
      </c>
      <c r="H30" s="65">
        <v>298</v>
      </c>
      <c r="I30" s="21">
        <f>IF(H46=0, "-", H30/H46)</f>
        <v>4.5008306902280623E-2</v>
      </c>
      <c r="J30" s="20">
        <f t="shared" si="0"/>
        <v>-0.55639097744360899</v>
      </c>
      <c r="K30" s="21">
        <f t="shared" si="1"/>
        <v>-0.10067114093959731</v>
      </c>
    </row>
    <row r="31" spans="1:11" x14ac:dyDescent="0.2">
      <c r="A31" s="7" t="s">
        <v>74</v>
      </c>
      <c r="B31" s="65">
        <v>1</v>
      </c>
      <c r="C31" s="39">
        <f>IF(B46=0, "-", B31/B46)</f>
        <v>7.8003120124804995E-4</v>
      </c>
      <c r="D31" s="65">
        <v>1</v>
      </c>
      <c r="E31" s="21">
        <f>IF(D46=0, "-", D31/D46)</f>
        <v>6.7430883344571813E-4</v>
      </c>
      <c r="F31" s="81">
        <v>2</v>
      </c>
      <c r="G31" s="39">
        <f>IF(F46=0, "-", F31/F46)</f>
        <v>2.8030833917309038E-4</v>
      </c>
      <c r="H31" s="65">
        <v>8</v>
      </c>
      <c r="I31" s="21">
        <f>IF(H46=0, "-", H31/H46)</f>
        <v>1.2082766953632382E-3</v>
      </c>
      <c r="J31" s="20">
        <f t="shared" si="0"/>
        <v>0</v>
      </c>
      <c r="K31" s="21">
        <f t="shared" si="1"/>
        <v>-0.75</v>
      </c>
    </row>
    <row r="32" spans="1:11" x14ac:dyDescent="0.2">
      <c r="A32" s="7" t="s">
        <v>75</v>
      </c>
      <c r="B32" s="65">
        <v>51</v>
      </c>
      <c r="C32" s="39">
        <f>IF(B46=0, "-", B32/B46)</f>
        <v>3.9781591263650544E-2</v>
      </c>
      <c r="D32" s="65">
        <v>43</v>
      </c>
      <c r="E32" s="21">
        <f>IF(D46=0, "-", D32/D46)</f>
        <v>2.8995279838165879E-2</v>
      </c>
      <c r="F32" s="81">
        <v>426</v>
      </c>
      <c r="G32" s="39">
        <f>IF(F46=0, "-", F32/F46)</f>
        <v>5.9705676243868258E-2</v>
      </c>
      <c r="H32" s="65">
        <v>157</v>
      </c>
      <c r="I32" s="21">
        <f>IF(H46=0, "-", H32/H46)</f>
        <v>2.3712430146503548E-2</v>
      </c>
      <c r="J32" s="20">
        <f t="shared" si="0"/>
        <v>0.18604651162790697</v>
      </c>
      <c r="K32" s="21">
        <f t="shared" si="1"/>
        <v>1.713375796178344</v>
      </c>
    </row>
    <row r="33" spans="1:11" x14ac:dyDescent="0.2">
      <c r="A33" s="7" t="s">
        <v>76</v>
      </c>
      <c r="B33" s="65">
        <v>16</v>
      </c>
      <c r="C33" s="39">
        <f>IF(B46=0, "-", B33/B46)</f>
        <v>1.2480499219968799E-2</v>
      </c>
      <c r="D33" s="65">
        <v>13</v>
      </c>
      <c r="E33" s="21">
        <f>IF(D46=0, "-", D33/D46)</f>
        <v>8.7660148347943351E-3</v>
      </c>
      <c r="F33" s="81">
        <v>55</v>
      </c>
      <c r="G33" s="39">
        <f>IF(F46=0, "-", F33/F46)</f>
        <v>7.7084793272599863E-3</v>
      </c>
      <c r="H33" s="65">
        <v>35</v>
      </c>
      <c r="I33" s="21">
        <f>IF(H46=0, "-", H33/H46)</f>
        <v>5.2862105422141672E-3</v>
      </c>
      <c r="J33" s="20">
        <f t="shared" si="0"/>
        <v>0.23076923076923078</v>
      </c>
      <c r="K33" s="21">
        <f t="shared" si="1"/>
        <v>0.5714285714285714</v>
      </c>
    </row>
    <row r="34" spans="1:11" x14ac:dyDescent="0.2">
      <c r="A34" s="7" t="s">
        <v>77</v>
      </c>
      <c r="B34" s="65">
        <v>0</v>
      </c>
      <c r="C34" s="39">
        <f>IF(B46=0, "-", B34/B46)</f>
        <v>0</v>
      </c>
      <c r="D34" s="65">
        <v>8</v>
      </c>
      <c r="E34" s="21">
        <f>IF(D46=0, "-", D34/D46)</f>
        <v>5.394470667565745E-3</v>
      </c>
      <c r="F34" s="81">
        <v>33</v>
      </c>
      <c r="G34" s="39">
        <f>IF(F46=0, "-", F34/F46)</f>
        <v>4.6250875963559914E-3</v>
      </c>
      <c r="H34" s="65">
        <v>43</v>
      </c>
      <c r="I34" s="21">
        <f>IF(H46=0, "-", H34/H46)</f>
        <v>6.494487237577405E-3</v>
      </c>
      <c r="J34" s="20">
        <f t="shared" si="0"/>
        <v>-1</v>
      </c>
      <c r="K34" s="21">
        <f t="shared" si="1"/>
        <v>-0.23255813953488372</v>
      </c>
    </row>
    <row r="35" spans="1:11" x14ac:dyDescent="0.2">
      <c r="A35" s="7" t="s">
        <v>78</v>
      </c>
      <c r="B35" s="65">
        <v>7</v>
      </c>
      <c r="C35" s="39">
        <f>IF(B46=0, "-", B35/B46)</f>
        <v>5.4602184087363496E-3</v>
      </c>
      <c r="D35" s="65">
        <v>4</v>
      </c>
      <c r="E35" s="21">
        <f>IF(D46=0, "-", D35/D46)</f>
        <v>2.6972353337828725E-3</v>
      </c>
      <c r="F35" s="81">
        <v>15</v>
      </c>
      <c r="G35" s="39">
        <f>IF(F46=0, "-", F35/F46)</f>
        <v>2.1023125437981782E-3</v>
      </c>
      <c r="H35" s="65">
        <v>15</v>
      </c>
      <c r="I35" s="21">
        <f>IF(H46=0, "-", H35/H46)</f>
        <v>2.2655188038060714E-3</v>
      </c>
      <c r="J35" s="20">
        <f t="shared" si="0"/>
        <v>0.75</v>
      </c>
      <c r="K35" s="21">
        <f t="shared" si="1"/>
        <v>0</v>
      </c>
    </row>
    <row r="36" spans="1:11" x14ac:dyDescent="0.2">
      <c r="A36" s="7" t="s">
        <v>79</v>
      </c>
      <c r="B36" s="65">
        <v>0</v>
      </c>
      <c r="C36" s="39">
        <f>IF(B46=0, "-", B36/B46)</f>
        <v>0</v>
      </c>
      <c r="D36" s="65">
        <v>2</v>
      </c>
      <c r="E36" s="21">
        <f>IF(D46=0, "-", D36/D46)</f>
        <v>1.3486176668914363E-3</v>
      </c>
      <c r="F36" s="81">
        <v>1</v>
      </c>
      <c r="G36" s="39">
        <f>IF(F46=0, "-", F36/F46)</f>
        <v>1.4015416958654519E-4</v>
      </c>
      <c r="H36" s="65">
        <v>5</v>
      </c>
      <c r="I36" s="21">
        <f>IF(H46=0, "-", H36/H46)</f>
        <v>7.5517293460202384E-4</v>
      </c>
      <c r="J36" s="20">
        <f t="shared" si="0"/>
        <v>-1</v>
      </c>
      <c r="K36" s="21">
        <f t="shared" si="1"/>
        <v>-0.8</v>
      </c>
    </row>
    <row r="37" spans="1:11" x14ac:dyDescent="0.2">
      <c r="A37" s="7" t="s">
        <v>80</v>
      </c>
      <c r="B37" s="65">
        <v>9</v>
      </c>
      <c r="C37" s="39">
        <f>IF(B46=0, "-", B37/B46)</f>
        <v>7.0202808112324495E-3</v>
      </c>
      <c r="D37" s="65">
        <v>3</v>
      </c>
      <c r="E37" s="21">
        <f>IF(D46=0, "-", D37/D46)</f>
        <v>2.0229265003371545E-3</v>
      </c>
      <c r="F37" s="81">
        <v>44</v>
      </c>
      <c r="G37" s="39">
        <f>IF(F46=0, "-", F37/F46)</f>
        <v>6.1667834618079889E-3</v>
      </c>
      <c r="H37" s="65">
        <v>23</v>
      </c>
      <c r="I37" s="21">
        <f>IF(H46=0, "-", H37/H46)</f>
        <v>3.4737954991693096E-3</v>
      </c>
      <c r="J37" s="20">
        <f t="shared" si="0"/>
        <v>2</v>
      </c>
      <c r="K37" s="21">
        <f t="shared" si="1"/>
        <v>0.91304347826086951</v>
      </c>
    </row>
    <row r="38" spans="1:11" x14ac:dyDescent="0.2">
      <c r="A38" s="7" t="s">
        <v>82</v>
      </c>
      <c r="B38" s="65">
        <v>1</v>
      </c>
      <c r="C38" s="39">
        <f>IF(B46=0, "-", B38/B46)</f>
        <v>7.8003120124804995E-4</v>
      </c>
      <c r="D38" s="65">
        <v>0</v>
      </c>
      <c r="E38" s="21">
        <f>IF(D46=0, "-", D38/D46)</f>
        <v>0</v>
      </c>
      <c r="F38" s="81">
        <v>2</v>
      </c>
      <c r="G38" s="39">
        <f>IF(F46=0, "-", F38/F46)</f>
        <v>2.8030833917309038E-4</v>
      </c>
      <c r="H38" s="65">
        <v>3</v>
      </c>
      <c r="I38" s="21">
        <f>IF(H46=0, "-", H38/H46)</f>
        <v>4.5310376076121433E-4</v>
      </c>
      <c r="J38" s="20" t="str">
        <f t="shared" si="0"/>
        <v>-</v>
      </c>
      <c r="K38" s="21">
        <f t="shared" si="1"/>
        <v>-0.33333333333333331</v>
      </c>
    </row>
    <row r="39" spans="1:11" x14ac:dyDescent="0.2">
      <c r="A39" s="7" t="s">
        <v>84</v>
      </c>
      <c r="B39" s="65">
        <v>18</v>
      </c>
      <c r="C39" s="39">
        <f>IF(B46=0, "-", B39/B46)</f>
        <v>1.4040561622464899E-2</v>
      </c>
      <c r="D39" s="65">
        <v>16</v>
      </c>
      <c r="E39" s="21">
        <f>IF(D46=0, "-", D39/D46)</f>
        <v>1.078894133513149E-2</v>
      </c>
      <c r="F39" s="81">
        <v>105</v>
      </c>
      <c r="G39" s="39">
        <f>IF(F46=0, "-", F39/F46)</f>
        <v>1.4716187806587245E-2</v>
      </c>
      <c r="H39" s="65">
        <v>54</v>
      </c>
      <c r="I39" s="21">
        <f>IF(H46=0, "-", H39/H46)</f>
        <v>8.155867693701857E-3</v>
      </c>
      <c r="J39" s="20">
        <f t="shared" si="0"/>
        <v>0.125</v>
      </c>
      <c r="K39" s="21">
        <f t="shared" si="1"/>
        <v>0.94444444444444442</v>
      </c>
    </row>
    <row r="40" spans="1:11" x14ac:dyDescent="0.2">
      <c r="A40" s="7" t="s">
        <v>86</v>
      </c>
      <c r="B40" s="65">
        <v>47</v>
      </c>
      <c r="C40" s="39">
        <f>IF(B46=0, "-", B40/B46)</f>
        <v>3.6661466458658344E-2</v>
      </c>
      <c r="D40" s="65">
        <v>43</v>
      </c>
      <c r="E40" s="21">
        <f>IF(D46=0, "-", D40/D46)</f>
        <v>2.8995279838165879E-2</v>
      </c>
      <c r="F40" s="81">
        <v>222</v>
      </c>
      <c r="G40" s="39">
        <f>IF(F46=0, "-", F40/F46)</f>
        <v>3.1114225648213034E-2</v>
      </c>
      <c r="H40" s="65">
        <v>201</v>
      </c>
      <c r="I40" s="21">
        <f>IF(H46=0, "-", H40/H46)</f>
        <v>3.035795197100136E-2</v>
      </c>
      <c r="J40" s="20">
        <f t="shared" si="0"/>
        <v>9.3023255813953487E-2</v>
      </c>
      <c r="K40" s="21">
        <f t="shared" si="1"/>
        <v>0.1044776119402985</v>
      </c>
    </row>
    <row r="41" spans="1:11" x14ac:dyDescent="0.2">
      <c r="A41" s="7" t="s">
        <v>87</v>
      </c>
      <c r="B41" s="65">
        <v>57</v>
      </c>
      <c r="C41" s="39">
        <f>IF(B46=0, "-", B41/B46)</f>
        <v>4.4461778471138844E-2</v>
      </c>
      <c r="D41" s="65">
        <v>86</v>
      </c>
      <c r="E41" s="21">
        <f>IF(D46=0, "-", D41/D46)</f>
        <v>5.7990559676331759E-2</v>
      </c>
      <c r="F41" s="81">
        <v>366</v>
      </c>
      <c r="G41" s="39">
        <f>IF(F46=0, "-", F41/F46)</f>
        <v>5.1296426068675544E-2</v>
      </c>
      <c r="H41" s="65">
        <v>322</v>
      </c>
      <c r="I41" s="21">
        <f>IF(H46=0, "-", H41/H46)</f>
        <v>4.8633136988370337E-2</v>
      </c>
      <c r="J41" s="20">
        <f t="shared" si="0"/>
        <v>-0.33720930232558138</v>
      </c>
      <c r="K41" s="21">
        <f t="shared" si="1"/>
        <v>0.13664596273291926</v>
      </c>
    </row>
    <row r="42" spans="1:11" x14ac:dyDescent="0.2">
      <c r="A42" s="7" t="s">
        <v>88</v>
      </c>
      <c r="B42" s="65">
        <v>239</v>
      </c>
      <c r="C42" s="39">
        <f>IF(B46=0, "-", B42/B46)</f>
        <v>0.18642745709828393</v>
      </c>
      <c r="D42" s="65">
        <v>305</v>
      </c>
      <c r="E42" s="21">
        <f>IF(D46=0, "-", D42/D46)</f>
        <v>0.20566419420094403</v>
      </c>
      <c r="F42" s="81">
        <v>1713</v>
      </c>
      <c r="G42" s="39">
        <f>IF(F46=0, "-", F42/F46)</f>
        <v>0.24008409250175192</v>
      </c>
      <c r="H42" s="65">
        <v>1810</v>
      </c>
      <c r="I42" s="21">
        <f>IF(H46=0, "-", H42/H46)</f>
        <v>0.27337260232593263</v>
      </c>
      <c r="J42" s="20">
        <f t="shared" si="0"/>
        <v>-0.21639344262295082</v>
      </c>
      <c r="K42" s="21">
        <f t="shared" si="1"/>
        <v>-5.3591160220994478E-2</v>
      </c>
    </row>
    <row r="43" spans="1:11" x14ac:dyDescent="0.2">
      <c r="A43" s="7" t="s">
        <v>90</v>
      </c>
      <c r="B43" s="65">
        <v>67</v>
      </c>
      <c r="C43" s="39">
        <f>IF(B46=0, "-", B43/B46)</f>
        <v>5.2262090483619343E-2</v>
      </c>
      <c r="D43" s="65">
        <v>96</v>
      </c>
      <c r="E43" s="21">
        <f>IF(D46=0, "-", D43/D46)</f>
        <v>6.4733648010788944E-2</v>
      </c>
      <c r="F43" s="81">
        <v>266</v>
      </c>
      <c r="G43" s="39">
        <f>IF(F46=0, "-", F43/F46)</f>
        <v>3.7281009110021024E-2</v>
      </c>
      <c r="H43" s="65">
        <v>371</v>
      </c>
      <c r="I43" s="21">
        <f>IF(H46=0, "-", H43/H46)</f>
        <v>5.6033831747470168E-2</v>
      </c>
      <c r="J43" s="20">
        <f t="shared" si="0"/>
        <v>-0.30208333333333331</v>
      </c>
      <c r="K43" s="21">
        <f t="shared" si="1"/>
        <v>-0.28301886792452829</v>
      </c>
    </row>
    <row r="44" spans="1:11" x14ac:dyDescent="0.2">
      <c r="A44" s="7" t="s">
        <v>91</v>
      </c>
      <c r="B44" s="65">
        <v>0</v>
      </c>
      <c r="C44" s="39">
        <f>IF(B46=0, "-", B44/B46)</f>
        <v>0</v>
      </c>
      <c r="D44" s="65">
        <v>1</v>
      </c>
      <c r="E44" s="21">
        <f>IF(D46=0, "-", D44/D46)</f>
        <v>6.7430883344571813E-4</v>
      </c>
      <c r="F44" s="81">
        <v>2</v>
      </c>
      <c r="G44" s="39">
        <f>IF(F46=0, "-", F44/F46)</f>
        <v>2.8030833917309038E-4</v>
      </c>
      <c r="H44" s="65">
        <v>5</v>
      </c>
      <c r="I44" s="21">
        <f>IF(H46=0, "-", H44/H46)</f>
        <v>7.5517293460202384E-4</v>
      </c>
      <c r="J44" s="20">
        <f t="shared" si="0"/>
        <v>-1</v>
      </c>
      <c r="K44" s="21">
        <f t="shared" si="1"/>
        <v>-0.6</v>
      </c>
    </row>
    <row r="45" spans="1:11" x14ac:dyDescent="0.2">
      <c r="A45" s="2"/>
      <c r="B45" s="68"/>
      <c r="C45" s="33"/>
      <c r="D45" s="68"/>
      <c r="E45" s="6"/>
      <c r="F45" s="82"/>
      <c r="G45" s="33"/>
      <c r="H45" s="68"/>
      <c r="I45" s="6"/>
      <c r="J45" s="5"/>
      <c r="K45" s="6"/>
    </row>
    <row r="46" spans="1:11" s="43" customFormat="1" x14ac:dyDescent="0.2">
      <c r="A46" s="162" t="s">
        <v>549</v>
      </c>
      <c r="B46" s="71">
        <f>SUM(B7:B45)</f>
        <v>1282</v>
      </c>
      <c r="C46" s="40">
        <v>1</v>
      </c>
      <c r="D46" s="71">
        <f>SUM(D7:D45)</f>
        <v>1483</v>
      </c>
      <c r="E46" s="41">
        <v>1</v>
      </c>
      <c r="F46" s="77">
        <f>SUM(F7:F45)</f>
        <v>7135</v>
      </c>
      <c r="G46" s="42">
        <v>1</v>
      </c>
      <c r="H46" s="71">
        <f>SUM(H7:H45)</f>
        <v>6621</v>
      </c>
      <c r="I46" s="41">
        <v>1</v>
      </c>
      <c r="J46" s="37">
        <f>IF(D46=0, "-", (B46-D46)/D46)</f>
        <v>-0.13553607552258934</v>
      </c>
      <c r="K46" s="38">
        <f>IF(H46=0, "-", (F46-H46)/H46)</f>
        <v>7.7631777677088051E-2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2021-07-04T20:12:17Z</dcterms:modified>
</cp:coreProperties>
</file>