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C39A6C13-136F-4762-846D-32242CF55866}" xr6:coauthVersionLast="47" xr6:coauthVersionMax="47" xr10:uidLastSave="{00000000-0000-0000-0000-000000000000}"/>
  <bookViews>
    <workbookView xWindow="1620" yWindow="90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H16" i="49"/>
  <c r="J16" i="49" s="1"/>
  <c r="G16" i="49"/>
  <c r="I16" i="49" s="1"/>
  <c r="H17" i="49"/>
  <c r="J17" i="49" s="1"/>
  <c r="G17" i="49"/>
  <c r="I17" i="49" s="1"/>
  <c r="H20" i="49"/>
  <c r="J20" i="49" s="1"/>
  <c r="G20" i="49"/>
  <c r="I20" i="49" s="1"/>
  <c r="I21" i="49"/>
  <c r="H21" i="49"/>
  <c r="J21" i="49" s="1"/>
  <c r="G21" i="49"/>
  <c r="I22" i="49"/>
  <c r="H22" i="49"/>
  <c r="J22" i="49" s="1"/>
  <c r="G22" i="49"/>
  <c r="H23" i="49"/>
  <c r="J23" i="49" s="1"/>
  <c r="G23" i="49"/>
  <c r="I23" i="49" s="1"/>
  <c r="I24" i="49"/>
  <c r="H24" i="49"/>
  <c r="J24" i="49" s="1"/>
  <c r="G24" i="49"/>
  <c r="H25" i="49"/>
  <c r="J25" i="49" s="1"/>
  <c r="G25" i="49"/>
  <c r="I25" i="49" s="1"/>
  <c r="H26" i="49"/>
  <c r="J26" i="49" s="1"/>
  <c r="G26" i="49"/>
  <c r="I26" i="49" s="1"/>
  <c r="I27" i="49"/>
  <c r="H27" i="49"/>
  <c r="J27" i="49" s="1"/>
  <c r="G27" i="49"/>
  <c r="I28" i="49"/>
  <c r="H28" i="49"/>
  <c r="J28" i="49" s="1"/>
  <c r="G28" i="49"/>
  <c r="H29" i="49"/>
  <c r="J29" i="49" s="1"/>
  <c r="G29" i="49"/>
  <c r="I29" i="49" s="1"/>
  <c r="H30" i="49"/>
  <c r="J30" i="49" s="1"/>
  <c r="G30" i="49"/>
  <c r="I30" i="49" s="1"/>
  <c r="H31" i="49"/>
  <c r="J31" i="49" s="1"/>
  <c r="G31" i="49"/>
  <c r="I31" i="49" s="1"/>
  <c r="H32" i="49"/>
  <c r="J32" i="49" s="1"/>
  <c r="G32" i="49"/>
  <c r="I32" i="49" s="1"/>
  <c r="H33" i="49"/>
  <c r="J33" i="49" s="1"/>
  <c r="G33" i="49"/>
  <c r="I33" i="49" s="1"/>
  <c r="I34" i="49"/>
  <c r="H34" i="49"/>
  <c r="J34" i="49" s="1"/>
  <c r="G34" i="49"/>
  <c r="I35" i="49"/>
  <c r="H35" i="49"/>
  <c r="J35" i="49" s="1"/>
  <c r="G35" i="49"/>
  <c r="H36" i="49"/>
  <c r="J36" i="49" s="1"/>
  <c r="G36" i="49"/>
  <c r="I36" i="49" s="1"/>
  <c r="H39" i="49"/>
  <c r="J39" i="49" s="1"/>
  <c r="G39" i="49"/>
  <c r="I39" i="49" s="1"/>
  <c r="H40" i="49"/>
  <c r="J40" i="49" s="1"/>
  <c r="G40" i="49"/>
  <c r="I40" i="49" s="1"/>
  <c r="H41" i="49"/>
  <c r="J41" i="49" s="1"/>
  <c r="G41" i="49"/>
  <c r="I41" i="49" s="1"/>
  <c r="H42" i="49"/>
  <c r="J42" i="49" s="1"/>
  <c r="G42" i="49"/>
  <c r="I42" i="49" s="1"/>
  <c r="H45" i="49"/>
  <c r="J45" i="49" s="1"/>
  <c r="G45" i="49"/>
  <c r="I45" i="49" s="1"/>
  <c r="H46" i="49"/>
  <c r="J46" i="49" s="1"/>
  <c r="G46" i="49"/>
  <c r="I46" i="49" s="1"/>
  <c r="H47" i="49"/>
  <c r="J47" i="49" s="1"/>
  <c r="G47" i="49"/>
  <c r="I47" i="49" s="1"/>
  <c r="H48" i="49"/>
  <c r="J48" i="49" s="1"/>
  <c r="G48" i="49"/>
  <c r="I48" i="49" s="1"/>
  <c r="H49" i="49"/>
  <c r="J49" i="49" s="1"/>
  <c r="G49" i="49"/>
  <c r="I49" i="49" s="1"/>
  <c r="J50" i="49"/>
  <c r="I50" i="49"/>
  <c r="H50" i="49"/>
  <c r="G50" i="49"/>
  <c r="H51" i="49"/>
  <c r="J51" i="49" s="1"/>
  <c r="G51" i="49"/>
  <c r="I51" i="49" s="1"/>
  <c r="H52" i="49"/>
  <c r="J52" i="49" s="1"/>
  <c r="G52" i="49"/>
  <c r="I52" i="49" s="1"/>
  <c r="I53" i="49"/>
  <c r="H53" i="49"/>
  <c r="J53" i="49" s="1"/>
  <c r="G53" i="49"/>
  <c r="J54" i="49"/>
  <c r="I54" i="49"/>
  <c r="H54" i="49"/>
  <c r="G54" i="49"/>
  <c r="J55" i="49"/>
  <c r="I55" i="49"/>
  <c r="H55" i="49"/>
  <c r="G55" i="49"/>
  <c r="H56" i="49"/>
  <c r="J56" i="49" s="1"/>
  <c r="G56" i="49"/>
  <c r="I56" i="49" s="1"/>
  <c r="J57" i="49"/>
  <c r="I57" i="49"/>
  <c r="H57" i="49"/>
  <c r="G57" i="49"/>
  <c r="J58" i="49"/>
  <c r="I58" i="49"/>
  <c r="H58" i="49"/>
  <c r="G58" i="49"/>
  <c r="H59" i="49"/>
  <c r="J59" i="49" s="1"/>
  <c r="G59" i="49"/>
  <c r="I59" i="49" s="1"/>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J66" i="49"/>
  <c r="I66" i="49"/>
  <c r="H66" i="49"/>
  <c r="G66" i="49"/>
  <c r="H67" i="49"/>
  <c r="J67" i="49" s="1"/>
  <c r="G67" i="49"/>
  <c r="I67" i="49" s="1"/>
  <c r="J70" i="49"/>
  <c r="I70" i="49"/>
  <c r="H70" i="49"/>
  <c r="G70" i="49"/>
  <c r="H71" i="49"/>
  <c r="J71" i="49" s="1"/>
  <c r="G71" i="49"/>
  <c r="I71" i="49" s="1"/>
  <c r="J72" i="49"/>
  <c r="I72" i="49"/>
  <c r="H72" i="49"/>
  <c r="G72" i="49"/>
  <c r="H73" i="49"/>
  <c r="J73" i="49" s="1"/>
  <c r="G73" i="49"/>
  <c r="I73" i="49" s="1"/>
  <c r="I76" i="49"/>
  <c r="H76" i="49"/>
  <c r="J76" i="49" s="1"/>
  <c r="G76" i="49"/>
  <c r="I77" i="49"/>
  <c r="H77" i="49"/>
  <c r="J77" i="49" s="1"/>
  <c r="G77" i="49"/>
  <c r="H80" i="49"/>
  <c r="J80" i="49" s="1"/>
  <c r="G80" i="49"/>
  <c r="I80" i="49" s="1"/>
  <c r="J81" i="49"/>
  <c r="I81" i="49"/>
  <c r="H81" i="49"/>
  <c r="G81" i="49"/>
  <c r="I82" i="49"/>
  <c r="H82" i="49"/>
  <c r="J82" i="49" s="1"/>
  <c r="G82" i="49"/>
  <c r="H83" i="49"/>
  <c r="J83" i="49" s="1"/>
  <c r="G83" i="49"/>
  <c r="I83" i="49" s="1"/>
  <c r="H86" i="49"/>
  <c r="J86" i="49" s="1"/>
  <c r="G86" i="49"/>
  <c r="I86" i="49" s="1"/>
  <c r="H87" i="49"/>
  <c r="J87" i="49" s="1"/>
  <c r="G87" i="49"/>
  <c r="I87" i="49" s="1"/>
  <c r="J90" i="49"/>
  <c r="I90" i="49"/>
  <c r="H90" i="49"/>
  <c r="G90" i="49"/>
  <c r="J91" i="49"/>
  <c r="I91" i="49"/>
  <c r="H91" i="49"/>
  <c r="G91" i="49"/>
  <c r="I94" i="49"/>
  <c r="H94" i="49"/>
  <c r="J94" i="49" s="1"/>
  <c r="G94" i="49"/>
  <c r="I95" i="49"/>
  <c r="H95" i="49"/>
  <c r="J95" i="49" s="1"/>
  <c r="G95" i="49"/>
  <c r="H98" i="49"/>
  <c r="J98" i="49" s="1"/>
  <c r="G98" i="49"/>
  <c r="I98" i="49" s="1"/>
  <c r="H99" i="49"/>
  <c r="J99" i="49" s="1"/>
  <c r="G99" i="49"/>
  <c r="I99" i="49" s="1"/>
  <c r="H102" i="49"/>
  <c r="J102" i="49" s="1"/>
  <c r="G102" i="49"/>
  <c r="I102" i="49" s="1"/>
  <c r="H103" i="49"/>
  <c r="J103" i="49" s="1"/>
  <c r="G103" i="49"/>
  <c r="I103" i="49" s="1"/>
  <c r="I106" i="49"/>
  <c r="H106" i="49"/>
  <c r="J106" i="49" s="1"/>
  <c r="G106" i="49"/>
  <c r="H107" i="49"/>
  <c r="J107" i="49" s="1"/>
  <c r="G107" i="49"/>
  <c r="I107" i="49" s="1"/>
  <c r="H108" i="49"/>
  <c r="J108" i="49" s="1"/>
  <c r="G108" i="49"/>
  <c r="I108" i="49" s="1"/>
  <c r="H109" i="49"/>
  <c r="J109" i="49" s="1"/>
  <c r="G109" i="49"/>
  <c r="I109" i="49" s="1"/>
  <c r="H110" i="49"/>
  <c r="J110" i="49" s="1"/>
  <c r="G110" i="49"/>
  <c r="I110" i="49" s="1"/>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H121" i="49"/>
  <c r="J121" i="49" s="1"/>
  <c r="G121" i="49"/>
  <c r="I121" i="49" s="1"/>
  <c r="H122" i="49"/>
  <c r="J122" i="49" s="1"/>
  <c r="G122" i="49"/>
  <c r="I122" i="49" s="1"/>
  <c r="H125" i="49"/>
  <c r="J125" i="49" s="1"/>
  <c r="G125" i="49"/>
  <c r="I125" i="49" s="1"/>
  <c r="H126" i="49"/>
  <c r="J126" i="49" s="1"/>
  <c r="G126" i="49"/>
  <c r="I126" i="49" s="1"/>
  <c r="H127" i="49"/>
  <c r="J127" i="49" s="1"/>
  <c r="G127" i="49"/>
  <c r="I127" i="49" s="1"/>
  <c r="H128" i="49"/>
  <c r="J128" i="49" s="1"/>
  <c r="G128" i="49"/>
  <c r="I128" i="49" s="1"/>
  <c r="H131" i="49"/>
  <c r="J131" i="49" s="1"/>
  <c r="G131" i="49"/>
  <c r="I131" i="49" s="1"/>
  <c r="J132" i="49"/>
  <c r="I132" i="49"/>
  <c r="H132" i="49"/>
  <c r="G132" i="49"/>
  <c r="J133" i="49"/>
  <c r="I133" i="49"/>
  <c r="H133" i="49"/>
  <c r="G133" i="49"/>
  <c r="H134" i="49"/>
  <c r="J134" i="49" s="1"/>
  <c r="G134" i="49"/>
  <c r="I134" i="49" s="1"/>
  <c r="H137" i="49"/>
  <c r="J137" i="49" s="1"/>
  <c r="G137" i="49"/>
  <c r="I137" i="49" s="1"/>
  <c r="H138" i="49"/>
  <c r="J138" i="49" s="1"/>
  <c r="G138" i="49"/>
  <c r="I138" i="49" s="1"/>
  <c r="H139" i="49"/>
  <c r="J139" i="49" s="1"/>
  <c r="G139" i="49"/>
  <c r="I139" i="49" s="1"/>
  <c r="H140" i="49"/>
  <c r="J140" i="49" s="1"/>
  <c r="G140" i="49"/>
  <c r="I140" i="49" s="1"/>
  <c r="H141" i="49"/>
  <c r="J141" i="49" s="1"/>
  <c r="G141" i="49"/>
  <c r="I141" i="49" s="1"/>
  <c r="H142" i="49"/>
  <c r="J142" i="49" s="1"/>
  <c r="G142" i="49"/>
  <c r="I142" i="49" s="1"/>
  <c r="J143" i="49"/>
  <c r="I143" i="49"/>
  <c r="H143" i="49"/>
  <c r="G143" i="49"/>
  <c r="H144" i="49"/>
  <c r="J144" i="49" s="1"/>
  <c r="G144" i="49"/>
  <c r="I144" i="49" s="1"/>
  <c r="H145" i="49"/>
  <c r="J145" i="49" s="1"/>
  <c r="G145" i="49"/>
  <c r="I145" i="49" s="1"/>
  <c r="H148" i="49"/>
  <c r="J148" i="49" s="1"/>
  <c r="G148" i="49"/>
  <c r="I148" i="49" s="1"/>
  <c r="H149" i="49"/>
  <c r="J149" i="49" s="1"/>
  <c r="G149" i="49"/>
  <c r="I149" i="49" s="1"/>
  <c r="H150" i="49"/>
  <c r="J150" i="49" s="1"/>
  <c r="G150" i="49"/>
  <c r="I150" i="49" s="1"/>
  <c r="H151" i="49"/>
  <c r="J151" i="49" s="1"/>
  <c r="G151" i="49"/>
  <c r="I151" i="49" s="1"/>
  <c r="I154" i="49"/>
  <c r="H154" i="49"/>
  <c r="J154" i="49" s="1"/>
  <c r="G154" i="49"/>
  <c r="H155" i="49"/>
  <c r="J155" i="49" s="1"/>
  <c r="G155" i="49"/>
  <c r="I155" i="49" s="1"/>
  <c r="H156" i="49"/>
  <c r="J156" i="49" s="1"/>
  <c r="G156" i="49"/>
  <c r="I156" i="49" s="1"/>
  <c r="H157" i="49"/>
  <c r="J157" i="49" s="1"/>
  <c r="G157" i="49"/>
  <c r="I157" i="49" s="1"/>
  <c r="I158" i="49"/>
  <c r="H158" i="49"/>
  <c r="J158" i="49" s="1"/>
  <c r="G158" i="49"/>
  <c r="H159" i="49"/>
  <c r="J159" i="49" s="1"/>
  <c r="G159" i="49"/>
  <c r="I159" i="49" s="1"/>
  <c r="H160" i="49"/>
  <c r="J160" i="49" s="1"/>
  <c r="G160" i="49"/>
  <c r="I160" i="49" s="1"/>
  <c r="I163" i="49"/>
  <c r="H163" i="49"/>
  <c r="J163" i="49" s="1"/>
  <c r="G163" i="49"/>
  <c r="J164" i="49"/>
  <c r="I164" i="49"/>
  <c r="H164" i="49"/>
  <c r="G164" i="49"/>
  <c r="H165" i="49"/>
  <c r="J165" i="49" s="1"/>
  <c r="G165" i="49"/>
  <c r="I165" i="49" s="1"/>
  <c r="I166" i="49"/>
  <c r="H166" i="49"/>
  <c r="J166" i="49" s="1"/>
  <c r="G166" i="49"/>
  <c r="H167" i="49"/>
  <c r="J167" i="49" s="1"/>
  <c r="G167" i="49"/>
  <c r="I167" i="49" s="1"/>
  <c r="H168" i="49"/>
  <c r="J168" i="49" s="1"/>
  <c r="G168" i="49"/>
  <c r="I168" i="49" s="1"/>
  <c r="J169" i="49"/>
  <c r="I169" i="49"/>
  <c r="H169" i="49"/>
  <c r="G169" i="49"/>
  <c r="H170" i="49"/>
  <c r="J170" i="49" s="1"/>
  <c r="G170" i="49"/>
  <c r="I170" i="49" s="1"/>
  <c r="H171" i="49"/>
  <c r="J171" i="49" s="1"/>
  <c r="G171" i="49"/>
  <c r="I171" i="49" s="1"/>
  <c r="H172" i="49"/>
  <c r="J172" i="49" s="1"/>
  <c r="G172" i="49"/>
  <c r="I172" i="49" s="1"/>
  <c r="H173" i="49"/>
  <c r="J173" i="49" s="1"/>
  <c r="G173" i="49"/>
  <c r="I173" i="49" s="1"/>
  <c r="J174" i="49"/>
  <c r="I174" i="49"/>
  <c r="H174" i="49"/>
  <c r="G174" i="49"/>
  <c r="J175" i="49"/>
  <c r="I175" i="49"/>
  <c r="H175" i="49"/>
  <c r="G175" i="49"/>
  <c r="H176" i="49"/>
  <c r="J176" i="49" s="1"/>
  <c r="G176" i="49"/>
  <c r="I176" i="49" s="1"/>
  <c r="I177" i="49"/>
  <c r="H177" i="49"/>
  <c r="J177" i="49" s="1"/>
  <c r="G177" i="49"/>
  <c r="H178" i="49"/>
  <c r="J178" i="49" s="1"/>
  <c r="G178" i="49"/>
  <c r="I178" i="49" s="1"/>
  <c r="H179" i="49"/>
  <c r="J179" i="49" s="1"/>
  <c r="G179" i="49"/>
  <c r="I179" i="49" s="1"/>
  <c r="J182" i="49"/>
  <c r="I182" i="49"/>
  <c r="H182" i="49"/>
  <c r="G182" i="49"/>
  <c r="H183" i="49"/>
  <c r="J183" i="49" s="1"/>
  <c r="G183" i="49"/>
  <c r="I183" i="49" s="1"/>
  <c r="H184" i="49"/>
  <c r="J184" i="49" s="1"/>
  <c r="G184" i="49"/>
  <c r="I184" i="49" s="1"/>
  <c r="H185" i="49"/>
  <c r="J185" i="49" s="1"/>
  <c r="G185" i="49"/>
  <c r="I185" i="49" s="1"/>
  <c r="H186" i="49"/>
  <c r="J186" i="49" s="1"/>
  <c r="G186" i="49"/>
  <c r="I186" i="49" s="1"/>
  <c r="H187" i="49"/>
  <c r="J187" i="49" s="1"/>
  <c r="G187" i="49"/>
  <c r="I187" i="49" s="1"/>
  <c r="H190" i="49"/>
  <c r="J190" i="49" s="1"/>
  <c r="G190" i="49"/>
  <c r="I190" i="49" s="1"/>
  <c r="H191" i="49"/>
  <c r="J191" i="49" s="1"/>
  <c r="G191" i="49"/>
  <c r="I191" i="49" s="1"/>
  <c r="H192" i="49"/>
  <c r="J192" i="49" s="1"/>
  <c r="G192" i="49"/>
  <c r="I192" i="49" s="1"/>
  <c r="H193" i="49"/>
  <c r="J193" i="49" s="1"/>
  <c r="G193" i="49"/>
  <c r="I193" i="49" s="1"/>
  <c r="H196" i="49"/>
  <c r="J196" i="49" s="1"/>
  <c r="G196" i="49"/>
  <c r="I196" i="49" s="1"/>
  <c r="H197" i="49"/>
  <c r="J197" i="49" s="1"/>
  <c r="G197" i="49"/>
  <c r="I197" i="49" s="1"/>
  <c r="H198" i="49"/>
  <c r="J198" i="49" s="1"/>
  <c r="G198" i="49"/>
  <c r="I198" i="49" s="1"/>
  <c r="H199" i="49"/>
  <c r="J199" i="49" s="1"/>
  <c r="G199" i="49"/>
  <c r="I199" i="49" s="1"/>
  <c r="J202" i="49"/>
  <c r="I202" i="49"/>
  <c r="H202" i="49"/>
  <c r="G202" i="49"/>
  <c r="J203" i="49"/>
  <c r="I203" i="49"/>
  <c r="H203" i="49"/>
  <c r="G203" i="49"/>
  <c r="I206" i="49"/>
  <c r="H206" i="49"/>
  <c r="J206" i="49" s="1"/>
  <c r="G206" i="49"/>
  <c r="J207" i="49"/>
  <c r="I207" i="49"/>
  <c r="H207" i="49"/>
  <c r="G207" i="49"/>
  <c r="H208" i="49"/>
  <c r="J208" i="49" s="1"/>
  <c r="G208" i="49"/>
  <c r="I208" i="49" s="1"/>
  <c r="H209" i="49"/>
  <c r="J209" i="49" s="1"/>
  <c r="G209" i="49"/>
  <c r="I209" i="49" s="1"/>
  <c r="H210" i="49"/>
  <c r="J210" i="49" s="1"/>
  <c r="G210" i="49"/>
  <c r="I210" i="49" s="1"/>
  <c r="H213" i="49"/>
  <c r="J213" i="49" s="1"/>
  <c r="G213" i="49"/>
  <c r="I213" i="49" s="1"/>
  <c r="H214" i="49"/>
  <c r="J214" i="49" s="1"/>
  <c r="G214" i="49"/>
  <c r="I214" i="49" s="1"/>
  <c r="H215" i="49"/>
  <c r="J215" i="49" s="1"/>
  <c r="G215" i="49"/>
  <c r="I215" i="49" s="1"/>
  <c r="I216" i="49"/>
  <c r="H216" i="49"/>
  <c r="J216" i="49" s="1"/>
  <c r="G216" i="49"/>
  <c r="H217" i="49"/>
  <c r="J217" i="49" s="1"/>
  <c r="G217" i="49"/>
  <c r="I217" i="49" s="1"/>
  <c r="J218" i="49"/>
  <c r="I218" i="49"/>
  <c r="H218" i="49"/>
  <c r="G218" i="49"/>
  <c r="H219" i="49"/>
  <c r="J219" i="49" s="1"/>
  <c r="G219" i="49"/>
  <c r="I219"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H230" i="49"/>
  <c r="J230" i="49" s="1"/>
  <c r="G230" i="49"/>
  <c r="I230" i="49" s="1"/>
  <c r="H231" i="49"/>
  <c r="J231" i="49" s="1"/>
  <c r="G231" i="49"/>
  <c r="I231" i="49" s="1"/>
  <c r="H234" i="49"/>
  <c r="J234" i="49" s="1"/>
  <c r="G234" i="49"/>
  <c r="I234" i="49" s="1"/>
  <c r="H235" i="49"/>
  <c r="J235" i="49" s="1"/>
  <c r="G235" i="49"/>
  <c r="I235" i="49" s="1"/>
  <c r="J236" i="49"/>
  <c r="I236" i="49"/>
  <c r="H236" i="49"/>
  <c r="G236" i="49"/>
  <c r="H237" i="49"/>
  <c r="J237" i="49" s="1"/>
  <c r="G237" i="49"/>
  <c r="I237"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I248" i="49"/>
  <c r="H248" i="49"/>
  <c r="J248" i="49" s="1"/>
  <c r="G248" i="49"/>
  <c r="I249" i="49"/>
  <c r="H249" i="49"/>
  <c r="J249" i="49" s="1"/>
  <c r="G249" i="49"/>
  <c r="I250" i="49"/>
  <c r="H250" i="49"/>
  <c r="J250" i="49" s="1"/>
  <c r="G250" i="49"/>
  <c r="H253" i="49"/>
  <c r="J253" i="49" s="1"/>
  <c r="G253" i="49"/>
  <c r="I253" i="49" s="1"/>
  <c r="H254" i="49"/>
  <c r="J254" i="49" s="1"/>
  <c r="G254" i="49"/>
  <c r="I254" i="49" s="1"/>
  <c r="H255" i="49"/>
  <c r="J255" i="49" s="1"/>
  <c r="G255" i="49"/>
  <c r="I255" i="49" s="1"/>
  <c r="I256" i="49"/>
  <c r="H256" i="49"/>
  <c r="J256" i="49" s="1"/>
  <c r="G256" i="49"/>
  <c r="H257" i="49"/>
  <c r="J257" i="49" s="1"/>
  <c r="G257" i="49"/>
  <c r="I257" i="49" s="1"/>
  <c r="H258" i="49"/>
  <c r="J258" i="49" s="1"/>
  <c r="G258" i="49"/>
  <c r="I258" i="49" s="1"/>
  <c r="H259" i="49"/>
  <c r="J259" i="49" s="1"/>
  <c r="G259" i="49"/>
  <c r="I259" i="49" s="1"/>
  <c r="H260" i="49"/>
  <c r="J260" i="49" s="1"/>
  <c r="G260" i="49"/>
  <c r="I260"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3" i="49"/>
  <c r="J273" i="49" s="1"/>
  <c r="G273" i="49"/>
  <c r="I273" i="49" s="1"/>
  <c r="H274" i="49"/>
  <c r="J274" i="49" s="1"/>
  <c r="G274" i="49"/>
  <c r="I274" i="49" s="1"/>
  <c r="J275" i="49"/>
  <c r="I275" i="49"/>
  <c r="H275" i="49"/>
  <c r="G275" i="49"/>
  <c r="I276" i="49"/>
  <c r="H276" i="49"/>
  <c r="J276" i="49" s="1"/>
  <c r="G276" i="49"/>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I285" i="49"/>
  <c r="H285" i="49"/>
  <c r="J285" i="49" s="1"/>
  <c r="G285" i="49"/>
  <c r="J286" i="49"/>
  <c r="I286" i="49"/>
  <c r="H286" i="49"/>
  <c r="G286" i="49"/>
  <c r="I287" i="49"/>
  <c r="H287" i="49"/>
  <c r="J287" i="49" s="1"/>
  <c r="G287" i="49"/>
  <c r="H290" i="49"/>
  <c r="J290" i="49" s="1"/>
  <c r="G290" i="49"/>
  <c r="I290" i="49" s="1"/>
  <c r="H291" i="49"/>
  <c r="J291" i="49" s="1"/>
  <c r="G291" i="49"/>
  <c r="I291" i="49" s="1"/>
  <c r="H294" i="49"/>
  <c r="J294" i="49" s="1"/>
  <c r="G294" i="49"/>
  <c r="I294" i="49" s="1"/>
  <c r="I295" i="49"/>
  <c r="H295" i="49"/>
  <c r="J295" i="49" s="1"/>
  <c r="G295" i="49"/>
  <c r="H296" i="49"/>
  <c r="J296" i="49" s="1"/>
  <c r="G296" i="49"/>
  <c r="I296" i="49" s="1"/>
  <c r="J299" i="49"/>
  <c r="I299" i="49"/>
  <c r="H299" i="49"/>
  <c r="G299" i="49"/>
  <c r="H300" i="49"/>
  <c r="J300" i="49" s="1"/>
  <c r="G300" i="49"/>
  <c r="I300" i="49" s="1"/>
  <c r="H301" i="49"/>
  <c r="J301" i="49" s="1"/>
  <c r="G301" i="49"/>
  <c r="I301" i="49" s="1"/>
  <c r="H304" i="49"/>
  <c r="J304" i="49" s="1"/>
  <c r="G304" i="49"/>
  <c r="I304" i="49" s="1"/>
  <c r="H305" i="49"/>
  <c r="J305" i="49" s="1"/>
  <c r="G305" i="49"/>
  <c r="I305"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H319" i="49"/>
  <c r="J319" i="49" s="1"/>
  <c r="G319" i="49"/>
  <c r="I319" i="49" s="1"/>
  <c r="H320" i="49"/>
  <c r="J320" i="49" s="1"/>
  <c r="G320" i="49"/>
  <c r="I320"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I330" i="49"/>
  <c r="H330" i="49"/>
  <c r="J330" i="49" s="1"/>
  <c r="G330" i="49"/>
  <c r="I331" i="49"/>
  <c r="H331" i="49"/>
  <c r="J331" i="49" s="1"/>
  <c r="G331" i="49"/>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I343" i="49"/>
  <c r="H343" i="49"/>
  <c r="J343" i="49" s="1"/>
  <c r="G343" i="49"/>
  <c r="I344" i="49"/>
  <c r="H344" i="49"/>
  <c r="J344" i="49" s="1"/>
  <c r="G344" i="49"/>
  <c r="H345" i="49"/>
  <c r="J345" i="49" s="1"/>
  <c r="G345" i="49"/>
  <c r="I345" i="49" s="1"/>
  <c r="H348" i="49"/>
  <c r="J348" i="49" s="1"/>
  <c r="G348" i="49"/>
  <c r="I348" i="49" s="1"/>
  <c r="H349" i="49"/>
  <c r="J349" i="49" s="1"/>
  <c r="G349" i="49"/>
  <c r="I349" i="49" s="1"/>
  <c r="J352" i="49"/>
  <c r="I352" i="49"/>
  <c r="H352" i="49"/>
  <c r="G352" i="49"/>
  <c r="H353" i="49"/>
  <c r="J353" i="49" s="1"/>
  <c r="G353" i="49"/>
  <c r="I353" i="49" s="1"/>
  <c r="H354" i="49"/>
  <c r="J354" i="49" s="1"/>
  <c r="G354" i="49"/>
  <c r="I354" i="49" s="1"/>
  <c r="H355" i="49"/>
  <c r="J355" i="49" s="1"/>
  <c r="G355" i="49"/>
  <c r="I355" i="49" s="1"/>
  <c r="J356" i="49"/>
  <c r="I356" i="49"/>
  <c r="H356" i="49"/>
  <c r="G356" i="49"/>
  <c r="H357" i="49"/>
  <c r="J357" i="49" s="1"/>
  <c r="G357" i="49"/>
  <c r="I357" i="49" s="1"/>
  <c r="I358" i="49"/>
  <c r="H358" i="49"/>
  <c r="J358" i="49" s="1"/>
  <c r="G358" i="49"/>
  <c r="H359" i="49"/>
  <c r="J359" i="49" s="1"/>
  <c r="G359" i="49"/>
  <c r="I359" i="49" s="1"/>
  <c r="H362" i="49"/>
  <c r="J362" i="49" s="1"/>
  <c r="G362" i="49"/>
  <c r="I362" i="49" s="1"/>
  <c r="H363" i="49"/>
  <c r="J363" i="49" s="1"/>
  <c r="G363" i="49"/>
  <c r="I363" i="49" s="1"/>
  <c r="H364" i="49"/>
  <c r="J364" i="49" s="1"/>
  <c r="G364" i="49"/>
  <c r="I364" i="49" s="1"/>
  <c r="H365" i="49"/>
  <c r="J365" i="49" s="1"/>
  <c r="G365" i="49"/>
  <c r="I365" i="49" s="1"/>
  <c r="I368" i="49"/>
  <c r="H368" i="49"/>
  <c r="J368" i="49" s="1"/>
  <c r="G368" i="49"/>
  <c r="H369" i="49"/>
  <c r="J369" i="49" s="1"/>
  <c r="G369" i="49"/>
  <c r="I369" i="49" s="1"/>
  <c r="H370" i="49"/>
  <c r="J370" i="49" s="1"/>
  <c r="G370" i="49"/>
  <c r="I370" i="49" s="1"/>
  <c r="H371" i="49"/>
  <c r="J371" i="49" s="1"/>
  <c r="G371" i="49"/>
  <c r="I371" i="49" s="1"/>
  <c r="H372" i="49"/>
  <c r="J372" i="49" s="1"/>
  <c r="G372" i="49"/>
  <c r="I372" i="49" s="1"/>
  <c r="H375" i="49"/>
  <c r="J375" i="49" s="1"/>
  <c r="G375" i="49"/>
  <c r="I375" i="49" s="1"/>
  <c r="H376" i="49"/>
  <c r="J376" i="49" s="1"/>
  <c r="G376" i="49"/>
  <c r="I376" i="49" s="1"/>
  <c r="H377" i="49"/>
  <c r="J377" i="49" s="1"/>
  <c r="G377" i="49"/>
  <c r="I377" i="49" s="1"/>
  <c r="I378" i="49"/>
  <c r="H378" i="49"/>
  <c r="J378" i="49" s="1"/>
  <c r="G378" i="49"/>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H400" i="49"/>
  <c r="J400" i="49" s="1"/>
  <c r="G400" i="49"/>
  <c r="I400" i="49" s="1"/>
  <c r="H401" i="49"/>
  <c r="J401" i="49" s="1"/>
  <c r="G401" i="49"/>
  <c r="I401" i="49" s="1"/>
  <c r="H402" i="49"/>
  <c r="J402" i="49" s="1"/>
  <c r="G402" i="49"/>
  <c r="I402" i="49" s="1"/>
  <c r="I403" i="49"/>
  <c r="H403" i="49"/>
  <c r="J403" i="49" s="1"/>
  <c r="G403" i="49"/>
  <c r="I404" i="49"/>
  <c r="H404" i="49"/>
  <c r="J404" i="49" s="1"/>
  <c r="G404" i="49"/>
  <c r="H405" i="49"/>
  <c r="J405" i="49" s="1"/>
  <c r="G405" i="49"/>
  <c r="I405" i="49" s="1"/>
  <c r="H406" i="49"/>
  <c r="J406" i="49" s="1"/>
  <c r="G406" i="49"/>
  <c r="I406" i="49" s="1"/>
  <c r="J409" i="49"/>
  <c r="I409" i="49"/>
  <c r="H409" i="49"/>
  <c r="G409" i="49"/>
  <c r="J410" i="49"/>
  <c r="I410" i="49"/>
  <c r="H410" i="49"/>
  <c r="G410" i="49"/>
  <c r="H413" i="49"/>
  <c r="J413" i="49" s="1"/>
  <c r="G413" i="49"/>
  <c r="I413" i="49" s="1"/>
  <c r="I414" i="49"/>
  <c r="H414" i="49"/>
  <c r="J414" i="49" s="1"/>
  <c r="G414" i="49"/>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H424" i="49"/>
  <c r="J424" i="49" s="1"/>
  <c r="G424" i="49"/>
  <c r="I424" i="49" s="1"/>
  <c r="J425" i="49"/>
  <c r="I425" i="49"/>
  <c r="H425" i="49"/>
  <c r="G425" i="49"/>
  <c r="H426" i="49"/>
  <c r="J426" i="49" s="1"/>
  <c r="G426" i="49"/>
  <c r="I426" i="49" s="1"/>
  <c r="J429" i="49"/>
  <c r="I429" i="49"/>
  <c r="H429" i="49"/>
  <c r="G429" i="49"/>
  <c r="H430" i="49"/>
  <c r="J430" i="49" s="1"/>
  <c r="G430" i="49"/>
  <c r="I430" i="49" s="1"/>
  <c r="H431" i="49"/>
  <c r="J431" i="49" s="1"/>
  <c r="G431" i="49"/>
  <c r="I431" i="49" s="1"/>
  <c r="H432" i="49"/>
  <c r="J432" i="49" s="1"/>
  <c r="G432" i="49"/>
  <c r="I432" i="49" s="1"/>
  <c r="H433" i="49"/>
  <c r="J433" i="49" s="1"/>
  <c r="G433" i="49"/>
  <c r="I433" i="49" s="1"/>
  <c r="I434" i="49"/>
  <c r="H434" i="49"/>
  <c r="J434" i="49" s="1"/>
  <c r="G434" i="49"/>
  <c r="H435" i="49"/>
  <c r="J435" i="49" s="1"/>
  <c r="G435" i="49"/>
  <c r="I435" i="49" s="1"/>
  <c r="H436" i="49"/>
  <c r="J436" i="49" s="1"/>
  <c r="G436" i="49"/>
  <c r="I436" i="49" s="1"/>
  <c r="H437" i="49"/>
  <c r="J437" i="49" s="1"/>
  <c r="G437" i="49"/>
  <c r="I437" i="49" s="1"/>
  <c r="H440" i="49"/>
  <c r="J440" i="49" s="1"/>
  <c r="G440" i="49"/>
  <c r="I440" i="49" s="1"/>
  <c r="H441" i="49"/>
  <c r="J441" i="49" s="1"/>
  <c r="G441" i="49"/>
  <c r="I441"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4" i="49"/>
  <c r="J454" i="49" s="1"/>
  <c r="G454" i="49"/>
  <c r="I454" i="49" s="1"/>
  <c r="H455" i="49"/>
  <c r="J455" i="49" s="1"/>
  <c r="G455" i="49"/>
  <c r="I455" i="49" s="1"/>
  <c r="I456" i="49"/>
  <c r="H456" i="49"/>
  <c r="J456" i="49" s="1"/>
  <c r="G456" i="49"/>
  <c r="H457" i="49"/>
  <c r="J457" i="49" s="1"/>
  <c r="G457" i="49"/>
  <c r="I457" i="49" s="1"/>
  <c r="I460" i="49"/>
  <c r="H460" i="49"/>
  <c r="J460" i="49" s="1"/>
  <c r="G460" i="49"/>
  <c r="H461" i="49"/>
  <c r="J461" i="49" s="1"/>
  <c r="G461" i="49"/>
  <c r="I461" i="49" s="1"/>
  <c r="H462" i="49"/>
  <c r="J462" i="49" s="1"/>
  <c r="G462" i="49"/>
  <c r="I462" i="49" s="1"/>
  <c r="I463" i="49"/>
  <c r="H463" i="49"/>
  <c r="J463" i="49" s="1"/>
  <c r="G463" i="49"/>
  <c r="H464" i="49"/>
  <c r="J464" i="49" s="1"/>
  <c r="G464" i="49"/>
  <c r="I464" i="49" s="1"/>
  <c r="H465" i="49"/>
  <c r="J465" i="49" s="1"/>
  <c r="G465" i="49"/>
  <c r="I465" i="49" s="1"/>
  <c r="H466" i="49"/>
  <c r="J466" i="49" s="1"/>
  <c r="G466" i="49"/>
  <c r="I466" i="49" s="1"/>
  <c r="H467" i="49"/>
  <c r="J467" i="49" s="1"/>
  <c r="G467" i="49"/>
  <c r="I467"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J479" i="49"/>
  <c r="I479" i="49"/>
  <c r="H479" i="49"/>
  <c r="G479" i="49"/>
  <c r="J480" i="49"/>
  <c r="I480" i="49"/>
  <c r="H480" i="49"/>
  <c r="G480" i="49"/>
  <c r="I483" i="49"/>
  <c r="H483" i="49"/>
  <c r="J483" i="49" s="1"/>
  <c r="G483" i="49"/>
  <c r="H484" i="49"/>
  <c r="J484" i="49" s="1"/>
  <c r="G484" i="49"/>
  <c r="I484" i="49" s="1"/>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I499" i="49"/>
  <c r="H499" i="49"/>
  <c r="J499" i="49" s="1"/>
  <c r="G499" i="49"/>
  <c r="H500" i="49"/>
  <c r="J500" i="49" s="1"/>
  <c r="G500" i="49"/>
  <c r="I500" i="49" s="1"/>
  <c r="H501" i="49"/>
  <c r="J501" i="49" s="1"/>
  <c r="G501" i="49"/>
  <c r="I501" i="49" s="1"/>
  <c r="H502" i="49"/>
  <c r="J502" i="49" s="1"/>
  <c r="G502" i="49"/>
  <c r="I502" i="49" s="1"/>
  <c r="H503" i="49"/>
  <c r="J503" i="49" s="1"/>
  <c r="G503" i="49"/>
  <c r="I503" i="49" s="1"/>
  <c r="H504" i="49"/>
  <c r="J504" i="49" s="1"/>
  <c r="G504" i="49"/>
  <c r="I504" i="49" s="1"/>
  <c r="I507" i="49"/>
  <c r="H507" i="49"/>
  <c r="J507" i="49" s="1"/>
  <c r="G507" i="49"/>
  <c r="H508" i="49"/>
  <c r="J508" i="49" s="1"/>
  <c r="G508" i="49"/>
  <c r="I508" i="49" s="1"/>
  <c r="H509" i="49"/>
  <c r="J509" i="49" s="1"/>
  <c r="G509" i="49"/>
  <c r="I509" i="49" s="1"/>
  <c r="H512" i="49"/>
  <c r="J512" i="49" s="1"/>
  <c r="G512" i="49"/>
  <c r="I512" i="49" s="1"/>
  <c r="J513" i="49"/>
  <c r="I513" i="49"/>
  <c r="H513" i="49"/>
  <c r="G513" i="49"/>
  <c r="H514" i="49"/>
  <c r="J514" i="49" s="1"/>
  <c r="G514" i="49"/>
  <c r="I514" i="49" s="1"/>
  <c r="H515" i="49"/>
  <c r="J515" i="49" s="1"/>
  <c r="G515" i="49"/>
  <c r="I515" i="49" s="1"/>
  <c r="I516" i="49"/>
  <c r="H516" i="49"/>
  <c r="J516" i="49" s="1"/>
  <c r="G516" i="49"/>
  <c r="I517" i="49"/>
  <c r="H517" i="49"/>
  <c r="J517" i="49" s="1"/>
  <c r="G517" i="49"/>
  <c r="H518" i="49"/>
  <c r="J518" i="49" s="1"/>
  <c r="G518" i="49"/>
  <c r="I518" i="49" s="1"/>
  <c r="H519" i="49"/>
  <c r="J519" i="49" s="1"/>
  <c r="G519" i="49"/>
  <c r="I519" i="49" s="1"/>
  <c r="H520" i="49"/>
  <c r="J520" i="49" s="1"/>
  <c r="G520" i="49"/>
  <c r="I520" i="49" s="1"/>
  <c r="H521" i="49"/>
  <c r="J521" i="49" s="1"/>
  <c r="G521" i="49"/>
  <c r="I521" i="49" s="1"/>
  <c r="H522" i="49"/>
  <c r="J522" i="49" s="1"/>
  <c r="G522" i="49"/>
  <c r="I522" i="49" s="1"/>
  <c r="I523" i="49"/>
  <c r="H523" i="49"/>
  <c r="J523" i="49" s="1"/>
  <c r="G523" i="49"/>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I534" i="49"/>
  <c r="H534" i="49"/>
  <c r="J534" i="49" s="1"/>
  <c r="G534" i="49"/>
  <c r="J535" i="49"/>
  <c r="I535" i="49"/>
  <c r="H535" i="49"/>
  <c r="G535" i="49"/>
  <c r="H536" i="49"/>
  <c r="J536" i="49" s="1"/>
  <c r="G536" i="49"/>
  <c r="I536" i="49" s="1"/>
  <c r="H537" i="49"/>
  <c r="J537" i="49" s="1"/>
  <c r="G537" i="49"/>
  <c r="I537" i="49" s="1"/>
  <c r="H538" i="49"/>
  <c r="J538" i="49" s="1"/>
  <c r="G538" i="49"/>
  <c r="I538" i="49" s="1"/>
  <c r="H539" i="49"/>
  <c r="J539" i="49" s="1"/>
  <c r="G539" i="49"/>
  <c r="I539" i="49" s="1"/>
  <c r="H542" i="49"/>
  <c r="J542" i="49" s="1"/>
  <c r="G542" i="49"/>
  <c r="I542" i="49" s="1"/>
  <c r="H543" i="49"/>
  <c r="J543" i="49" s="1"/>
  <c r="G543" i="49"/>
  <c r="I543" i="49" s="1"/>
  <c r="H546" i="49"/>
  <c r="J546" i="49" s="1"/>
  <c r="G546" i="49"/>
  <c r="I546" i="49" s="1"/>
  <c r="H547" i="49"/>
  <c r="J547" i="49" s="1"/>
  <c r="G547" i="49"/>
  <c r="I547"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7" i="56" s="1"/>
  <c r="B30" i="56"/>
  <c r="C2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41"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3" i="50" s="1"/>
  <c r="B48" i="50"/>
  <c r="C46"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H33" i="53"/>
  <c r="I30" i="53" s="1"/>
  <c r="F33" i="53"/>
  <c r="G31" i="53" s="1"/>
  <c r="D33" i="53"/>
  <c r="E31" i="53" s="1"/>
  <c r="B33" i="53"/>
  <c r="C31" i="53" s="1"/>
  <c r="K23" i="53"/>
  <c r="J23"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H53" i="53"/>
  <c r="I50" i="53" s="1"/>
  <c r="F53" i="53"/>
  <c r="G51" i="53" s="1"/>
  <c r="D53" i="53"/>
  <c r="E50" i="53" s="1"/>
  <c r="B53" i="53"/>
  <c r="C51" i="53" s="1"/>
  <c r="K36" i="53"/>
  <c r="J36" i="53"/>
  <c r="I55" i="53"/>
  <c r="G55" i="53"/>
  <c r="E55" i="53"/>
  <c r="C55"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H20" i="54"/>
  <c r="F20" i="54"/>
  <c r="G20" i="54" s="1"/>
  <c r="D20" i="54"/>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1"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6"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5"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2" i="55"/>
  <c r="J92" i="55"/>
  <c r="I110" i="55"/>
  <c r="G110" i="55"/>
  <c r="E110" i="55"/>
  <c r="C110" i="55"/>
  <c r="K110" i="55"/>
  <c r="J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H139" i="55"/>
  <c r="I136" i="55" s="1"/>
  <c r="F139" i="55"/>
  <c r="G137" i="55" s="1"/>
  <c r="D139" i="55"/>
  <c r="E137" i="55" s="1"/>
  <c r="B139" i="55"/>
  <c r="C137" i="55" s="1"/>
  <c r="K115" i="55"/>
  <c r="J115"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0" i="55" s="1"/>
  <c r="B163" i="55"/>
  <c r="C161" i="55" s="1"/>
  <c r="K142" i="55"/>
  <c r="J142" i="55"/>
  <c r="I165" i="55"/>
  <c r="G165" i="55"/>
  <c r="E165" i="55"/>
  <c r="C165" i="55"/>
  <c r="J165" i="55"/>
  <c r="K165" i="55"/>
  <c r="B168" i="55"/>
  <c r="D168" i="55" s="1"/>
  <c r="H168" i="55" s="1"/>
  <c r="K171" i="55"/>
  <c r="J171" i="55"/>
  <c r="H173" i="55"/>
  <c r="I173" i="55" s="1"/>
  <c r="F173" i="55"/>
  <c r="G171" i="55" s="1"/>
  <c r="D173" i="55"/>
  <c r="E173" i="55" s="1"/>
  <c r="B173" i="55"/>
  <c r="C171" i="55" s="1"/>
  <c r="K170" i="55"/>
  <c r="J170" i="55"/>
  <c r="K177" i="55"/>
  <c r="J177" i="55"/>
  <c r="K178" i="55"/>
  <c r="J178" i="55"/>
  <c r="K179" i="55"/>
  <c r="J179" i="55"/>
  <c r="K180" i="55"/>
  <c r="J180" i="55"/>
  <c r="K181" i="55"/>
  <c r="J181" i="55"/>
  <c r="K182" i="55"/>
  <c r="J182" i="55"/>
  <c r="K183" i="55"/>
  <c r="J183" i="55"/>
  <c r="K184" i="55"/>
  <c r="J184" i="55"/>
  <c r="K185" i="55"/>
  <c r="J185" i="55"/>
  <c r="H187" i="55"/>
  <c r="I185" i="55" s="1"/>
  <c r="F187" i="55"/>
  <c r="G185" i="55" s="1"/>
  <c r="D187" i="55"/>
  <c r="E185" i="55" s="1"/>
  <c r="B187" i="55"/>
  <c r="C185" i="55" s="1"/>
  <c r="K176" i="55"/>
  <c r="J176" i="55"/>
  <c r="I189" i="55"/>
  <c r="G189" i="55"/>
  <c r="E189" i="55"/>
  <c r="C189" i="55"/>
  <c r="J189" i="55"/>
  <c r="K189" i="55"/>
  <c r="I193" i="55"/>
  <c r="G193" i="55"/>
  <c r="E193" i="55"/>
  <c r="C193" i="55"/>
  <c r="E191" i="55"/>
  <c r="H191" i="55"/>
  <c r="I191" i="55" s="1"/>
  <c r="F191" i="55"/>
  <c r="G191" i="55" s="1"/>
  <c r="D191" i="55"/>
  <c r="B191" i="55"/>
  <c r="C191" i="55" s="1"/>
  <c r="K193" i="55"/>
  <c r="J193" i="55"/>
  <c r="K195" i="55"/>
  <c r="J195" i="55"/>
  <c r="I195" i="55"/>
  <c r="G195" i="55"/>
  <c r="E195" i="55"/>
  <c r="C195" i="55"/>
  <c r="B5" i="48"/>
  <c r="D5" i="48" s="1"/>
  <c r="H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8" i="48" s="1"/>
  <c r="F30" i="48"/>
  <c r="G28" i="48" s="1"/>
  <c r="D30" i="48"/>
  <c r="E28"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4" i="48"/>
  <c r="J44" i="48"/>
  <c r="K65" i="48"/>
  <c r="J65" i="48"/>
  <c r="K66" i="48"/>
  <c r="J66" i="48"/>
  <c r="K67" i="48"/>
  <c r="J67" i="48"/>
  <c r="K68" i="48"/>
  <c r="J68" i="48"/>
  <c r="K69" i="48"/>
  <c r="J69" i="48"/>
  <c r="K70" i="48"/>
  <c r="J70" i="48"/>
  <c r="K71" i="48"/>
  <c r="J71" i="48"/>
  <c r="H73" i="48"/>
  <c r="I70" i="48" s="1"/>
  <c r="F73" i="48"/>
  <c r="G71" i="48" s="1"/>
  <c r="D73" i="48"/>
  <c r="E69" i="48" s="1"/>
  <c r="B73" i="48"/>
  <c r="C71" i="48" s="1"/>
  <c r="K64" i="48"/>
  <c r="J64" i="48"/>
  <c r="I75" i="48"/>
  <c r="G75" i="48"/>
  <c r="E75" i="48"/>
  <c r="C75" i="48"/>
  <c r="J75" i="48"/>
  <c r="K75" i="48"/>
  <c r="B78" i="48"/>
  <c r="D78" i="48" s="1"/>
  <c r="H78" i="48" s="1"/>
  <c r="K81" i="48"/>
  <c r="J81" i="48"/>
  <c r="K82" i="48"/>
  <c r="J82" i="48"/>
  <c r="K83" i="48"/>
  <c r="J83" i="48"/>
  <c r="K84" i="48"/>
  <c r="J84" i="48"/>
  <c r="K85" i="48"/>
  <c r="J85" i="48"/>
  <c r="K86" i="48"/>
  <c r="J86" i="48"/>
  <c r="K87" i="48"/>
  <c r="J87" i="48"/>
  <c r="H89" i="48"/>
  <c r="I85" i="48" s="1"/>
  <c r="F89" i="48"/>
  <c r="G87" i="48" s="1"/>
  <c r="D89" i="48"/>
  <c r="E87" i="48" s="1"/>
  <c r="B89" i="48"/>
  <c r="C87" i="48" s="1"/>
  <c r="K80" i="48"/>
  <c r="J80"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5" i="48" s="1"/>
  <c r="F109" i="48"/>
  <c r="G107" i="48" s="1"/>
  <c r="D109" i="48"/>
  <c r="E101" i="48" s="1"/>
  <c r="B109" i="48"/>
  <c r="C107" i="48" s="1"/>
  <c r="K92" i="48"/>
  <c r="J92" i="48"/>
  <c r="I111" i="48"/>
  <c r="G111" i="48"/>
  <c r="E111" i="48"/>
  <c r="C111" i="48"/>
  <c r="K111" i="48"/>
  <c r="J111" i="48"/>
  <c r="B114" i="48"/>
  <c r="D114" i="48" s="1"/>
  <c r="H114" i="48" s="1"/>
  <c r="K117" i="48"/>
  <c r="J117" i="48"/>
  <c r="H119" i="48"/>
  <c r="I119" i="48" s="1"/>
  <c r="F119" i="48"/>
  <c r="G117" i="48" s="1"/>
  <c r="D119" i="48"/>
  <c r="E119" i="48" s="1"/>
  <c r="B119" i="48"/>
  <c r="C117" i="48" s="1"/>
  <c r="K116" i="48"/>
  <c r="J116" i="48"/>
  <c r="K123" i="48"/>
  <c r="J123" i="48"/>
  <c r="K124" i="48"/>
  <c r="J124" i="48"/>
  <c r="K125" i="48"/>
  <c r="J125" i="48"/>
  <c r="K126" i="48"/>
  <c r="J126" i="48"/>
  <c r="K127" i="48"/>
  <c r="J127" i="48"/>
  <c r="K128" i="48"/>
  <c r="J128" i="48"/>
  <c r="K129" i="48"/>
  <c r="J129" i="48"/>
  <c r="K130" i="48"/>
  <c r="J130" i="48"/>
  <c r="H132" i="48"/>
  <c r="I129" i="48" s="1"/>
  <c r="F132" i="48"/>
  <c r="G130" i="48" s="1"/>
  <c r="D132" i="48"/>
  <c r="E129" i="48" s="1"/>
  <c r="B132" i="48"/>
  <c r="C130" i="48" s="1"/>
  <c r="K122" i="48"/>
  <c r="J122" i="48"/>
  <c r="I134" i="48"/>
  <c r="G134" i="48"/>
  <c r="E134" i="48"/>
  <c r="C134" i="48"/>
  <c r="K134" i="48"/>
  <c r="J134" i="48"/>
  <c r="B137" i="48"/>
  <c r="D137" i="48" s="1"/>
  <c r="H137" i="48" s="1"/>
  <c r="H141" i="48"/>
  <c r="F141" i="48"/>
  <c r="G141" i="48" s="1"/>
  <c r="D141" i="48"/>
  <c r="J141" i="48" s="1"/>
  <c r="B141" i="48"/>
  <c r="C141" i="48" s="1"/>
  <c r="K139" i="48"/>
  <c r="J139" i="48"/>
  <c r="K145" i="48"/>
  <c r="J145" i="48"/>
  <c r="K146" i="48"/>
  <c r="J146" i="48"/>
  <c r="K147" i="48"/>
  <c r="J147" i="48"/>
  <c r="K148" i="48"/>
  <c r="J148" i="48"/>
  <c r="K149" i="48"/>
  <c r="J149" i="48"/>
  <c r="K150" i="48"/>
  <c r="J150" i="48"/>
  <c r="K151" i="48"/>
  <c r="J151" i="48"/>
  <c r="K152" i="48"/>
  <c r="J152" i="48"/>
  <c r="H154" i="48"/>
  <c r="I151" i="48" s="1"/>
  <c r="F154" i="48"/>
  <c r="G152" i="48" s="1"/>
  <c r="D154" i="48"/>
  <c r="E151" i="48" s="1"/>
  <c r="B154" i="48"/>
  <c r="C152" i="48" s="1"/>
  <c r="K144" i="48"/>
  <c r="J144" i="48"/>
  <c r="I156" i="48"/>
  <c r="G156" i="48"/>
  <c r="E156" i="48"/>
  <c r="C156" i="48"/>
  <c r="K156" i="48"/>
  <c r="J156" i="48"/>
  <c r="B159" i="48"/>
  <c r="F159" i="48" s="1"/>
  <c r="K162" i="48"/>
  <c r="J162" i="48"/>
  <c r="K163" i="48"/>
  <c r="J163" i="48"/>
  <c r="K164" i="48"/>
  <c r="J164" i="48"/>
  <c r="K165" i="48"/>
  <c r="J165" i="48"/>
  <c r="K166" i="48"/>
  <c r="J166" i="48"/>
  <c r="K167" i="48"/>
  <c r="J167" i="48"/>
  <c r="K168" i="48"/>
  <c r="J168" i="48"/>
  <c r="H170" i="48"/>
  <c r="I167" i="48" s="1"/>
  <c r="F170" i="48"/>
  <c r="G168" i="48" s="1"/>
  <c r="D170" i="48"/>
  <c r="E167" i="48" s="1"/>
  <c r="B170" i="48"/>
  <c r="C168" i="48" s="1"/>
  <c r="K161" i="48"/>
  <c r="J161" i="48"/>
  <c r="K174" i="48"/>
  <c r="J174" i="48"/>
  <c r="K175" i="48"/>
  <c r="J175" i="48"/>
  <c r="K176" i="48"/>
  <c r="J176" i="48"/>
  <c r="K177" i="48"/>
  <c r="J177" i="48"/>
  <c r="H179" i="48"/>
  <c r="I176" i="48" s="1"/>
  <c r="F179" i="48"/>
  <c r="G177" i="48" s="1"/>
  <c r="D179" i="48"/>
  <c r="E175" i="48" s="1"/>
  <c r="B179" i="48"/>
  <c r="C177" i="48" s="1"/>
  <c r="K173" i="48"/>
  <c r="J173" i="48"/>
  <c r="I181" i="48"/>
  <c r="G181" i="48"/>
  <c r="E181" i="48"/>
  <c r="C181" i="48"/>
  <c r="K181" i="48"/>
  <c r="J181" i="48"/>
  <c r="B184" i="48"/>
  <c r="F184" i="48" s="1"/>
  <c r="K187" i="48"/>
  <c r="J187" i="48"/>
  <c r="K188" i="48"/>
  <c r="J188" i="48"/>
  <c r="K189" i="48"/>
  <c r="J189" i="48"/>
  <c r="K190" i="48"/>
  <c r="J190" i="48"/>
  <c r="K191" i="48"/>
  <c r="J191" i="48"/>
  <c r="K192" i="48"/>
  <c r="J192" i="48"/>
  <c r="K193" i="48"/>
  <c r="J193" i="48"/>
  <c r="K194" i="48"/>
  <c r="J194" i="48"/>
  <c r="H196" i="48"/>
  <c r="I193" i="48" s="1"/>
  <c r="F196" i="48"/>
  <c r="G194" i="48" s="1"/>
  <c r="D196" i="48"/>
  <c r="E191" i="48" s="1"/>
  <c r="B196" i="48"/>
  <c r="C194" i="48" s="1"/>
  <c r="K186" i="48"/>
  <c r="J186" i="48"/>
  <c r="K200" i="48"/>
  <c r="J200" i="48"/>
  <c r="K201" i="48"/>
  <c r="J201" i="48"/>
  <c r="K202" i="48"/>
  <c r="J202" i="48"/>
  <c r="K203" i="48"/>
  <c r="J203" i="48"/>
  <c r="K204" i="48"/>
  <c r="J204" i="48"/>
  <c r="K205" i="48"/>
  <c r="J205" i="48"/>
  <c r="K206" i="48"/>
  <c r="J206" i="48"/>
  <c r="K207" i="48"/>
  <c r="J207" i="48"/>
  <c r="K208" i="48"/>
  <c r="J208" i="48"/>
  <c r="K209" i="48"/>
  <c r="J209" i="48"/>
  <c r="K210" i="48"/>
  <c r="J210" i="48"/>
  <c r="K211" i="48"/>
  <c r="J211" i="48"/>
  <c r="K212" i="48"/>
  <c r="J212" i="48"/>
  <c r="K213" i="48"/>
  <c r="J213" i="48"/>
  <c r="H215" i="48"/>
  <c r="I212" i="48" s="1"/>
  <c r="F215" i="48"/>
  <c r="G213" i="48" s="1"/>
  <c r="D215" i="48"/>
  <c r="E211" i="48" s="1"/>
  <c r="B215" i="48"/>
  <c r="C213" i="48" s="1"/>
  <c r="K199" i="48"/>
  <c r="J199" i="48"/>
  <c r="K219" i="48"/>
  <c r="J219" i="48"/>
  <c r="K220" i="48"/>
  <c r="J220" i="48"/>
  <c r="K221" i="48"/>
  <c r="J221" i="48"/>
  <c r="K222" i="48"/>
  <c r="J222" i="48"/>
  <c r="K223" i="48"/>
  <c r="J223" i="48"/>
  <c r="K224" i="48"/>
  <c r="J224" i="48"/>
  <c r="K225" i="48"/>
  <c r="J225" i="48"/>
  <c r="K226" i="48"/>
  <c r="J226" i="48"/>
  <c r="K227" i="48"/>
  <c r="J227" i="48"/>
  <c r="H229" i="48"/>
  <c r="I226" i="48" s="1"/>
  <c r="F229" i="48"/>
  <c r="G227" i="48" s="1"/>
  <c r="D229" i="48"/>
  <c r="E226" i="48" s="1"/>
  <c r="B229" i="48"/>
  <c r="C227" i="48" s="1"/>
  <c r="K218" i="48"/>
  <c r="J218" i="48"/>
  <c r="I231" i="48"/>
  <c r="G231" i="48"/>
  <c r="E231" i="48"/>
  <c r="C231" i="48"/>
  <c r="J231" i="48"/>
  <c r="K231" i="48"/>
  <c r="I235" i="48"/>
  <c r="G235" i="48"/>
  <c r="E235" i="48"/>
  <c r="C235" i="48"/>
  <c r="H233" i="48"/>
  <c r="I233" i="48" s="1"/>
  <c r="F233" i="48"/>
  <c r="G233" i="48" s="1"/>
  <c r="D233" i="48"/>
  <c r="E233" i="48" s="1"/>
  <c r="B233" i="48"/>
  <c r="C233" i="48" s="1"/>
  <c r="K235" i="48"/>
  <c r="J235" i="48"/>
  <c r="K237" i="48"/>
  <c r="J237" i="48"/>
  <c r="I237" i="48"/>
  <c r="G237" i="48"/>
  <c r="E237" i="48"/>
  <c r="C237" i="48"/>
  <c r="K79" i="54"/>
  <c r="J79" i="54"/>
  <c r="K55" i="53"/>
  <c r="J55"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G7" i="46"/>
  <c r="I7" i="46" s="1"/>
  <c r="E7" i="46"/>
  <c r="J7" i="46" s="1"/>
  <c r="D7" i="46"/>
  <c r="H7" i="46" s="1"/>
  <c r="C7" i="46"/>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 i="26"/>
  <c r="J7" i="26" s="1"/>
  <c r="G7" i="26"/>
  <c r="I7" i="26" s="1"/>
  <c r="H8" i="26"/>
  <c r="J8" i="26" s="1"/>
  <c r="G8" i="26"/>
  <c r="I8" i="26" s="1"/>
  <c r="H9" i="26"/>
  <c r="J9" i="26" s="1"/>
  <c r="G9" i="26"/>
  <c r="I9" i="26" s="1"/>
  <c r="H10" i="26"/>
  <c r="J10" i="26" s="1"/>
  <c r="G10" i="26"/>
  <c r="I10" i="26" s="1"/>
  <c r="H11" i="26"/>
  <c r="J11" i="26" s="1"/>
  <c r="G11" i="26"/>
  <c r="I11" i="26" s="1"/>
  <c r="I12" i="26"/>
  <c r="H12" i="26"/>
  <c r="J12" i="26" s="1"/>
  <c r="G12" i="26"/>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J23" i="26"/>
  <c r="I23" i="26"/>
  <c r="H23" i="26"/>
  <c r="G23" i="26"/>
  <c r="H24" i="26"/>
  <c r="J24" i="26" s="1"/>
  <c r="G24" i="26"/>
  <c r="I24" i="26" s="1"/>
  <c r="H25" i="26"/>
  <c r="J25" i="26" s="1"/>
  <c r="G25" i="26"/>
  <c r="I25" i="26" s="1"/>
  <c r="H26" i="26"/>
  <c r="J26" i="26" s="1"/>
  <c r="G26" i="26"/>
  <c r="I26" i="26" s="1"/>
  <c r="I27" i="26"/>
  <c r="H27" i="26"/>
  <c r="J27" i="26" s="1"/>
  <c r="G27" i="26"/>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J42" i="26"/>
  <c r="I42" i="26"/>
  <c r="H42" i="26"/>
  <c r="G42" i="26"/>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J50" i="26"/>
  <c r="I50" i="26"/>
  <c r="H50" i="26"/>
  <c r="G50" i="26"/>
  <c r="H51" i="26"/>
  <c r="J51" i="26" s="1"/>
  <c r="G51" i="26"/>
  <c r="I51" i="26" s="1"/>
  <c r="H52" i="26"/>
  <c r="J52" i="26" s="1"/>
  <c r="G52" i="26"/>
  <c r="I52" i="26" s="1"/>
  <c r="H53" i="26"/>
  <c r="J53" i="26" s="1"/>
  <c r="G53" i="26"/>
  <c r="I53" i="26" s="1"/>
  <c r="H54" i="26"/>
  <c r="J54" i="26" s="1"/>
  <c r="G54" i="26"/>
  <c r="I54" i="26" s="1"/>
  <c r="J55" i="26"/>
  <c r="I55" i="26"/>
  <c r="H55" i="26"/>
  <c r="G55" i="26"/>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91" i="55"/>
  <c r="C7" i="56"/>
  <c r="G7" i="56"/>
  <c r="E7" i="56"/>
  <c r="I7" i="56"/>
  <c r="C8" i="56"/>
  <c r="G8" i="56"/>
  <c r="E8" i="56"/>
  <c r="I8" i="56"/>
  <c r="E9" i="56"/>
  <c r="I9" i="56"/>
  <c r="C9" i="56"/>
  <c r="G9" i="56"/>
  <c r="E10" i="56"/>
  <c r="I10" i="56"/>
  <c r="C10" i="56"/>
  <c r="G10" i="56"/>
  <c r="C11" i="56"/>
  <c r="G11" i="56"/>
  <c r="E11" i="56"/>
  <c r="I11" i="56"/>
  <c r="E12" i="56"/>
  <c r="I12" i="56"/>
  <c r="C12" i="56"/>
  <c r="G12" i="56"/>
  <c r="C13" i="56"/>
  <c r="G13" i="56"/>
  <c r="E13" i="56"/>
  <c r="I13" i="56"/>
  <c r="E14" i="56"/>
  <c r="I14" i="56"/>
  <c r="C14" i="56"/>
  <c r="G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J30" i="56"/>
  <c r="K30" i="56"/>
  <c r="E28" i="56"/>
  <c r="I28" i="56"/>
  <c r="F5" i="56"/>
  <c r="C7" i="57"/>
  <c r="G7" i="57"/>
  <c r="D5" i="57"/>
  <c r="H5" i="57" s="1"/>
  <c r="E7" i="57"/>
  <c r="I7" i="57"/>
  <c r="C8" i="57"/>
  <c r="G8" i="57"/>
  <c r="E8" i="57"/>
  <c r="I8" i="57"/>
  <c r="E9" i="57"/>
  <c r="I9" i="57"/>
  <c r="C9" i="57"/>
  <c r="G9" i="57"/>
  <c r="E10" i="57"/>
  <c r="I10" i="57"/>
  <c r="C10" i="57"/>
  <c r="G10" i="57"/>
  <c r="C11" i="57"/>
  <c r="G11" i="57"/>
  <c r="E11" i="57"/>
  <c r="I11" i="57"/>
  <c r="C12" i="57"/>
  <c r="G12" i="57"/>
  <c r="E12" i="57"/>
  <c r="I12" i="57"/>
  <c r="C13" i="57"/>
  <c r="G13" i="57"/>
  <c r="E13" i="57"/>
  <c r="I13" i="57"/>
  <c r="C14" i="57"/>
  <c r="G14" i="57"/>
  <c r="E14" i="57"/>
  <c r="I14" i="57"/>
  <c r="E15" i="57"/>
  <c r="I15" i="57"/>
  <c r="C15" i="57"/>
  <c r="G15" i="57"/>
  <c r="E16" i="57"/>
  <c r="I16" i="57"/>
  <c r="C16" i="57"/>
  <c r="G16" i="57"/>
  <c r="E17" i="57"/>
  <c r="I17" i="57"/>
  <c r="C17" i="57"/>
  <c r="G17" i="57"/>
  <c r="E18" i="57"/>
  <c r="I18" i="57"/>
  <c r="C18" i="57"/>
  <c r="G18" i="57"/>
  <c r="E19" i="57"/>
  <c r="I19" i="57"/>
  <c r="C19" i="57"/>
  <c r="G19" i="57"/>
  <c r="C20" i="57"/>
  <c r="G20" i="57"/>
  <c r="E20" i="57"/>
  <c r="I20" i="57"/>
  <c r="E21" i="57"/>
  <c r="I21" i="57"/>
  <c r="C21" i="57"/>
  <c r="G21" i="57"/>
  <c r="C22" i="57"/>
  <c r="G22" i="57"/>
  <c r="E22" i="57"/>
  <c r="I22" i="57"/>
  <c r="C23" i="57"/>
  <c r="G23" i="57"/>
  <c r="E23" i="57"/>
  <c r="I23" i="57"/>
  <c r="C24" i="57"/>
  <c r="G24" i="57"/>
  <c r="J27" i="57"/>
  <c r="K27" i="57"/>
  <c r="E25" i="57"/>
  <c r="I25" i="57"/>
  <c r="C7" i="58"/>
  <c r="G7" i="58"/>
  <c r="E7" i="58"/>
  <c r="I7" i="58"/>
  <c r="C8" i="58"/>
  <c r="G8" i="58"/>
  <c r="E8" i="58"/>
  <c r="I8" i="58"/>
  <c r="C9" i="58"/>
  <c r="G9" i="58"/>
  <c r="E9" i="58"/>
  <c r="I9" i="58"/>
  <c r="C10" i="58"/>
  <c r="G10" i="58"/>
  <c r="E10" i="58"/>
  <c r="I10" i="58"/>
  <c r="C11" i="58"/>
  <c r="G11" i="58"/>
  <c r="E11" i="58"/>
  <c r="I11" i="58"/>
  <c r="C12" i="58"/>
  <c r="G12" i="58"/>
  <c r="E12" i="58"/>
  <c r="I12" i="58"/>
  <c r="E13" i="58"/>
  <c r="I13" i="58"/>
  <c r="C13" i="58"/>
  <c r="G13" i="58"/>
  <c r="E14" i="58"/>
  <c r="I14" i="58"/>
  <c r="C14" i="58"/>
  <c r="G14" i="58"/>
  <c r="C15" i="58"/>
  <c r="G15" i="58"/>
  <c r="E15" i="58"/>
  <c r="I15" i="58"/>
  <c r="C16" i="58"/>
  <c r="G16" i="58"/>
  <c r="E16" i="58"/>
  <c r="I16" i="58"/>
  <c r="C17" i="58"/>
  <c r="G17" i="58"/>
  <c r="E17" i="58"/>
  <c r="I17" i="58"/>
  <c r="C18" i="58"/>
  <c r="G18" i="58"/>
  <c r="E18" i="58"/>
  <c r="I18" i="58"/>
  <c r="E19" i="58"/>
  <c r="I19" i="58"/>
  <c r="C19" i="58"/>
  <c r="G19" i="58"/>
  <c r="C20" i="58"/>
  <c r="G20" i="58"/>
  <c r="E20" i="58"/>
  <c r="I20" i="58"/>
  <c r="C21" i="58"/>
  <c r="G21" i="58"/>
  <c r="E21" i="58"/>
  <c r="I21" i="58"/>
  <c r="C22" i="58"/>
  <c r="G22" i="58"/>
  <c r="E22" i="58"/>
  <c r="I22" i="58"/>
  <c r="E23" i="58"/>
  <c r="I23" i="58"/>
  <c r="C23" i="58"/>
  <c r="G23" i="58"/>
  <c r="C24" i="58"/>
  <c r="G24" i="58"/>
  <c r="E24" i="58"/>
  <c r="I24" i="58"/>
  <c r="C25" i="58"/>
  <c r="G25" i="58"/>
  <c r="E25" i="58"/>
  <c r="I25" i="58"/>
  <c r="C26" i="58"/>
  <c r="G26" i="58"/>
  <c r="E26" i="58"/>
  <c r="I26" i="58"/>
  <c r="E27" i="58"/>
  <c r="I27" i="58"/>
  <c r="C27" i="58"/>
  <c r="G27" i="58"/>
  <c r="C28" i="58"/>
  <c r="G28" i="58"/>
  <c r="E28" i="58"/>
  <c r="I28" i="58"/>
  <c r="C29" i="58"/>
  <c r="G29" i="58"/>
  <c r="E29" i="58"/>
  <c r="I29" i="58"/>
  <c r="C30" i="58"/>
  <c r="G30" i="58"/>
  <c r="E30" i="58"/>
  <c r="I30" i="58"/>
  <c r="C31" i="58"/>
  <c r="G31" i="58"/>
  <c r="E31" i="58"/>
  <c r="I31" i="58"/>
  <c r="E32" i="58"/>
  <c r="I32" i="58"/>
  <c r="C32" i="58"/>
  <c r="G32" i="58"/>
  <c r="C33" i="58"/>
  <c r="G33" i="58"/>
  <c r="E33" i="58"/>
  <c r="I33" i="58"/>
  <c r="C34" i="58"/>
  <c r="G34" i="58"/>
  <c r="E34" i="58"/>
  <c r="I34" i="58"/>
  <c r="C35" i="58"/>
  <c r="G35" i="58"/>
  <c r="E35" i="58"/>
  <c r="I35" i="58"/>
  <c r="C36" i="58"/>
  <c r="G36" i="58"/>
  <c r="E36" i="58"/>
  <c r="I36" i="58"/>
  <c r="E37" i="58"/>
  <c r="I37" i="58"/>
  <c r="C37" i="58"/>
  <c r="G37" i="58"/>
  <c r="E38" i="58"/>
  <c r="I38" i="58"/>
  <c r="C38" i="58"/>
  <c r="G38" i="58"/>
  <c r="E39" i="58"/>
  <c r="I39" i="58"/>
  <c r="C39" i="58"/>
  <c r="G39" i="58"/>
  <c r="C40" i="58"/>
  <c r="G40" i="58"/>
  <c r="E40" i="58"/>
  <c r="I40" i="58"/>
  <c r="C41" i="58"/>
  <c r="G41" i="58"/>
  <c r="J44" i="58"/>
  <c r="K44" i="58"/>
  <c r="E42" i="58"/>
  <c r="I42" i="58"/>
  <c r="F5" i="58"/>
  <c r="C7" i="50"/>
  <c r="G7" i="50"/>
  <c r="E7" i="50"/>
  <c r="I7" i="50"/>
  <c r="C8" i="50"/>
  <c r="G8" i="50"/>
  <c r="E8" i="50"/>
  <c r="I8" i="50"/>
  <c r="E9" i="50"/>
  <c r="I9" i="50"/>
  <c r="C9" i="50"/>
  <c r="G9" i="50"/>
  <c r="E10" i="50"/>
  <c r="I10" i="50"/>
  <c r="C10" i="50"/>
  <c r="G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E21" i="50"/>
  <c r="I21" i="50"/>
  <c r="C21" i="50"/>
  <c r="G21" i="50"/>
  <c r="E22" i="50"/>
  <c r="I22" i="50"/>
  <c r="C22" i="50"/>
  <c r="G22" i="50"/>
  <c r="C23" i="50"/>
  <c r="G23" i="50"/>
  <c r="E23" i="50"/>
  <c r="I23" i="50"/>
  <c r="C24" i="50"/>
  <c r="G24" i="50"/>
  <c r="E24" i="50"/>
  <c r="I24" i="50"/>
  <c r="E25" i="50"/>
  <c r="I25" i="50"/>
  <c r="C25" i="50"/>
  <c r="G25" i="50"/>
  <c r="C26" i="50"/>
  <c r="G26" i="50"/>
  <c r="E26" i="50"/>
  <c r="I26" i="50"/>
  <c r="C27" i="50"/>
  <c r="G27" i="50"/>
  <c r="E27" i="50"/>
  <c r="I27" i="50"/>
  <c r="E28" i="50"/>
  <c r="I28" i="50"/>
  <c r="C28" i="50"/>
  <c r="G28" i="50"/>
  <c r="C29" i="50"/>
  <c r="G29" i="50"/>
  <c r="E29" i="50"/>
  <c r="I29" i="50"/>
  <c r="C30" i="50"/>
  <c r="G30" i="50"/>
  <c r="E30" i="50"/>
  <c r="I30" i="50"/>
  <c r="C31" i="50"/>
  <c r="G31" i="50"/>
  <c r="E31" i="50"/>
  <c r="I31" i="50"/>
  <c r="C32" i="50"/>
  <c r="G32" i="50"/>
  <c r="E32" i="50"/>
  <c r="I32" i="50"/>
  <c r="E33" i="50"/>
  <c r="I33" i="50"/>
  <c r="C33" i="50"/>
  <c r="G33" i="50"/>
  <c r="C34" i="50"/>
  <c r="G34" i="50"/>
  <c r="E34" i="50"/>
  <c r="I34" i="50"/>
  <c r="C35" i="50"/>
  <c r="G35" i="50"/>
  <c r="E35" i="50"/>
  <c r="I35" i="50"/>
  <c r="C36" i="50"/>
  <c r="G36" i="50"/>
  <c r="E36" i="50"/>
  <c r="I36" i="50"/>
  <c r="C37" i="50"/>
  <c r="G37" i="50"/>
  <c r="E37" i="50"/>
  <c r="I37" i="50"/>
  <c r="C38" i="50"/>
  <c r="G38" i="50"/>
  <c r="E38" i="50"/>
  <c r="I38" i="50"/>
  <c r="C39" i="50"/>
  <c r="G39" i="50"/>
  <c r="E39" i="50"/>
  <c r="I39" i="50"/>
  <c r="E40" i="50"/>
  <c r="I40" i="50"/>
  <c r="C40" i="50"/>
  <c r="G40" i="50"/>
  <c r="E41" i="50"/>
  <c r="I41" i="50"/>
  <c r="C41" i="50"/>
  <c r="G41" i="50"/>
  <c r="C42" i="50"/>
  <c r="G42" i="50"/>
  <c r="E42" i="50"/>
  <c r="I42" i="50"/>
  <c r="C43" i="50"/>
  <c r="G43" i="50"/>
  <c r="I43" i="50"/>
  <c r="C44" i="50"/>
  <c r="G44" i="50"/>
  <c r="J48" i="50"/>
  <c r="E44" i="50"/>
  <c r="I44" i="50"/>
  <c r="E45" i="50"/>
  <c r="C45" i="50"/>
  <c r="G45" i="50"/>
  <c r="K48" i="50"/>
  <c r="E46" i="50"/>
  <c r="I46" i="50"/>
  <c r="F5" i="50"/>
  <c r="C36" i="53"/>
  <c r="G36" i="53"/>
  <c r="C53" i="53"/>
  <c r="G53" i="53"/>
  <c r="C23" i="53"/>
  <c r="G23" i="53"/>
  <c r="C33" i="53"/>
  <c r="G33" i="53"/>
  <c r="C7" i="53"/>
  <c r="G7" i="53"/>
  <c r="C20" i="53"/>
  <c r="G20" i="53"/>
  <c r="E36" i="53"/>
  <c r="I36" i="53"/>
  <c r="E53" i="53"/>
  <c r="I53" i="53"/>
  <c r="E23" i="53"/>
  <c r="I23" i="53"/>
  <c r="E33" i="53"/>
  <c r="I33" i="53"/>
  <c r="E7" i="53"/>
  <c r="I7" i="53"/>
  <c r="E20" i="53"/>
  <c r="I20" i="53"/>
  <c r="D5" i="53"/>
  <c r="H5" i="53" s="1"/>
  <c r="E8" i="53"/>
  <c r="I8" i="53"/>
  <c r="C8" i="53"/>
  <c r="G8" i="53"/>
  <c r="C9" i="53"/>
  <c r="G9" i="53"/>
  <c r="E9" i="53"/>
  <c r="I9" i="53"/>
  <c r="C10" i="53"/>
  <c r="G10" i="53"/>
  <c r="E10" i="53"/>
  <c r="I10" i="53"/>
  <c r="E11" i="53"/>
  <c r="I11" i="53"/>
  <c r="C11" i="53"/>
  <c r="G11" i="53"/>
  <c r="C12" i="53"/>
  <c r="G12" i="53"/>
  <c r="E12" i="53"/>
  <c r="I12" i="53"/>
  <c r="C13" i="53"/>
  <c r="G13" i="53"/>
  <c r="E13" i="53"/>
  <c r="I13" i="53"/>
  <c r="E14" i="53"/>
  <c r="I14" i="53"/>
  <c r="C14" i="53"/>
  <c r="G14" i="53"/>
  <c r="E15" i="53"/>
  <c r="I15" i="53"/>
  <c r="C15" i="53"/>
  <c r="G15" i="53"/>
  <c r="C16" i="53"/>
  <c r="G16" i="53"/>
  <c r="E16" i="53"/>
  <c r="I16" i="53"/>
  <c r="C17" i="53"/>
  <c r="G17" i="53"/>
  <c r="J20" i="53"/>
  <c r="K20" i="53"/>
  <c r="E18" i="53"/>
  <c r="I18" i="53"/>
  <c r="C24" i="53"/>
  <c r="G24" i="53"/>
  <c r="E24" i="53"/>
  <c r="I24" i="53"/>
  <c r="C25" i="53"/>
  <c r="G25" i="53"/>
  <c r="E25" i="53"/>
  <c r="I25" i="53"/>
  <c r="E26" i="53"/>
  <c r="I26" i="53"/>
  <c r="C26" i="53"/>
  <c r="G26" i="53"/>
  <c r="E27" i="53"/>
  <c r="I27" i="53"/>
  <c r="C27" i="53"/>
  <c r="G27" i="53"/>
  <c r="C28" i="53"/>
  <c r="G28" i="53"/>
  <c r="E28" i="53"/>
  <c r="I28" i="53"/>
  <c r="E29" i="53"/>
  <c r="I29" i="53"/>
  <c r="C29" i="53"/>
  <c r="G29" i="53"/>
  <c r="C30" i="53"/>
  <c r="G30" i="53"/>
  <c r="E30" i="53"/>
  <c r="K33" i="53"/>
  <c r="J33" i="53"/>
  <c r="I31" i="53"/>
  <c r="C37" i="53"/>
  <c r="G37" i="53"/>
  <c r="E37" i="53"/>
  <c r="I37" i="53"/>
  <c r="E38" i="53"/>
  <c r="I38" i="53"/>
  <c r="C38" i="53"/>
  <c r="G38" i="53"/>
  <c r="C39" i="53"/>
  <c r="G39" i="53"/>
  <c r="E39" i="53"/>
  <c r="I39" i="53"/>
  <c r="E40" i="53"/>
  <c r="I40" i="53"/>
  <c r="C40" i="53"/>
  <c r="G40" i="53"/>
  <c r="C41" i="53"/>
  <c r="G41" i="53"/>
  <c r="E41" i="53"/>
  <c r="I41" i="53"/>
  <c r="E42" i="53"/>
  <c r="I42" i="53"/>
  <c r="C42" i="53"/>
  <c r="G42" i="53"/>
  <c r="C43" i="53"/>
  <c r="G43" i="53"/>
  <c r="E43" i="53"/>
  <c r="I43" i="53"/>
  <c r="C44" i="53"/>
  <c r="G44" i="53"/>
  <c r="E44" i="53"/>
  <c r="I44" i="53"/>
  <c r="E45" i="53"/>
  <c r="I45" i="53"/>
  <c r="C45" i="53"/>
  <c r="G45" i="53"/>
  <c r="C46" i="53"/>
  <c r="G46" i="53"/>
  <c r="E46" i="53"/>
  <c r="I46" i="53"/>
  <c r="C47" i="53"/>
  <c r="G47" i="53"/>
  <c r="E47" i="53"/>
  <c r="I47" i="53"/>
  <c r="C48" i="53"/>
  <c r="G48" i="53"/>
  <c r="E48" i="53"/>
  <c r="I48" i="53"/>
  <c r="C49" i="53"/>
  <c r="G49" i="53"/>
  <c r="E49" i="53"/>
  <c r="I49" i="53"/>
  <c r="C50" i="53"/>
  <c r="G50" i="53"/>
  <c r="J53" i="53"/>
  <c r="K53" i="53"/>
  <c r="E51" i="53"/>
  <c r="I51" i="53"/>
  <c r="E57" i="54"/>
  <c r="I57" i="54"/>
  <c r="E77" i="54"/>
  <c r="I77" i="54"/>
  <c r="E45" i="54"/>
  <c r="I45" i="54"/>
  <c r="E54" i="54"/>
  <c r="I54" i="54"/>
  <c r="E30" i="54"/>
  <c r="I30" i="54"/>
  <c r="E42" i="54"/>
  <c r="I42" i="54"/>
  <c r="E23" i="54"/>
  <c r="I23" i="54"/>
  <c r="E27" i="54"/>
  <c r="I27" i="54"/>
  <c r="J20" i="54"/>
  <c r="K20" i="54"/>
  <c r="E18" i="54"/>
  <c r="I18" i="54"/>
  <c r="E20" i="54"/>
  <c r="I20" i="54"/>
  <c r="E7" i="54"/>
  <c r="I7" i="54"/>
  <c r="E15" i="54"/>
  <c r="I15" i="54"/>
  <c r="C57" i="54"/>
  <c r="G57" i="54"/>
  <c r="C77" i="54"/>
  <c r="G77" i="54"/>
  <c r="C45" i="54"/>
  <c r="G45" i="54"/>
  <c r="C54" i="54"/>
  <c r="G54" i="54"/>
  <c r="C30" i="54"/>
  <c r="G30" i="54"/>
  <c r="C42" i="54"/>
  <c r="G42" i="54"/>
  <c r="C23" i="54"/>
  <c r="G23" i="54"/>
  <c r="C27" i="54"/>
  <c r="G27" i="54"/>
  <c r="C18" i="54"/>
  <c r="G18" i="54"/>
  <c r="C7" i="54"/>
  <c r="G7" i="54"/>
  <c r="C15" i="54"/>
  <c r="G15" i="54"/>
  <c r="F5" i="54"/>
  <c r="C8" i="54"/>
  <c r="G8" i="54"/>
  <c r="E8" i="54"/>
  <c r="I8" i="54"/>
  <c r="C9" i="54"/>
  <c r="G9" i="54"/>
  <c r="E9" i="54"/>
  <c r="I9" i="54"/>
  <c r="C10" i="54"/>
  <c r="G10" i="54"/>
  <c r="E10" i="54"/>
  <c r="I10" i="54"/>
  <c r="C11" i="54"/>
  <c r="G11" i="54"/>
  <c r="E11" i="54"/>
  <c r="I11" i="54"/>
  <c r="C12" i="54"/>
  <c r="G12" i="54"/>
  <c r="K15" i="54"/>
  <c r="J15" i="54"/>
  <c r="E13" i="54"/>
  <c r="I13" i="54"/>
  <c r="C24" i="54"/>
  <c r="G24" i="54"/>
  <c r="J27" i="54"/>
  <c r="K27" i="54"/>
  <c r="E25" i="54"/>
  <c r="I25" i="54"/>
  <c r="C31" i="54"/>
  <c r="G31" i="54"/>
  <c r="E31" i="54"/>
  <c r="I31" i="54"/>
  <c r="E32" i="54"/>
  <c r="I32" i="54"/>
  <c r="C32" i="54"/>
  <c r="G32" i="54"/>
  <c r="C33" i="54"/>
  <c r="G33" i="54"/>
  <c r="E33" i="54"/>
  <c r="I33" i="54"/>
  <c r="C34" i="54"/>
  <c r="G34" i="54"/>
  <c r="E34" i="54"/>
  <c r="I34" i="54"/>
  <c r="C35" i="54"/>
  <c r="G35" i="54"/>
  <c r="E35" i="54"/>
  <c r="I35" i="54"/>
  <c r="C36" i="54"/>
  <c r="G36" i="54"/>
  <c r="E36" i="54"/>
  <c r="I36" i="54"/>
  <c r="E37" i="54"/>
  <c r="I37" i="54"/>
  <c r="C37" i="54"/>
  <c r="G37" i="54"/>
  <c r="C38" i="54"/>
  <c r="G38" i="54"/>
  <c r="E38" i="54"/>
  <c r="I38" i="54"/>
  <c r="C39" i="54"/>
  <c r="G39" i="54"/>
  <c r="J42" i="54"/>
  <c r="K42" i="54"/>
  <c r="E40" i="54"/>
  <c r="I40" i="54"/>
  <c r="E46" i="54"/>
  <c r="I46" i="54"/>
  <c r="C46" i="54"/>
  <c r="G46" i="54"/>
  <c r="C47" i="54"/>
  <c r="G47" i="54"/>
  <c r="E47" i="54"/>
  <c r="I47" i="54"/>
  <c r="E48" i="54"/>
  <c r="I48" i="54"/>
  <c r="C48" i="54"/>
  <c r="G48" i="54"/>
  <c r="C49" i="54"/>
  <c r="G49" i="54"/>
  <c r="E49" i="54"/>
  <c r="I49" i="54"/>
  <c r="E50" i="54"/>
  <c r="I50" i="54"/>
  <c r="C50" i="54"/>
  <c r="G50" i="54"/>
  <c r="C51" i="54"/>
  <c r="G51" i="54"/>
  <c r="J54" i="54"/>
  <c r="K54" i="54"/>
  <c r="E52" i="54"/>
  <c r="I52" i="54"/>
  <c r="C58" i="54"/>
  <c r="G58" i="54"/>
  <c r="E58" i="54"/>
  <c r="I58" i="54"/>
  <c r="C59" i="54"/>
  <c r="G59" i="54"/>
  <c r="E59" i="54"/>
  <c r="I59" i="54"/>
  <c r="E60" i="54"/>
  <c r="I60" i="54"/>
  <c r="C60" i="54"/>
  <c r="G60" i="54"/>
  <c r="C61" i="54"/>
  <c r="G61" i="54"/>
  <c r="E61" i="54"/>
  <c r="I61" i="54"/>
  <c r="C62" i="54"/>
  <c r="G62" i="54"/>
  <c r="E62" i="54"/>
  <c r="I62" i="54"/>
  <c r="C63" i="54"/>
  <c r="G63" i="54"/>
  <c r="E63" i="54"/>
  <c r="I63" i="54"/>
  <c r="E64" i="54"/>
  <c r="I64" i="54"/>
  <c r="C64" i="54"/>
  <c r="G64" i="54"/>
  <c r="C65" i="54"/>
  <c r="G65" i="54"/>
  <c r="E65" i="54"/>
  <c r="I65" i="54"/>
  <c r="C66" i="54"/>
  <c r="G66" i="54"/>
  <c r="E66" i="54"/>
  <c r="I66" i="54"/>
  <c r="E67" i="54"/>
  <c r="I67" i="54"/>
  <c r="C67" i="54"/>
  <c r="G67" i="54"/>
  <c r="C68" i="54"/>
  <c r="G68" i="54"/>
  <c r="E68" i="54"/>
  <c r="I68" i="54"/>
  <c r="C69" i="54"/>
  <c r="G69" i="54"/>
  <c r="E69" i="54"/>
  <c r="I69" i="54"/>
  <c r="C70" i="54"/>
  <c r="G70" i="54"/>
  <c r="E70" i="54"/>
  <c r="I70" i="54"/>
  <c r="E71" i="54"/>
  <c r="I71" i="54"/>
  <c r="C71" i="54"/>
  <c r="G71" i="54"/>
  <c r="E72" i="54"/>
  <c r="I72" i="54"/>
  <c r="C72" i="54"/>
  <c r="G72" i="54"/>
  <c r="C73" i="54"/>
  <c r="G73" i="54"/>
  <c r="E73" i="54"/>
  <c r="I73" i="54"/>
  <c r="C74" i="54"/>
  <c r="G74" i="54"/>
  <c r="J77" i="54"/>
  <c r="K77" i="54"/>
  <c r="E75" i="54"/>
  <c r="I75" i="54"/>
  <c r="C176" i="55"/>
  <c r="G176" i="55"/>
  <c r="C187" i="55"/>
  <c r="G187" i="55"/>
  <c r="C170" i="55"/>
  <c r="G170" i="55"/>
  <c r="C173" i="55"/>
  <c r="G173" i="55"/>
  <c r="E142" i="55"/>
  <c r="I142" i="55"/>
  <c r="E163" i="55"/>
  <c r="I163" i="55"/>
  <c r="E115" i="55"/>
  <c r="I115" i="55"/>
  <c r="E139" i="55"/>
  <c r="I139" i="55"/>
  <c r="C92" i="55"/>
  <c r="G92" i="55"/>
  <c r="C108" i="55"/>
  <c r="G108" i="55"/>
  <c r="C69" i="55"/>
  <c r="G69" i="55"/>
  <c r="C89" i="55"/>
  <c r="G89" i="55"/>
  <c r="E51" i="55"/>
  <c r="I51" i="55"/>
  <c r="E62" i="55"/>
  <c r="I62" i="55"/>
  <c r="E25" i="55"/>
  <c r="I25" i="55"/>
  <c r="E48" i="55"/>
  <c r="I48" i="55"/>
  <c r="C7" i="55"/>
  <c r="G7" i="55"/>
  <c r="C18" i="55"/>
  <c r="G18" i="55"/>
  <c r="K191" i="55"/>
  <c r="E176" i="55"/>
  <c r="I176" i="55"/>
  <c r="E187" i="55"/>
  <c r="I187" i="55"/>
  <c r="E170" i="55"/>
  <c r="I170" i="55"/>
  <c r="C142" i="55"/>
  <c r="G142" i="55"/>
  <c r="C163" i="55"/>
  <c r="G163" i="55"/>
  <c r="C115" i="55"/>
  <c r="G115" i="55"/>
  <c r="C139" i="55"/>
  <c r="G139" i="55"/>
  <c r="E92" i="55"/>
  <c r="I92" i="55"/>
  <c r="E108" i="55"/>
  <c r="I108" i="55"/>
  <c r="E69" i="55"/>
  <c r="I69" i="55"/>
  <c r="E89" i="55"/>
  <c r="I89" i="55"/>
  <c r="C51" i="55"/>
  <c r="G51" i="55"/>
  <c r="C62" i="55"/>
  <c r="G62" i="55"/>
  <c r="C25" i="55"/>
  <c r="G25" i="55"/>
  <c r="C48" i="55"/>
  <c r="G48" i="55"/>
  <c r="E7" i="55"/>
  <c r="I7" i="55"/>
  <c r="E18" i="55"/>
  <c r="I18" i="55"/>
  <c r="D5" i="55"/>
  <c r="H5" i="55" s="1"/>
  <c r="E8" i="55"/>
  <c r="I8" i="55"/>
  <c r="C8" i="55"/>
  <c r="G8" i="55"/>
  <c r="C9" i="55"/>
  <c r="G9" i="55"/>
  <c r="E9" i="55"/>
  <c r="I9" i="55"/>
  <c r="E10" i="55"/>
  <c r="I10" i="55"/>
  <c r="C10" i="55"/>
  <c r="G10" i="55"/>
  <c r="C11" i="55"/>
  <c r="G11" i="55"/>
  <c r="E11" i="55"/>
  <c r="I11" i="55"/>
  <c r="E12" i="55"/>
  <c r="I12" i="55"/>
  <c r="C12" i="55"/>
  <c r="G12" i="55"/>
  <c r="C13" i="55"/>
  <c r="G13" i="55"/>
  <c r="E13" i="55"/>
  <c r="I13" i="55"/>
  <c r="E14" i="55"/>
  <c r="I14" i="55"/>
  <c r="C14" i="55"/>
  <c r="G14" i="55"/>
  <c r="C15" i="55"/>
  <c r="G15" i="55"/>
  <c r="J18" i="55"/>
  <c r="K18" i="55"/>
  <c r="E16" i="55"/>
  <c r="I16" i="55"/>
  <c r="F23" i="55"/>
  <c r="E26" i="55"/>
  <c r="I26" i="55"/>
  <c r="C26" i="55"/>
  <c r="G26" i="55"/>
  <c r="C27" i="55"/>
  <c r="G27" i="55"/>
  <c r="E27" i="55"/>
  <c r="I27" i="55"/>
  <c r="C28" i="55"/>
  <c r="G28" i="55"/>
  <c r="E28" i="55"/>
  <c r="I28" i="55"/>
  <c r="C29" i="55"/>
  <c r="G29" i="55"/>
  <c r="E29" i="55"/>
  <c r="I29" i="55"/>
  <c r="E30" i="55"/>
  <c r="I30" i="55"/>
  <c r="C30" i="55"/>
  <c r="G30" i="55"/>
  <c r="E31" i="55"/>
  <c r="I31" i="55"/>
  <c r="C31" i="55"/>
  <c r="G31" i="55"/>
  <c r="E32" i="55"/>
  <c r="I32" i="55"/>
  <c r="C32" i="55"/>
  <c r="G32" i="55"/>
  <c r="E33" i="55"/>
  <c r="I33" i="55"/>
  <c r="C33" i="55"/>
  <c r="G33" i="55"/>
  <c r="C34" i="55"/>
  <c r="G34" i="55"/>
  <c r="E34" i="55"/>
  <c r="I34" i="55"/>
  <c r="C35" i="55"/>
  <c r="G35" i="55"/>
  <c r="E35" i="55"/>
  <c r="I35" i="55"/>
  <c r="C36" i="55"/>
  <c r="G36" i="55"/>
  <c r="E36" i="55"/>
  <c r="I36" i="55"/>
  <c r="C37" i="55"/>
  <c r="G37" i="55"/>
  <c r="E37" i="55"/>
  <c r="I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E44" i="55"/>
  <c r="I44" i="55"/>
  <c r="C45" i="55"/>
  <c r="G45" i="55"/>
  <c r="E45" i="55"/>
  <c r="K48" i="55"/>
  <c r="J48" i="55"/>
  <c r="I46" i="55"/>
  <c r="E52" i="55"/>
  <c r="I52" i="55"/>
  <c r="C52" i="55"/>
  <c r="G52" i="55"/>
  <c r="C53" i="55"/>
  <c r="G53" i="55"/>
  <c r="E53" i="55"/>
  <c r="I53" i="55"/>
  <c r="C54" i="55"/>
  <c r="G54" i="55"/>
  <c r="E54" i="55"/>
  <c r="I54" i="55"/>
  <c r="E55" i="55"/>
  <c r="I55" i="55"/>
  <c r="C55" i="55"/>
  <c r="G55" i="55"/>
  <c r="C56" i="55"/>
  <c r="G56" i="55"/>
  <c r="E56" i="55"/>
  <c r="I56" i="55"/>
  <c r="E57" i="55"/>
  <c r="I57" i="55"/>
  <c r="C57" i="55"/>
  <c r="G57" i="55"/>
  <c r="C58" i="55"/>
  <c r="G58" i="55"/>
  <c r="E58" i="55"/>
  <c r="I58" i="55"/>
  <c r="C59" i="55"/>
  <c r="G59" i="55"/>
  <c r="J62" i="55"/>
  <c r="K62" i="55"/>
  <c r="E60" i="55"/>
  <c r="I60" i="55"/>
  <c r="F67" i="55"/>
  <c r="C70" i="55"/>
  <c r="G70" i="55"/>
  <c r="E70" i="55"/>
  <c r="I70" i="55"/>
  <c r="C71" i="55"/>
  <c r="G71" i="55"/>
  <c r="E71" i="55"/>
  <c r="I71" i="55"/>
  <c r="C72" i="55"/>
  <c r="G72" i="55"/>
  <c r="E72" i="55"/>
  <c r="I72" i="55"/>
  <c r="C73" i="55"/>
  <c r="G73" i="55"/>
  <c r="E73" i="55"/>
  <c r="I73" i="55"/>
  <c r="C74" i="55"/>
  <c r="G74" i="55"/>
  <c r="E74" i="55"/>
  <c r="I74" i="55"/>
  <c r="C75" i="55"/>
  <c r="G75" i="55"/>
  <c r="E75" i="55"/>
  <c r="I75" i="55"/>
  <c r="E76" i="55"/>
  <c r="I76" i="55"/>
  <c r="C76" i="55"/>
  <c r="G76" i="55"/>
  <c r="C77" i="55"/>
  <c r="G77" i="55"/>
  <c r="E77" i="55"/>
  <c r="I77" i="55"/>
  <c r="C78" i="55"/>
  <c r="G78" i="55"/>
  <c r="E78" i="55"/>
  <c r="I78" i="55"/>
  <c r="C79" i="55"/>
  <c r="G79" i="55"/>
  <c r="E79" i="55"/>
  <c r="I79" i="55"/>
  <c r="C80" i="55"/>
  <c r="G80" i="55"/>
  <c r="E80" i="55"/>
  <c r="I80" i="55"/>
  <c r="E81" i="55"/>
  <c r="I81" i="55"/>
  <c r="C81" i="55"/>
  <c r="G81" i="55"/>
  <c r="C82" i="55"/>
  <c r="G82" i="55"/>
  <c r="E82" i="55"/>
  <c r="I82" i="55"/>
  <c r="C83" i="55"/>
  <c r="G83" i="55"/>
  <c r="E83" i="55"/>
  <c r="I83" i="55"/>
  <c r="C84" i="55"/>
  <c r="G84" i="55"/>
  <c r="E84" i="55"/>
  <c r="I84" i="55"/>
  <c r="C85" i="55"/>
  <c r="G85" i="55"/>
  <c r="I85" i="55"/>
  <c r="J89" i="55"/>
  <c r="E86" i="55"/>
  <c r="C86" i="55"/>
  <c r="G86" i="55"/>
  <c r="K89" i="55"/>
  <c r="E87" i="55"/>
  <c r="I87" i="55"/>
  <c r="C93" i="55"/>
  <c r="G93" i="55"/>
  <c r="E93" i="55"/>
  <c r="I93" i="55"/>
  <c r="E94" i="55"/>
  <c r="I94" i="55"/>
  <c r="C94" i="55"/>
  <c r="G94" i="55"/>
  <c r="C95" i="55"/>
  <c r="G95" i="55"/>
  <c r="E95" i="55"/>
  <c r="I95" i="55"/>
  <c r="C96" i="55"/>
  <c r="G96" i="55"/>
  <c r="E96" i="55"/>
  <c r="I96" i="55"/>
  <c r="E97" i="55"/>
  <c r="I97" i="55"/>
  <c r="C97" i="55"/>
  <c r="G97" i="55"/>
  <c r="E98" i="55"/>
  <c r="I98" i="55"/>
  <c r="C98" i="55"/>
  <c r="G98" i="55"/>
  <c r="C99" i="55"/>
  <c r="G99" i="55"/>
  <c r="E99" i="55"/>
  <c r="I99" i="55"/>
  <c r="C100" i="55"/>
  <c r="G100" i="55"/>
  <c r="E100" i="55"/>
  <c r="I100" i="55"/>
  <c r="E101" i="55"/>
  <c r="I101" i="55"/>
  <c r="C101" i="55"/>
  <c r="G101" i="55"/>
  <c r="C102" i="55"/>
  <c r="G102" i="55"/>
  <c r="E102" i="55"/>
  <c r="I102" i="55"/>
  <c r="C103" i="55"/>
  <c r="G103" i="55"/>
  <c r="E103" i="55"/>
  <c r="I103" i="55"/>
  <c r="C104" i="55"/>
  <c r="G104" i="55"/>
  <c r="E104" i="55"/>
  <c r="I104" i="55"/>
  <c r="C105" i="55"/>
  <c r="G105" i="55"/>
  <c r="J108" i="55"/>
  <c r="K108" i="55"/>
  <c r="E106" i="55"/>
  <c r="I106" i="55"/>
  <c r="F113" i="55"/>
  <c r="E116" i="55"/>
  <c r="I116" i="55"/>
  <c r="C116" i="55"/>
  <c r="G116" i="55"/>
  <c r="C117" i="55"/>
  <c r="G117" i="55"/>
  <c r="E117" i="55"/>
  <c r="I117" i="55"/>
  <c r="C118" i="55"/>
  <c r="G118" i="55"/>
  <c r="E118" i="55"/>
  <c r="I118" i="55"/>
  <c r="C119" i="55"/>
  <c r="G119" i="55"/>
  <c r="E119" i="55"/>
  <c r="I119" i="55"/>
  <c r="E120" i="55"/>
  <c r="I120" i="55"/>
  <c r="C120" i="55"/>
  <c r="G120" i="55"/>
  <c r="E121" i="55"/>
  <c r="I121" i="55"/>
  <c r="C121" i="55"/>
  <c r="G121" i="55"/>
  <c r="C122" i="55"/>
  <c r="G122" i="55"/>
  <c r="E122" i="55"/>
  <c r="I122" i="55"/>
  <c r="C123" i="55"/>
  <c r="G123" i="55"/>
  <c r="E123" i="55"/>
  <c r="I123" i="55"/>
  <c r="E124" i="55"/>
  <c r="I124" i="55"/>
  <c r="C124" i="55"/>
  <c r="G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E134" i="55"/>
  <c r="I134" i="55"/>
  <c r="C134" i="55"/>
  <c r="G134" i="55"/>
  <c r="C135" i="55"/>
  <c r="G135" i="55"/>
  <c r="E135" i="55"/>
  <c r="I135" i="55"/>
  <c r="C136" i="55"/>
  <c r="G136" i="55"/>
  <c r="E136" i="55"/>
  <c r="K139" i="55"/>
  <c r="J139" i="55"/>
  <c r="I137" i="55"/>
  <c r="C143" i="55"/>
  <c r="G143" i="55"/>
  <c r="E143" i="55"/>
  <c r="I143" i="55"/>
  <c r="E144" i="55"/>
  <c r="I144" i="55"/>
  <c r="C144" i="55"/>
  <c r="G144" i="55"/>
  <c r="C145" i="55"/>
  <c r="G145" i="55"/>
  <c r="E145" i="55"/>
  <c r="I145" i="55"/>
  <c r="C146" i="55"/>
  <c r="G146" i="55"/>
  <c r="E146" i="55"/>
  <c r="I146" i="55"/>
  <c r="C147" i="55"/>
  <c r="G147" i="55"/>
  <c r="E147" i="55"/>
  <c r="I147" i="55"/>
  <c r="E148" i="55"/>
  <c r="I148" i="55"/>
  <c r="C148" i="55"/>
  <c r="G148" i="55"/>
  <c r="C149" i="55"/>
  <c r="G149" i="55"/>
  <c r="E149" i="55"/>
  <c r="I149" i="55"/>
  <c r="C150" i="55"/>
  <c r="G150" i="55"/>
  <c r="E150" i="55"/>
  <c r="I150" i="55"/>
  <c r="C151" i="55"/>
  <c r="G151" i="55"/>
  <c r="E151" i="55"/>
  <c r="I151" i="55"/>
  <c r="E152" i="55"/>
  <c r="I152" i="55"/>
  <c r="C152" i="55"/>
  <c r="G152" i="55"/>
  <c r="C153" i="55"/>
  <c r="G153" i="55"/>
  <c r="E153" i="55"/>
  <c r="I153" i="55"/>
  <c r="C154" i="55"/>
  <c r="G154" i="55"/>
  <c r="E154" i="55"/>
  <c r="I154" i="55"/>
  <c r="E155" i="55"/>
  <c r="I155" i="55"/>
  <c r="C155" i="55"/>
  <c r="G155" i="55"/>
  <c r="E156" i="55"/>
  <c r="I156" i="55"/>
  <c r="C156" i="55"/>
  <c r="G156" i="55"/>
  <c r="C157" i="55"/>
  <c r="G157" i="55"/>
  <c r="E157" i="55"/>
  <c r="I157" i="55"/>
  <c r="C158" i="55"/>
  <c r="G158" i="55"/>
  <c r="E158" i="55"/>
  <c r="I158" i="55"/>
  <c r="C159" i="55"/>
  <c r="G159" i="55"/>
  <c r="E159" i="55"/>
  <c r="I159" i="55"/>
  <c r="C160" i="55"/>
  <c r="G160" i="55"/>
  <c r="K163" i="55"/>
  <c r="J163" i="55"/>
  <c r="E161" i="55"/>
  <c r="I161" i="55"/>
  <c r="F168" i="55"/>
  <c r="J173" i="55"/>
  <c r="K173" i="55"/>
  <c r="E171" i="55"/>
  <c r="I171" i="55"/>
  <c r="C177" i="55"/>
  <c r="G177" i="55"/>
  <c r="E177" i="55"/>
  <c r="I177" i="55"/>
  <c r="C178" i="55"/>
  <c r="G178" i="55"/>
  <c r="E178" i="55"/>
  <c r="I178" i="55"/>
  <c r="C179" i="55"/>
  <c r="G179" i="55"/>
  <c r="E179" i="55"/>
  <c r="I179" i="55"/>
  <c r="C180" i="55"/>
  <c r="G180" i="55"/>
  <c r="E180" i="55"/>
  <c r="I180" i="55"/>
  <c r="C181" i="55"/>
  <c r="G181" i="55"/>
  <c r="E181" i="55"/>
  <c r="I181" i="55"/>
  <c r="E182" i="55"/>
  <c r="I182" i="55"/>
  <c r="C182" i="55"/>
  <c r="G182" i="55"/>
  <c r="E183" i="55"/>
  <c r="I183" i="55"/>
  <c r="C183" i="55"/>
  <c r="G183" i="55"/>
  <c r="E184" i="55"/>
  <c r="I184" i="55"/>
  <c r="C184" i="55"/>
  <c r="G184" i="55"/>
  <c r="J187" i="55"/>
  <c r="K187" i="55"/>
  <c r="E218" i="48"/>
  <c r="I218" i="48"/>
  <c r="E229" i="48"/>
  <c r="I229" i="48"/>
  <c r="E199" i="48"/>
  <c r="I199" i="48"/>
  <c r="E215" i="48"/>
  <c r="I215" i="48"/>
  <c r="E186" i="48"/>
  <c r="I186" i="48"/>
  <c r="E196" i="48"/>
  <c r="I196" i="48"/>
  <c r="D184" i="48"/>
  <c r="H184" i="48" s="1"/>
  <c r="E173" i="48"/>
  <c r="I173" i="48"/>
  <c r="E179" i="48"/>
  <c r="I179" i="48"/>
  <c r="E161" i="48"/>
  <c r="I161" i="48"/>
  <c r="E170" i="48"/>
  <c r="I170" i="48"/>
  <c r="D159" i="48"/>
  <c r="H159" i="48" s="1"/>
  <c r="E144" i="48"/>
  <c r="I144" i="48"/>
  <c r="E154" i="48"/>
  <c r="I154" i="48"/>
  <c r="K141" i="48"/>
  <c r="E139" i="48"/>
  <c r="I139" i="48"/>
  <c r="E141" i="48"/>
  <c r="I141" i="48"/>
  <c r="C122" i="48"/>
  <c r="G122" i="48"/>
  <c r="C132" i="48"/>
  <c r="G132" i="48"/>
  <c r="C116" i="48"/>
  <c r="G116" i="48"/>
  <c r="C119" i="48"/>
  <c r="G119" i="48"/>
  <c r="E92" i="48"/>
  <c r="I92" i="48"/>
  <c r="E109" i="48"/>
  <c r="I109" i="48"/>
  <c r="E80" i="48"/>
  <c r="I80" i="48"/>
  <c r="E89" i="48"/>
  <c r="I89" i="48"/>
  <c r="C64" i="48"/>
  <c r="G64" i="48"/>
  <c r="C73" i="48"/>
  <c r="G73" i="48"/>
  <c r="C44" i="48"/>
  <c r="G44" i="48"/>
  <c r="C61" i="48"/>
  <c r="G61" i="48"/>
  <c r="E33" i="48"/>
  <c r="I33" i="48"/>
  <c r="E37" i="48"/>
  <c r="I37" i="48"/>
  <c r="E18" i="48"/>
  <c r="I18" i="48"/>
  <c r="E30" i="48"/>
  <c r="I30" i="48"/>
  <c r="D16" i="48"/>
  <c r="H16" i="48" s="1"/>
  <c r="E7" i="48"/>
  <c r="I7" i="48"/>
  <c r="I11" i="48"/>
  <c r="C218" i="48"/>
  <c r="G218" i="48"/>
  <c r="C229" i="48"/>
  <c r="G229" i="48"/>
  <c r="C199" i="48"/>
  <c r="G199" i="48"/>
  <c r="C215" i="48"/>
  <c r="G215" i="48"/>
  <c r="C186" i="48"/>
  <c r="G186" i="48"/>
  <c r="C196" i="48"/>
  <c r="G196" i="48"/>
  <c r="C173" i="48"/>
  <c r="G173" i="48"/>
  <c r="C179" i="48"/>
  <c r="G179" i="48"/>
  <c r="C161" i="48"/>
  <c r="G161" i="48"/>
  <c r="C170" i="48"/>
  <c r="G170" i="48"/>
  <c r="C144" i="48"/>
  <c r="G144" i="48"/>
  <c r="C154" i="48"/>
  <c r="G154" i="48"/>
  <c r="C139" i="48"/>
  <c r="G139" i="48"/>
  <c r="E122" i="48"/>
  <c r="I122" i="48"/>
  <c r="E132" i="48"/>
  <c r="I132" i="48"/>
  <c r="E116" i="48"/>
  <c r="I116" i="48"/>
  <c r="C92" i="48"/>
  <c r="G92" i="48"/>
  <c r="C109" i="48"/>
  <c r="G109" i="48"/>
  <c r="C80" i="48"/>
  <c r="G80" i="48"/>
  <c r="C89" i="48"/>
  <c r="G89" i="48"/>
  <c r="E64" i="48"/>
  <c r="I64" i="48"/>
  <c r="E73" i="48"/>
  <c r="I73" i="48"/>
  <c r="E44" i="48"/>
  <c r="I44" i="48"/>
  <c r="E61" i="48"/>
  <c r="I61" i="48"/>
  <c r="C33" i="48"/>
  <c r="G33" i="48"/>
  <c r="C37" i="48"/>
  <c r="G37" i="48"/>
  <c r="C18" i="48"/>
  <c r="G18" i="48"/>
  <c r="C30" i="48"/>
  <c r="G30" i="48"/>
  <c r="C7" i="48"/>
  <c r="G7" i="48"/>
  <c r="C11" i="48"/>
  <c r="G11" i="48"/>
  <c r="F5" i="48"/>
  <c r="C8" i="48"/>
  <c r="G8" i="48"/>
  <c r="J11" i="48"/>
  <c r="E8" i="48"/>
  <c r="K11" i="48"/>
  <c r="E9" i="48"/>
  <c r="I9" i="48"/>
  <c r="E19" i="48"/>
  <c r="I19" i="48"/>
  <c r="C19" i="48"/>
  <c r="G19" i="48"/>
  <c r="C20" i="48"/>
  <c r="G20" i="48"/>
  <c r="E20" i="48"/>
  <c r="I20" i="48"/>
  <c r="E21" i="48"/>
  <c r="I21" i="48"/>
  <c r="C21" i="48"/>
  <c r="G21" i="48"/>
  <c r="C22" i="48"/>
  <c r="G22" i="48"/>
  <c r="E22" i="48"/>
  <c r="I22" i="48"/>
  <c r="E23" i="48"/>
  <c r="I23" i="48"/>
  <c r="C23" i="48"/>
  <c r="G23" i="48"/>
  <c r="C24" i="48"/>
  <c r="G24" i="48"/>
  <c r="E24" i="48"/>
  <c r="I24" i="48"/>
  <c r="C25" i="48"/>
  <c r="G25" i="48"/>
  <c r="E25" i="48"/>
  <c r="I25" i="48"/>
  <c r="E26" i="48"/>
  <c r="I26" i="48"/>
  <c r="C26" i="48"/>
  <c r="G26" i="48"/>
  <c r="C27" i="48"/>
  <c r="G27" i="48"/>
  <c r="E27" i="48"/>
  <c r="I27" i="48"/>
  <c r="J30" i="48"/>
  <c r="K30" i="48"/>
  <c r="C34" i="48"/>
  <c r="G34" i="48"/>
  <c r="J37" i="48"/>
  <c r="K37" i="48"/>
  <c r="E35" i="48"/>
  <c r="I35" i="48"/>
  <c r="F42" i="48"/>
  <c r="C45" i="48"/>
  <c r="G45" i="48"/>
  <c r="E45" i="48"/>
  <c r="I45" i="48"/>
  <c r="C46" i="48"/>
  <c r="G46" i="48"/>
  <c r="E46" i="48"/>
  <c r="I46" i="48"/>
  <c r="C47" i="48"/>
  <c r="G47" i="48"/>
  <c r="E47" i="48"/>
  <c r="I47" i="48"/>
  <c r="E48" i="48"/>
  <c r="I48" i="48"/>
  <c r="C48" i="48"/>
  <c r="G48" i="48"/>
  <c r="E49" i="48"/>
  <c r="I49" i="48"/>
  <c r="C49" i="48"/>
  <c r="G49" i="48"/>
  <c r="E50" i="48"/>
  <c r="I50" i="48"/>
  <c r="C50" i="48"/>
  <c r="G50" i="48"/>
  <c r="C51" i="48"/>
  <c r="G51" i="48"/>
  <c r="E51" i="48"/>
  <c r="I51" i="48"/>
  <c r="E52" i="48"/>
  <c r="I52" i="48"/>
  <c r="C52" i="48"/>
  <c r="G52" i="48"/>
  <c r="C53" i="48"/>
  <c r="G53" i="48"/>
  <c r="E53" i="48"/>
  <c r="I53" i="48"/>
  <c r="E54" i="48"/>
  <c r="I54" i="48"/>
  <c r="C54" i="48"/>
  <c r="G54" i="48"/>
  <c r="E55" i="48"/>
  <c r="I55" i="48"/>
  <c r="C55" i="48"/>
  <c r="G55" i="48"/>
  <c r="E56" i="48"/>
  <c r="I56" i="48"/>
  <c r="C56" i="48"/>
  <c r="G56" i="48"/>
  <c r="C57" i="48"/>
  <c r="G57" i="48"/>
  <c r="E57" i="48"/>
  <c r="I57" i="48"/>
  <c r="C58" i="48"/>
  <c r="G58" i="48"/>
  <c r="K61" i="48"/>
  <c r="J61" i="48"/>
  <c r="E59" i="48"/>
  <c r="I59" i="48"/>
  <c r="E65" i="48"/>
  <c r="I65" i="48"/>
  <c r="C65" i="48"/>
  <c r="G65" i="48"/>
  <c r="E66" i="48"/>
  <c r="C66" i="48"/>
  <c r="G66" i="48"/>
  <c r="I66" i="48"/>
  <c r="C67" i="48"/>
  <c r="G67" i="48"/>
  <c r="E67" i="48"/>
  <c r="I67" i="48"/>
  <c r="C68" i="48"/>
  <c r="G68" i="48"/>
  <c r="E68" i="48"/>
  <c r="I68" i="48"/>
  <c r="C69" i="48"/>
  <c r="G69" i="48"/>
  <c r="I69" i="48"/>
  <c r="C70" i="48"/>
  <c r="G70" i="48"/>
  <c r="J73" i="48"/>
  <c r="E70" i="48"/>
  <c r="K73" i="48"/>
  <c r="E71" i="48"/>
  <c r="I71" i="48"/>
  <c r="F78" i="48"/>
  <c r="C81" i="48"/>
  <c r="G81" i="48"/>
  <c r="E81" i="48"/>
  <c r="I81" i="48"/>
  <c r="C82" i="48"/>
  <c r="G82" i="48"/>
  <c r="E82" i="48"/>
  <c r="I82" i="48"/>
  <c r="C83" i="48"/>
  <c r="G83" i="48"/>
  <c r="E83" i="48"/>
  <c r="I83" i="48"/>
  <c r="C84" i="48"/>
  <c r="G84" i="48"/>
  <c r="E84" i="48"/>
  <c r="I84" i="48"/>
  <c r="C85" i="48"/>
  <c r="G85" i="48"/>
  <c r="E85" i="48"/>
  <c r="K89" i="48"/>
  <c r="E86" i="48"/>
  <c r="I86" i="48"/>
  <c r="C86" i="48"/>
  <c r="G86" i="48"/>
  <c r="J89" i="48"/>
  <c r="I87" i="48"/>
  <c r="E93" i="48"/>
  <c r="I93" i="48"/>
  <c r="C93" i="48"/>
  <c r="G93" i="48"/>
  <c r="C94" i="48"/>
  <c r="G94" i="48"/>
  <c r="E94" i="48"/>
  <c r="I94" i="48"/>
  <c r="C95" i="48"/>
  <c r="G95" i="48"/>
  <c r="E95" i="48"/>
  <c r="I95" i="48"/>
  <c r="E96" i="48"/>
  <c r="I96" i="48"/>
  <c r="C96" i="48"/>
  <c r="G96" i="48"/>
  <c r="C97" i="48"/>
  <c r="G97" i="48"/>
  <c r="E97" i="48"/>
  <c r="I97" i="48"/>
  <c r="E98" i="48"/>
  <c r="I98" i="48"/>
  <c r="C98" i="48"/>
  <c r="G98" i="48"/>
  <c r="E99" i="48"/>
  <c r="I99" i="48"/>
  <c r="C99" i="48"/>
  <c r="G99" i="48"/>
  <c r="C100" i="48"/>
  <c r="G100" i="48"/>
  <c r="E100" i="48"/>
  <c r="I100" i="48"/>
  <c r="C101" i="48"/>
  <c r="G101" i="48"/>
  <c r="I101" i="48"/>
  <c r="J109" i="48"/>
  <c r="E102" i="48"/>
  <c r="I102" i="48"/>
  <c r="C102" i="48"/>
  <c r="G102" i="48"/>
  <c r="C103" i="48"/>
  <c r="G103" i="48"/>
  <c r="E103" i="48"/>
  <c r="I103" i="48"/>
  <c r="C104" i="48"/>
  <c r="G104" i="48"/>
  <c r="E104" i="48"/>
  <c r="I104" i="48"/>
  <c r="C105" i="48"/>
  <c r="G105" i="48"/>
  <c r="E105" i="48"/>
  <c r="K109" i="48"/>
  <c r="E106" i="48"/>
  <c r="I106" i="48"/>
  <c r="C106" i="48"/>
  <c r="G106" i="48"/>
  <c r="E107" i="48"/>
  <c r="I107" i="48"/>
  <c r="F114" i="48"/>
  <c r="J119" i="48"/>
  <c r="K119" i="48"/>
  <c r="E117" i="48"/>
  <c r="I117" i="48"/>
  <c r="E123" i="48"/>
  <c r="I123" i="48"/>
  <c r="C123" i="48"/>
  <c r="G123" i="48"/>
  <c r="C124" i="48"/>
  <c r="G124" i="48"/>
  <c r="E124" i="48"/>
  <c r="I124" i="48"/>
  <c r="C125" i="48"/>
  <c r="G125" i="48"/>
  <c r="E125" i="48"/>
  <c r="I125" i="48"/>
  <c r="E126" i="48"/>
  <c r="I126" i="48"/>
  <c r="C126" i="48"/>
  <c r="G126" i="48"/>
  <c r="C127" i="48"/>
  <c r="G127" i="48"/>
  <c r="E127" i="48"/>
  <c r="I127" i="48"/>
  <c r="C128" i="48"/>
  <c r="G128" i="48"/>
  <c r="E128" i="48"/>
  <c r="I128" i="48"/>
  <c r="C129" i="48"/>
  <c r="G129" i="48"/>
  <c r="J132" i="48"/>
  <c r="K132" i="48"/>
  <c r="E130" i="48"/>
  <c r="I130" i="48"/>
  <c r="F137" i="48"/>
  <c r="E145" i="48"/>
  <c r="I145" i="48"/>
  <c r="C145" i="48"/>
  <c r="G145" i="48"/>
  <c r="C146" i="48"/>
  <c r="G146" i="48"/>
  <c r="E146" i="48"/>
  <c r="I146" i="48"/>
  <c r="C147" i="48"/>
  <c r="G147" i="48"/>
  <c r="E147" i="48"/>
  <c r="I147" i="48"/>
  <c r="C148" i="48"/>
  <c r="G148" i="48"/>
  <c r="E148" i="48"/>
  <c r="I148" i="48"/>
  <c r="C149" i="48"/>
  <c r="G149" i="48"/>
  <c r="E149" i="48"/>
  <c r="I149" i="48"/>
  <c r="C150" i="48"/>
  <c r="G150" i="48"/>
  <c r="E150" i="48"/>
  <c r="I150" i="48"/>
  <c r="C151" i="48"/>
  <c r="G151" i="48"/>
  <c r="J154" i="48"/>
  <c r="K154" i="48"/>
  <c r="E152" i="48"/>
  <c r="I152" i="48"/>
  <c r="C162" i="48"/>
  <c r="G162" i="48"/>
  <c r="E162" i="48"/>
  <c r="I162" i="48"/>
  <c r="C163" i="48"/>
  <c r="G163" i="48"/>
  <c r="E163" i="48"/>
  <c r="I163" i="48"/>
  <c r="E164" i="48"/>
  <c r="I164" i="48"/>
  <c r="C164" i="48"/>
  <c r="G164" i="48"/>
  <c r="E165" i="48"/>
  <c r="I165" i="48"/>
  <c r="C165" i="48"/>
  <c r="G165" i="48"/>
  <c r="C166" i="48"/>
  <c r="G166" i="48"/>
  <c r="E166" i="48"/>
  <c r="I166" i="48"/>
  <c r="C167" i="48"/>
  <c r="G167" i="48"/>
  <c r="J170" i="48"/>
  <c r="K170" i="48"/>
  <c r="E168" i="48"/>
  <c r="I168" i="48"/>
  <c r="C174" i="48"/>
  <c r="G174" i="48"/>
  <c r="E174" i="48"/>
  <c r="I174" i="48"/>
  <c r="I175" i="48"/>
  <c r="C175" i="48"/>
  <c r="G175" i="48"/>
  <c r="J179" i="48"/>
  <c r="C176" i="48"/>
  <c r="G176" i="48"/>
  <c r="E176" i="48"/>
  <c r="K179" i="48"/>
  <c r="E177" i="48"/>
  <c r="I177" i="48"/>
  <c r="E187" i="48"/>
  <c r="I187" i="48"/>
  <c r="C187" i="48"/>
  <c r="G187" i="48"/>
  <c r="C188" i="48"/>
  <c r="G188" i="48"/>
  <c r="E188" i="48"/>
  <c r="I188" i="48"/>
  <c r="C189" i="48"/>
  <c r="G189" i="48"/>
  <c r="E189" i="48"/>
  <c r="I189" i="48"/>
  <c r="E190" i="48"/>
  <c r="I190" i="48"/>
  <c r="C190" i="48"/>
  <c r="G190" i="48"/>
  <c r="I191" i="48"/>
  <c r="C191" i="48"/>
  <c r="G191" i="48"/>
  <c r="C192" i="48"/>
  <c r="G192" i="48"/>
  <c r="J196" i="48"/>
  <c r="E192" i="48"/>
  <c r="I192" i="48"/>
  <c r="C193" i="48"/>
  <c r="G193" i="48"/>
  <c r="E193" i="48"/>
  <c r="K196" i="48"/>
  <c r="E194" i="48"/>
  <c r="I194" i="48"/>
  <c r="E200" i="48"/>
  <c r="I200" i="48"/>
  <c r="C200" i="48"/>
  <c r="G200" i="48"/>
  <c r="E201" i="48"/>
  <c r="I201" i="48"/>
  <c r="C201" i="48"/>
  <c r="G201" i="48"/>
  <c r="C202" i="48"/>
  <c r="G202" i="48"/>
  <c r="E202" i="48"/>
  <c r="I202" i="48"/>
  <c r="E203" i="48"/>
  <c r="I203" i="48"/>
  <c r="C203" i="48"/>
  <c r="G203" i="48"/>
  <c r="C204" i="48"/>
  <c r="G204" i="48"/>
  <c r="E204" i="48"/>
  <c r="I204" i="48"/>
  <c r="C205" i="48"/>
  <c r="G205" i="48"/>
  <c r="E205" i="48"/>
  <c r="I205" i="48"/>
  <c r="C206" i="48"/>
  <c r="G206" i="48"/>
  <c r="E206" i="48"/>
  <c r="I206" i="48"/>
  <c r="C207" i="48"/>
  <c r="G207" i="48"/>
  <c r="E207" i="48"/>
  <c r="I207" i="48"/>
  <c r="E208" i="48"/>
  <c r="I208" i="48"/>
  <c r="C208" i="48"/>
  <c r="G208" i="48"/>
  <c r="C209" i="48"/>
  <c r="G209" i="48"/>
  <c r="E209" i="48"/>
  <c r="I209" i="48"/>
  <c r="C210" i="48"/>
  <c r="G210" i="48"/>
  <c r="E210" i="48"/>
  <c r="I210" i="48"/>
  <c r="C211" i="48"/>
  <c r="G211" i="48"/>
  <c r="I211" i="48"/>
  <c r="C212" i="48"/>
  <c r="G212" i="48"/>
  <c r="J215" i="48"/>
  <c r="E212" i="48"/>
  <c r="K215" i="48"/>
  <c r="E213" i="48"/>
  <c r="I213" i="48"/>
  <c r="E219" i="48"/>
  <c r="I219" i="48"/>
  <c r="C219" i="48"/>
  <c r="G219" i="48"/>
  <c r="E220" i="48"/>
  <c r="I220" i="48"/>
  <c r="C220" i="48"/>
  <c r="G220" i="48"/>
  <c r="C221" i="48"/>
  <c r="G221" i="48"/>
  <c r="E221" i="48"/>
  <c r="I221" i="48"/>
  <c r="C222" i="48"/>
  <c r="G222" i="48"/>
  <c r="E222" i="48"/>
  <c r="I222" i="48"/>
  <c r="E223" i="48"/>
  <c r="I223" i="48"/>
  <c r="C223" i="48"/>
  <c r="G223" i="48"/>
  <c r="C224" i="48"/>
  <c r="G224" i="48"/>
  <c r="E224" i="48"/>
  <c r="I224" i="48"/>
  <c r="C225" i="48"/>
  <c r="G225" i="48"/>
  <c r="E225" i="48"/>
  <c r="I225" i="48"/>
  <c r="C226" i="48"/>
  <c r="G226" i="48"/>
  <c r="J229" i="48"/>
  <c r="K229" i="48"/>
  <c r="E227" i="48"/>
  <c r="I227" i="48"/>
  <c r="E39" i="47"/>
  <c r="D39" i="47"/>
  <c r="C39" i="47"/>
  <c r="B39" i="47"/>
  <c r="H37" i="47"/>
  <c r="J37" i="47" s="1"/>
  <c r="G37" i="47"/>
  <c r="I37" i="47" s="1"/>
  <c r="J31" i="47"/>
  <c r="H31" i="47"/>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33" i="48"/>
  <c r="J233" i="48"/>
  <c r="C11" i="44"/>
  <c r="C44" i="44"/>
  <c r="D11" i="44"/>
  <c r="D44" i="44"/>
  <c r="E11" i="44"/>
  <c r="E44" i="44"/>
  <c r="B11" i="44"/>
  <c r="B44" i="44"/>
  <c r="E11" i="45"/>
  <c r="D11" i="45"/>
  <c r="C11" i="45"/>
  <c r="B11" i="45"/>
  <c r="E549" i="49"/>
  <c r="D549" i="49"/>
  <c r="C549" i="49"/>
  <c r="B549" i="49"/>
  <c r="B5" i="49"/>
  <c r="C5" i="49" s="1"/>
  <c r="E5" i="49" s="1"/>
  <c r="B5" i="47"/>
  <c r="C5" i="47" s="1"/>
  <c r="E5" i="47" s="1"/>
  <c r="E71" i="26"/>
  <c r="C71" i="26"/>
  <c r="H6" i="26"/>
  <c r="H71" i="26" s="1"/>
  <c r="G6" i="26"/>
  <c r="G71" i="26" s="1"/>
  <c r="D71" i="26"/>
  <c r="B71" i="26"/>
  <c r="B5" i="26"/>
  <c r="C5" i="26" s="1"/>
  <c r="E5" i="26" s="1"/>
  <c r="H26" i="46"/>
  <c r="G26" i="46"/>
  <c r="J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1" i="33" s="1"/>
  <c r="G6" i="33"/>
  <c r="G71" i="33" s="1"/>
  <c r="E71" i="33"/>
  <c r="D71" i="33"/>
  <c r="C71" i="33"/>
  <c r="B71" i="33"/>
  <c r="D5" i="49"/>
  <c r="C5" i="44"/>
  <c r="E5" i="44" s="1"/>
  <c r="D13" i="51" l="1"/>
  <c r="F13" i="51" s="1"/>
  <c r="H549" i="49"/>
  <c r="J549" i="49" s="1"/>
  <c r="G549" i="49"/>
  <c r="I549" i="49" s="1"/>
  <c r="D45" i="44"/>
  <c r="H11" i="44"/>
  <c r="G44" i="44"/>
  <c r="I44" i="44" s="1"/>
  <c r="H44" i="44"/>
  <c r="B45" i="44"/>
  <c r="E45" i="44"/>
  <c r="C45" i="44"/>
  <c r="G28" i="47"/>
  <c r="I28" i="47" s="1"/>
  <c r="H28" i="47"/>
  <c r="J28" i="47" s="1"/>
  <c r="H39" i="47"/>
  <c r="G39" i="47"/>
  <c r="I39" i="47" s="1"/>
  <c r="J39" i="47"/>
  <c r="D5" i="47"/>
  <c r="H33" i="46"/>
  <c r="J33" i="46" s="1"/>
  <c r="G33" i="46"/>
  <c r="I33" i="46" s="1"/>
  <c r="D5" i="46"/>
  <c r="D5" i="33"/>
  <c r="J6" i="26"/>
  <c r="J71" i="26"/>
  <c r="I6" i="26"/>
  <c r="I71" i="26"/>
  <c r="D5" i="26"/>
  <c r="E46" i="45"/>
  <c r="E47" i="45"/>
  <c r="E48" i="45"/>
  <c r="E49" i="45"/>
  <c r="E50" i="45"/>
  <c r="E51" i="45"/>
  <c r="E52" i="45"/>
  <c r="E53" i="45"/>
  <c r="E54" i="45"/>
  <c r="E55" i="45"/>
  <c r="E56" i="45"/>
  <c r="E57" i="45"/>
  <c r="E58" i="45"/>
  <c r="E59" i="45"/>
  <c r="E60" i="45"/>
  <c r="E61" i="45"/>
  <c r="E62" i="45"/>
  <c r="E63" i="45"/>
  <c r="E64" i="45"/>
  <c r="E65" i="45"/>
  <c r="C39" i="45"/>
  <c r="C40" i="45"/>
  <c r="C41" i="45"/>
  <c r="C42" i="45"/>
  <c r="E39" i="45"/>
  <c r="E40" i="45"/>
  <c r="E41" i="45"/>
  <c r="E42" i="45"/>
  <c r="D62" i="45"/>
  <c r="H62" i="45" s="1"/>
  <c r="D63" i="45"/>
  <c r="D64" i="45"/>
  <c r="H64" i="45" s="1"/>
  <c r="D65" i="45"/>
  <c r="D46" i="45"/>
  <c r="D47" i="45"/>
  <c r="D48" i="45"/>
  <c r="H48" i="45" s="1"/>
  <c r="D49" i="45"/>
  <c r="H49" i="45" s="1"/>
  <c r="D50" i="45"/>
  <c r="H50" i="45" s="1"/>
  <c r="D51" i="45"/>
  <c r="D52" i="45"/>
  <c r="H52" i="45" s="1"/>
  <c r="D53" i="45"/>
  <c r="H53" i="45" s="1"/>
  <c r="D54" i="45"/>
  <c r="D55" i="45"/>
  <c r="H55" i="45" s="1"/>
  <c r="D56" i="45"/>
  <c r="H56" i="45" s="1"/>
  <c r="D57" i="45"/>
  <c r="D58" i="45"/>
  <c r="H58" i="45" s="1"/>
  <c r="D59" i="45"/>
  <c r="H59" i="45" s="1"/>
  <c r="D60" i="45"/>
  <c r="D61" i="45"/>
  <c r="H61" i="45" s="1"/>
  <c r="B62" i="45"/>
  <c r="B63" i="45"/>
  <c r="B64" i="45"/>
  <c r="B65" i="45"/>
  <c r="B46" i="45"/>
  <c r="B47" i="45"/>
  <c r="B48" i="45"/>
  <c r="B49" i="45"/>
  <c r="B50" i="45"/>
  <c r="B51" i="45"/>
  <c r="B52" i="45"/>
  <c r="B53" i="45"/>
  <c r="B54" i="45"/>
  <c r="B55" i="45"/>
  <c r="B56" i="45"/>
  <c r="B57" i="45"/>
  <c r="B58" i="45"/>
  <c r="B59" i="45"/>
  <c r="B60" i="45"/>
  <c r="B61"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H41" i="45" s="1"/>
  <c r="D42" i="45"/>
  <c r="H42" i="45" s="1"/>
  <c r="G34" i="45"/>
  <c r="I34" i="45" s="1"/>
  <c r="H34" i="45"/>
  <c r="J34" i="45" s="1"/>
  <c r="H11" i="45"/>
  <c r="J11" i="45" s="1"/>
  <c r="G11" i="45"/>
  <c r="I11" i="45" s="1"/>
  <c r="J15" i="51"/>
  <c r="K15" i="51"/>
  <c r="J24" i="51"/>
  <c r="K24" i="51"/>
  <c r="G45" i="44"/>
  <c r="G11" i="44"/>
  <c r="C6" i="45"/>
  <c r="J44" i="44"/>
  <c r="B38" i="45"/>
  <c r="I11" i="44"/>
  <c r="H45" i="44" l="1"/>
  <c r="J45" i="44" s="1"/>
  <c r="I45" i="44"/>
  <c r="D43" i="45"/>
  <c r="H39" i="45"/>
  <c r="G39" i="45"/>
  <c r="B43" i="45"/>
  <c r="G56" i="45"/>
  <c r="G61" i="45"/>
  <c r="G59" i="45"/>
  <c r="G57" i="45"/>
  <c r="G55" i="45"/>
  <c r="G53" i="45"/>
  <c r="G51" i="45"/>
  <c r="G49" i="45"/>
  <c r="G47" i="45"/>
  <c r="G65" i="45"/>
  <c r="G63" i="45"/>
  <c r="H40" i="45"/>
  <c r="H65" i="45"/>
  <c r="H63" i="45"/>
  <c r="H57" i="45"/>
  <c r="H51" i="45"/>
  <c r="H47" i="45"/>
  <c r="C66" i="45"/>
  <c r="G60" i="45"/>
  <c r="G58" i="45"/>
  <c r="G54" i="45"/>
  <c r="G52" i="45"/>
  <c r="G50" i="45"/>
  <c r="G48" i="45"/>
  <c r="G46" i="45"/>
  <c r="B66" i="45"/>
  <c r="G66" i="45" s="1"/>
  <c r="G64" i="45"/>
  <c r="G62" i="45"/>
  <c r="D66" i="45"/>
  <c r="H46" i="45"/>
  <c r="E43" i="45"/>
  <c r="C43" i="45"/>
  <c r="H60" i="45"/>
  <c r="H54" i="45"/>
  <c r="E66" i="45"/>
  <c r="C38" i="45"/>
  <c r="E6" i="45"/>
  <c r="E38" i="45" s="1"/>
  <c r="G43" i="45" l="1"/>
  <c r="H66" i="45"/>
  <c r="H43" i="45"/>
</calcChain>
</file>

<file path=xl/sharedStrings.xml><?xml version="1.0" encoding="utf-8"?>
<sst xmlns="http://schemas.openxmlformats.org/spreadsheetml/2006/main" count="1862" uniqueCount="664">
  <si>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</si>
  <si>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</si>
  <si>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</si>
  <si>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</si>
  <si>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</si>
  <si>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</si>
  <si>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</si>
  <si>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</si>
  <si>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</si>
  <si>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</si>
  <si>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</si>
  <si>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</si>
  <si>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</si>
  <si>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</si>
  <si>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</si>
  <si>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</si>
  <si>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</si>
  <si>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</si>
  <si>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</si>
  <si>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</si>
  <si>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</si>
  <si>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</si>
  <si>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</si>
  <si>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</si>
  <si>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</si>
  <si>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</si>
  <si>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</si>
  <si>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</si>
  <si>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</si>
  <si>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</si>
  <si>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</si>
  <si>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</si>
  <si>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</si>
  <si>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</si>
  <si>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</si>
  <si>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</si>
  <si>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</si>
  <si>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</si>
  <si>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</si>
  <si>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</si>
  <si>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</si>
  <si>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</si>
  <si>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</si>
  <si>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</si>
  <si>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</si>
  <si>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</si>
  <si>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</si>
  <si>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</si>
  <si>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</si>
  <si>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</si>
  <si>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</si>
  <si>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</si>
  <si>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</si>
  <si>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</si>
  <si>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</si>
  <si>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</si>
  <si>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</si>
  <si>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</si>
  <si>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</si>
  <si>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</si>
  <si>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</si>
  <si>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</si>
  <si>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</si>
  <si>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</si>
  <si>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</si>
  <si>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</si>
  <si>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</si>
  <si>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</si>
  <si>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</si>
  <si>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</si>
  <si>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</si>
  <si>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</si>
  <si>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</si>
  <si>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</si>
  <si>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</si>
  <si>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</si>
  <si>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</si>
  <si>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</si>
  <si>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</si>
  <si>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</si>
  <si>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</si>
  <si>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</si>
  <si>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</si>
  <si>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</si>
  <si>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</si>
  <si>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</si>
  <si>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</si>
  <si>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</si>
  <si>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</si>
  <si>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</si>
  <si>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</si>
  <si>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</si>
  <si>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</si>
  <si>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</si>
  <si>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</si>
  <si>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SA REPORT</t>
  </si>
  <si>
    <t>JUNE 2022</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</si>
  <si>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</si>
  <si>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</si>
  <si>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</si>
  <si>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</si>
  <si>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</si>
  <si>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</si>
  <si>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</si>
  <si>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</si>
  <si>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</si>
  <si>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</si>
  <si>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</si>
  <si>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</si>
  <si>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</si>
  <si>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</si>
  <si>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</si>
  <si>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</si>
  <si>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</si>
  <si>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</si>
  <si>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</si>
  <si>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</si>
  <si>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</si>
  <si>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</si>
  <si>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</si>
  <si>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</si>
  <si>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</si>
  <si>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</si>
  <si>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</si>
  <si>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</si>
  <si>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</si>
  <si>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</si>
  <si>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</si>
  <si>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</si>
  <si>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</si>
  <si>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</si>
  <si>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</si>
  <si>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</si>
  <si>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</si>
  <si>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</si>
  <si>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</si>
  <si>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</si>
  <si>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</si>
  <si>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</si>
  <si>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</si>
  <si>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</si>
  <si>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</si>
  <si>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</si>
  <si>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</si>
  <si>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</si>
  <si>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</si>
  <si>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</si>
  <si>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</si>
  <si>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</si>
  <si>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</si>
  <si>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</si>
  <si>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</si>
  <si>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</si>
  <si>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</si>
  <si>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</si>
  <si>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</si>
  <si>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</si>
  <si>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</si>
  <si>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</si>
  <si>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</si>
  <si>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</si>
  <si>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</si>
  <si>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</si>
  <si>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</si>
  <si>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</si>
  <si>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</si>
  <si>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</si>
  <si>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</si>
  <si>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</si>
  <si>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</si>
  <si>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</si>
  <si>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</si>
  <si>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</si>
  <si>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</si>
  <si>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</si>
  <si>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</si>
  <si>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</si>
  <si>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</si>
  <si>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</si>
  <si>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</si>
  <si>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</si>
  <si>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</si>
  <si>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</si>
  <si>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</si>
  <si>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</si>
  <si>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</si>
  <si>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</si>
  <si>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</si>
  <si>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</si>
  <si>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</si>
  <si>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</si>
  <si>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</si>
  <si>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</si>
  <si>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</si>
  <si>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</si>
  <si>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</si>
  <si>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</si>
  <si>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</si>
  <si>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</si>
  <si>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</si>
  <si>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</si>
  <si>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</si>
  <si>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</si>
  <si>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</si>
  <si>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</si>
  <si>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</si>
  <si>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</si>
  <si>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</si>
  <si>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</si>
  <si>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</si>
  <si>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</si>
  <si>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</si>
  <si>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</si>
  <si>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</si>
  <si>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</si>
  <si>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</si>
  <si>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</si>
  <si>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</si>
  <si>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</si>
  <si>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</si>
  <si>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</si>
  <si>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</si>
  <si>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</si>
  <si>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</si>
  <si>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</si>
  <si>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</si>
  <si>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</si>
  <si>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</si>
  <si>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</si>
  <si>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</si>
  <si>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</si>
  <si>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</si>
  <si>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</si>
  <si>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</si>
  <si>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</si>
  <si>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</si>
  <si>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</si>
  <si>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</si>
  <si>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</si>
  <si>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</si>
  <si>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</si>
  <si>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</si>
  <si>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</si>
  <si>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</si>
  <si>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</si>
  <si>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</si>
  <si>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</si>
  <si>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</si>
  <si>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</si>
  <si>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</si>
  <si>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</si>
  <si>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</si>
  <si>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</si>
  <si>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</si>
  <si>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</si>
  <si>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</si>
  <si>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</si>
  <si>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</si>
  <si>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</si>
  <si>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</si>
  <si>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</si>
  <si>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</si>
  <si>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</si>
  <si>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</si>
  <si>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</si>
  <si>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</si>
  <si>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</si>
  <si>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</si>
  <si>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</si>
  <si>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</si>
  <si>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</si>
  <si>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</si>
  <si>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</si>
  <si>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</si>
  <si>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</si>
  <si>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</si>
  <si>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Mercedes-AMG GT 4D</t>
  </si>
  <si>
    <t>Mercedes-Benz S-Class</t>
  </si>
  <si>
    <t>Porsche Panamera</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</si>
  <si>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</si>
  <si>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</si>
  <si>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</si>
  <si>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</si>
  <si>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</si>
  <si>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</si>
  <si>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</si>
  <si>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</si>
  <si>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</si>
  <si>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</si>
  <si>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</si>
  <si>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</si>
  <si>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</si>
  <si>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</si>
  <si>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</si>
  <si>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</si>
  <si>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</si>
  <si>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</si>
  <si>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</si>
  <si>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</si>
  <si>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</si>
  <si>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</si>
  <si>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Alfa Romeo 4C</t>
  </si>
  <si>
    <t>Audi A5</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</si>
  <si>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</si>
  <si>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</si>
  <si>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</si>
  <si>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</si>
  <si>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</si>
  <si>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</si>
  <si>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</si>
  <si>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</si>
  <si>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</si>
  <si>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</si>
  <si>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</si>
  <si>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</si>
  <si>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</si>
  <si>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</si>
  <si>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</si>
  <si>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</si>
  <si>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</si>
  <si>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</si>
  <si>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</si>
  <si>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McLaren Coupe/Conv</t>
  </si>
  <si>
    <t>Mercedes-AMG GT Cpe/Conv</t>
  </si>
  <si>
    <t>Nissan GT-R</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</si>
  <si>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</si>
  <si>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</si>
  <si>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</si>
  <si>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</si>
  <si>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</si>
  <si>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</si>
  <si>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</si>
  <si>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</si>
  <si>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</si>
  <si>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</si>
  <si>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</si>
  <si>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</si>
  <si>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</si>
  <si>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</si>
  <si>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</si>
  <si>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</si>
  <si>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</si>
  <si>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</si>
  <si>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</si>
  <si>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</si>
  <si>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</si>
  <si>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</si>
  <si>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</si>
  <si>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</si>
  <si>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</si>
  <si>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</si>
  <si>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</si>
  <si>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</si>
  <si>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</si>
  <si>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</si>
  <si>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</si>
  <si>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</si>
  <si>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</si>
  <si>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</si>
  <si>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</si>
  <si>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</si>
  <si>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</si>
  <si>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</si>
  <si>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</si>
  <si>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</si>
  <si>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</si>
  <si>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</si>
  <si>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</si>
  <si>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</si>
  <si>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</si>
  <si>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</si>
  <si>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</si>
  <si>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</si>
  <si>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</si>
  <si>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</si>
  <si>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</si>
  <si>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</si>
  <si>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</si>
  <si>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</si>
  <si>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</si>
  <si>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</si>
  <si>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</si>
  <si>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</si>
  <si>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</si>
  <si>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</si>
  <si>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</si>
  <si>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</si>
  <si>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</si>
  <si>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</si>
  <si>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</si>
  <si>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</si>
  <si>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</si>
  <si>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</si>
  <si>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</si>
  <si>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</si>
  <si>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</si>
  <si>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</si>
  <si>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</si>
  <si>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</si>
  <si>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</si>
  <si>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</si>
  <si>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</si>
  <si>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</si>
  <si>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</si>
  <si>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</si>
  <si>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</si>
  <si>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</si>
  <si>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</si>
  <si>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</si>
  <si>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</si>
  <si>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</si>
  <si>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</si>
  <si>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</si>
  <si>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</si>
  <si>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</si>
  <si>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</si>
  <si>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</si>
  <si>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</si>
  <si>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</si>
  <si>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</si>
  <si>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</si>
  <si>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</si>
  <si>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</si>
  <si>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</si>
  <si>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</si>
  <si>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</si>
  <si>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</si>
  <si>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</si>
  <si>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</si>
  <si>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</si>
  <si>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</si>
  <si>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</si>
  <si>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</si>
  <si>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</si>
  <si>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</si>
  <si>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</si>
  <si>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</si>
  <si>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</si>
  <si>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</si>
  <si>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</si>
  <si>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</si>
  <si>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</si>
  <si>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</si>
  <si>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</si>
  <si>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</si>
  <si>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</si>
  <si>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</si>
  <si>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</si>
  <si>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</si>
  <si>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</si>
  <si>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</si>
  <si>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</si>
  <si>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</si>
  <si>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</si>
  <si>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</si>
  <si>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</si>
  <si>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</si>
  <si>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</si>
  <si>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Daily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</si>
  <si>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</si>
  <si>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</si>
  <si>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</si>
  <si>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</si>
  <si>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</si>
  <si>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</si>
  <si>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</si>
  <si>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</si>
  <si>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</si>
  <si>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</si>
  <si>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</si>
  <si>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</si>
  <si>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</si>
  <si>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</si>
  <si>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</si>
  <si>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</si>
  <si>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</si>
  <si>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</si>
  <si>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</si>
  <si>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</si>
  <si>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</si>
  <si>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</si>
  <si>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</si>
  <si>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</si>
  <si>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</si>
  <si>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</si>
  <si>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</si>
  <si>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</si>
  <si>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</si>
  <si>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</si>
  <si>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</si>
  <si>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</si>
  <si>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</si>
  <si>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</si>
  <si>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</si>
  <si>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</si>
  <si>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</si>
  <si>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</si>
  <si>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</si>
  <si>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</si>
  <si>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</si>
  <si>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</si>
  <si>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</si>
  <si>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</si>
  <si>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</si>
  <si>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</si>
  <si>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</si>
  <si>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</si>
  <si>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</si>
  <si>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</si>
  <si>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</si>
  <si>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</si>
  <si>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</si>
  <si>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</si>
  <si>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</si>
  <si>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</si>
  <si>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</si>
  <si>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Renault Master</t>
  </si>
  <si>
    <t>Volkswagen Crafter</t>
  </si>
  <si>
    <t>Fuso Fighter (MD)</t>
  </si>
  <si>
    <t>Hino (MD)</t>
  </si>
  <si>
    <t>Hyundai EX10</t>
  </si>
  <si>
    <t>Hyundai EX9</t>
  </si>
  <si>
    <t>Hyundai Pavise</t>
  </si>
  <si>
    <t>Isuzu N-Series (MD)</t>
  </si>
  <si>
    <t>Iveco (MD)</t>
  </si>
  <si>
    <t>MAN (MD)</t>
  </si>
  <si>
    <t>UD Trucks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</si>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</sst>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97</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98</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99</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100</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101</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102</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103</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104</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663</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116</v>
      </c>
      <c r="B6" s="61" t="s">
        <v>12</v>
      </c>
      <c r="C6" s="62" t="s">
        <v>13</v>
      </c>
      <c r="D6" s="61" t="s">
        <v>12</v>
      </c>
      <c r="E6" s="63" t="s">
        <v>13</v>
      </c>
      <c r="F6" s="62" t="s">
        <v>12</v>
      </c>
      <c r="G6" s="62" t="s">
        <v>13</v>
      </c>
      <c r="H6" s="61" t="s">
        <v>12</v>
      </c>
      <c r="I6" s="63" t="s">
        <v>13</v>
      </c>
      <c r="J6" s="61"/>
      <c r="K6" s="63"/>
    </row>
    <row r="7" spans="1:11" x14ac:dyDescent="0.2">
      <c r="A7" s="7" t="s">
        <v>326</v>
      </c>
      <c r="B7" s="65">
        <v>22</v>
      </c>
      <c r="C7" s="34">
        <f>IF(B18=0, "-", B7/B18)</f>
        <v>6.8750000000000006E-2</v>
      </c>
      <c r="D7" s="65">
        <v>17</v>
      </c>
      <c r="E7" s="9">
        <f>IF(D18=0, "-", D7/D18)</f>
        <v>3.8901601830663615E-2</v>
      </c>
      <c r="F7" s="81">
        <v>89</v>
      </c>
      <c r="G7" s="34">
        <f>IF(F18=0, "-", F7/F18)</f>
        <v>4.4566850275413121E-2</v>
      </c>
      <c r="H7" s="65">
        <v>112</v>
      </c>
      <c r="I7" s="9">
        <f>IF(H18=0, "-", H7/H18)</f>
        <v>5.2312003736571695E-2</v>
      </c>
      <c r="J7" s="8">
        <f t="shared" ref="J7:J16" si="0">IF(D7=0, "-", IF((B7-D7)/D7&lt;10, (B7-D7)/D7, "&gt;999%"))</f>
        <v>0.29411764705882354</v>
      </c>
      <c r="K7" s="9">
        <f t="shared" ref="K7:K16" si="1">IF(H7=0, "-", IF((F7-H7)/H7&lt;10, (F7-H7)/H7, "&gt;999%"))</f>
        <v>-0.20535714285714285</v>
      </c>
    </row>
    <row r="8" spans="1:11" x14ac:dyDescent="0.2">
      <c r="A8" s="7" t="s">
        <v>327</v>
      </c>
      <c r="B8" s="65">
        <v>34</v>
      </c>
      <c r="C8" s="34">
        <f>IF(B18=0, "-", B8/B18)</f>
        <v>0.10625</v>
      </c>
      <c r="D8" s="65">
        <v>56</v>
      </c>
      <c r="E8" s="9">
        <f>IF(D18=0, "-", D8/D18)</f>
        <v>0.12814645308924486</v>
      </c>
      <c r="F8" s="81">
        <v>230</v>
      </c>
      <c r="G8" s="34">
        <f>IF(F18=0, "-", F8/F18)</f>
        <v>0.11517275913870806</v>
      </c>
      <c r="H8" s="65">
        <v>218</v>
      </c>
      <c r="I8" s="9">
        <f>IF(H18=0, "-", H8/H18)</f>
        <v>0.10182157870154133</v>
      </c>
      <c r="J8" s="8">
        <f t="shared" si="0"/>
        <v>-0.39285714285714285</v>
      </c>
      <c r="K8" s="9">
        <f t="shared" si="1"/>
        <v>5.5045871559633031E-2</v>
      </c>
    </row>
    <row r="9" spans="1:11" x14ac:dyDescent="0.2">
      <c r="A9" s="7" t="s">
        <v>328</v>
      </c>
      <c r="B9" s="65">
        <v>53</v>
      </c>
      <c r="C9" s="34">
        <f>IF(B18=0, "-", B9/B18)</f>
        <v>0.16562499999999999</v>
      </c>
      <c r="D9" s="65">
        <v>37</v>
      </c>
      <c r="E9" s="9">
        <f>IF(D18=0, "-", D9/D18)</f>
        <v>8.4668192219679639E-2</v>
      </c>
      <c r="F9" s="81">
        <v>196</v>
      </c>
      <c r="G9" s="34">
        <f>IF(F18=0, "-", F9/F18)</f>
        <v>9.814722083124687E-2</v>
      </c>
      <c r="H9" s="65">
        <v>226</v>
      </c>
      <c r="I9" s="9">
        <f>IF(H18=0, "-", H9/H18)</f>
        <v>0.10555815039701075</v>
      </c>
      <c r="J9" s="8">
        <f t="shared" si="0"/>
        <v>0.43243243243243246</v>
      </c>
      <c r="K9" s="9">
        <f t="shared" si="1"/>
        <v>-0.13274336283185842</v>
      </c>
    </row>
    <row r="10" spans="1:11" x14ac:dyDescent="0.2">
      <c r="A10" s="7" t="s">
        <v>329</v>
      </c>
      <c r="B10" s="65">
        <v>51</v>
      </c>
      <c r="C10" s="34">
        <f>IF(B18=0, "-", B10/B18)</f>
        <v>0.15937499999999999</v>
      </c>
      <c r="D10" s="65">
        <v>126</v>
      </c>
      <c r="E10" s="9">
        <f>IF(D18=0, "-", D10/D18)</f>
        <v>0.28832951945080093</v>
      </c>
      <c r="F10" s="81">
        <v>479</v>
      </c>
      <c r="G10" s="34">
        <f>IF(F18=0, "-", F10/F18)</f>
        <v>0.23985978968452679</v>
      </c>
      <c r="H10" s="65">
        <v>791</v>
      </c>
      <c r="I10" s="9">
        <f>IF(H18=0, "-", H10/H18)</f>
        <v>0.3694535263895376</v>
      </c>
      <c r="J10" s="8">
        <f t="shared" si="0"/>
        <v>-0.59523809523809523</v>
      </c>
      <c r="K10" s="9">
        <f t="shared" si="1"/>
        <v>-0.39443742098609358</v>
      </c>
    </row>
    <row r="11" spans="1:11" x14ac:dyDescent="0.2">
      <c r="A11" s="7" t="s">
        <v>330</v>
      </c>
      <c r="B11" s="65">
        <v>12</v>
      </c>
      <c r="C11" s="34">
        <f>IF(B18=0, "-", B11/B18)</f>
        <v>3.7499999999999999E-2</v>
      </c>
      <c r="D11" s="65">
        <v>17</v>
      </c>
      <c r="E11" s="9">
        <f>IF(D18=0, "-", D11/D18)</f>
        <v>3.8901601830663615E-2</v>
      </c>
      <c r="F11" s="81">
        <v>59</v>
      </c>
      <c r="G11" s="34">
        <f>IF(F18=0, "-", F11/F18)</f>
        <v>2.9544316474712069E-2</v>
      </c>
      <c r="H11" s="65">
        <v>77</v>
      </c>
      <c r="I11" s="9">
        <f>IF(H18=0, "-", H11/H18)</f>
        <v>3.5964502568893039E-2</v>
      </c>
      <c r="J11" s="8">
        <f t="shared" si="0"/>
        <v>-0.29411764705882354</v>
      </c>
      <c r="K11" s="9">
        <f t="shared" si="1"/>
        <v>-0.23376623376623376</v>
      </c>
    </row>
    <row r="12" spans="1:11" x14ac:dyDescent="0.2">
      <c r="A12" s="7" t="s">
        <v>331</v>
      </c>
      <c r="B12" s="65">
        <v>6</v>
      </c>
      <c r="C12" s="34">
        <f>IF(B18=0, "-", B12/B18)</f>
        <v>1.8749999999999999E-2</v>
      </c>
      <c r="D12" s="65">
        <v>16</v>
      </c>
      <c r="E12" s="9">
        <f>IF(D18=0, "-", D12/D18)</f>
        <v>3.6613272311212815E-2</v>
      </c>
      <c r="F12" s="81">
        <v>56</v>
      </c>
      <c r="G12" s="34">
        <f>IF(F18=0, "-", F12/F18)</f>
        <v>2.8042063094641963E-2</v>
      </c>
      <c r="H12" s="65">
        <v>21</v>
      </c>
      <c r="I12" s="9">
        <f>IF(H18=0, "-", H12/H18)</f>
        <v>9.8085007006071933E-3</v>
      </c>
      <c r="J12" s="8">
        <f t="shared" si="0"/>
        <v>-0.625</v>
      </c>
      <c r="K12" s="9">
        <f t="shared" si="1"/>
        <v>1.6666666666666667</v>
      </c>
    </row>
    <row r="13" spans="1:11" x14ac:dyDescent="0.2">
      <c r="A13" s="7" t="s">
        <v>332</v>
      </c>
      <c r="B13" s="65">
        <v>11</v>
      </c>
      <c r="C13" s="34">
        <f>IF(B18=0, "-", B13/B18)</f>
        <v>3.4375000000000003E-2</v>
      </c>
      <c r="D13" s="65">
        <v>18</v>
      </c>
      <c r="E13" s="9">
        <f>IF(D18=0, "-", D13/D18)</f>
        <v>4.1189931350114416E-2</v>
      </c>
      <c r="F13" s="81">
        <v>88</v>
      </c>
      <c r="G13" s="34">
        <f>IF(F18=0, "-", F13/F18)</f>
        <v>4.4066099148723087E-2</v>
      </c>
      <c r="H13" s="65">
        <v>73</v>
      </c>
      <c r="I13" s="9">
        <f>IF(H18=0, "-", H13/H18)</f>
        <v>3.409621672115834E-2</v>
      </c>
      <c r="J13" s="8">
        <f t="shared" si="0"/>
        <v>-0.3888888888888889</v>
      </c>
      <c r="K13" s="9">
        <f t="shared" si="1"/>
        <v>0.20547945205479451</v>
      </c>
    </row>
    <row r="14" spans="1:11" x14ac:dyDescent="0.2">
      <c r="A14" s="7" t="s">
        <v>333</v>
      </c>
      <c r="B14" s="65">
        <v>67</v>
      </c>
      <c r="C14" s="34">
        <f>IF(B18=0, "-", B14/B18)</f>
        <v>0.20937500000000001</v>
      </c>
      <c r="D14" s="65">
        <v>52</v>
      </c>
      <c r="E14" s="9">
        <f>IF(D18=0, "-", D14/D18)</f>
        <v>0.11899313501144165</v>
      </c>
      <c r="F14" s="81">
        <v>295</v>
      </c>
      <c r="G14" s="34">
        <f>IF(F18=0, "-", F14/F18)</f>
        <v>0.14772158237356034</v>
      </c>
      <c r="H14" s="65">
        <v>92</v>
      </c>
      <c r="I14" s="9">
        <f>IF(H18=0, "-", H14/H18)</f>
        <v>4.2970574497898179E-2</v>
      </c>
      <c r="J14" s="8">
        <f t="shared" si="0"/>
        <v>0.28846153846153844</v>
      </c>
      <c r="K14" s="9">
        <f t="shared" si="1"/>
        <v>2.2065217391304346</v>
      </c>
    </row>
    <row r="15" spans="1:11" x14ac:dyDescent="0.2">
      <c r="A15" s="7" t="s">
        <v>334</v>
      </c>
      <c r="B15" s="65">
        <v>25</v>
      </c>
      <c r="C15" s="34">
        <f>IF(B18=0, "-", B15/B18)</f>
        <v>7.8125E-2</v>
      </c>
      <c r="D15" s="65">
        <v>47</v>
      </c>
      <c r="E15" s="9">
        <f>IF(D18=0, "-", D15/D18)</f>
        <v>0.10755148741418764</v>
      </c>
      <c r="F15" s="81">
        <v>320</v>
      </c>
      <c r="G15" s="34">
        <f>IF(F18=0, "-", F15/F18)</f>
        <v>0.16024036054081123</v>
      </c>
      <c r="H15" s="65">
        <v>315</v>
      </c>
      <c r="I15" s="9">
        <f>IF(H18=0, "-", H15/H18)</f>
        <v>0.14712751050910788</v>
      </c>
      <c r="J15" s="8">
        <f t="shared" si="0"/>
        <v>-0.46808510638297873</v>
      </c>
      <c r="K15" s="9">
        <f t="shared" si="1"/>
        <v>1.5873015873015872E-2</v>
      </c>
    </row>
    <row r="16" spans="1:11" x14ac:dyDescent="0.2">
      <c r="A16" s="7" t="s">
        <v>335</v>
      </c>
      <c r="B16" s="65">
        <v>39</v>
      </c>
      <c r="C16" s="34">
        <f>IF(B18=0, "-", B16/B18)</f>
        <v>0.121875</v>
      </c>
      <c r="D16" s="65">
        <v>51</v>
      </c>
      <c r="E16" s="9">
        <f>IF(D18=0, "-", D16/D18)</f>
        <v>0.11670480549199085</v>
      </c>
      <c r="F16" s="81">
        <v>185</v>
      </c>
      <c r="G16" s="34">
        <f>IF(F18=0, "-", F16/F18)</f>
        <v>9.2638958437656488E-2</v>
      </c>
      <c r="H16" s="65">
        <v>216</v>
      </c>
      <c r="I16" s="9">
        <f>IF(H18=0, "-", H16/H18)</f>
        <v>0.10088743577767398</v>
      </c>
      <c r="J16" s="8">
        <f t="shared" si="0"/>
        <v>-0.23529411764705882</v>
      </c>
      <c r="K16" s="9">
        <f t="shared" si="1"/>
        <v>-0.14351851851851852</v>
      </c>
    </row>
    <row r="17" spans="1:11" x14ac:dyDescent="0.2">
      <c r="A17" s="2"/>
      <c r="B17" s="68"/>
      <c r="C17" s="33"/>
      <c r="D17" s="68"/>
      <c r="E17" s="6"/>
      <c r="F17" s="82"/>
      <c r="G17" s="33"/>
      <c r="H17" s="68"/>
      <c r="I17" s="6"/>
      <c r="J17" s="5"/>
      <c r="K17" s="6"/>
    </row>
    <row r="18" spans="1:11" s="43" customFormat="1" x14ac:dyDescent="0.2">
      <c r="A18" s="162" t="s">
        <v>583</v>
      </c>
      <c r="B18" s="71">
        <f>SUM(B7:B17)</f>
        <v>320</v>
      </c>
      <c r="C18" s="40">
        <f>B18/6214</f>
        <v>5.1496620534277435E-2</v>
      </c>
      <c r="D18" s="71">
        <f>SUM(D7:D17)</f>
        <v>437</v>
      </c>
      <c r="E18" s="41">
        <f>D18/6802</f>
        <v>6.4245810055865923E-2</v>
      </c>
      <c r="F18" s="77">
        <f>SUM(F7:F17)</f>
        <v>1997</v>
      </c>
      <c r="G18" s="42">
        <f>F18/35131</f>
        <v>5.6844382454242691E-2</v>
      </c>
      <c r="H18" s="71">
        <f>SUM(H7:H17)</f>
        <v>2141</v>
      </c>
      <c r="I18" s="41">
        <f>H18/36274</f>
        <v>5.9022991674477589E-2</v>
      </c>
      <c r="J18" s="37">
        <f>IF(D18=0, "-", IF((B18-D18)/D18&lt;10, (B18-D18)/D18, "&gt;999%"))</f>
        <v>-0.26773455377574373</v>
      </c>
      <c r="K18" s="38">
        <f>IF(H18=0, "-", IF((F18-H18)/H18&lt;10, (F18-H18)/H18, "&gt;999%"))</f>
        <v>-6.7258290518449323E-2</v>
      </c>
    </row>
    <row r="19" spans="1:11" x14ac:dyDescent="0.2">
      <c r="B19" s="83"/>
      <c r="D19" s="83"/>
      <c r="F19" s="83"/>
      <c r="H19" s="83"/>
    </row>
    <row r="20" spans="1:11" s="43" customFormat="1" x14ac:dyDescent="0.2">
      <c r="A20" s="162" t="s">
        <v>583</v>
      </c>
      <c r="B20" s="71">
        <v>320</v>
      </c>
      <c r="C20" s="40">
        <f>B20/6214</f>
        <v>5.1496620534277435E-2</v>
      </c>
      <c r="D20" s="71">
        <v>437</v>
      </c>
      <c r="E20" s="41">
        <f>D20/6802</f>
        <v>6.4245810055865923E-2</v>
      </c>
      <c r="F20" s="77">
        <v>1997</v>
      </c>
      <c r="G20" s="42">
        <f>F20/35131</f>
        <v>5.6844382454242691E-2</v>
      </c>
      <c r="H20" s="71">
        <v>2141</v>
      </c>
      <c r="I20" s="41">
        <f>H20/36274</f>
        <v>5.9022991674477589E-2</v>
      </c>
      <c r="J20" s="37">
        <f>IF(D20=0, "-", IF((B20-D20)/D20&lt;10, (B20-D20)/D20, "&gt;999%"))</f>
        <v>-0.26773455377574373</v>
      </c>
      <c r="K20" s="38">
        <f>IF(H20=0, "-", IF((F20-H20)/H20&lt;10, (F20-H20)/H20, "&gt;999%"))</f>
        <v>-6.7258290518449323E-2</v>
      </c>
    </row>
    <row r="21" spans="1:11" x14ac:dyDescent="0.2">
      <c r="B21" s="83"/>
      <c r="D21" s="83"/>
      <c r="F21" s="83"/>
      <c r="H21" s="83"/>
    </row>
    <row r="22" spans="1:11" ht="15.75" x14ac:dyDescent="0.25">
      <c r="A22" s="164" t="s">
        <v>117</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147</v>
      </c>
      <c r="B24" s="61" t="s">
        <v>12</v>
      </c>
      <c r="C24" s="62" t="s">
        <v>13</v>
      </c>
      <c r="D24" s="61" t="s">
        <v>12</v>
      </c>
      <c r="E24" s="63" t="s">
        <v>13</v>
      </c>
      <c r="F24" s="62" t="s">
        <v>12</v>
      </c>
      <c r="G24" s="62" t="s">
        <v>13</v>
      </c>
      <c r="H24" s="61" t="s">
        <v>12</v>
      </c>
      <c r="I24" s="63" t="s">
        <v>13</v>
      </c>
      <c r="J24" s="61"/>
      <c r="K24" s="63"/>
    </row>
    <row r="25" spans="1:11" x14ac:dyDescent="0.2">
      <c r="A25" s="7" t="s">
        <v>336</v>
      </c>
      <c r="B25" s="65">
        <v>0</v>
      </c>
      <c r="C25" s="34">
        <f>IF(B48=0, "-", B25/B48)</f>
        <v>0</v>
      </c>
      <c r="D25" s="65">
        <v>0</v>
      </c>
      <c r="E25" s="9">
        <f>IF(D48=0, "-", D25/D48)</f>
        <v>0</v>
      </c>
      <c r="F25" s="81">
        <v>2</v>
      </c>
      <c r="G25" s="34">
        <f>IF(F48=0, "-", F25/F48)</f>
        <v>4.9813200498132002E-4</v>
      </c>
      <c r="H25" s="65">
        <v>0</v>
      </c>
      <c r="I25" s="9">
        <f>IF(H48=0, "-", H25/H48)</f>
        <v>0</v>
      </c>
      <c r="J25" s="8" t="str">
        <f t="shared" ref="J25:J46" si="2">IF(D25=0, "-", IF((B25-D25)/D25&lt;10, (B25-D25)/D25, "&gt;999%"))</f>
        <v>-</v>
      </c>
      <c r="K25" s="9" t="str">
        <f t="shared" ref="K25:K46" si="3">IF(H25=0, "-", IF((F25-H25)/H25&lt;10, (F25-H25)/H25, "&gt;999%"))</f>
        <v>-</v>
      </c>
    </row>
    <row r="26" spans="1:11" x14ac:dyDescent="0.2">
      <c r="A26" s="7" t="s">
        <v>337</v>
      </c>
      <c r="B26" s="65">
        <v>0</v>
      </c>
      <c r="C26" s="34">
        <f>IF(B48=0, "-", B26/B48)</f>
        <v>0</v>
      </c>
      <c r="D26" s="65">
        <v>8</v>
      </c>
      <c r="E26" s="9">
        <f>IF(D48=0, "-", D26/D48)</f>
        <v>1.0416666666666666E-2</v>
      </c>
      <c r="F26" s="81">
        <v>0</v>
      </c>
      <c r="G26" s="34">
        <f>IF(F48=0, "-", F26/F48)</f>
        <v>0</v>
      </c>
      <c r="H26" s="65">
        <v>85</v>
      </c>
      <c r="I26" s="9">
        <f>IF(H48=0, "-", H26/H48)</f>
        <v>1.7782426778242679E-2</v>
      </c>
      <c r="J26" s="8">
        <f t="shared" si="2"/>
        <v>-1</v>
      </c>
      <c r="K26" s="9">
        <f t="shared" si="3"/>
        <v>-1</v>
      </c>
    </row>
    <row r="27" spans="1:11" x14ac:dyDescent="0.2">
      <c r="A27" s="7" t="s">
        <v>338</v>
      </c>
      <c r="B27" s="65">
        <v>15</v>
      </c>
      <c r="C27" s="34">
        <f>IF(B48=0, "-", B27/B48)</f>
        <v>2.3148148148148147E-2</v>
      </c>
      <c r="D27" s="65">
        <v>20</v>
      </c>
      <c r="E27" s="9">
        <f>IF(D48=0, "-", D27/D48)</f>
        <v>2.6041666666666668E-2</v>
      </c>
      <c r="F27" s="81">
        <v>145</v>
      </c>
      <c r="G27" s="34">
        <f>IF(F48=0, "-", F27/F48)</f>
        <v>3.6114570361145702E-2</v>
      </c>
      <c r="H27" s="65">
        <v>34</v>
      </c>
      <c r="I27" s="9">
        <f>IF(H48=0, "-", H27/H48)</f>
        <v>7.1129707112970713E-3</v>
      </c>
      <c r="J27" s="8">
        <f t="shared" si="2"/>
        <v>-0.25</v>
      </c>
      <c r="K27" s="9">
        <f t="shared" si="3"/>
        <v>3.2647058823529411</v>
      </c>
    </row>
    <row r="28" spans="1:11" x14ac:dyDescent="0.2">
      <c r="A28" s="7" t="s">
        <v>339</v>
      </c>
      <c r="B28" s="65">
        <v>27</v>
      </c>
      <c r="C28" s="34">
        <f>IF(B48=0, "-", B28/B48)</f>
        <v>4.1666666666666664E-2</v>
      </c>
      <c r="D28" s="65">
        <v>20</v>
      </c>
      <c r="E28" s="9">
        <f>IF(D48=0, "-", D28/D48)</f>
        <v>2.6041666666666668E-2</v>
      </c>
      <c r="F28" s="81">
        <v>115</v>
      </c>
      <c r="G28" s="34">
        <f>IF(F48=0, "-", F28/F48)</f>
        <v>2.8642590286425903E-2</v>
      </c>
      <c r="H28" s="65">
        <v>216</v>
      </c>
      <c r="I28" s="9">
        <f>IF(H48=0, "-", H28/H48)</f>
        <v>4.5188284518828455E-2</v>
      </c>
      <c r="J28" s="8">
        <f t="shared" si="2"/>
        <v>0.35</v>
      </c>
      <c r="K28" s="9">
        <f t="shared" si="3"/>
        <v>-0.46759259259259262</v>
      </c>
    </row>
    <row r="29" spans="1:11" x14ac:dyDescent="0.2">
      <c r="A29" s="7" t="s">
        <v>340</v>
      </c>
      <c r="B29" s="65">
        <v>49</v>
      </c>
      <c r="C29" s="34">
        <f>IF(B48=0, "-", B29/B48)</f>
        <v>7.5617283950617287E-2</v>
      </c>
      <c r="D29" s="65">
        <v>99</v>
      </c>
      <c r="E29" s="9">
        <f>IF(D48=0, "-", D29/D48)</f>
        <v>0.12890625</v>
      </c>
      <c r="F29" s="81">
        <v>355</v>
      </c>
      <c r="G29" s="34">
        <f>IF(F48=0, "-", F29/F48)</f>
        <v>8.8418430884184315E-2</v>
      </c>
      <c r="H29" s="65">
        <v>478</v>
      </c>
      <c r="I29" s="9">
        <f>IF(H48=0, "-", H29/H48)</f>
        <v>0.1</v>
      </c>
      <c r="J29" s="8">
        <f t="shared" si="2"/>
        <v>-0.50505050505050508</v>
      </c>
      <c r="K29" s="9">
        <f t="shared" si="3"/>
        <v>-0.25732217573221755</v>
      </c>
    </row>
    <row r="30" spans="1:11" x14ac:dyDescent="0.2">
      <c r="A30" s="7" t="s">
        <v>341</v>
      </c>
      <c r="B30" s="65">
        <v>17</v>
      </c>
      <c r="C30" s="34">
        <f>IF(B48=0, "-", B30/B48)</f>
        <v>2.6234567901234566E-2</v>
      </c>
      <c r="D30" s="65">
        <v>1</v>
      </c>
      <c r="E30" s="9">
        <f>IF(D48=0, "-", D30/D48)</f>
        <v>1.3020833333333333E-3</v>
      </c>
      <c r="F30" s="81">
        <v>43</v>
      </c>
      <c r="G30" s="34">
        <f>IF(F48=0, "-", F30/F48)</f>
        <v>1.0709838107098382E-2</v>
      </c>
      <c r="H30" s="65">
        <v>20</v>
      </c>
      <c r="I30" s="9">
        <f>IF(H48=0, "-", H30/H48)</f>
        <v>4.1841004184100415E-3</v>
      </c>
      <c r="J30" s="8" t="str">
        <f t="shared" si="2"/>
        <v>&gt;999%</v>
      </c>
      <c r="K30" s="9">
        <f t="shared" si="3"/>
        <v>1.1499999999999999</v>
      </c>
    </row>
    <row r="31" spans="1:11" x14ac:dyDescent="0.2">
      <c r="A31" s="7" t="s">
        <v>342</v>
      </c>
      <c r="B31" s="65">
        <v>5</v>
      </c>
      <c r="C31" s="34">
        <f>IF(B48=0, "-", B31/B48)</f>
        <v>7.716049382716049E-3</v>
      </c>
      <c r="D31" s="65">
        <v>5</v>
      </c>
      <c r="E31" s="9">
        <f>IF(D48=0, "-", D31/D48)</f>
        <v>6.510416666666667E-3</v>
      </c>
      <c r="F31" s="81">
        <v>36</v>
      </c>
      <c r="G31" s="34">
        <f>IF(F48=0, "-", F31/F48)</f>
        <v>8.9663760896637607E-3</v>
      </c>
      <c r="H31" s="65">
        <v>14</v>
      </c>
      <c r="I31" s="9">
        <f>IF(H48=0, "-", H31/H48)</f>
        <v>2.9288702928870294E-3</v>
      </c>
      <c r="J31" s="8">
        <f t="shared" si="2"/>
        <v>0</v>
      </c>
      <c r="K31" s="9">
        <f t="shared" si="3"/>
        <v>1.5714285714285714</v>
      </c>
    </row>
    <row r="32" spans="1:11" x14ac:dyDescent="0.2">
      <c r="A32" s="7" t="s">
        <v>343</v>
      </c>
      <c r="B32" s="65">
        <v>108</v>
      </c>
      <c r="C32" s="34">
        <f>IF(B48=0, "-", B32/B48)</f>
        <v>0.16666666666666666</v>
      </c>
      <c r="D32" s="65">
        <v>37</v>
      </c>
      <c r="E32" s="9">
        <f>IF(D48=0, "-", D32/D48)</f>
        <v>4.8177083333333336E-2</v>
      </c>
      <c r="F32" s="81">
        <v>318</v>
      </c>
      <c r="G32" s="34">
        <f>IF(F48=0, "-", F32/F48)</f>
        <v>7.9202988792029888E-2</v>
      </c>
      <c r="H32" s="65">
        <v>346</v>
      </c>
      <c r="I32" s="9">
        <f>IF(H48=0, "-", H32/H48)</f>
        <v>7.2384937238493721E-2</v>
      </c>
      <c r="J32" s="8">
        <f t="shared" si="2"/>
        <v>1.9189189189189189</v>
      </c>
      <c r="K32" s="9">
        <f t="shared" si="3"/>
        <v>-8.0924855491329481E-2</v>
      </c>
    </row>
    <row r="33" spans="1:11" x14ac:dyDescent="0.2">
      <c r="A33" s="7" t="s">
        <v>344</v>
      </c>
      <c r="B33" s="65">
        <v>53</v>
      </c>
      <c r="C33" s="34">
        <f>IF(B48=0, "-", B33/B48)</f>
        <v>8.1790123456790126E-2</v>
      </c>
      <c r="D33" s="65">
        <v>97</v>
      </c>
      <c r="E33" s="9">
        <f>IF(D48=0, "-", D33/D48)</f>
        <v>0.12630208333333334</v>
      </c>
      <c r="F33" s="81">
        <v>574</v>
      </c>
      <c r="G33" s="34">
        <f>IF(F48=0, "-", F33/F48)</f>
        <v>0.14296388542963887</v>
      </c>
      <c r="H33" s="65">
        <v>527</v>
      </c>
      <c r="I33" s="9">
        <f>IF(H48=0, "-", H33/H48)</f>
        <v>0.1102510460251046</v>
      </c>
      <c r="J33" s="8">
        <f t="shared" si="2"/>
        <v>-0.45360824742268041</v>
      </c>
      <c r="K33" s="9">
        <f t="shared" si="3"/>
        <v>8.9184060721062622E-2</v>
      </c>
    </row>
    <row r="34" spans="1:11" x14ac:dyDescent="0.2">
      <c r="A34" s="7" t="s">
        <v>345</v>
      </c>
      <c r="B34" s="65">
        <v>1</v>
      </c>
      <c r="C34" s="34">
        <f>IF(B48=0, "-", B34/B48)</f>
        <v>1.5432098765432098E-3</v>
      </c>
      <c r="D34" s="65">
        <v>12</v>
      </c>
      <c r="E34" s="9">
        <f>IF(D48=0, "-", D34/D48)</f>
        <v>1.5625E-2</v>
      </c>
      <c r="F34" s="81">
        <v>13</v>
      </c>
      <c r="G34" s="34">
        <f>IF(F48=0, "-", F34/F48)</f>
        <v>3.2378580323785804E-3</v>
      </c>
      <c r="H34" s="65">
        <v>35</v>
      </c>
      <c r="I34" s="9">
        <f>IF(H48=0, "-", H34/H48)</f>
        <v>7.3221757322175732E-3</v>
      </c>
      <c r="J34" s="8">
        <f t="shared" si="2"/>
        <v>-0.91666666666666663</v>
      </c>
      <c r="K34" s="9">
        <f t="shared" si="3"/>
        <v>-0.62857142857142856</v>
      </c>
    </row>
    <row r="35" spans="1:11" x14ac:dyDescent="0.2">
      <c r="A35" s="7" t="s">
        <v>346</v>
      </c>
      <c r="B35" s="65">
        <v>131</v>
      </c>
      <c r="C35" s="34">
        <f>IF(B48=0, "-", B35/B48)</f>
        <v>0.2021604938271605</v>
      </c>
      <c r="D35" s="65">
        <v>111</v>
      </c>
      <c r="E35" s="9">
        <f>IF(D48=0, "-", D35/D48)</f>
        <v>0.14453125</v>
      </c>
      <c r="F35" s="81">
        <v>867</v>
      </c>
      <c r="G35" s="34">
        <f>IF(F48=0, "-", F35/F48)</f>
        <v>0.21594022415940226</v>
      </c>
      <c r="H35" s="65">
        <v>565</v>
      </c>
      <c r="I35" s="9">
        <f>IF(H48=0, "-", H35/H48)</f>
        <v>0.11820083682008369</v>
      </c>
      <c r="J35" s="8">
        <f t="shared" si="2"/>
        <v>0.18018018018018017</v>
      </c>
      <c r="K35" s="9">
        <f t="shared" si="3"/>
        <v>0.53451327433628315</v>
      </c>
    </row>
    <row r="36" spans="1:11" x14ac:dyDescent="0.2">
      <c r="A36" s="7" t="s">
        <v>347</v>
      </c>
      <c r="B36" s="65">
        <v>47</v>
      </c>
      <c r="C36" s="34">
        <f>IF(B48=0, "-", B36/B48)</f>
        <v>7.2530864197530867E-2</v>
      </c>
      <c r="D36" s="65">
        <v>43</v>
      </c>
      <c r="E36" s="9">
        <f>IF(D48=0, "-", D36/D48)</f>
        <v>5.5989583333333336E-2</v>
      </c>
      <c r="F36" s="81">
        <v>484</v>
      </c>
      <c r="G36" s="34">
        <f>IF(F48=0, "-", F36/F48)</f>
        <v>0.12054794520547946</v>
      </c>
      <c r="H36" s="65">
        <v>667</v>
      </c>
      <c r="I36" s="9">
        <f>IF(H48=0, "-", H36/H48)</f>
        <v>0.13953974895397489</v>
      </c>
      <c r="J36" s="8">
        <f t="shared" si="2"/>
        <v>9.3023255813953487E-2</v>
      </c>
      <c r="K36" s="9">
        <f t="shared" si="3"/>
        <v>-0.27436281859070466</v>
      </c>
    </row>
    <row r="37" spans="1:11" x14ac:dyDescent="0.2">
      <c r="A37" s="7" t="s">
        <v>348</v>
      </c>
      <c r="B37" s="65">
        <v>21</v>
      </c>
      <c r="C37" s="34">
        <f>IF(B48=0, "-", B37/B48)</f>
        <v>3.2407407407407406E-2</v>
      </c>
      <c r="D37" s="65">
        <v>39</v>
      </c>
      <c r="E37" s="9">
        <f>IF(D48=0, "-", D37/D48)</f>
        <v>5.078125E-2</v>
      </c>
      <c r="F37" s="81">
        <v>275</v>
      </c>
      <c r="G37" s="34">
        <f>IF(F48=0, "-", F37/F48)</f>
        <v>6.8493150684931503E-2</v>
      </c>
      <c r="H37" s="65">
        <v>342</v>
      </c>
      <c r="I37" s="9">
        <f>IF(H48=0, "-", H37/H48)</f>
        <v>7.1548117154811713E-2</v>
      </c>
      <c r="J37" s="8">
        <f t="shared" si="2"/>
        <v>-0.46153846153846156</v>
      </c>
      <c r="K37" s="9">
        <f t="shared" si="3"/>
        <v>-0.195906432748538</v>
      </c>
    </row>
    <row r="38" spans="1:11" x14ac:dyDescent="0.2">
      <c r="A38" s="7" t="s">
        <v>349</v>
      </c>
      <c r="B38" s="65">
        <v>1</v>
      </c>
      <c r="C38" s="34">
        <f>IF(B48=0, "-", B38/B48)</f>
        <v>1.5432098765432098E-3</v>
      </c>
      <c r="D38" s="65">
        <v>67</v>
      </c>
      <c r="E38" s="9">
        <f>IF(D48=0, "-", D38/D48)</f>
        <v>8.7239583333333329E-2</v>
      </c>
      <c r="F38" s="81">
        <v>2</v>
      </c>
      <c r="G38" s="34">
        <f>IF(F48=0, "-", F38/F48)</f>
        <v>4.9813200498132002E-4</v>
      </c>
      <c r="H38" s="65">
        <v>302</v>
      </c>
      <c r="I38" s="9">
        <f>IF(H48=0, "-", H38/H48)</f>
        <v>6.3179916317991636E-2</v>
      </c>
      <c r="J38" s="8">
        <f t="shared" si="2"/>
        <v>-0.9850746268656716</v>
      </c>
      <c r="K38" s="9">
        <f t="shared" si="3"/>
        <v>-0.99337748344370858</v>
      </c>
    </row>
    <row r="39" spans="1:11" x14ac:dyDescent="0.2">
      <c r="A39" s="7" t="s">
        <v>350</v>
      </c>
      <c r="B39" s="65">
        <v>0</v>
      </c>
      <c r="C39" s="34">
        <f>IF(B48=0, "-", B39/B48)</f>
        <v>0</v>
      </c>
      <c r="D39" s="65">
        <v>2</v>
      </c>
      <c r="E39" s="9">
        <f>IF(D48=0, "-", D39/D48)</f>
        <v>2.6041666666666665E-3</v>
      </c>
      <c r="F39" s="81">
        <v>2</v>
      </c>
      <c r="G39" s="34">
        <f>IF(F48=0, "-", F39/F48)</f>
        <v>4.9813200498132002E-4</v>
      </c>
      <c r="H39" s="65">
        <v>8</v>
      </c>
      <c r="I39" s="9">
        <f>IF(H48=0, "-", H39/H48)</f>
        <v>1.6736401673640166E-3</v>
      </c>
      <c r="J39" s="8">
        <f t="shared" si="2"/>
        <v>-1</v>
      </c>
      <c r="K39" s="9">
        <f t="shared" si="3"/>
        <v>-0.75</v>
      </c>
    </row>
    <row r="40" spans="1:11" x14ac:dyDescent="0.2">
      <c r="A40" s="7" t="s">
        <v>351</v>
      </c>
      <c r="B40" s="65">
        <v>7</v>
      </c>
      <c r="C40" s="34">
        <f>IF(B48=0, "-", B40/B48)</f>
        <v>1.0802469135802469E-2</v>
      </c>
      <c r="D40" s="65">
        <v>0</v>
      </c>
      <c r="E40" s="9">
        <f>IF(D48=0, "-", D40/D48)</f>
        <v>0</v>
      </c>
      <c r="F40" s="81">
        <v>40</v>
      </c>
      <c r="G40" s="34">
        <f>IF(F48=0, "-", F40/F48)</f>
        <v>9.9626400996264009E-3</v>
      </c>
      <c r="H40" s="65">
        <v>0</v>
      </c>
      <c r="I40" s="9">
        <f>IF(H48=0, "-", H40/H48)</f>
        <v>0</v>
      </c>
      <c r="J40" s="8" t="str">
        <f t="shared" si="2"/>
        <v>-</v>
      </c>
      <c r="K40" s="9" t="str">
        <f t="shared" si="3"/>
        <v>-</v>
      </c>
    </row>
    <row r="41" spans="1:11" x14ac:dyDescent="0.2">
      <c r="A41" s="7" t="s">
        <v>352</v>
      </c>
      <c r="B41" s="65">
        <v>14</v>
      </c>
      <c r="C41" s="34">
        <f>IF(B48=0, "-", B41/B48)</f>
        <v>2.1604938271604937E-2</v>
      </c>
      <c r="D41" s="65">
        <v>6</v>
      </c>
      <c r="E41" s="9">
        <f>IF(D48=0, "-", D41/D48)</f>
        <v>7.8125E-3</v>
      </c>
      <c r="F41" s="81">
        <v>41</v>
      </c>
      <c r="G41" s="34">
        <f>IF(F48=0, "-", F41/F48)</f>
        <v>1.0211706102117061E-2</v>
      </c>
      <c r="H41" s="65">
        <v>78</v>
      </c>
      <c r="I41" s="9">
        <f>IF(H48=0, "-", H41/H48)</f>
        <v>1.6317991631799162E-2</v>
      </c>
      <c r="J41" s="8">
        <f t="shared" si="2"/>
        <v>1.3333333333333333</v>
      </c>
      <c r="K41" s="9">
        <f t="shared" si="3"/>
        <v>-0.47435897435897434</v>
      </c>
    </row>
    <row r="42" spans="1:11" x14ac:dyDescent="0.2">
      <c r="A42" s="7" t="s">
        <v>353</v>
      </c>
      <c r="B42" s="65">
        <v>101</v>
      </c>
      <c r="C42" s="34">
        <f>IF(B48=0, "-", B42/B48)</f>
        <v>0.1558641975308642</v>
      </c>
      <c r="D42" s="65">
        <v>88</v>
      </c>
      <c r="E42" s="9">
        <f>IF(D48=0, "-", D42/D48)</f>
        <v>0.11458333333333333</v>
      </c>
      <c r="F42" s="81">
        <v>300</v>
      </c>
      <c r="G42" s="34">
        <f>IF(F48=0, "-", F42/F48)</f>
        <v>7.4719800747198001E-2</v>
      </c>
      <c r="H42" s="65">
        <v>395</v>
      </c>
      <c r="I42" s="9">
        <f>IF(H48=0, "-", H42/H48)</f>
        <v>8.263598326359832E-2</v>
      </c>
      <c r="J42" s="8">
        <f t="shared" si="2"/>
        <v>0.14772727272727273</v>
      </c>
      <c r="K42" s="9">
        <f t="shared" si="3"/>
        <v>-0.24050632911392406</v>
      </c>
    </row>
    <row r="43" spans="1:11" x14ac:dyDescent="0.2">
      <c r="A43" s="7" t="s">
        <v>354</v>
      </c>
      <c r="B43" s="65">
        <v>0</v>
      </c>
      <c r="C43" s="34">
        <f>IF(B48=0, "-", B43/B48)</f>
        <v>0</v>
      </c>
      <c r="D43" s="65">
        <v>3</v>
      </c>
      <c r="E43" s="9">
        <f>IF(D48=0, "-", D43/D48)</f>
        <v>3.90625E-3</v>
      </c>
      <c r="F43" s="81">
        <v>8</v>
      </c>
      <c r="G43" s="34">
        <f>IF(F48=0, "-", F43/F48)</f>
        <v>1.9925280199252801E-3</v>
      </c>
      <c r="H43" s="65">
        <v>12</v>
      </c>
      <c r="I43" s="9">
        <f>IF(H48=0, "-", H43/H48)</f>
        <v>2.5104602510460251E-3</v>
      </c>
      <c r="J43" s="8">
        <f t="shared" si="2"/>
        <v>-1</v>
      </c>
      <c r="K43" s="9">
        <f t="shared" si="3"/>
        <v>-0.33333333333333331</v>
      </c>
    </row>
    <row r="44" spans="1:11" x14ac:dyDescent="0.2">
      <c r="A44" s="7" t="s">
        <v>355</v>
      </c>
      <c r="B44" s="65">
        <v>29</v>
      </c>
      <c r="C44" s="34">
        <f>IF(B48=0, "-", B44/B48)</f>
        <v>4.4753086419753084E-2</v>
      </c>
      <c r="D44" s="65">
        <v>40</v>
      </c>
      <c r="E44" s="9">
        <f>IF(D48=0, "-", D44/D48)</f>
        <v>5.2083333333333336E-2</v>
      </c>
      <c r="F44" s="81">
        <v>57</v>
      </c>
      <c r="G44" s="34">
        <f>IF(F48=0, "-", F44/F48)</f>
        <v>1.4196762141967622E-2</v>
      </c>
      <c r="H44" s="65">
        <v>194</v>
      </c>
      <c r="I44" s="9">
        <f>IF(H48=0, "-", H44/H48)</f>
        <v>4.0585774058577405E-2</v>
      </c>
      <c r="J44" s="8">
        <f t="shared" si="2"/>
        <v>-0.27500000000000002</v>
      </c>
      <c r="K44" s="9">
        <f t="shared" si="3"/>
        <v>-0.70618556701030932</v>
      </c>
    </row>
    <row r="45" spans="1:11" x14ac:dyDescent="0.2">
      <c r="A45" s="7" t="s">
        <v>356</v>
      </c>
      <c r="B45" s="65">
        <v>22</v>
      </c>
      <c r="C45" s="34">
        <f>IF(B48=0, "-", B45/B48)</f>
        <v>3.3950617283950615E-2</v>
      </c>
      <c r="D45" s="65">
        <v>30</v>
      </c>
      <c r="E45" s="9">
        <f>IF(D48=0, "-", D45/D48)</f>
        <v>3.90625E-2</v>
      </c>
      <c r="F45" s="81">
        <v>261</v>
      </c>
      <c r="G45" s="34">
        <f>IF(F48=0, "-", F45/F48)</f>
        <v>6.5006226650062268E-2</v>
      </c>
      <c r="H45" s="65">
        <v>289</v>
      </c>
      <c r="I45" s="9">
        <f>IF(H48=0, "-", H45/H48)</f>
        <v>6.0460251046025107E-2</v>
      </c>
      <c r="J45" s="8">
        <f t="shared" si="2"/>
        <v>-0.26666666666666666</v>
      </c>
      <c r="K45" s="9">
        <f t="shared" si="3"/>
        <v>-9.6885813148788927E-2</v>
      </c>
    </row>
    <row r="46" spans="1:11" x14ac:dyDescent="0.2">
      <c r="A46" s="7" t="s">
        <v>357</v>
      </c>
      <c r="B46" s="65">
        <v>0</v>
      </c>
      <c r="C46" s="34">
        <f>IF(B48=0, "-", B46/B48)</f>
        <v>0</v>
      </c>
      <c r="D46" s="65">
        <v>40</v>
      </c>
      <c r="E46" s="9">
        <f>IF(D48=0, "-", D46/D48)</f>
        <v>5.2083333333333336E-2</v>
      </c>
      <c r="F46" s="81">
        <v>77</v>
      </c>
      <c r="G46" s="34">
        <f>IF(F48=0, "-", F46/F48)</f>
        <v>1.9178082191780823E-2</v>
      </c>
      <c r="H46" s="65">
        <v>173</v>
      </c>
      <c r="I46" s="9">
        <f>IF(H48=0, "-", H46/H48)</f>
        <v>3.6192468619246861E-2</v>
      </c>
      <c r="J46" s="8">
        <f t="shared" si="2"/>
        <v>-1</v>
      </c>
      <c r="K46" s="9">
        <f t="shared" si="3"/>
        <v>-0.55491329479768781</v>
      </c>
    </row>
    <row r="47" spans="1:11" x14ac:dyDescent="0.2">
      <c r="A47" s="2"/>
      <c r="B47" s="68"/>
      <c r="C47" s="33"/>
      <c r="D47" s="68"/>
      <c r="E47" s="6"/>
      <c r="F47" s="82"/>
      <c r="G47" s="33"/>
      <c r="H47" s="68"/>
      <c r="I47" s="6"/>
      <c r="J47" s="5"/>
      <c r="K47" s="6"/>
    </row>
    <row r="48" spans="1:11" s="43" customFormat="1" x14ac:dyDescent="0.2">
      <c r="A48" s="162" t="s">
        <v>582</v>
      </c>
      <c r="B48" s="71">
        <f>SUM(B25:B47)</f>
        <v>648</v>
      </c>
      <c r="C48" s="40">
        <f>B48/6214</f>
        <v>0.10428065658191181</v>
      </c>
      <c r="D48" s="71">
        <f>SUM(D25:D47)</f>
        <v>768</v>
      </c>
      <c r="E48" s="41">
        <f>D48/6802</f>
        <v>0.11290796824463394</v>
      </c>
      <c r="F48" s="77">
        <f>SUM(F25:F47)</f>
        <v>4015</v>
      </c>
      <c r="G48" s="42">
        <f>F48/35131</f>
        <v>0.11428652756824458</v>
      </c>
      <c r="H48" s="71">
        <f>SUM(H25:H47)</f>
        <v>4780</v>
      </c>
      <c r="I48" s="41">
        <f>H48/36274</f>
        <v>0.13177482494348569</v>
      </c>
      <c r="J48" s="37">
        <f>IF(D48=0, "-", IF((B48-D48)/D48&lt;10, (B48-D48)/D48, "&gt;999%"))</f>
        <v>-0.15625</v>
      </c>
      <c r="K48" s="38">
        <f>IF(H48=0, "-", IF((F48-H48)/H48&lt;10, (F48-H48)/H48, "&gt;999%"))</f>
        <v>-0.16004184100418409</v>
      </c>
    </row>
    <row r="49" spans="1:11" x14ac:dyDescent="0.2">
      <c r="B49" s="83"/>
      <c r="D49" s="83"/>
      <c r="F49" s="83"/>
      <c r="H49" s="83"/>
    </row>
    <row r="50" spans="1:11" x14ac:dyDescent="0.2">
      <c r="A50" s="163" t="s">
        <v>148</v>
      </c>
      <c r="B50" s="61" t="s">
        <v>12</v>
      </c>
      <c r="C50" s="62" t="s">
        <v>13</v>
      </c>
      <c r="D50" s="61" t="s">
        <v>12</v>
      </c>
      <c r="E50" s="63" t="s">
        <v>13</v>
      </c>
      <c r="F50" s="62" t="s">
        <v>12</v>
      </c>
      <c r="G50" s="62" t="s">
        <v>13</v>
      </c>
      <c r="H50" s="61" t="s">
        <v>12</v>
      </c>
      <c r="I50" s="63" t="s">
        <v>13</v>
      </c>
      <c r="J50" s="61"/>
      <c r="K50" s="63"/>
    </row>
    <row r="51" spans="1:11" x14ac:dyDescent="0.2">
      <c r="A51" s="7" t="s">
        <v>358</v>
      </c>
      <c r="B51" s="65">
        <v>8</v>
      </c>
      <c r="C51" s="34">
        <f>IF(B62=0, "-", B51/B62)</f>
        <v>7.3394495412844041E-2</v>
      </c>
      <c r="D51" s="65">
        <v>11</v>
      </c>
      <c r="E51" s="9">
        <f>IF(D62=0, "-", D51/D62)</f>
        <v>9.8214285714285712E-2</v>
      </c>
      <c r="F51" s="81">
        <v>11</v>
      </c>
      <c r="G51" s="34">
        <f>IF(F62=0, "-", F51/F62)</f>
        <v>2.2587268993839837E-2</v>
      </c>
      <c r="H51" s="65">
        <v>38</v>
      </c>
      <c r="I51" s="9">
        <f>IF(H62=0, "-", H51/H62)</f>
        <v>8.0679405520169847E-2</v>
      </c>
      <c r="J51" s="8">
        <f t="shared" ref="J51:J60" si="4">IF(D51=0, "-", IF((B51-D51)/D51&lt;10, (B51-D51)/D51, "&gt;999%"))</f>
        <v>-0.27272727272727271</v>
      </c>
      <c r="K51" s="9">
        <f t="shared" ref="K51:K60" si="5">IF(H51=0, "-", IF((F51-H51)/H51&lt;10, (F51-H51)/H51, "&gt;999%"))</f>
        <v>-0.71052631578947367</v>
      </c>
    </row>
    <row r="52" spans="1:11" x14ac:dyDescent="0.2">
      <c r="A52" s="7" t="s">
        <v>359</v>
      </c>
      <c r="B52" s="65">
        <v>24</v>
      </c>
      <c r="C52" s="34">
        <f>IF(B62=0, "-", B52/B62)</f>
        <v>0.22018348623853212</v>
      </c>
      <c r="D52" s="65">
        <v>11</v>
      </c>
      <c r="E52" s="9">
        <f>IF(D62=0, "-", D52/D62)</f>
        <v>9.8214285714285712E-2</v>
      </c>
      <c r="F52" s="81">
        <v>89</v>
      </c>
      <c r="G52" s="34">
        <f>IF(F62=0, "-", F52/F62)</f>
        <v>0.18275154004106775</v>
      </c>
      <c r="H52" s="65">
        <v>126</v>
      </c>
      <c r="I52" s="9">
        <f>IF(H62=0, "-", H52/H62)</f>
        <v>0.26751592356687898</v>
      </c>
      <c r="J52" s="8">
        <f t="shared" si="4"/>
        <v>1.1818181818181819</v>
      </c>
      <c r="K52" s="9">
        <f t="shared" si="5"/>
        <v>-0.29365079365079366</v>
      </c>
    </row>
    <row r="53" spans="1:11" x14ac:dyDescent="0.2">
      <c r="A53" s="7" t="s">
        <v>360</v>
      </c>
      <c r="B53" s="65">
        <v>14</v>
      </c>
      <c r="C53" s="34">
        <f>IF(B62=0, "-", B53/B62)</f>
        <v>0.12844036697247707</v>
      </c>
      <c r="D53" s="65">
        <v>16</v>
      </c>
      <c r="E53" s="9">
        <f>IF(D62=0, "-", D53/D62)</f>
        <v>0.14285714285714285</v>
      </c>
      <c r="F53" s="81">
        <v>66</v>
      </c>
      <c r="G53" s="34">
        <f>IF(F62=0, "-", F53/F62)</f>
        <v>0.13552361396303902</v>
      </c>
      <c r="H53" s="65">
        <v>57</v>
      </c>
      <c r="I53" s="9">
        <f>IF(H62=0, "-", H53/H62)</f>
        <v>0.12101910828025478</v>
      </c>
      <c r="J53" s="8">
        <f t="shared" si="4"/>
        <v>-0.125</v>
      </c>
      <c r="K53" s="9">
        <f t="shared" si="5"/>
        <v>0.15789473684210525</v>
      </c>
    </row>
    <row r="54" spans="1:11" x14ac:dyDescent="0.2">
      <c r="A54" s="7" t="s">
        <v>361</v>
      </c>
      <c r="B54" s="65">
        <v>2</v>
      </c>
      <c r="C54" s="34">
        <f>IF(B62=0, "-", B54/B62)</f>
        <v>1.834862385321101E-2</v>
      </c>
      <c r="D54" s="65">
        <v>7</v>
      </c>
      <c r="E54" s="9">
        <f>IF(D62=0, "-", D54/D62)</f>
        <v>6.25E-2</v>
      </c>
      <c r="F54" s="81">
        <v>24</v>
      </c>
      <c r="G54" s="34">
        <f>IF(F62=0, "-", F54/F62)</f>
        <v>4.9281314168377825E-2</v>
      </c>
      <c r="H54" s="65">
        <v>18</v>
      </c>
      <c r="I54" s="9">
        <f>IF(H62=0, "-", H54/H62)</f>
        <v>3.8216560509554139E-2</v>
      </c>
      <c r="J54" s="8">
        <f t="shared" si="4"/>
        <v>-0.7142857142857143</v>
      </c>
      <c r="K54" s="9">
        <f t="shared" si="5"/>
        <v>0.33333333333333331</v>
      </c>
    </row>
    <row r="55" spans="1:11" x14ac:dyDescent="0.2">
      <c r="A55" s="7" t="s">
        <v>362</v>
      </c>
      <c r="B55" s="65">
        <v>0</v>
      </c>
      <c r="C55" s="34">
        <f>IF(B62=0, "-", B55/B62)</f>
        <v>0</v>
      </c>
      <c r="D55" s="65">
        <v>6</v>
      </c>
      <c r="E55" s="9">
        <f>IF(D62=0, "-", D55/D62)</f>
        <v>5.3571428571428568E-2</v>
      </c>
      <c r="F55" s="81">
        <v>8</v>
      </c>
      <c r="G55" s="34">
        <f>IF(F62=0, "-", F55/F62)</f>
        <v>1.6427104722792608E-2</v>
      </c>
      <c r="H55" s="65">
        <v>11</v>
      </c>
      <c r="I55" s="9">
        <f>IF(H62=0, "-", H55/H62)</f>
        <v>2.3354564755838639E-2</v>
      </c>
      <c r="J55" s="8">
        <f t="shared" si="4"/>
        <v>-1</v>
      </c>
      <c r="K55" s="9">
        <f t="shared" si="5"/>
        <v>-0.27272727272727271</v>
      </c>
    </row>
    <row r="56" spans="1:11" x14ac:dyDescent="0.2">
      <c r="A56" s="7" t="s">
        <v>363</v>
      </c>
      <c r="B56" s="65">
        <v>3</v>
      </c>
      <c r="C56" s="34">
        <f>IF(B62=0, "-", B56/B62)</f>
        <v>2.7522935779816515E-2</v>
      </c>
      <c r="D56" s="65">
        <v>10</v>
      </c>
      <c r="E56" s="9">
        <f>IF(D62=0, "-", D56/D62)</f>
        <v>8.9285714285714288E-2</v>
      </c>
      <c r="F56" s="81">
        <v>27</v>
      </c>
      <c r="G56" s="34">
        <f>IF(F62=0, "-", F56/F62)</f>
        <v>5.5441478439425054E-2</v>
      </c>
      <c r="H56" s="65">
        <v>35</v>
      </c>
      <c r="I56" s="9">
        <f>IF(H62=0, "-", H56/H62)</f>
        <v>7.4309978768577492E-2</v>
      </c>
      <c r="J56" s="8">
        <f t="shared" si="4"/>
        <v>-0.7</v>
      </c>
      <c r="K56" s="9">
        <f t="shared" si="5"/>
        <v>-0.22857142857142856</v>
      </c>
    </row>
    <row r="57" spans="1:11" x14ac:dyDescent="0.2">
      <c r="A57" s="7" t="s">
        <v>364</v>
      </c>
      <c r="B57" s="65">
        <v>1</v>
      </c>
      <c r="C57" s="34">
        <f>IF(B62=0, "-", B57/B62)</f>
        <v>9.1743119266055051E-3</v>
      </c>
      <c r="D57" s="65">
        <v>3</v>
      </c>
      <c r="E57" s="9">
        <f>IF(D62=0, "-", D57/D62)</f>
        <v>2.6785714285714284E-2</v>
      </c>
      <c r="F57" s="81">
        <v>27</v>
      </c>
      <c r="G57" s="34">
        <f>IF(F62=0, "-", F57/F62)</f>
        <v>5.5441478439425054E-2</v>
      </c>
      <c r="H57" s="65">
        <v>3</v>
      </c>
      <c r="I57" s="9">
        <f>IF(H62=0, "-", H57/H62)</f>
        <v>6.369426751592357E-3</v>
      </c>
      <c r="J57" s="8">
        <f t="shared" si="4"/>
        <v>-0.66666666666666663</v>
      </c>
      <c r="K57" s="9">
        <f t="shared" si="5"/>
        <v>8</v>
      </c>
    </row>
    <row r="58" spans="1:11" x14ac:dyDescent="0.2">
      <c r="A58" s="7" t="s">
        <v>365</v>
      </c>
      <c r="B58" s="65">
        <v>31</v>
      </c>
      <c r="C58" s="34">
        <f>IF(B62=0, "-", B58/B62)</f>
        <v>0.28440366972477066</v>
      </c>
      <c r="D58" s="65">
        <v>17</v>
      </c>
      <c r="E58" s="9">
        <f>IF(D62=0, "-", D58/D62)</f>
        <v>0.15178571428571427</v>
      </c>
      <c r="F58" s="81">
        <v>87</v>
      </c>
      <c r="G58" s="34">
        <f>IF(F62=0, "-", F58/F62)</f>
        <v>0.17864476386036962</v>
      </c>
      <c r="H58" s="65">
        <v>52</v>
      </c>
      <c r="I58" s="9">
        <f>IF(H62=0, "-", H58/H62)</f>
        <v>0.11040339702760085</v>
      </c>
      <c r="J58" s="8">
        <f t="shared" si="4"/>
        <v>0.82352941176470584</v>
      </c>
      <c r="K58" s="9">
        <f t="shared" si="5"/>
        <v>0.67307692307692313</v>
      </c>
    </row>
    <row r="59" spans="1:11" x14ac:dyDescent="0.2">
      <c r="A59" s="7" t="s">
        <v>366</v>
      </c>
      <c r="B59" s="65">
        <v>3</v>
      </c>
      <c r="C59" s="34">
        <f>IF(B62=0, "-", B59/B62)</f>
        <v>2.7522935779816515E-2</v>
      </c>
      <c r="D59" s="65">
        <v>10</v>
      </c>
      <c r="E59" s="9">
        <f>IF(D62=0, "-", D59/D62)</f>
        <v>8.9285714285714288E-2</v>
      </c>
      <c r="F59" s="81">
        <v>25</v>
      </c>
      <c r="G59" s="34">
        <f>IF(F62=0, "-", F59/F62)</f>
        <v>5.1334702258726897E-2</v>
      </c>
      <c r="H59" s="65">
        <v>27</v>
      </c>
      <c r="I59" s="9">
        <f>IF(H62=0, "-", H59/H62)</f>
        <v>5.7324840764331211E-2</v>
      </c>
      <c r="J59" s="8">
        <f t="shared" si="4"/>
        <v>-0.7</v>
      </c>
      <c r="K59" s="9">
        <f t="shared" si="5"/>
        <v>-7.407407407407407E-2</v>
      </c>
    </row>
    <row r="60" spans="1:11" x14ac:dyDescent="0.2">
      <c r="A60" s="7" t="s">
        <v>367</v>
      </c>
      <c r="B60" s="65">
        <v>23</v>
      </c>
      <c r="C60" s="34">
        <f>IF(B62=0, "-", B60/B62)</f>
        <v>0.21100917431192662</v>
      </c>
      <c r="D60" s="65">
        <v>21</v>
      </c>
      <c r="E60" s="9">
        <f>IF(D62=0, "-", D60/D62)</f>
        <v>0.1875</v>
      </c>
      <c r="F60" s="81">
        <v>123</v>
      </c>
      <c r="G60" s="34">
        <f>IF(F62=0, "-", F60/F62)</f>
        <v>0.25256673511293637</v>
      </c>
      <c r="H60" s="65">
        <v>104</v>
      </c>
      <c r="I60" s="9">
        <f>IF(H62=0, "-", H60/H62)</f>
        <v>0.2208067940552017</v>
      </c>
      <c r="J60" s="8">
        <f t="shared" si="4"/>
        <v>9.5238095238095233E-2</v>
      </c>
      <c r="K60" s="9">
        <f t="shared" si="5"/>
        <v>0.18269230769230768</v>
      </c>
    </row>
    <row r="61" spans="1:11" x14ac:dyDescent="0.2">
      <c r="A61" s="2"/>
      <c r="B61" s="68"/>
      <c r="C61" s="33"/>
      <c r="D61" s="68"/>
      <c r="E61" s="6"/>
      <c r="F61" s="82"/>
      <c r="G61" s="33"/>
      <c r="H61" s="68"/>
      <c r="I61" s="6"/>
      <c r="J61" s="5"/>
      <c r="K61" s="6"/>
    </row>
    <row r="62" spans="1:11" s="43" customFormat="1" x14ac:dyDescent="0.2">
      <c r="A62" s="162" t="s">
        <v>581</v>
      </c>
      <c r="B62" s="71">
        <f>SUM(B51:B61)</f>
        <v>109</v>
      </c>
      <c r="C62" s="40">
        <f>B62/6214</f>
        <v>1.7541036369488252E-2</v>
      </c>
      <c r="D62" s="71">
        <f>SUM(D51:D61)</f>
        <v>112</v>
      </c>
      <c r="E62" s="41">
        <f>D62/6802</f>
        <v>1.6465745369009115E-2</v>
      </c>
      <c r="F62" s="77">
        <f>SUM(F51:F61)</f>
        <v>487</v>
      </c>
      <c r="G62" s="42">
        <f>F62/35131</f>
        <v>1.3862400728701147E-2</v>
      </c>
      <c r="H62" s="71">
        <f>SUM(H51:H61)</f>
        <v>471</v>
      </c>
      <c r="I62" s="41">
        <f>H62/36274</f>
        <v>1.2984506809284887E-2</v>
      </c>
      <c r="J62" s="37">
        <f>IF(D62=0, "-", IF((B62-D62)/D62&lt;10, (B62-D62)/D62, "&gt;999%"))</f>
        <v>-2.6785714285714284E-2</v>
      </c>
      <c r="K62" s="38">
        <f>IF(H62=0, "-", IF((F62-H62)/H62&lt;10, (F62-H62)/H62, "&gt;999%"))</f>
        <v>3.3970276008492568E-2</v>
      </c>
    </row>
    <row r="63" spans="1:11" x14ac:dyDescent="0.2">
      <c r="B63" s="83"/>
      <c r="D63" s="83"/>
      <c r="F63" s="83"/>
      <c r="H63" s="83"/>
    </row>
    <row r="64" spans="1:11" s="43" customFormat="1" x14ac:dyDescent="0.2">
      <c r="A64" s="162" t="s">
        <v>580</v>
      </c>
      <c r="B64" s="71">
        <v>757</v>
      </c>
      <c r="C64" s="40">
        <f>B64/6214</f>
        <v>0.12182169295140007</v>
      </c>
      <c r="D64" s="71">
        <v>880</v>
      </c>
      <c r="E64" s="41">
        <f>D64/6802</f>
        <v>0.12937371361364305</v>
      </c>
      <c r="F64" s="77">
        <v>4502</v>
      </c>
      <c r="G64" s="42">
        <f>F64/35131</f>
        <v>0.12814892829694571</v>
      </c>
      <c r="H64" s="71">
        <v>5251</v>
      </c>
      <c r="I64" s="41">
        <f>H64/36274</f>
        <v>0.14475933175277059</v>
      </c>
      <c r="J64" s="37">
        <f>IF(D64=0, "-", IF((B64-D64)/D64&lt;10, (B64-D64)/D64, "&gt;999%"))</f>
        <v>-0.13977272727272727</v>
      </c>
      <c r="K64" s="38">
        <f>IF(H64=0, "-", IF((F64-H64)/H64&lt;10, (F64-H64)/H64, "&gt;999%"))</f>
        <v>-0.14263949723862121</v>
      </c>
    </row>
    <row r="65" spans="1:11" x14ac:dyDescent="0.2">
      <c r="B65" s="83"/>
      <c r="D65" s="83"/>
      <c r="F65" s="83"/>
      <c r="H65" s="83"/>
    </row>
    <row r="66" spans="1:11" ht="15.75" x14ac:dyDescent="0.25">
      <c r="A66" s="164" t="s">
        <v>118</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149</v>
      </c>
      <c r="B68" s="61" t="s">
        <v>12</v>
      </c>
      <c r="C68" s="62" t="s">
        <v>13</v>
      </c>
      <c r="D68" s="61" t="s">
        <v>12</v>
      </c>
      <c r="E68" s="63" t="s">
        <v>13</v>
      </c>
      <c r="F68" s="62" t="s">
        <v>12</v>
      </c>
      <c r="G68" s="62" t="s">
        <v>13</v>
      </c>
      <c r="H68" s="61" t="s">
        <v>12</v>
      </c>
      <c r="I68" s="63" t="s">
        <v>13</v>
      </c>
      <c r="J68" s="61"/>
      <c r="K68" s="63"/>
    </row>
    <row r="69" spans="1:11" x14ac:dyDescent="0.2">
      <c r="A69" s="7" t="s">
        <v>368</v>
      </c>
      <c r="B69" s="65">
        <v>0</v>
      </c>
      <c r="C69" s="34">
        <f>IF(B89=0, "-", B69/B89)</f>
        <v>0</v>
      </c>
      <c r="D69" s="65">
        <v>0</v>
      </c>
      <c r="E69" s="9">
        <f>IF(D89=0, "-", D69/D89)</f>
        <v>0</v>
      </c>
      <c r="F69" s="81">
        <v>0</v>
      </c>
      <c r="G69" s="34">
        <f>IF(F89=0, "-", F69/F89)</f>
        <v>0</v>
      </c>
      <c r="H69" s="65">
        <v>1</v>
      </c>
      <c r="I69" s="9">
        <f>IF(H89=0, "-", H69/H89)</f>
        <v>1.7108639863130882E-4</v>
      </c>
      <c r="J69" s="8" t="str">
        <f t="shared" ref="J69:J87" si="6">IF(D69=0, "-", IF((B69-D69)/D69&lt;10, (B69-D69)/D69, "&gt;999%"))</f>
        <v>-</v>
      </c>
      <c r="K69" s="9">
        <f t="shared" ref="K69:K87" si="7">IF(H69=0, "-", IF((F69-H69)/H69&lt;10, (F69-H69)/H69, "&gt;999%"))</f>
        <v>-1</v>
      </c>
    </row>
    <row r="70" spans="1:11" x14ac:dyDescent="0.2">
      <c r="A70" s="7" t="s">
        <v>369</v>
      </c>
      <c r="B70" s="65">
        <v>16</v>
      </c>
      <c r="C70" s="34">
        <f>IF(B89=0, "-", B70/B89)</f>
        <v>1.7391304347826087E-2</v>
      </c>
      <c r="D70" s="65">
        <v>5</v>
      </c>
      <c r="E70" s="9">
        <f>IF(D89=0, "-", D70/D89)</f>
        <v>5.2742616033755272E-3</v>
      </c>
      <c r="F70" s="81">
        <v>76</v>
      </c>
      <c r="G70" s="34">
        <f>IF(F89=0, "-", F70/F89)</f>
        <v>1.2870448772226926E-2</v>
      </c>
      <c r="H70" s="65">
        <v>94</v>
      </c>
      <c r="I70" s="9">
        <f>IF(H89=0, "-", H70/H89)</f>
        <v>1.6082121471343028E-2</v>
      </c>
      <c r="J70" s="8">
        <f t="shared" si="6"/>
        <v>2.2000000000000002</v>
      </c>
      <c r="K70" s="9">
        <f t="shared" si="7"/>
        <v>-0.19148936170212766</v>
      </c>
    </row>
    <row r="71" spans="1:11" x14ac:dyDescent="0.2">
      <c r="A71" s="7" t="s">
        <v>370</v>
      </c>
      <c r="B71" s="65">
        <v>30</v>
      </c>
      <c r="C71" s="34">
        <f>IF(B89=0, "-", B71/B89)</f>
        <v>3.2608695652173912E-2</v>
      </c>
      <c r="D71" s="65">
        <v>7</v>
      </c>
      <c r="E71" s="9">
        <f>IF(D89=0, "-", D71/D89)</f>
        <v>7.3839662447257384E-3</v>
      </c>
      <c r="F71" s="81">
        <v>135</v>
      </c>
      <c r="G71" s="34">
        <f>IF(F89=0, "-", F71/F89)</f>
        <v>2.2861981371718881E-2</v>
      </c>
      <c r="H71" s="65">
        <v>20</v>
      </c>
      <c r="I71" s="9">
        <f>IF(H89=0, "-", H71/H89)</f>
        <v>3.4217279726261761E-3</v>
      </c>
      <c r="J71" s="8">
        <f t="shared" si="6"/>
        <v>3.2857142857142856</v>
      </c>
      <c r="K71" s="9">
        <f t="shared" si="7"/>
        <v>5.75</v>
      </c>
    </row>
    <row r="72" spans="1:11" x14ac:dyDescent="0.2">
      <c r="A72" s="7" t="s">
        <v>371</v>
      </c>
      <c r="B72" s="65">
        <v>30</v>
      </c>
      <c r="C72" s="34">
        <f>IF(B89=0, "-", B72/B89)</f>
        <v>3.2608695652173912E-2</v>
      </c>
      <c r="D72" s="65">
        <v>20</v>
      </c>
      <c r="E72" s="9">
        <f>IF(D89=0, "-", D72/D89)</f>
        <v>2.1097046413502109E-2</v>
      </c>
      <c r="F72" s="81">
        <v>179</v>
      </c>
      <c r="G72" s="34">
        <f>IF(F89=0, "-", F72/F89)</f>
        <v>3.0313293818797628E-2</v>
      </c>
      <c r="H72" s="65">
        <v>236</v>
      </c>
      <c r="I72" s="9">
        <f>IF(H89=0, "-", H72/H89)</f>
        <v>4.0376390076988879E-2</v>
      </c>
      <c r="J72" s="8">
        <f t="shared" si="6"/>
        <v>0.5</v>
      </c>
      <c r="K72" s="9">
        <f t="shared" si="7"/>
        <v>-0.24152542372881355</v>
      </c>
    </row>
    <row r="73" spans="1:11" x14ac:dyDescent="0.2">
      <c r="A73" s="7" t="s">
        <v>372</v>
      </c>
      <c r="B73" s="65">
        <v>147</v>
      </c>
      <c r="C73" s="34">
        <f>IF(B89=0, "-", B73/B89)</f>
        <v>0.15978260869565217</v>
      </c>
      <c r="D73" s="65">
        <v>136</v>
      </c>
      <c r="E73" s="9">
        <f>IF(D89=0, "-", D73/D89)</f>
        <v>0.14345991561181434</v>
      </c>
      <c r="F73" s="81">
        <v>366</v>
      </c>
      <c r="G73" s="34">
        <f>IF(F89=0, "-", F73/F89)</f>
        <v>6.1981371718882301E-2</v>
      </c>
      <c r="H73" s="65">
        <v>364</v>
      </c>
      <c r="I73" s="9">
        <f>IF(H89=0, "-", H73/H89)</f>
        <v>6.2275449101796408E-2</v>
      </c>
      <c r="J73" s="8">
        <f t="shared" si="6"/>
        <v>8.0882352941176475E-2</v>
      </c>
      <c r="K73" s="9">
        <f t="shared" si="7"/>
        <v>5.4945054945054949E-3</v>
      </c>
    </row>
    <row r="74" spans="1:11" x14ac:dyDescent="0.2">
      <c r="A74" s="7" t="s">
        <v>373</v>
      </c>
      <c r="B74" s="65">
        <v>2</v>
      </c>
      <c r="C74" s="34">
        <f>IF(B89=0, "-", B74/B89)</f>
        <v>2.1739130434782609E-3</v>
      </c>
      <c r="D74" s="65">
        <v>6</v>
      </c>
      <c r="E74" s="9">
        <f>IF(D89=0, "-", D74/D89)</f>
        <v>6.3291139240506328E-3</v>
      </c>
      <c r="F74" s="81">
        <v>10</v>
      </c>
      <c r="G74" s="34">
        <f>IF(F89=0, "-", F74/F89)</f>
        <v>1.693480101608806E-3</v>
      </c>
      <c r="H74" s="65">
        <v>18</v>
      </c>
      <c r="I74" s="9">
        <f>IF(H89=0, "-", H74/H89)</f>
        <v>3.0795551753635586E-3</v>
      </c>
      <c r="J74" s="8">
        <f t="shared" si="6"/>
        <v>-0.66666666666666663</v>
      </c>
      <c r="K74" s="9">
        <f t="shared" si="7"/>
        <v>-0.44444444444444442</v>
      </c>
    </row>
    <row r="75" spans="1:11" x14ac:dyDescent="0.2">
      <c r="A75" s="7" t="s">
        <v>374</v>
      </c>
      <c r="B75" s="65">
        <v>152</v>
      </c>
      <c r="C75" s="34">
        <f>IF(B89=0, "-", B75/B89)</f>
        <v>0.16521739130434782</v>
      </c>
      <c r="D75" s="65">
        <v>43</v>
      </c>
      <c r="E75" s="9">
        <f>IF(D89=0, "-", D75/D89)</f>
        <v>4.5358649789029537E-2</v>
      </c>
      <c r="F75" s="81">
        <v>552</v>
      </c>
      <c r="G75" s="34">
        <f>IF(F89=0, "-", F75/F89)</f>
        <v>9.3480101608806099E-2</v>
      </c>
      <c r="H75" s="65">
        <v>212</v>
      </c>
      <c r="I75" s="9">
        <f>IF(H89=0, "-", H75/H89)</f>
        <v>3.6270316509837468E-2</v>
      </c>
      <c r="J75" s="8">
        <f t="shared" si="6"/>
        <v>2.5348837209302326</v>
      </c>
      <c r="K75" s="9">
        <f t="shared" si="7"/>
        <v>1.6037735849056605</v>
      </c>
    </row>
    <row r="76" spans="1:11" x14ac:dyDescent="0.2">
      <c r="A76" s="7" t="s">
        <v>375</v>
      </c>
      <c r="B76" s="65">
        <v>86</v>
      </c>
      <c r="C76" s="34">
        <f>IF(B89=0, "-", B76/B89)</f>
        <v>9.3478260869565219E-2</v>
      </c>
      <c r="D76" s="65">
        <v>224</v>
      </c>
      <c r="E76" s="9">
        <f>IF(D89=0, "-", D76/D89)</f>
        <v>0.23628691983122363</v>
      </c>
      <c r="F76" s="81">
        <v>1142</v>
      </c>
      <c r="G76" s="34">
        <f>IF(F89=0, "-", F76/F89)</f>
        <v>0.19339542760372566</v>
      </c>
      <c r="H76" s="65">
        <v>1275</v>
      </c>
      <c r="I76" s="9">
        <f>IF(H89=0, "-", H76/H89)</f>
        <v>0.21813515825491872</v>
      </c>
      <c r="J76" s="8">
        <f t="shared" si="6"/>
        <v>-0.6160714285714286</v>
      </c>
      <c r="K76" s="9">
        <f t="shared" si="7"/>
        <v>-0.10431372549019607</v>
      </c>
    </row>
    <row r="77" spans="1:11" x14ac:dyDescent="0.2">
      <c r="A77" s="7" t="s">
        <v>376</v>
      </c>
      <c r="B77" s="65">
        <v>32</v>
      </c>
      <c r="C77" s="34">
        <f>IF(B89=0, "-", B77/B89)</f>
        <v>3.4782608695652174E-2</v>
      </c>
      <c r="D77" s="65">
        <v>33</v>
      </c>
      <c r="E77" s="9">
        <f>IF(D89=0, "-", D77/D89)</f>
        <v>3.4810126582278479E-2</v>
      </c>
      <c r="F77" s="81">
        <v>193</v>
      </c>
      <c r="G77" s="34">
        <f>IF(F89=0, "-", F77/F89)</f>
        <v>3.2684165961049956E-2</v>
      </c>
      <c r="H77" s="65">
        <v>158</v>
      </c>
      <c r="I77" s="9">
        <f>IF(H89=0, "-", H77/H89)</f>
        <v>2.7031650983746793E-2</v>
      </c>
      <c r="J77" s="8">
        <f t="shared" si="6"/>
        <v>-3.0303030303030304E-2</v>
      </c>
      <c r="K77" s="9">
        <f t="shared" si="7"/>
        <v>0.22151898734177214</v>
      </c>
    </row>
    <row r="78" spans="1:11" x14ac:dyDescent="0.2">
      <c r="A78" s="7" t="s">
        <v>377</v>
      </c>
      <c r="B78" s="65">
        <v>141</v>
      </c>
      <c r="C78" s="34">
        <f>IF(B89=0, "-", B78/B89)</f>
        <v>0.15326086956521739</v>
      </c>
      <c r="D78" s="65">
        <v>96</v>
      </c>
      <c r="E78" s="9">
        <f>IF(D89=0, "-", D78/D89)</f>
        <v>0.10126582278481013</v>
      </c>
      <c r="F78" s="81">
        <v>820</v>
      </c>
      <c r="G78" s="34">
        <f>IF(F89=0, "-", F78/F89)</f>
        <v>0.13886536833192209</v>
      </c>
      <c r="H78" s="65">
        <v>609</v>
      </c>
      <c r="I78" s="9">
        <f>IF(H89=0, "-", H78/H89)</f>
        <v>0.10419161676646707</v>
      </c>
      <c r="J78" s="8">
        <f t="shared" si="6"/>
        <v>0.46875</v>
      </c>
      <c r="K78" s="9">
        <f t="shared" si="7"/>
        <v>0.34646962233169132</v>
      </c>
    </row>
    <row r="79" spans="1:11" x14ac:dyDescent="0.2">
      <c r="A79" s="7" t="s">
        <v>378</v>
      </c>
      <c r="B79" s="65">
        <v>14</v>
      </c>
      <c r="C79" s="34">
        <f>IF(B89=0, "-", B79/B89)</f>
        <v>1.5217391304347827E-2</v>
      </c>
      <c r="D79" s="65">
        <v>68</v>
      </c>
      <c r="E79" s="9">
        <f>IF(D89=0, "-", D79/D89)</f>
        <v>7.1729957805907171E-2</v>
      </c>
      <c r="F79" s="81">
        <v>198</v>
      </c>
      <c r="G79" s="34">
        <f>IF(F89=0, "-", F79/F89)</f>
        <v>3.3530906011854364E-2</v>
      </c>
      <c r="H79" s="65">
        <v>486</v>
      </c>
      <c r="I79" s="9">
        <f>IF(H89=0, "-", H79/H89)</f>
        <v>8.3147989734816088E-2</v>
      </c>
      <c r="J79" s="8">
        <f t="shared" si="6"/>
        <v>-0.79411764705882348</v>
      </c>
      <c r="K79" s="9">
        <f t="shared" si="7"/>
        <v>-0.59259259259259256</v>
      </c>
    </row>
    <row r="80" spans="1:11" x14ac:dyDescent="0.2">
      <c r="A80" s="7" t="s">
        <v>379</v>
      </c>
      <c r="B80" s="65">
        <v>0</v>
      </c>
      <c r="C80" s="34">
        <f>IF(B89=0, "-", B80/B89)</f>
        <v>0</v>
      </c>
      <c r="D80" s="65">
        <v>2</v>
      </c>
      <c r="E80" s="9">
        <f>IF(D89=0, "-", D80/D89)</f>
        <v>2.1097046413502108E-3</v>
      </c>
      <c r="F80" s="81">
        <v>14</v>
      </c>
      <c r="G80" s="34">
        <f>IF(F89=0, "-", F80/F89)</f>
        <v>2.3708721422523284E-3</v>
      </c>
      <c r="H80" s="65">
        <v>13</v>
      </c>
      <c r="I80" s="9">
        <f>IF(H89=0, "-", H80/H89)</f>
        <v>2.2241231822070144E-3</v>
      </c>
      <c r="J80" s="8">
        <f t="shared" si="6"/>
        <v>-1</v>
      </c>
      <c r="K80" s="9">
        <f t="shared" si="7"/>
        <v>7.6923076923076927E-2</v>
      </c>
    </row>
    <row r="81" spans="1:11" x14ac:dyDescent="0.2">
      <c r="A81" s="7" t="s">
        <v>380</v>
      </c>
      <c r="B81" s="65">
        <v>0</v>
      </c>
      <c r="C81" s="34">
        <f>IF(B89=0, "-", B81/B89)</f>
        <v>0</v>
      </c>
      <c r="D81" s="65">
        <v>1</v>
      </c>
      <c r="E81" s="9">
        <f>IF(D89=0, "-", D81/D89)</f>
        <v>1.0548523206751054E-3</v>
      </c>
      <c r="F81" s="81">
        <v>5</v>
      </c>
      <c r="G81" s="34">
        <f>IF(F89=0, "-", F81/F89)</f>
        <v>8.4674005080440302E-4</v>
      </c>
      <c r="H81" s="65">
        <v>2</v>
      </c>
      <c r="I81" s="9">
        <f>IF(H89=0, "-", H81/H89)</f>
        <v>3.4217279726261765E-4</v>
      </c>
      <c r="J81" s="8">
        <f t="shared" si="6"/>
        <v>-1</v>
      </c>
      <c r="K81" s="9">
        <f t="shared" si="7"/>
        <v>1.5</v>
      </c>
    </row>
    <row r="82" spans="1:11" x14ac:dyDescent="0.2">
      <c r="A82" s="7" t="s">
        <v>381</v>
      </c>
      <c r="B82" s="65">
        <v>8</v>
      </c>
      <c r="C82" s="34">
        <f>IF(B89=0, "-", B82/B89)</f>
        <v>8.6956521739130436E-3</v>
      </c>
      <c r="D82" s="65">
        <v>34</v>
      </c>
      <c r="E82" s="9">
        <f>IF(D89=0, "-", D82/D89)</f>
        <v>3.5864978902953586E-2</v>
      </c>
      <c r="F82" s="81">
        <v>79</v>
      </c>
      <c r="G82" s="34">
        <f>IF(F89=0, "-", F82/F89)</f>
        <v>1.3378492802709568E-2</v>
      </c>
      <c r="H82" s="65">
        <v>85</v>
      </c>
      <c r="I82" s="9">
        <f>IF(H89=0, "-", H82/H89)</f>
        <v>1.4542343883661249E-2</v>
      </c>
      <c r="J82" s="8">
        <f t="shared" si="6"/>
        <v>-0.76470588235294112</v>
      </c>
      <c r="K82" s="9">
        <f t="shared" si="7"/>
        <v>-7.0588235294117646E-2</v>
      </c>
    </row>
    <row r="83" spans="1:11" x14ac:dyDescent="0.2">
      <c r="A83" s="7" t="s">
        <v>382</v>
      </c>
      <c r="B83" s="65">
        <v>2</v>
      </c>
      <c r="C83" s="34">
        <f>IF(B89=0, "-", B83/B89)</f>
        <v>2.1739130434782609E-3</v>
      </c>
      <c r="D83" s="65">
        <v>6</v>
      </c>
      <c r="E83" s="9">
        <f>IF(D89=0, "-", D83/D89)</f>
        <v>6.3291139240506328E-3</v>
      </c>
      <c r="F83" s="81">
        <v>19</v>
      </c>
      <c r="G83" s="34">
        <f>IF(F89=0, "-", F83/F89)</f>
        <v>3.2176121930567315E-3</v>
      </c>
      <c r="H83" s="65">
        <v>40</v>
      </c>
      <c r="I83" s="9">
        <f>IF(H89=0, "-", H83/H89)</f>
        <v>6.8434559452523521E-3</v>
      </c>
      <c r="J83" s="8">
        <f t="shared" si="6"/>
        <v>-0.66666666666666663</v>
      </c>
      <c r="K83" s="9">
        <f t="shared" si="7"/>
        <v>-0.52500000000000002</v>
      </c>
    </row>
    <row r="84" spans="1:11" x14ac:dyDescent="0.2">
      <c r="A84" s="7" t="s">
        <v>383</v>
      </c>
      <c r="B84" s="65">
        <v>2</v>
      </c>
      <c r="C84" s="34">
        <f>IF(B89=0, "-", B84/B89)</f>
        <v>2.1739130434782609E-3</v>
      </c>
      <c r="D84" s="65">
        <v>2</v>
      </c>
      <c r="E84" s="9">
        <f>IF(D89=0, "-", D84/D89)</f>
        <v>2.1097046413502108E-3</v>
      </c>
      <c r="F84" s="81">
        <v>5</v>
      </c>
      <c r="G84" s="34">
        <f>IF(F89=0, "-", F84/F89)</f>
        <v>8.4674005080440302E-4</v>
      </c>
      <c r="H84" s="65">
        <v>6</v>
      </c>
      <c r="I84" s="9">
        <f>IF(H89=0, "-", H84/H89)</f>
        <v>1.0265183917878529E-3</v>
      </c>
      <c r="J84" s="8">
        <f t="shared" si="6"/>
        <v>0</v>
      </c>
      <c r="K84" s="9">
        <f t="shared" si="7"/>
        <v>-0.16666666666666666</v>
      </c>
    </row>
    <row r="85" spans="1:11" x14ac:dyDescent="0.2">
      <c r="A85" s="7" t="s">
        <v>384</v>
      </c>
      <c r="B85" s="65">
        <v>92</v>
      </c>
      <c r="C85" s="34">
        <f>IF(B89=0, "-", B85/B89)</f>
        <v>0.1</v>
      </c>
      <c r="D85" s="65">
        <v>53</v>
      </c>
      <c r="E85" s="9">
        <f>IF(D89=0, "-", D85/D89)</f>
        <v>5.5907172995780588E-2</v>
      </c>
      <c r="F85" s="81">
        <v>489</v>
      </c>
      <c r="G85" s="34">
        <f>IF(F89=0, "-", F85/F89)</f>
        <v>8.2811176968670616E-2</v>
      </c>
      <c r="H85" s="65">
        <v>522</v>
      </c>
      <c r="I85" s="9">
        <f>IF(H89=0, "-", H85/H89)</f>
        <v>8.9307100085543198E-2</v>
      </c>
      <c r="J85" s="8">
        <f t="shared" si="6"/>
        <v>0.73584905660377353</v>
      </c>
      <c r="K85" s="9">
        <f t="shared" si="7"/>
        <v>-6.3218390804597707E-2</v>
      </c>
    </row>
    <row r="86" spans="1:11" x14ac:dyDescent="0.2">
      <c r="A86" s="7" t="s">
        <v>385</v>
      </c>
      <c r="B86" s="65">
        <v>147</v>
      </c>
      <c r="C86" s="34">
        <f>IF(B89=0, "-", B86/B89)</f>
        <v>0.15978260869565217</v>
      </c>
      <c r="D86" s="65">
        <v>177</v>
      </c>
      <c r="E86" s="9">
        <f>IF(D89=0, "-", D86/D89)</f>
        <v>0.18670886075949367</v>
      </c>
      <c r="F86" s="81">
        <v>1552</v>
      </c>
      <c r="G86" s="34">
        <f>IF(F89=0, "-", F86/F89)</f>
        <v>0.26282811176968668</v>
      </c>
      <c r="H86" s="65">
        <v>1639</v>
      </c>
      <c r="I86" s="9">
        <f>IF(H89=0, "-", H86/H89)</f>
        <v>0.28041060735671514</v>
      </c>
      <c r="J86" s="8">
        <f t="shared" si="6"/>
        <v>-0.16949152542372881</v>
      </c>
      <c r="K86" s="9">
        <f t="shared" si="7"/>
        <v>-5.3081147040878587E-2</v>
      </c>
    </row>
    <row r="87" spans="1:11" x14ac:dyDescent="0.2">
      <c r="A87" s="7" t="s">
        <v>386</v>
      </c>
      <c r="B87" s="65">
        <v>19</v>
      </c>
      <c r="C87" s="34">
        <f>IF(B89=0, "-", B87/B89)</f>
        <v>2.0652173913043477E-2</v>
      </c>
      <c r="D87" s="65">
        <v>35</v>
      </c>
      <c r="E87" s="9">
        <f>IF(D89=0, "-", D87/D89)</f>
        <v>3.6919831223628692E-2</v>
      </c>
      <c r="F87" s="81">
        <v>71</v>
      </c>
      <c r="G87" s="34">
        <f>IF(F89=0, "-", F87/F89)</f>
        <v>1.2023708721422523E-2</v>
      </c>
      <c r="H87" s="65">
        <v>65</v>
      </c>
      <c r="I87" s="9">
        <f>IF(H89=0, "-", H87/H89)</f>
        <v>1.1120615911035072E-2</v>
      </c>
      <c r="J87" s="8">
        <f t="shared" si="6"/>
        <v>-0.45714285714285713</v>
      </c>
      <c r="K87" s="9">
        <f t="shared" si="7"/>
        <v>9.2307692307692313E-2</v>
      </c>
    </row>
    <row r="88" spans="1:11" x14ac:dyDescent="0.2">
      <c r="A88" s="2"/>
      <c r="B88" s="68"/>
      <c r="C88" s="33"/>
      <c r="D88" s="68"/>
      <c r="E88" s="6"/>
      <c r="F88" s="82"/>
      <c r="G88" s="33"/>
      <c r="H88" s="68"/>
      <c r="I88" s="6"/>
      <c r="J88" s="5"/>
      <c r="K88" s="6"/>
    </row>
    <row r="89" spans="1:11" s="43" customFormat="1" x14ac:dyDescent="0.2">
      <c r="A89" s="162" t="s">
        <v>579</v>
      </c>
      <c r="B89" s="71">
        <f>SUM(B69:B88)</f>
        <v>920</v>
      </c>
      <c r="C89" s="40">
        <f>B89/6214</f>
        <v>0.14805278403604763</v>
      </c>
      <c r="D89" s="71">
        <f>SUM(D69:D88)</f>
        <v>948</v>
      </c>
      <c r="E89" s="41">
        <f>D89/6802</f>
        <v>0.13937077330197001</v>
      </c>
      <c r="F89" s="77">
        <f>SUM(F69:F88)</f>
        <v>5905</v>
      </c>
      <c r="G89" s="42">
        <f>F89/35131</f>
        <v>0.16808516694657141</v>
      </c>
      <c r="H89" s="71">
        <f>SUM(H69:H88)</f>
        <v>5845</v>
      </c>
      <c r="I89" s="41">
        <f>H89/36274</f>
        <v>0.16113469702817446</v>
      </c>
      <c r="J89" s="37">
        <f>IF(D89=0, "-", IF((B89-D89)/D89&lt;10, (B89-D89)/D89, "&gt;999%"))</f>
        <v>-2.9535864978902954E-2</v>
      </c>
      <c r="K89" s="38">
        <f>IF(H89=0, "-", IF((F89-H89)/H89&lt;10, (F89-H89)/H89, "&gt;999%"))</f>
        <v>1.0265183917878529E-2</v>
      </c>
    </row>
    <row r="90" spans="1:11" x14ac:dyDescent="0.2">
      <c r="B90" s="83"/>
      <c r="D90" s="83"/>
      <c r="F90" s="83"/>
      <c r="H90" s="83"/>
    </row>
    <row r="91" spans="1:11" x14ac:dyDescent="0.2">
      <c r="A91" s="163" t="s">
        <v>150</v>
      </c>
      <c r="B91" s="61" t="s">
        <v>12</v>
      </c>
      <c r="C91" s="62" t="s">
        <v>13</v>
      </c>
      <c r="D91" s="61" t="s">
        <v>12</v>
      </c>
      <c r="E91" s="63" t="s">
        <v>13</v>
      </c>
      <c r="F91" s="62" t="s">
        <v>12</v>
      </c>
      <c r="G91" s="62" t="s">
        <v>13</v>
      </c>
      <c r="H91" s="61" t="s">
        <v>12</v>
      </c>
      <c r="I91" s="63" t="s">
        <v>13</v>
      </c>
      <c r="J91" s="61"/>
      <c r="K91" s="63"/>
    </row>
    <row r="92" spans="1:11" x14ac:dyDescent="0.2">
      <c r="A92" s="7" t="s">
        <v>387</v>
      </c>
      <c r="B92" s="65">
        <v>0</v>
      </c>
      <c r="C92" s="34">
        <f>IF(B108=0, "-", B92/B108)</f>
        <v>0</v>
      </c>
      <c r="D92" s="65">
        <v>5</v>
      </c>
      <c r="E92" s="9">
        <f>IF(D108=0, "-", D92/D108)</f>
        <v>4.7619047619047616E-2</v>
      </c>
      <c r="F92" s="81">
        <v>12</v>
      </c>
      <c r="G92" s="34">
        <f>IF(F108=0, "-", F92/F108)</f>
        <v>1.7291066282420751E-2</v>
      </c>
      <c r="H92" s="65">
        <v>10</v>
      </c>
      <c r="I92" s="9">
        <f>IF(H108=0, "-", H92/H108)</f>
        <v>1.7035775127768313E-2</v>
      </c>
      <c r="J92" s="8">
        <f t="shared" ref="J92:J106" si="8">IF(D92=0, "-", IF((B92-D92)/D92&lt;10, (B92-D92)/D92, "&gt;999%"))</f>
        <v>-1</v>
      </c>
      <c r="K92" s="9">
        <f t="shared" ref="K92:K106" si="9">IF(H92=0, "-", IF((F92-H92)/H92&lt;10, (F92-H92)/H92, "&gt;999%"))</f>
        <v>0.2</v>
      </c>
    </row>
    <row r="93" spans="1:11" x14ac:dyDescent="0.2">
      <c r="A93" s="7" t="s">
        <v>388</v>
      </c>
      <c r="B93" s="65">
        <v>11</v>
      </c>
      <c r="C93" s="34">
        <f>IF(B108=0, "-", B93/B108)</f>
        <v>8.2706766917293228E-2</v>
      </c>
      <c r="D93" s="65">
        <v>12</v>
      </c>
      <c r="E93" s="9">
        <f>IF(D108=0, "-", D93/D108)</f>
        <v>0.11428571428571428</v>
      </c>
      <c r="F93" s="81">
        <v>57</v>
      </c>
      <c r="G93" s="34">
        <f>IF(F108=0, "-", F93/F108)</f>
        <v>8.2132564841498557E-2</v>
      </c>
      <c r="H93" s="65">
        <v>77</v>
      </c>
      <c r="I93" s="9">
        <f>IF(H108=0, "-", H93/H108)</f>
        <v>0.131175468483816</v>
      </c>
      <c r="J93" s="8">
        <f t="shared" si="8"/>
        <v>-8.3333333333333329E-2</v>
      </c>
      <c r="K93" s="9">
        <f t="shared" si="9"/>
        <v>-0.25974025974025972</v>
      </c>
    </row>
    <row r="94" spans="1:11" x14ac:dyDescent="0.2">
      <c r="A94" s="7" t="s">
        <v>389</v>
      </c>
      <c r="B94" s="65">
        <v>16</v>
      </c>
      <c r="C94" s="34">
        <f>IF(B108=0, "-", B94/B108)</f>
        <v>0.12030075187969924</v>
      </c>
      <c r="D94" s="65">
        <v>14</v>
      </c>
      <c r="E94" s="9">
        <f>IF(D108=0, "-", D94/D108)</f>
        <v>0.13333333333333333</v>
      </c>
      <c r="F94" s="81">
        <v>98</v>
      </c>
      <c r="G94" s="34">
        <f>IF(F108=0, "-", F94/F108)</f>
        <v>0.14121037463976946</v>
      </c>
      <c r="H94" s="65">
        <v>72</v>
      </c>
      <c r="I94" s="9">
        <f>IF(H108=0, "-", H94/H108)</f>
        <v>0.12265758091993186</v>
      </c>
      <c r="J94" s="8">
        <f t="shared" si="8"/>
        <v>0.14285714285714285</v>
      </c>
      <c r="K94" s="9">
        <f t="shared" si="9"/>
        <v>0.3611111111111111</v>
      </c>
    </row>
    <row r="95" spans="1:11" x14ac:dyDescent="0.2">
      <c r="A95" s="7" t="s">
        <v>390</v>
      </c>
      <c r="B95" s="65">
        <v>3</v>
      </c>
      <c r="C95" s="34">
        <f>IF(B108=0, "-", B95/B108)</f>
        <v>2.2556390977443608E-2</v>
      </c>
      <c r="D95" s="65">
        <v>6</v>
      </c>
      <c r="E95" s="9">
        <f>IF(D108=0, "-", D95/D108)</f>
        <v>5.7142857142857141E-2</v>
      </c>
      <c r="F95" s="81">
        <v>18</v>
      </c>
      <c r="G95" s="34">
        <f>IF(F108=0, "-", F95/F108)</f>
        <v>2.5936599423631124E-2</v>
      </c>
      <c r="H95" s="65">
        <v>14</v>
      </c>
      <c r="I95" s="9">
        <f>IF(H108=0, "-", H95/H108)</f>
        <v>2.385008517887564E-2</v>
      </c>
      <c r="J95" s="8">
        <f t="shared" si="8"/>
        <v>-0.5</v>
      </c>
      <c r="K95" s="9">
        <f t="shared" si="9"/>
        <v>0.2857142857142857</v>
      </c>
    </row>
    <row r="96" spans="1:11" x14ac:dyDescent="0.2">
      <c r="A96" s="7" t="s">
        <v>391</v>
      </c>
      <c r="B96" s="65">
        <v>2</v>
      </c>
      <c r="C96" s="34">
        <f>IF(B108=0, "-", B96/B108)</f>
        <v>1.5037593984962405E-2</v>
      </c>
      <c r="D96" s="65">
        <v>0</v>
      </c>
      <c r="E96" s="9">
        <f>IF(D108=0, "-", D96/D108)</f>
        <v>0</v>
      </c>
      <c r="F96" s="81">
        <v>7</v>
      </c>
      <c r="G96" s="34">
        <f>IF(F108=0, "-", F96/F108)</f>
        <v>1.0086455331412104E-2</v>
      </c>
      <c r="H96" s="65">
        <v>0</v>
      </c>
      <c r="I96" s="9">
        <f>IF(H108=0, "-", H96/H108)</f>
        <v>0</v>
      </c>
      <c r="J96" s="8" t="str">
        <f t="shared" si="8"/>
        <v>-</v>
      </c>
      <c r="K96" s="9" t="str">
        <f t="shared" si="9"/>
        <v>-</v>
      </c>
    </row>
    <row r="97" spans="1:11" x14ac:dyDescent="0.2">
      <c r="A97" s="7" t="s">
        <v>392</v>
      </c>
      <c r="B97" s="65">
        <v>10</v>
      </c>
      <c r="C97" s="34">
        <f>IF(B108=0, "-", B97/B108)</f>
        <v>7.5187969924812026E-2</v>
      </c>
      <c r="D97" s="65">
        <v>0</v>
      </c>
      <c r="E97" s="9">
        <f>IF(D108=0, "-", D97/D108)</f>
        <v>0</v>
      </c>
      <c r="F97" s="81">
        <v>20</v>
      </c>
      <c r="G97" s="34">
        <f>IF(F108=0, "-", F97/F108)</f>
        <v>2.8818443804034581E-2</v>
      </c>
      <c r="H97" s="65">
        <v>0</v>
      </c>
      <c r="I97" s="9">
        <f>IF(H108=0, "-", H97/H108)</f>
        <v>0</v>
      </c>
      <c r="J97" s="8" t="str">
        <f t="shared" si="8"/>
        <v>-</v>
      </c>
      <c r="K97" s="9" t="str">
        <f t="shared" si="9"/>
        <v>-</v>
      </c>
    </row>
    <row r="98" spans="1:11" x14ac:dyDescent="0.2">
      <c r="A98" s="7" t="s">
        <v>393</v>
      </c>
      <c r="B98" s="65">
        <v>1</v>
      </c>
      <c r="C98" s="34">
        <f>IF(B108=0, "-", B98/B108)</f>
        <v>7.5187969924812026E-3</v>
      </c>
      <c r="D98" s="65">
        <v>7</v>
      </c>
      <c r="E98" s="9">
        <f>IF(D108=0, "-", D98/D108)</f>
        <v>6.6666666666666666E-2</v>
      </c>
      <c r="F98" s="81">
        <v>10</v>
      </c>
      <c r="G98" s="34">
        <f>IF(F108=0, "-", F98/F108)</f>
        <v>1.4409221902017291E-2</v>
      </c>
      <c r="H98" s="65">
        <v>21</v>
      </c>
      <c r="I98" s="9">
        <f>IF(H108=0, "-", H98/H108)</f>
        <v>3.5775127768313458E-2</v>
      </c>
      <c r="J98" s="8">
        <f t="shared" si="8"/>
        <v>-0.8571428571428571</v>
      </c>
      <c r="K98" s="9">
        <f t="shared" si="9"/>
        <v>-0.52380952380952384</v>
      </c>
    </row>
    <row r="99" spans="1:11" x14ac:dyDescent="0.2">
      <c r="A99" s="7" t="s">
        <v>394</v>
      </c>
      <c r="B99" s="65">
        <v>1</v>
      </c>
      <c r="C99" s="34">
        <f>IF(B108=0, "-", B99/B108)</f>
        <v>7.5187969924812026E-3</v>
      </c>
      <c r="D99" s="65">
        <v>7</v>
      </c>
      <c r="E99" s="9">
        <f>IF(D108=0, "-", D99/D108)</f>
        <v>6.6666666666666666E-2</v>
      </c>
      <c r="F99" s="81">
        <v>31</v>
      </c>
      <c r="G99" s="34">
        <f>IF(F108=0, "-", F99/F108)</f>
        <v>4.4668587896253602E-2</v>
      </c>
      <c r="H99" s="65">
        <v>31</v>
      </c>
      <c r="I99" s="9">
        <f>IF(H108=0, "-", H99/H108)</f>
        <v>5.2810902896081771E-2</v>
      </c>
      <c r="J99" s="8">
        <f t="shared" si="8"/>
        <v>-0.8571428571428571</v>
      </c>
      <c r="K99" s="9">
        <f t="shared" si="9"/>
        <v>0</v>
      </c>
    </row>
    <row r="100" spans="1:11" x14ac:dyDescent="0.2">
      <c r="A100" s="7" t="s">
        <v>395</v>
      </c>
      <c r="B100" s="65">
        <v>6</v>
      </c>
      <c r="C100" s="34">
        <f>IF(B108=0, "-", B100/B108)</f>
        <v>4.5112781954887216E-2</v>
      </c>
      <c r="D100" s="65">
        <v>7</v>
      </c>
      <c r="E100" s="9">
        <f>IF(D108=0, "-", D100/D108)</f>
        <v>6.6666666666666666E-2</v>
      </c>
      <c r="F100" s="81">
        <v>68</v>
      </c>
      <c r="G100" s="34">
        <f>IF(F108=0, "-", F100/F108)</f>
        <v>9.7982708933717577E-2</v>
      </c>
      <c r="H100" s="65">
        <v>70</v>
      </c>
      <c r="I100" s="9">
        <f>IF(H108=0, "-", H100/H108)</f>
        <v>0.11925042589437819</v>
      </c>
      <c r="J100" s="8">
        <f t="shared" si="8"/>
        <v>-0.14285714285714285</v>
      </c>
      <c r="K100" s="9">
        <f t="shared" si="9"/>
        <v>-2.8571428571428571E-2</v>
      </c>
    </row>
    <row r="101" spans="1:11" x14ac:dyDescent="0.2">
      <c r="A101" s="7" t="s">
        <v>396</v>
      </c>
      <c r="B101" s="65">
        <v>3</v>
      </c>
      <c r="C101" s="34">
        <f>IF(B108=0, "-", B101/B108)</f>
        <v>2.2556390977443608E-2</v>
      </c>
      <c r="D101" s="65">
        <v>2</v>
      </c>
      <c r="E101" s="9">
        <f>IF(D108=0, "-", D101/D108)</f>
        <v>1.9047619047619049E-2</v>
      </c>
      <c r="F101" s="81">
        <v>18</v>
      </c>
      <c r="G101" s="34">
        <f>IF(F108=0, "-", F101/F108)</f>
        <v>2.5936599423631124E-2</v>
      </c>
      <c r="H101" s="65">
        <v>4</v>
      </c>
      <c r="I101" s="9">
        <f>IF(H108=0, "-", H101/H108)</f>
        <v>6.8143100511073255E-3</v>
      </c>
      <c r="J101" s="8">
        <f t="shared" si="8"/>
        <v>0.5</v>
      </c>
      <c r="K101" s="9">
        <f t="shared" si="9"/>
        <v>3.5</v>
      </c>
    </row>
    <row r="102" spans="1:11" x14ac:dyDescent="0.2">
      <c r="A102" s="7" t="s">
        <v>397</v>
      </c>
      <c r="B102" s="65">
        <v>13</v>
      </c>
      <c r="C102" s="34">
        <f>IF(B108=0, "-", B102/B108)</f>
        <v>9.7744360902255634E-2</v>
      </c>
      <c r="D102" s="65">
        <v>11</v>
      </c>
      <c r="E102" s="9">
        <f>IF(D108=0, "-", D102/D108)</f>
        <v>0.10476190476190476</v>
      </c>
      <c r="F102" s="81">
        <v>41</v>
      </c>
      <c r="G102" s="34">
        <f>IF(F108=0, "-", F102/F108)</f>
        <v>5.9077809798270896E-2</v>
      </c>
      <c r="H102" s="65">
        <v>80</v>
      </c>
      <c r="I102" s="9">
        <f>IF(H108=0, "-", H102/H108)</f>
        <v>0.1362862010221465</v>
      </c>
      <c r="J102" s="8">
        <f t="shared" si="8"/>
        <v>0.18181818181818182</v>
      </c>
      <c r="K102" s="9">
        <f t="shared" si="9"/>
        <v>-0.48749999999999999</v>
      </c>
    </row>
    <row r="103" spans="1:11" x14ac:dyDescent="0.2">
      <c r="A103" s="7" t="s">
        <v>398</v>
      </c>
      <c r="B103" s="65">
        <v>11</v>
      </c>
      <c r="C103" s="34">
        <f>IF(B108=0, "-", B103/B108)</f>
        <v>8.2706766917293228E-2</v>
      </c>
      <c r="D103" s="65">
        <v>4</v>
      </c>
      <c r="E103" s="9">
        <f>IF(D108=0, "-", D103/D108)</f>
        <v>3.8095238095238099E-2</v>
      </c>
      <c r="F103" s="81">
        <v>42</v>
      </c>
      <c r="G103" s="34">
        <f>IF(F108=0, "-", F103/F108)</f>
        <v>6.0518731988472622E-2</v>
      </c>
      <c r="H103" s="65">
        <v>13</v>
      </c>
      <c r="I103" s="9">
        <f>IF(H108=0, "-", H103/H108)</f>
        <v>2.2146507666098807E-2</v>
      </c>
      <c r="J103" s="8">
        <f t="shared" si="8"/>
        <v>1.75</v>
      </c>
      <c r="K103" s="9">
        <f t="shared" si="9"/>
        <v>2.2307692307692308</v>
      </c>
    </row>
    <row r="104" spans="1:11" x14ac:dyDescent="0.2">
      <c r="A104" s="7" t="s">
        <v>399</v>
      </c>
      <c r="B104" s="65">
        <v>39</v>
      </c>
      <c r="C104" s="34">
        <f>IF(B108=0, "-", B104/B108)</f>
        <v>0.2932330827067669</v>
      </c>
      <c r="D104" s="65">
        <v>9</v>
      </c>
      <c r="E104" s="9">
        <f>IF(D108=0, "-", D104/D108)</f>
        <v>8.5714285714285715E-2</v>
      </c>
      <c r="F104" s="81">
        <v>111</v>
      </c>
      <c r="G104" s="34">
        <f>IF(F108=0, "-", F104/F108)</f>
        <v>0.15994236311239193</v>
      </c>
      <c r="H104" s="65">
        <v>50</v>
      </c>
      <c r="I104" s="9">
        <f>IF(H108=0, "-", H104/H108)</f>
        <v>8.5178875638841564E-2</v>
      </c>
      <c r="J104" s="8">
        <f t="shared" si="8"/>
        <v>3.3333333333333335</v>
      </c>
      <c r="K104" s="9">
        <f t="shared" si="9"/>
        <v>1.22</v>
      </c>
    </row>
    <row r="105" spans="1:11" x14ac:dyDescent="0.2">
      <c r="A105" s="7" t="s">
        <v>400</v>
      </c>
      <c r="B105" s="65">
        <v>8</v>
      </c>
      <c r="C105" s="34">
        <f>IF(B108=0, "-", B105/B108)</f>
        <v>6.0150375939849621E-2</v>
      </c>
      <c r="D105" s="65">
        <v>5</v>
      </c>
      <c r="E105" s="9">
        <f>IF(D108=0, "-", D105/D108)</f>
        <v>4.7619047619047616E-2</v>
      </c>
      <c r="F105" s="81">
        <v>105</v>
      </c>
      <c r="G105" s="34">
        <f>IF(F108=0, "-", F105/F108)</f>
        <v>0.15129682997118155</v>
      </c>
      <c r="H105" s="65">
        <v>84</v>
      </c>
      <c r="I105" s="9">
        <f>IF(H108=0, "-", H105/H108)</f>
        <v>0.14310051107325383</v>
      </c>
      <c r="J105" s="8">
        <f t="shared" si="8"/>
        <v>0.6</v>
      </c>
      <c r="K105" s="9">
        <f t="shared" si="9"/>
        <v>0.25</v>
      </c>
    </row>
    <row r="106" spans="1:11" x14ac:dyDescent="0.2">
      <c r="A106" s="7" t="s">
        <v>401</v>
      </c>
      <c r="B106" s="65">
        <v>9</v>
      </c>
      <c r="C106" s="34">
        <f>IF(B108=0, "-", B106/B108)</f>
        <v>6.7669172932330823E-2</v>
      </c>
      <c r="D106" s="65">
        <v>16</v>
      </c>
      <c r="E106" s="9">
        <f>IF(D108=0, "-", D106/D108)</f>
        <v>0.15238095238095239</v>
      </c>
      <c r="F106" s="81">
        <v>56</v>
      </c>
      <c r="G106" s="34">
        <f>IF(F108=0, "-", F106/F108)</f>
        <v>8.069164265129683E-2</v>
      </c>
      <c r="H106" s="65">
        <v>61</v>
      </c>
      <c r="I106" s="9">
        <f>IF(H108=0, "-", H106/H108)</f>
        <v>0.10391822827938671</v>
      </c>
      <c r="J106" s="8">
        <f t="shared" si="8"/>
        <v>-0.4375</v>
      </c>
      <c r="K106" s="9">
        <f t="shared" si="9"/>
        <v>-8.1967213114754092E-2</v>
      </c>
    </row>
    <row r="107" spans="1:11" x14ac:dyDescent="0.2">
      <c r="A107" s="2"/>
      <c r="B107" s="68"/>
      <c r="C107" s="33"/>
      <c r="D107" s="68"/>
      <c r="E107" s="6"/>
      <c r="F107" s="82"/>
      <c r="G107" s="33"/>
      <c r="H107" s="68"/>
      <c r="I107" s="6"/>
      <c r="J107" s="5"/>
      <c r="K107" s="6"/>
    </row>
    <row r="108" spans="1:11" s="43" customFormat="1" x14ac:dyDescent="0.2">
      <c r="A108" s="162" t="s">
        <v>578</v>
      </c>
      <c r="B108" s="71">
        <f>SUM(B92:B107)</f>
        <v>133</v>
      </c>
      <c r="C108" s="40">
        <f>B108/6214</f>
        <v>2.1403282909559059E-2</v>
      </c>
      <c r="D108" s="71">
        <f>SUM(D92:D107)</f>
        <v>105</v>
      </c>
      <c r="E108" s="41">
        <f>D108/6802</f>
        <v>1.5436636283446045E-2</v>
      </c>
      <c r="F108" s="77">
        <f>SUM(F92:F107)</f>
        <v>694</v>
      </c>
      <c r="G108" s="42">
        <f>F108/35131</f>
        <v>1.9754632660613135E-2</v>
      </c>
      <c r="H108" s="71">
        <f>SUM(H92:H107)</f>
        <v>587</v>
      </c>
      <c r="I108" s="41">
        <f>H108/36274</f>
        <v>1.6182389590340188E-2</v>
      </c>
      <c r="J108" s="37">
        <f>IF(D108=0, "-", IF((B108-D108)/D108&lt;10, (B108-D108)/D108, "&gt;999%"))</f>
        <v>0.26666666666666666</v>
      </c>
      <c r="K108" s="38">
        <f>IF(H108=0, "-", IF((F108-H108)/H108&lt;10, (F108-H108)/H108, "&gt;999%"))</f>
        <v>0.18228279386712096</v>
      </c>
    </row>
    <row r="109" spans="1:11" x14ac:dyDescent="0.2">
      <c r="B109" s="83"/>
      <c r="D109" s="83"/>
      <c r="F109" s="83"/>
      <c r="H109" s="83"/>
    </row>
    <row r="110" spans="1:11" s="43" customFormat="1" x14ac:dyDescent="0.2">
      <c r="A110" s="162" t="s">
        <v>577</v>
      </c>
      <c r="B110" s="71">
        <v>1053</v>
      </c>
      <c r="C110" s="40">
        <f>B110/6214</f>
        <v>0.16945606694560669</v>
      </c>
      <c r="D110" s="71">
        <v>1053</v>
      </c>
      <c r="E110" s="41">
        <f>D110/6802</f>
        <v>0.15480740958541606</v>
      </c>
      <c r="F110" s="77">
        <v>6599</v>
      </c>
      <c r="G110" s="42">
        <f>F110/35131</f>
        <v>0.18783979960718453</v>
      </c>
      <c r="H110" s="71">
        <v>6432</v>
      </c>
      <c r="I110" s="41">
        <f>H110/36274</f>
        <v>0.17731708661851464</v>
      </c>
      <c r="J110" s="37">
        <f>IF(D110=0, "-", IF((B110-D110)/D110&lt;10, (B110-D110)/D110, "&gt;999%"))</f>
        <v>0</v>
      </c>
      <c r="K110" s="38">
        <f>IF(H110=0, "-", IF((F110-H110)/H110&lt;10, (F110-H110)/H110, "&gt;999%"))</f>
        <v>2.5963930348258706E-2</v>
      </c>
    </row>
    <row r="111" spans="1:11" x14ac:dyDescent="0.2">
      <c r="B111" s="83"/>
      <c r="D111" s="83"/>
      <c r="F111" s="83"/>
      <c r="H111" s="83"/>
    </row>
    <row r="112" spans="1:11" ht="15.75" x14ac:dyDescent="0.25">
      <c r="A112" s="164" t="s">
        <v>119</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151</v>
      </c>
      <c r="B114" s="61" t="s">
        <v>12</v>
      </c>
      <c r="C114" s="62" t="s">
        <v>13</v>
      </c>
      <c r="D114" s="61" t="s">
        <v>12</v>
      </c>
      <c r="E114" s="63" t="s">
        <v>13</v>
      </c>
      <c r="F114" s="62" t="s">
        <v>12</v>
      </c>
      <c r="G114" s="62" t="s">
        <v>13</v>
      </c>
      <c r="H114" s="61" t="s">
        <v>12</v>
      </c>
      <c r="I114" s="63" t="s">
        <v>13</v>
      </c>
      <c r="J114" s="61"/>
      <c r="K114" s="63"/>
    </row>
    <row r="115" spans="1:11" x14ac:dyDescent="0.2">
      <c r="A115" s="7" t="s">
        <v>402</v>
      </c>
      <c r="B115" s="65">
        <v>0</v>
      </c>
      <c r="C115" s="34">
        <f>IF(B139=0, "-", B115/B139)</f>
        <v>0</v>
      </c>
      <c r="D115" s="65">
        <v>0</v>
      </c>
      <c r="E115" s="9">
        <f>IF(D139=0, "-", D115/D139)</f>
        <v>0</v>
      </c>
      <c r="F115" s="81">
        <v>0</v>
      </c>
      <c r="G115" s="34">
        <f>IF(F139=0, "-", F115/F139)</f>
        <v>0</v>
      </c>
      <c r="H115" s="65">
        <v>1</v>
      </c>
      <c r="I115" s="9">
        <f>IF(H139=0, "-", H115/H139)</f>
        <v>2.4740227610094015E-4</v>
      </c>
      <c r="J115" s="8" t="str">
        <f t="shared" ref="J115:J137" si="10">IF(D115=0, "-", IF((B115-D115)/D115&lt;10, (B115-D115)/D115, "&gt;999%"))</f>
        <v>-</v>
      </c>
      <c r="K115" s="9">
        <f t="shared" ref="K115:K137" si="11">IF(H115=0, "-", IF((F115-H115)/H115&lt;10, (F115-H115)/H115, "&gt;999%"))</f>
        <v>-1</v>
      </c>
    </row>
    <row r="116" spans="1:11" x14ac:dyDescent="0.2">
      <c r="A116" s="7" t="s">
        <v>403</v>
      </c>
      <c r="B116" s="65">
        <v>76</v>
      </c>
      <c r="C116" s="34">
        <f>IF(B139=0, "-", B116/B139)</f>
        <v>9.3943139678615575E-2</v>
      </c>
      <c r="D116" s="65">
        <v>46</v>
      </c>
      <c r="E116" s="9">
        <f>IF(D139=0, "-", D116/D139)</f>
        <v>5.0660792951541848E-2</v>
      </c>
      <c r="F116" s="81">
        <v>310</v>
      </c>
      <c r="G116" s="34">
        <f>IF(F139=0, "-", F116/F139)</f>
        <v>7.2210575355229442E-2</v>
      </c>
      <c r="H116" s="65">
        <v>207</v>
      </c>
      <c r="I116" s="9">
        <f>IF(H139=0, "-", H116/H139)</f>
        <v>5.1212271152894603E-2</v>
      </c>
      <c r="J116" s="8">
        <f t="shared" si="10"/>
        <v>0.65217391304347827</v>
      </c>
      <c r="K116" s="9">
        <f t="shared" si="11"/>
        <v>0.49758454106280192</v>
      </c>
    </row>
    <row r="117" spans="1:11" x14ac:dyDescent="0.2">
      <c r="A117" s="7" t="s">
        <v>404</v>
      </c>
      <c r="B117" s="65">
        <v>0</v>
      </c>
      <c r="C117" s="34">
        <f>IF(B139=0, "-", B117/B139)</f>
        <v>0</v>
      </c>
      <c r="D117" s="65">
        <v>1</v>
      </c>
      <c r="E117" s="9">
        <f>IF(D139=0, "-", D117/D139)</f>
        <v>1.1013215859030838E-3</v>
      </c>
      <c r="F117" s="81">
        <v>0</v>
      </c>
      <c r="G117" s="34">
        <f>IF(F139=0, "-", F117/F139)</f>
        <v>0</v>
      </c>
      <c r="H117" s="65">
        <v>6</v>
      </c>
      <c r="I117" s="9">
        <f>IF(H139=0, "-", H117/H139)</f>
        <v>1.4844136566056407E-3</v>
      </c>
      <c r="J117" s="8">
        <f t="shared" si="10"/>
        <v>-1</v>
      </c>
      <c r="K117" s="9">
        <f t="shared" si="11"/>
        <v>-1</v>
      </c>
    </row>
    <row r="118" spans="1:11" x14ac:dyDescent="0.2">
      <c r="A118" s="7" t="s">
        <v>405</v>
      </c>
      <c r="B118" s="65">
        <v>31</v>
      </c>
      <c r="C118" s="34">
        <f>IF(B139=0, "-", B118/B139)</f>
        <v>3.8318912237330034E-2</v>
      </c>
      <c r="D118" s="65">
        <v>23</v>
      </c>
      <c r="E118" s="9">
        <f>IF(D139=0, "-", D118/D139)</f>
        <v>2.5330396475770924E-2</v>
      </c>
      <c r="F118" s="81">
        <v>114</v>
      </c>
      <c r="G118" s="34">
        <f>IF(F139=0, "-", F118/F139)</f>
        <v>2.6554856743535988E-2</v>
      </c>
      <c r="H118" s="65">
        <v>113</v>
      </c>
      <c r="I118" s="9">
        <f>IF(H139=0, "-", H118/H139)</f>
        <v>2.7956457199406235E-2</v>
      </c>
      <c r="J118" s="8">
        <f t="shared" si="10"/>
        <v>0.34782608695652173</v>
      </c>
      <c r="K118" s="9">
        <f t="shared" si="11"/>
        <v>8.8495575221238937E-3</v>
      </c>
    </row>
    <row r="119" spans="1:11" x14ac:dyDescent="0.2">
      <c r="A119" s="7" t="s">
        <v>406</v>
      </c>
      <c r="B119" s="65">
        <v>29</v>
      </c>
      <c r="C119" s="34">
        <f>IF(B139=0, "-", B119/B139)</f>
        <v>3.5846724351050678E-2</v>
      </c>
      <c r="D119" s="65">
        <v>22</v>
      </c>
      <c r="E119" s="9">
        <f>IF(D139=0, "-", D119/D139)</f>
        <v>2.4229074889867842E-2</v>
      </c>
      <c r="F119" s="81">
        <v>109</v>
      </c>
      <c r="G119" s="34">
        <f>IF(F139=0, "-", F119/F139)</f>
        <v>2.5390170044258094E-2</v>
      </c>
      <c r="H119" s="65">
        <v>128</v>
      </c>
      <c r="I119" s="9">
        <f>IF(H139=0, "-", H119/H139)</f>
        <v>3.166749134092034E-2</v>
      </c>
      <c r="J119" s="8">
        <f t="shared" si="10"/>
        <v>0.31818181818181818</v>
      </c>
      <c r="K119" s="9">
        <f t="shared" si="11"/>
        <v>-0.1484375</v>
      </c>
    </row>
    <row r="120" spans="1:11" x14ac:dyDescent="0.2">
      <c r="A120" s="7" t="s">
        <v>407</v>
      </c>
      <c r="B120" s="65">
        <v>82</v>
      </c>
      <c r="C120" s="34">
        <f>IF(B139=0, "-", B120/B139)</f>
        <v>0.10135970333745364</v>
      </c>
      <c r="D120" s="65">
        <v>65</v>
      </c>
      <c r="E120" s="9">
        <f>IF(D139=0, "-", D120/D139)</f>
        <v>7.1585903083700442E-2</v>
      </c>
      <c r="F120" s="81">
        <v>473</v>
      </c>
      <c r="G120" s="34">
        <f>IF(F139=0, "-", F120/F139)</f>
        <v>0.1101793617516888</v>
      </c>
      <c r="H120" s="65">
        <v>362</v>
      </c>
      <c r="I120" s="9">
        <f>IF(H139=0, "-", H120/H139)</f>
        <v>8.9559623948540321E-2</v>
      </c>
      <c r="J120" s="8">
        <f t="shared" si="10"/>
        <v>0.26153846153846155</v>
      </c>
      <c r="K120" s="9">
        <f t="shared" si="11"/>
        <v>0.30662983425414364</v>
      </c>
    </row>
    <row r="121" spans="1:11" x14ac:dyDescent="0.2">
      <c r="A121" s="7" t="s">
        <v>408</v>
      </c>
      <c r="B121" s="65">
        <v>3</v>
      </c>
      <c r="C121" s="34">
        <f>IF(B139=0, "-", B121/B139)</f>
        <v>3.708281829419036E-3</v>
      </c>
      <c r="D121" s="65">
        <v>23</v>
      </c>
      <c r="E121" s="9">
        <f>IF(D139=0, "-", D121/D139)</f>
        <v>2.5330396475770924E-2</v>
      </c>
      <c r="F121" s="81">
        <v>50</v>
      </c>
      <c r="G121" s="34">
        <f>IF(F139=0, "-", F121/F139)</f>
        <v>1.1646866992778943E-2</v>
      </c>
      <c r="H121" s="65">
        <v>75</v>
      </c>
      <c r="I121" s="9">
        <f>IF(H139=0, "-", H121/H139)</f>
        <v>1.8555170707570508E-2</v>
      </c>
      <c r="J121" s="8">
        <f t="shared" si="10"/>
        <v>-0.86956521739130432</v>
      </c>
      <c r="K121" s="9">
        <f t="shared" si="11"/>
        <v>-0.33333333333333331</v>
      </c>
    </row>
    <row r="122" spans="1:11" x14ac:dyDescent="0.2">
      <c r="A122" s="7" t="s">
        <v>409</v>
      </c>
      <c r="B122" s="65">
        <v>7</v>
      </c>
      <c r="C122" s="34">
        <f>IF(B139=0, "-", B122/B139)</f>
        <v>8.65265760197775E-3</v>
      </c>
      <c r="D122" s="65">
        <v>7</v>
      </c>
      <c r="E122" s="9">
        <f>IF(D139=0, "-", D122/D139)</f>
        <v>7.709251101321586E-3</v>
      </c>
      <c r="F122" s="81">
        <v>23</v>
      </c>
      <c r="G122" s="34">
        <f>IF(F139=0, "-", F122/F139)</f>
        <v>5.3575588166783136E-3</v>
      </c>
      <c r="H122" s="65">
        <v>43</v>
      </c>
      <c r="I122" s="9">
        <f>IF(H139=0, "-", H122/H139)</f>
        <v>1.0638297872340425E-2</v>
      </c>
      <c r="J122" s="8">
        <f t="shared" si="10"/>
        <v>0</v>
      </c>
      <c r="K122" s="9">
        <f t="shared" si="11"/>
        <v>-0.46511627906976744</v>
      </c>
    </row>
    <row r="123" spans="1:11" x14ac:dyDescent="0.2">
      <c r="A123" s="7" t="s">
        <v>410</v>
      </c>
      <c r="B123" s="65">
        <v>53</v>
      </c>
      <c r="C123" s="34">
        <f>IF(B139=0, "-", B123/B139)</f>
        <v>6.5512978986402973E-2</v>
      </c>
      <c r="D123" s="65">
        <v>37</v>
      </c>
      <c r="E123" s="9">
        <f>IF(D139=0, "-", D123/D139)</f>
        <v>4.0748898678414094E-2</v>
      </c>
      <c r="F123" s="81">
        <v>208</v>
      </c>
      <c r="G123" s="34">
        <f>IF(F139=0, "-", F123/F139)</f>
        <v>4.8450966689960399E-2</v>
      </c>
      <c r="H123" s="65">
        <v>180</v>
      </c>
      <c r="I123" s="9">
        <f>IF(H139=0, "-", H123/H139)</f>
        <v>4.4532409698169226E-2</v>
      </c>
      <c r="J123" s="8">
        <f t="shared" si="10"/>
        <v>0.43243243243243246</v>
      </c>
      <c r="K123" s="9">
        <f t="shared" si="11"/>
        <v>0.15555555555555556</v>
      </c>
    </row>
    <row r="124" spans="1:11" x14ac:dyDescent="0.2">
      <c r="A124" s="7" t="s">
        <v>411</v>
      </c>
      <c r="B124" s="65">
        <v>5</v>
      </c>
      <c r="C124" s="34">
        <f>IF(B139=0, "-", B124/B139)</f>
        <v>6.180469715698393E-3</v>
      </c>
      <c r="D124" s="65">
        <v>4</v>
      </c>
      <c r="E124" s="9">
        <f>IF(D139=0, "-", D124/D139)</f>
        <v>4.4052863436123352E-3</v>
      </c>
      <c r="F124" s="81">
        <v>42</v>
      </c>
      <c r="G124" s="34">
        <f>IF(F139=0, "-", F124/F139)</f>
        <v>9.7833682739343116E-3</v>
      </c>
      <c r="H124" s="65">
        <v>9</v>
      </c>
      <c r="I124" s="9">
        <f>IF(H139=0, "-", H124/H139)</f>
        <v>2.2266204849084609E-3</v>
      </c>
      <c r="J124" s="8">
        <f t="shared" si="10"/>
        <v>0.25</v>
      </c>
      <c r="K124" s="9">
        <f t="shared" si="11"/>
        <v>3.6666666666666665</v>
      </c>
    </row>
    <row r="125" spans="1:11" x14ac:dyDescent="0.2">
      <c r="A125" s="7" t="s">
        <v>412</v>
      </c>
      <c r="B125" s="65">
        <v>30</v>
      </c>
      <c r="C125" s="34">
        <f>IF(B139=0, "-", B125/B139)</f>
        <v>3.7082818294190356E-2</v>
      </c>
      <c r="D125" s="65">
        <v>48</v>
      </c>
      <c r="E125" s="9">
        <f>IF(D139=0, "-", D125/D139)</f>
        <v>5.2863436123348019E-2</v>
      </c>
      <c r="F125" s="81">
        <v>213</v>
      </c>
      <c r="G125" s="34">
        <f>IF(F139=0, "-", F125/F139)</f>
        <v>4.9615653389238297E-2</v>
      </c>
      <c r="H125" s="65">
        <v>264</v>
      </c>
      <c r="I125" s="9">
        <f>IF(H139=0, "-", H125/H139)</f>
        <v>6.5314200890648197E-2</v>
      </c>
      <c r="J125" s="8">
        <f t="shared" si="10"/>
        <v>-0.375</v>
      </c>
      <c r="K125" s="9">
        <f t="shared" si="11"/>
        <v>-0.19318181818181818</v>
      </c>
    </row>
    <row r="126" spans="1:11" x14ac:dyDescent="0.2">
      <c r="A126" s="7" t="s">
        <v>413</v>
      </c>
      <c r="B126" s="65">
        <v>32</v>
      </c>
      <c r="C126" s="34">
        <f>IF(B139=0, "-", B126/B139)</f>
        <v>3.9555006180469712E-2</v>
      </c>
      <c r="D126" s="65">
        <v>64</v>
      </c>
      <c r="E126" s="9">
        <f>IF(D139=0, "-", D126/D139)</f>
        <v>7.0484581497797363E-2</v>
      </c>
      <c r="F126" s="81">
        <v>301</v>
      </c>
      <c r="G126" s="34">
        <f>IF(F139=0, "-", F126/F139)</f>
        <v>7.0114139296529238E-2</v>
      </c>
      <c r="H126" s="65">
        <v>319</v>
      </c>
      <c r="I126" s="9">
        <f>IF(H139=0, "-", H126/H139)</f>
        <v>7.8921326076199907E-2</v>
      </c>
      <c r="J126" s="8">
        <f t="shared" si="10"/>
        <v>-0.5</v>
      </c>
      <c r="K126" s="9">
        <f t="shared" si="11"/>
        <v>-5.6426332288401257E-2</v>
      </c>
    </row>
    <row r="127" spans="1:11" x14ac:dyDescent="0.2">
      <c r="A127" s="7" t="s">
        <v>414</v>
      </c>
      <c r="B127" s="65">
        <v>1</v>
      </c>
      <c r="C127" s="34">
        <f>IF(B139=0, "-", B127/B139)</f>
        <v>1.2360939431396785E-3</v>
      </c>
      <c r="D127" s="65">
        <v>67</v>
      </c>
      <c r="E127" s="9">
        <f>IF(D139=0, "-", D127/D139)</f>
        <v>7.3788546255506612E-2</v>
      </c>
      <c r="F127" s="81">
        <v>2</v>
      </c>
      <c r="G127" s="34">
        <f>IF(F139=0, "-", F127/F139)</f>
        <v>4.6587467971115771E-4</v>
      </c>
      <c r="H127" s="65">
        <v>219</v>
      </c>
      <c r="I127" s="9">
        <f>IF(H139=0, "-", H127/H139)</f>
        <v>5.4181098466105887E-2</v>
      </c>
      <c r="J127" s="8">
        <f t="shared" si="10"/>
        <v>-0.9850746268656716</v>
      </c>
      <c r="K127" s="9">
        <f t="shared" si="11"/>
        <v>-0.9908675799086758</v>
      </c>
    </row>
    <row r="128" spans="1:11" x14ac:dyDescent="0.2">
      <c r="A128" s="7" t="s">
        <v>415</v>
      </c>
      <c r="B128" s="65">
        <v>54</v>
      </c>
      <c r="C128" s="34">
        <f>IF(B139=0, "-", B128/B139)</f>
        <v>6.6749072929542644E-2</v>
      </c>
      <c r="D128" s="65">
        <v>89</v>
      </c>
      <c r="E128" s="9">
        <f>IF(D139=0, "-", D128/D139)</f>
        <v>9.8017621145374448E-2</v>
      </c>
      <c r="F128" s="81">
        <v>445</v>
      </c>
      <c r="G128" s="34">
        <f>IF(F139=0, "-", F128/F139)</f>
        <v>0.10365711623573259</v>
      </c>
      <c r="H128" s="65">
        <v>472</v>
      </c>
      <c r="I128" s="9">
        <f>IF(H139=0, "-", H128/H139)</f>
        <v>0.11677387431964374</v>
      </c>
      <c r="J128" s="8">
        <f t="shared" si="10"/>
        <v>-0.39325842696629215</v>
      </c>
      <c r="K128" s="9">
        <f t="shared" si="11"/>
        <v>-5.7203389830508475E-2</v>
      </c>
    </row>
    <row r="129" spans="1:11" x14ac:dyDescent="0.2">
      <c r="A129" s="7" t="s">
        <v>416</v>
      </c>
      <c r="B129" s="65">
        <v>0</v>
      </c>
      <c r="C129" s="34">
        <f>IF(B139=0, "-", B129/B139)</f>
        <v>0</v>
      </c>
      <c r="D129" s="65">
        <v>1</v>
      </c>
      <c r="E129" s="9">
        <f>IF(D139=0, "-", D129/D139)</f>
        <v>1.1013215859030838E-3</v>
      </c>
      <c r="F129" s="81">
        <v>0</v>
      </c>
      <c r="G129" s="34">
        <f>IF(F139=0, "-", F129/F139)</f>
        <v>0</v>
      </c>
      <c r="H129" s="65">
        <v>13</v>
      </c>
      <c r="I129" s="9">
        <f>IF(H139=0, "-", H129/H139)</f>
        <v>3.2162295893122216E-3</v>
      </c>
      <c r="J129" s="8">
        <f t="shared" si="10"/>
        <v>-1</v>
      </c>
      <c r="K129" s="9">
        <f t="shared" si="11"/>
        <v>-1</v>
      </c>
    </row>
    <row r="130" spans="1:11" x14ac:dyDescent="0.2">
      <c r="A130" s="7" t="s">
        <v>417</v>
      </c>
      <c r="B130" s="65">
        <v>21</v>
      </c>
      <c r="C130" s="34">
        <f>IF(B139=0, "-", B130/B139)</f>
        <v>2.595797280593325E-2</v>
      </c>
      <c r="D130" s="65">
        <v>13</v>
      </c>
      <c r="E130" s="9">
        <f>IF(D139=0, "-", D130/D139)</f>
        <v>1.4317180616740088E-2</v>
      </c>
      <c r="F130" s="81">
        <v>47</v>
      </c>
      <c r="G130" s="34">
        <f>IF(F139=0, "-", F130/F139)</f>
        <v>1.0948054973212206E-2</v>
      </c>
      <c r="H130" s="65">
        <v>60</v>
      </c>
      <c r="I130" s="9">
        <f>IF(H139=0, "-", H130/H139)</f>
        <v>1.4844136566056407E-2</v>
      </c>
      <c r="J130" s="8">
        <f t="shared" si="10"/>
        <v>0.61538461538461542</v>
      </c>
      <c r="K130" s="9">
        <f t="shared" si="11"/>
        <v>-0.21666666666666667</v>
      </c>
    </row>
    <row r="131" spans="1:11" x14ac:dyDescent="0.2">
      <c r="A131" s="7" t="s">
        <v>418</v>
      </c>
      <c r="B131" s="65">
        <v>2</v>
      </c>
      <c r="C131" s="34">
        <f>IF(B139=0, "-", B131/B139)</f>
        <v>2.472187886279357E-3</v>
      </c>
      <c r="D131" s="65">
        <v>0</v>
      </c>
      <c r="E131" s="9">
        <f>IF(D139=0, "-", D131/D139)</f>
        <v>0</v>
      </c>
      <c r="F131" s="81">
        <v>13</v>
      </c>
      <c r="G131" s="34">
        <f>IF(F139=0, "-", F131/F139)</f>
        <v>3.028185418122525E-3</v>
      </c>
      <c r="H131" s="65">
        <v>6</v>
      </c>
      <c r="I131" s="9">
        <f>IF(H139=0, "-", H131/H139)</f>
        <v>1.4844136566056407E-3</v>
      </c>
      <c r="J131" s="8" t="str">
        <f t="shared" si="10"/>
        <v>-</v>
      </c>
      <c r="K131" s="9">
        <f t="shared" si="11"/>
        <v>1.1666666666666667</v>
      </c>
    </row>
    <row r="132" spans="1:11" x14ac:dyDescent="0.2">
      <c r="A132" s="7" t="s">
        <v>419</v>
      </c>
      <c r="B132" s="65">
        <v>133</v>
      </c>
      <c r="C132" s="34">
        <f>IF(B139=0, "-", B132/B139)</f>
        <v>0.16440049443757726</v>
      </c>
      <c r="D132" s="65">
        <v>17</v>
      </c>
      <c r="E132" s="9">
        <f>IF(D139=0, "-", D132/D139)</f>
        <v>1.8722466960352423E-2</v>
      </c>
      <c r="F132" s="81">
        <v>343</v>
      </c>
      <c r="G132" s="34">
        <f>IF(F139=0, "-", F132/F139)</f>
        <v>7.9897507570463544E-2</v>
      </c>
      <c r="H132" s="65">
        <v>343</v>
      </c>
      <c r="I132" s="9">
        <f>IF(H139=0, "-", H132/H139)</f>
        <v>8.4858980702622461E-2</v>
      </c>
      <c r="J132" s="8">
        <f t="shared" si="10"/>
        <v>6.8235294117647056</v>
      </c>
      <c r="K132" s="9">
        <f t="shared" si="11"/>
        <v>0</v>
      </c>
    </row>
    <row r="133" spans="1:11" x14ac:dyDescent="0.2">
      <c r="A133" s="7" t="s">
        <v>420</v>
      </c>
      <c r="B133" s="65">
        <v>25</v>
      </c>
      <c r="C133" s="34">
        <f>IF(B139=0, "-", B133/B139)</f>
        <v>3.0902348578491966E-2</v>
      </c>
      <c r="D133" s="65">
        <v>37</v>
      </c>
      <c r="E133" s="9">
        <f>IF(D139=0, "-", D133/D139)</f>
        <v>4.0748898678414094E-2</v>
      </c>
      <c r="F133" s="81">
        <v>184</v>
      </c>
      <c r="G133" s="34">
        <f>IF(F139=0, "-", F133/F139)</f>
        <v>4.2860470533426509E-2</v>
      </c>
      <c r="H133" s="65">
        <v>127</v>
      </c>
      <c r="I133" s="9">
        <f>IF(H139=0, "-", H133/H139)</f>
        <v>3.1420089064819398E-2</v>
      </c>
      <c r="J133" s="8">
        <f t="shared" si="10"/>
        <v>-0.32432432432432434</v>
      </c>
      <c r="K133" s="9">
        <f t="shared" si="11"/>
        <v>0.44881889763779526</v>
      </c>
    </row>
    <row r="134" spans="1:11" x14ac:dyDescent="0.2">
      <c r="A134" s="7" t="s">
        <v>421</v>
      </c>
      <c r="B134" s="65">
        <v>120</v>
      </c>
      <c r="C134" s="34">
        <f>IF(B139=0, "-", B134/B139)</f>
        <v>0.14833127317676142</v>
      </c>
      <c r="D134" s="65">
        <v>133</v>
      </c>
      <c r="E134" s="9">
        <f>IF(D139=0, "-", D134/D139)</f>
        <v>0.14647577092511013</v>
      </c>
      <c r="F134" s="81">
        <v>486</v>
      </c>
      <c r="G134" s="34">
        <f>IF(F139=0, "-", F134/F139)</f>
        <v>0.11320754716981132</v>
      </c>
      <c r="H134" s="65">
        <v>199</v>
      </c>
      <c r="I134" s="9">
        <f>IF(H139=0, "-", H134/H139)</f>
        <v>4.9233052944087086E-2</v>
      </c>
      <c r="J134" s="8">
        <f t="shared" si="10"/>
        <v>-9.7744360902255634E-2</v>
      </c>
      <c r="K134" s="9">
        <f t="shared" si="11"/>
        <v>1.4422110552763818</v>
      </c>
    </row>
    <row r="135" spans="1:11" x14ac:dyDescent="0.2">
      <c r="A135" s="7" t="s">
        <v>422</v>
      </c>
      <c r="B135" s="65">
        <v>74</v>
      </c>
      <c r="C135" s="34">
        <f>IF(B139=0, "-", B135/B139)</f>
        <v>9.1470951792336219E-2</v>
      </c>
      <c r="D135" s="65">
        <v>166</v>
      </c>
      <c r="E135" s="9">
        <f>IF(D139=0, "-", D135/D139)</f>
        <v>0.1828193832599119</v>
      </c>
      <c r="F135" s="81">
        <v>871</v>
      </c>
      <c r="G135" s="34">
        <f>IF(F139=0, "-", F135/F139)</f>
        <v>0.20288842301420917</v>
      </c>
      <c r="H135" s="65">
        <v>678</v>
      </c>
      <c r="I135" s="9">
        <f>IF(H139=0, "-", H135/H139)</f>
        <v>0.16773874319643742</v>
      </c>
      <c r="J135" s="8">
        <f t="shared" si="10"/>
        <v>-0.55421686746987953</v>
      </c>
      <c r="K135" s="9">
        <f t="shared" si="11"/>
        <v>0.28466076696165193</v>
      </c>
    </row>
    <row r="136" spans="1:11" x14ac:dyDescent="0.2">
      <c r="A136" s="7" t="s">
        <v>423</v>
      </c>
      <c r="B136" s="65">
        <v>3</v>
      </c>
      <c r="C136" s="34">
        <f>IF(B139=0, "-", B136/B139)</f>
        <v>3.708281829419036E-3</v>
      </c>
      <c r="D136" s="65">
        <v>0</v>
      </c>
      <c r="E136" s="9">
        <f>IF(D139=0, "-", D136/D139)</f>
        <v>0</v>
      </c>
      <c r="F136" s="81">
        <v>7</v>
      </c>
      <c r="G136" s="34">
        <f>IF(F139=0, "-", F136/F139)</f>
        <v>1.6305613789890519E-3</v>
      </c>
      <c r="H136" s="65">
        <v>5</v>
      </c>
      <c r="I136" s="9">
        <f>IF(H139=0, "-", H136/H139)</f>
        <v>1.2370113805047005E-3</v>
      </c>
      <c r="J136" s="8" t="str">
        <f t="shared" si="10"/>
        <v>-</v>
      </c>
      <c r="K136" s="9">
        <f t="shared" si="11"/>
        <v>0.4</v>
      </c>
    </row>
    <row r="137" spans="1:11" x14ac:dyDescent="0.2">
      <c r="A137" s="7" t="s">
        <v>424</v>
      </c>
      <c r="B137" s="65">
        <v>28</v>
      </c>
      <c r="C137" s="34">
        <f>IF(B139=0, "-", B137/B139)</f>
        <v>3.4610630407911E-2</v>
      </c>
      <c r="D137" s="65">
        <v>45</v>
      </c>
      <c r="E137" s="9">
        <f>IF(D139=0, "-", D137/D139)</f>
        <v>4.9559471365638763E-2</v>
      </c>
      <c r="F137" s="81">
        <v>52</v>
      </c>
      <c r="G137" s="34">
        <f>IF(F139=0, "-", F137/F139)</f>
        <v>1.21127416724901E-2</v>
      </c>
      <c r="H137" s="65">
        <v>213</v>
      </c>
      <c r="I137" s="9">
        <f>IF(H139=0, "-", H137/H139)</f>
        <v>5.2696684809500245E-2</v>
      </c>
      <c r="J137" s="8">
        <f t="shared" si="10"/>
        <v>-0.37777777777777777</v>
      </c>
      <c r="K137" s="9">
        <f t="shared" si="11"/>
        <v>-0.755868544600939</v>
      </c>
    </row>
    <row r="138" spans="1:11" x14ac:dyDescent="0.2">
      <c r="A138" s="2"/>
      <c r="B138" s="68"/>
      <c r="C138" s="33"/>
      <c r="D138" s="68"/>
      <c r="E138" s="6"/>
      <c r="F138" s="82"/>
      <c r="G138" s="33"/>
      <c r="H138" s="68"/>
      <c r="I138" s="6"/>
      <c r="J138" s="5"/>
      <c r="K138" s="6"/>
    </row>
    <row r="139" spans="1:11" s="43" customFormat="1" x14ac:dyDescent="0.2">
      <c r="A139" s="162" t="s">
        <v>576</v>
      </c>
      <c r="B139" s="71">
        <f>SUM(B115:B138)</f>
        <v>809</v>
      </c>
      <c r="C139" s="40">
        <f>B139/6214</f>
        <v>0.13018989378822016</v>
      </c>
      <c r="D139" s="71">
        <f>SUM(D115:D138)</f>
        <v>908</v>
      </c>
      <c r="E139" s="41">
        <f>D139/6802</f>
        <v>0.13349014995589534</v>
      </c>
      <c r="F139" s="77">
        <f>SUM(F115:F138)</f>
        <v>4293</v>
      </c>
      <c r="G139" s="42">
        <f>F139/35131</f>
        <v>0.1221997665879138</v>
      </c>
      <c r="H139" s="71">
        <f>SUM(H115:H138)</f>
        <v>4042</v>
      </c>
      <c r="I139" s="41">
        <f>H139/36274</f>
        <v>0.1114296741467718</v>
      </c>
      <c r="J139" s="37">
        <f>IF(D139=0, "-", IF((B139-D139)/D139&lt;10, (B139-D139)/D139, "&gt;999%"))</f>
        <v>-0.10903083700440529</v>
      </c>
      <c r="K139" s="38">
        <f>IF(H139=0, "-", IF((F139-H139)/H139&lt;10, (F139-H139)/H139, "&gt;999%"))</f>
        <v>6.2097971301335972E-2</v>
      </c>
    </row>
    <row r="140" spans="1:11" x14ac:dyDescent="0.2">
      <c r="B140" s="83"/>
      <c r="D140" s="83"/>
      <c r="F140" s="83"/>
      <c r="H140" s="83"/>
    </row>
    <row r="141" spans="1:11" x14ac:dyDescent="0.2">
      <c r="A141" s="163" t="s">
        <v>152</v>
      </c>
      <c r="B141" s="61" t="s">
        <v>12</v>
      </c>
      <c r="C141" s="62" t="s">
        <v>13</v>
      </c>
      <c r="D141" s="61" t="s">
        <v>12</v>
      </c>
      <c r="E141" s="63" t="s">
        <v>13</v>
      </c>
      <c r="F141" s="62" t="s">
        <v>12</v>
      </c>
      <c r="G141" s="62" t="s">
        <v>13</v>
      </c>
      <c r="H141" s="61" t="s">
        <v>12</v>
      </c>
      <c r="I141" s="63" t="s">
        <v>13</v>
      </c>
      <c r="J141" s="61"/>
      <c r="K141" s="63"/>
    </row>
    <row r="142" spans="1:11" x14ac:dyDescent="0.2">
      <c r="A142" s="7" t="s">
        <v>425</v>
      </c>
      <c r="B142" s="65">
        <v>0</v>
      </c>
      <c r="C142" s="34">
        <f>IF(B163=0, "-", B142/B163)</f>
        <v>0</v>
      </c>
      <c r="D142" s="65">
        <v>1</v>
      </c>
      <c r="E142" s="9">
        <f>IF(D163=0, "-", D142/D163)</f>
        <v>1.2195121951219513E-2</v>
      </c>
      <c r="F142" s="81">
        <v>3</v>
      </c>
      <c r="G142" s="34">
        <f>IF(F163=0, "-", F142/F163)</f>
        <v>6.8493150684931503E-3</v>
      </c>
      <c r="H142" s="65">
        <v>5</v>
      </c>
      <c r="I142" s="9">
        <f>IF(H163=0, "-", H142/H163)</f>
        <v>1.1210762331838564E-2</v>
      </c>
      <c r="J142" s="8">
        <f t="shared" ref="J142:J161" si="12">IF(D142=0, "-", IF((B142-D142)/D142&lt;10, (B142-D142)/D142, "&gt;999%"))</f>
        <v>-1</v>
      </c>
      <c r="K142" s="9">
        <f t="shared" ref="K142:K161" si="13">IF(H142=0, "-", IF((F142-H142)/H142&lt;10, (F142-H142)/H142, "&gt;999%"))</f>
        <v>-0.4</v>
      </c>
    </row>
    <row r="143" spans="1:11" x14ac:dyDescent="0.2">
      <c r="A143" s="7" t="s">
        <v>426</v>
      </c>
      <c r="B143" s="65">
        <v>3</v>
      </c>
      <c r="C143" s="34">
        <f>IF(B163=0, "-", B143/B163)</f>
        <v>2.564102564102564E-2</v>
      </c>
      <c r="D143" s="65">
        <v>4</v>
      </c>
      <c r="E143" s="9">
        <f>IF(D163=0, "-", D143/D163)</f>
        <v>4.878048780487805E-2</v>
      </c>
      <c r="F143" s="81">
        <v>17</v>
      </c>
      <c r="G143" s="34">
        <f>IF(F163=0, "-", F143/F163)</f>
        <v>3.8812785388127852E-2</v>
      </c>
      <c r="H143" s="65">
        <v>28</v>
      </c>
      <c r="I143" s="9">
        <f>IF(H163=0, "-", H143/H163)</f>
        <v>6.2780269058295965E-2</v>
      </c>
      <c r="J143" s="8">
        <f t="shared" si="12"/>
        <v>-0.25</v>
      </c>
      <c r="K143" s="9">
        <f t="shared" si="13"/>
        <v>-0.39285714285714285</v>
      </c>
    </row>
    <row r="144" spans="1:11" x14ac:dyDescent="0.2">
      <c r="A144" s="7" t="s">
        <v>427</v>
      </c>
      <c r="B144" s="65">
        <v>0</v>
      </c>
      <c r="C144" s="34">
        <f>IF(B163=0, "-", B144/B163)</f>
        <v>0</v>
      </c>
      <c r="D144" s="65">
        <v>0</v>
      </c>
      <c r="E144" s="9">
        <f>IF(D163=0, "-", D144/D163)</f>
        <v>0</v>
      </c>
      <c r="F144" s="81">
        <v>7</v>
      </c>
      <c r="G144" s="34">
        <f>IF(F163=0, "-", F144/F163)</f>
        <v>1.5981735159817351E-2</v>
      </c>
      <c r="H144" s="65">
        <v>0</v>
      </c>
      <c r="I144" s="9">
        <f>IF(H163=0, "-", H144/H163)</f>
        <v>0</v>
      </c>
      <c r="J144" s="8" t="str">
        <f t="shared" si="12"/>
        <v>-</v>
      </c>
      <c r="K144" s="9" t="str">
        <f t="shared" si="13"/>
        <v>-</v>
      </c>
    </row>
    <row r="145" spans="1:11" x14ac:dyDescent="0.2">
      <c r="A145" s="7" t="s">
        <v>428</v>
      </c>
      <c r="B145" s="65">
        <v>16</v>
      </c>
      <c r="C145" s="34">
        <f>IF(B163=0, "-", B145/B163)</f>
        <v>0.13675213675213677</v>
      </c>
      <c r="D145" s="65">
        <v>13</v>
      </c>
      <c r="E145" s="9">
        <f>IF(D163=0, "-", D145/D163)</f>
        <v>0.15853658536585366</v>
      </c>
      <c r="F145" s="81">
        <v>68</v>
      </c>
      <c r="G145" s="34">
        <f>IF(F163=0, "-", F145/F163)</f>
        <v>0.15525114155251141</v>
      </c>
      <c r="H145" s="65">
        <v>55</v>
      </c>
      <c r="I145" s="9">
        <f>IF(H163=0, "-", H145/H163)</f>
        <v>0.12331838565022421</v>
      </c>
      <c r="J145" s="8">
        <f t="shared" si="12"/>
        <v>0.23076923076923078</v>
      </c>
      <c r="K145" s="9">
        <f t="shared" si="13"/>
        <v>0.23636363636363636</v>
      </c>
    </row>
    <row r="146" spans="1:11" x14ac:dyDescent="0.2">
      <c r="A146" s="7" t="s">
        <v>429</v>
      </c>
      <c r="B146" s="65">
        <v>2</v>
      </c>
      <c r="C146" s="34">
        <f>IF(B163=0, "-", B146/B163)</f>
        <v>1.7094017094017096E-2</v>
      </c>
      <c r="D146" s="65">
        <v>2</v>
      </c>
      <c r="E146" s="9">
        <f>IF(D163=0, "-", D146/D163)</f>
        <v>2.4390243902439025E-2</v>
      </c>
      <c r="F146" s="81">
        <v>16</v>
      </c>
      <c r="G146" s="34">
        <f>IF(F163=0, "-", F146/F163)</f>
        <v>3.6529680365296802E-2</v>
      </c>
      <c r="H146" s="65">
        <v>11</v>
      </c>
      <c r="I146" s="9">
        <f>IF(H163=0, "-", H146/H163)</f>
        <v>2.4663677130044841E-2</v>
      </c>
      <c r="J146" s="8">
        <f t="shared" si="12"/>
        <v>0</v>
      </c>
      <c r="K146" s="9">
        <f t="shared" si="13"/>
        <v>0.45454545454545453</v>
      </c>
    </row>
    <row r="147" spans="1:11" x14ac:dyDescent="0.2">
      <c r="A147" s="7" t="s">
        <v>430</v>
      </c>
      <c r="B147" s="65">
        <v>0</v>
      </c>
      <c r="C147" s="34">
        <f>IF(B163=0, "-", B147/B163)</f>
        <v>0</v>
      </c>
      <c r="D147" s="65">
        <v>0</v>
      </c>
      <c r="E147" s="9">
        <f>IF(D163=0, "-", D147/D163)</f>
        <v>0</v>
      </c>
      <c r="F147" s="81">
        <v>2</v>
      </c>
      <c r="G147" s="34">
        <f>IF(F163=0, "-", F147/F163)</f>
        <v>4.5662100456621002E-3</v>
      </c>
      <c r="H147" s="65">
        <v>0</v>
      </c>
      <c r="I147" s="9">
        <f>IF(H163=0, "-", H147/H163)</f>
        <v>0</v>
      </c>
      <c r="J147" s="8" t="str">
        <f t="shared" si="12"/>
        <v>-</v>
      </c>
      <c r="K147" s="9" t="str">
        <f t="shared" si="13"/>
        <v>-</v>
      </c>
    </row>
    <row r="148" spans="1:11" x14ac:dyDescent="0.2">
      <c r="A148" s="7" t="s">
        <v>431</v>
      </c>
      <c r="B148" s="65">
        <v>1</v>
      </c>
      <c r="C148" s="34">
        <f>IF(B163=0, "-", B148/B163)</f>
        <v>8.5470085470085479E-3</v>
      </c>
      <c r="D148" s="65">
        <v>2</v>
      </c>
      <c r="E148" s="9">
        <f>IF(D163=0, "-", D148/D163)</f>
        <v>2.4390243902439025E-2</v>
      </c>
      <c r="F148" s="81">
        <v>10</v>
      </c>
      <c r="G148" s="34">
        <f>IF(F163=0, "-", F148/F163)</f>
        <v>2.2831050228310501E-2</v>
      </c>
      <c r="H148" s="65">
        <v>6</v>
      </c>
      <c r="I148" s="9">
        <f>IF(H163=0, "-", H148/H163)</f>
        <v>1.3452914798206279E-2</v>
      </c>
      <c r="J148" s="8">
        <f t="shared" si="12"/>
        <v>-0.5</v>
      </c>
      <c r="K148" s="9">
        <f t="shared" si="13"/>
        <v>0.66666666666666663</v>
      </c>
    </row>
    <row r="149" spans="1:11" x14ac:dyDescent="0.2">
      <c r="A149" s="7" t="s">
        <v>432</v>
      </c>
      <c r="B149" s="65">
        <v>1</v>
      </c>
      <c r="C149" s="34">
        <f>IF(B163=0, "-", B149/B163)</f>
        <v>8.5470085470085479E-3</v>
      </c>
      <c r="D149" s="65">
        <v>0</v>
      </c>
      <c r="E149" s="9">
        <f>IF(D163=0, "-", D149/D163)</f>
        <v>0</v>
      </c>
      <c r="F149" s="81">
        <v>2</v>
      </c>
      <c r="G149" s="34">
        <f>IF(F163=0, "-", F149/F163)</f>
        <v>4.5662100456621002E-3</v>
      </c>
      <c r="H149" s="65">
        <v>1</v>
      </c>
      <c r="I149" s="9">
        <f>IF(H163=0, "-", H149/H163)</f>
        <v>2.242152466367713E-3</v>
      </c>
      <c r="J149" s="8" t="str">
        <f t="shared" si="12"/>
        <v>-</v>
      </c>
      <c r="K149" s="9">
        <f t="shared" si="13"/>
        <v>1</v>
      </c>
    </row>
    <row r="150" spans="1:11" x14ac:dyDescent="0.2">
      <c r="A150" s="7" t="s">
        <v>433</v>
      </c>
      <c r="B150" s="65">
        <v>3</v>
      </c>
      <c r="C150" s="34">
        <f>IF(B163=0, "-", B150/B163)</f>
        <v>2.564102564102564E-2</v>
      </c>
      <c r="D150" s="65">
        <v>0</v>
      </c>
      <c r="E150" s="9">
        <f>IF(D163=0, "-", D150/D163)</f>
        <v>0</v>
      </c>
      <c r="F150" s="81">
        <v>22</v>
      </c>
      <c r="G150" s="34">
        <f>IF(F163=0, "-", F150/F163)</f>
        <v>5.0228310502283102E-2</v>
      </c>
      <c r="H150" s="65">
        <v>0</v>
      </c>
      <c r="I150" s="9">
        <f>IF(H163=0, "-", H150/H163)</f>
        <v>0</v>
      </c>
      <c r="J150" s="8" t="str">
        <f t="shared" si="12"/>
        <v>-</v>
      </c>
      <c r="K150" s="9" t="str">
        <f t="shared" si="13"/>
        <v>-</v>
      </c>
    </row>
    <row r="151" spans="1:11" x14ac:dyDescent="0.2">
      <c r="A151" s="7" t="s">
        <v>434</v>
      </c>
      <c r="B151" s="65">
        <v>4</v>
      </c>
      <c r="C151" s="34">
        <f>IF(B163=0, "-", B151/B163)</f>
        <v>3.4188034188034191E-2</v>
      </c>
      <c r="D151" s="65">
        <v>8</v>
      </c>
      <c r="E151" s="9">
        <f>IF(D163=0, "-", D151/D163)</f>
        <v>9.7560975609756101E-2</v>
      </c>
      <c r="F151" s="81">
        <v>33</v>
      </c>
      <c r="G151" s="34">
        <f>IF(F163=0, "-", F151/F163)</f>
        <v>7.5342465753424653E-2</v>
      </c>
      <c r="H151" s="65">
        <v>40</v>
      </c>
      <c r="I151" s="9">
        <f>IF(H163=0, "-", H151/H163)</f>
        <v>8.9686098654708515E-2</v>
      </c>
      <c r="J151" s="8">
        <f t="shared" si="12"/>
        <v>-0.5</v>
      </c>
      <c r="K151" s="9">
        <f t="shared" si="13"/>
        <v>-0.17499999999999999</v>
      </c>
    </row>
    <row r="152" spans="1:11" x14ac:dyDescent="0.2">
      <c r="A152" s="7" t="s">
        <v>435</v>
      </c>
      <c r="B152" s="65">
        <v>9</v>
      </c>
      <c r="C152" s="34">
        <f>IF(B163=0, "-", B152/B163)</f>
        <v>7.6923076923076927E-2</v>
      </c>
      <c r="D152" s="65">
        <v>9</v>
      </c>
      <c r="E152" s="9">
        <f>IF(D163=0, "-", D152/D163)</f>
        <v>0.10975609756097561</v>
      </c>
      <c r="F152" s="81">
        <v>43</v>
      </c>
      <c r="G152" s="34">
        <f>IF(F163=0, "-", F152/F163)</f>
        <v>9.8173515981735154E-2</v>
      </c>
      <c r="H152" s="65">
        <v>45</v>
      </c>
      <c r="I152" s="9">
        <f>IF(H163=0, "-", H152/H163)</f>
        <v>0.10089686098654709</v>
      </c>
      <c r="J152" s="8">
        <f t="shared" si="12"/>
        <v>0</v>
      </c>
      <c r="K152" s="9">
        <f t="shared" si="13"/>
        <v>-4.4444444444444446E-2</v>
      </c>
    </row>
    <row r="153" spans="1:11" x14ac:dyDescent="0.2">
      <c r="A153" s="7" t="s">
        <v>436</v>
      </c>
      <c r="B153" s="65">
        <v>4</v>
      </c>
      <c r="C153" s="34">
        <f>IF(B163=0, "-", B153/B163)</f>
        <v>3.4188034188034191E-2</v>
      </c>
      <c r="D153" s="65">
        <v>3</v>
      </c>
      <c r="E153" s="9">
        <f>IF(D163=0, "-", D153/D163)</f>
        <v>3.6585365853658534E-2</v>
      </c>
      <c r="F153" s="81">
        <v>13</v>
      </c>
      <c r="G153" s="34">
        <f>IF(F163=0, "-", F153/F163)</f>
        <v>2.9680365296803651E-2</v>
      </c>
      <c r="H153" s="65">
        <v>18</v>
      </c>
      <c r="I153" s="9">
        <f>IF(H163=0, "-", H153/H163)</f>
        <v>4.0358744394618833E-2</v>
      </c>
      <c r="J153" s="8">
        <f t="shared" si="12"/>
        <v>0.33333333333333331</v>
      </c>
      <c r="K153" s="9">
        <f t="shared" si="13"/>
        <v>-0.27777777777777779</v>
      </c>
    </row>
    <row r="154" spans="1:11" x14ac:dyDescent="0.2">
      <c r="A154" s="7" t="s">
        <v>437</v>
      </c>
      <c r="B154" s="65">
        <v>6</v>
      </c>
      <c r="C154" s="34">
        <f>IF(B163=0, "-", B154/B163)</f>
        <v>5.128205128205128E-2</v>
      </c>
      <c r="D154" s="65">
        <v>5</v>
      </c>
      <c r="E154" s="9">
        <f>IF(D163=0, "-", D154/D163)</f>
        <v>6.097560975609756E-2</v>
      </c>
      <c r="F154" s="81">
        <v>37</v>
      </c>
      <c r="G154" s="34">
        <f>IF(F163=0, "-", F154/F163)</f>
        <v>8.4474885844748854E-2</v>
      </c>
      <c r="H154" s="65">
        <v>37</v>
      </c>
      <c r="I154" s="9">
        <f>IF(H163=0, "-", H154/H163)</f>
        <v>8.2959641255605385E-2</v>
      </c>
      <c r="J154" s="8">
        <f t="shared" si="12"/>
        <v>0.2</v>
      </c>
      <c r="K154" s="9">
        <f t="shared" si="13"/>
        <v>0</v>
      </c>
    </row>
    <row r="155" spans="1:11" x14ac:dyDescent="0.2">
      <c r="A155" s="7" t="s">
        <v>438</v>
      </c>
      <c r="B155" s="65">
        <v>3</v>
      </c>
      <c r="C155" s="34">
        <f>IF(B163=0, "-", B155/B163)</f>
        <v>2.564102564102564E-2</v>
      </c>
      <c r="D155" s="65">
        <v>2</v>
      </c>
      <c r="E155" s="9">
        <f>IF(D163=0, "-", D155/D163)</f>
        <v>2.4390243902439025E-2</v>
      </c>
      <c r="F155" s="81">
        <v>6</v>
      </c>
      <c r="G155" s="34">
        <f>IF(F163=0, "-", F155/F163)</f>
        <v>1.3698630136986301E-2</v>
      </c>
      <c r="H155" s="65">
        <v>5</v>
      </c>
      <c r="I155" s="9">
        <f>IF(H163=0, "-", H155/H163)</f>
        <v>1.1210762331838564E-2</v>
      </c>
      <c r="J155" s="8">
        <f t="shared" si="12"/>
        <v>0.5</v>
      </c>
      <c r="K155" s="9">
        <f t="shared" si="13"/>
        <v>0.2</v>
      </c>
    </row>
    <row r="156" spans="1:11" x14ac:dyDescent="0.2">
      <c r="A156" s="7" t="s">
        <v>439</v>
      </c>
      <c r="B156" s="65">
        <v>12</v>
      </c>
      <c r="C156" s="34">
        <f>IF(B163=0, "-", B156/B163)</f>
        <v>0.10256410256410256</v>
      </c>
      <c r="D156" s="65">
        <v>5</v>
      </c>
      <c r="E156" s="9">
        <f>IF(D163=0, "-", D156/D163)</f>
        <v>6.097560975609756E-2</v>
      </c>
      <c r="F156" s="81">
        <v>21</v>
      </c>
      <c r="G156" s="34">
        <f>IF(F163=0, "-", F156/F163)</f>
        <v>4.7945205479452052E-2</v>
      </c>
      <c r="H156" s="65">
        <v>21</v>
      </c>
      <c r="I156" s="9">
        <f>IF(H163=0, "-", H156/H163)</f>
        <v>4.708520179372197E-2</v>
      </c>
      <c r="J156" s="8">
        <f t="shared" si="12"/>
        <v>1.4</v>
      </c>
      <c r="K156" s="9">
        <f t="shared" si="13"/>
        <v>0</v>
      </c>
    </row>
    <row r="157" spans="1:11" x14ac:dyDescent="0.2">
      <c r="A157" s="7" t="s">
        <v>440</v>
      </c>
      <c r="B157" s="65">
        <v>23</v>
      </c>
      <c r="C157" s="34">
        <f>IF(B163=0, "-", B157/B163)</f>
        <v>0.19658119658119658</v>
      </c>
      <c r="D157" s="65">
        <v>11</v>
      </c>
      <c r="E157" s="9">
        <f>IF(D163=0, "-", D157/D163)</f>
        <v>0.13414634146341464</v>
      </c>
      <c r="F157" s="81">
        <v>57</v>
      </c>
      <c r="G157" s="34">
        <f>IF(F163=0, "-", F157/F163)</f>
        <v>0.13013698630136986</v>
      </c>
      <c r="H157" s="65">
        <v>52</v>
      </c>
      <c r="I157" s="9">
        <f>IF(H163=0, "-", H157/H163)</f>
        <v>0.11659192825112108</v>
      </c>
      <c r="J157" s="8">
        <f t="shared" si="12"/>
        <v>1.0909090909090908</v>
      </c>
      <c r="K157" s="9">
        <f t="shared" si="13"/>
        <v>9.6153846153846159E-2</v>
      </c>
    </row>
    <row r="158" spans="1:11" x14ac:dyDescent="0.2">
      <c r="A158" s="7" t="s">
        <v>441</v>
      </c>
      <c r="B158" s="65">
        <v>5</v>
      </c>
      <c r="C158" s="34">
        <f>IF(B163=0, "-", B158/B163)</f>
        <v>4.2735042735042736E-2</v>
      </c>
      <c r="D158" s="65">
        <v>3</v>
      </c>
      <c r="E158" s="9">
        <f>IF(D163=0, "-", D158/D163)</f>
        <v>3.6585365853658534E-2</v>
      </c>
      <c r="F158" s="81">
        <v>19</v>
      </c>
      <c r="G158" s="34">
        <f>IF(F163=0, "-", F158/F163)</f>
        <v>4.3378995433789952E-2</v>
      </c>
      <c r="H158" s="65">
        <v>15</v>
      </c>
      <c r="I158" s="9">
        <f>IF(H163=0, "-", H158/H163)</f>
        <v>3.3632286995515695E-2</v>
      </c>
      <c r="J158" s="8">
        <f t="shared" si="12"/>
        <v>0.66666666666666663</v>
      </c>
      <c r="K158" s="9">
        <f t="shared" si="13"/>
        <v>0.26666666666666666</v>
      </c>
    </row>
    <row r="159" spans="1:11" x14ac:dyDescent="0.2">
      <c r="A159" s="7" t="s">
        <v>442</v>
      </c>
      <c r="B159" s="65">
        <v>4</v>
      </c>
      <c r="C159" s="34">
        <f>IF(B163=0, "-", B159/B163)</f>
        <v>3.4188034188034191E-2</v>
      </c>
      <c r="D159" s="65">
        <v>1</v>
      </c>
      <c r="E159" s="9">
        <f>IF(D163=0, "-", D159/D163)</f>
        <v>1.2195121951219513E-2</v>
      </c>
      <c r="F159" s="81">
        <v>20</v>
      </c>
      <c r="G159" s="34">
        <f>IF(F163=0, "-", F159/F163)</f>
        <v>4.5662100456621002E-2</v>
      </c>
      <c r="H159" s="65">
        <v>15</v>
      </c>
      <c r="I159" s="9">
        <f>IF(H163=0, "-", H159/H163)</f>
        <v>3.3632286995515695E-2</v>
      </c>
      <c r="J159" s="8">
        <f t="shared" si="12"/>
        <v>3</v>
      </c>
      <c r="K159" s="9">
        <f t="shared" si="13"/>
        <v>0.33333333333333331</v>
      </c>
    </row>
    <row r="160" spans="1:11" x14ac:dyDescent="0.2">
      <c r="A160" s="7" t="s">
        <v>443</v>
      </c>
      <c r="B160" s="65">
        <v>14</v>
      </c>
      <c r="C160" s="34">
        <f>IF(B163=0, "-", B160/B163)</f>
        <v>0.11965811965811966</v>
      </c>
      <c r="D160" s="65">
        <v>8</v>
      </c>
      <c r="E160" s="9">
        <f>IF(D163=0, "-", D160/D163)</f>
        <v>9.7560975609756101E-2</v>
      </c>
      <c r="F160" s="81">
        <v>27</v>
      </c>
      <c r="G160" s="34">
        <f>IF(F163=0, "-", F160/F163)</f>
        <v>6.1643835616438353E-2</v>
      </c>
      <c r="H160" s="65">
        <v>70</v>
      </c>
      <c r="I160" s="9">
        <f>IF(H163=0, "-", H160/H163)</f>
        <v>0.15695067264573992</v>
      </c>
      <c r="J160" s="8">
        <f t="shared" si="12"/>
        <v>0.75</v>
      </c>
      <c r="K160" s="9">
        <f t="shared" si="13"/>
        <v>-0.61428571428571432</v>
      </c>
    </row>
    <row r="161" spans="1:11" x14ac:dyDescent="0.2">
      <c r="A161" s="7" t="s">
        <v>444</v>
      </c>
      <c r="B161" s="65">
        <v>7</v>
      </c>
      <c r="C161" s="34">
        <f>IF(B163=0, "-", B161/B163)</f>
        <v>5.9829059829059832E-2</v>
      </c>
      <c r="D161" s="65">
        <v>5</v>
      </c>
      <c r="E161" s="9">
        <f>IF(D163=0, "-", D161/D163)</f>
        <v>6.097560975609756E-2</v>
      </c>
      <c r="F161" s="81">
        <v>15</v>
      </c>
      <c r="G161" s="34">
        <f>IF(F163=0, "-", F161/F163)</f>
        <v>3.4246575342465752E-2</v>
      </c>
      <c r="H161" s="65">
        <v>22</v>
      </c>
      <c r="I161" s="9">
        <f>IF(H163=0, "-", H161/H163)</f>
        <v>4.9327354260089683E-2</v>
      </c>
      <c r="J161" s="8">
        <f t="shared" si="12"/>
        <v>0.4</v>
      </c>
      <c r="K161" s="9">
        <f t="shared" si="13"/>
        <v>-0.31818181818181818</v>
      </c>
    </row>
    <row r="162" spans="1:11" x14ac:dyDescent="0.2">
      <c r="A162" s="2"/>
      <c r="B162" s="68"/>
      <c r="C162" s="33"/>
      <c r="D162" s="68"/>
      <c r="E162" s="6"/>
      <c r="F162" s="82"/>
      <c r="G162" s="33"/>
      <c r="H162" s="68"/>
      <c r="I162" s="6"/>
      <c r="J162" s="5"/>
      <c r="K162" s="6"/>
    </row>
    <row r="163" spans="1:11" s="43" customFormat="1" x14ac:dyDescent="0.2">
      <c r="A163" s="162" t="s">
        <v>575</v>
      </c>
      <c r="B163" s="71">
        <f>SUM(B142:B162)</f>
        <v>117</v>
      </c>
      <c r="C163" s="40">
        <f>B163/6214</f>
        <v>1.8828451882845189E-2</v>
      </c>
      <c r="D163" s="71">
        <f>SUM(D142:D162)</f>
        <v>82</v>
      </c>
      <c r="E163" s="41">
        <f>D163/6802</f>
        <v>1.2055277859453102E-2</v>
      </c>
      <c r="F163" s="77">
        <f>SUM(F142:F162)</f>
        <v>438</v>
      </c>
      <c r="G163" s="42">
        <f>F163/35131</f>
        <v>1.2467621189263044E-2</v>
      </c>
      <c r="H163" s="71">
        <f>SUM(H142:H162)</f>
        <v>446</v>
      </c>
      <c r="I163" s="41">
        <f>H163/36274</f>
        <v>1.2295307934057451E-2</v>
      </c>
      <c r="J163" s="37">
        <f>IF(D163=0, "-", IF((B163-D163)/D163&lt;10, (B163-D163)/D163, "&gt;999%"))</f>
        <v>0.42682926829268292</v>
      </c>
      <c r="K163" s="38">
        <f>IF(H163=0, "-", IF((F163-H163)/H163&lt;10, (F163-H163)/H163, "&gt;999%"))</f>
        <v>-1.7937219730941704E-2</v>
      </c>
    </row>
    <row r="164" spans="1:11" x14ac:dyDescent="0.2">
      <c r="B164" s="83"/>
      <c r="D164" s="83"/>
      <c r="F164" s="83"/>
      <c r="H164" s="83"/>
    </row>
    <row r="165" spans="1:11" s="43" customFormat="1" x14ac:dyDescent="0.2">
      <c r="A165" s="162" t="s">
        <v>574</v>
      </c>
      <c r="B165" s="71">
        <v>926</v>
      </c>
      <c r="C165" s="40">
        <f>B165/6214</f>
        <v>0.14901834567106534</v>
      </c>
      <c r="D165" s="71">
        <v>990</v>
      </c>
      <c r="E165" s="41">
        <f>D165/6802</f>
        <v>0.14554542781534843</v>
      </c>
      <c r="F165" s="77">
        <v>4731</v>
      </c>
      <c r="G165" s="42">
        <f>F165/35131</f>
        <v>0.13466738777717685</v>
      </c>
      <c r="H165" s="71">
        <v>4488</v>
      </c>
      <c r="I165" s="41">
        <f>H165/36274</f>
        <v>0.12372498208082924</v>
      </c>
      <c r="J165" s="37">
        <f>IF(D165=0, "-", IF((B165-D165)/D165&lt;10, (B165-D165)/D165, "&gt;999%"))</f>
        <v>-6.4646464646464646E-2</v>
      </c>
      <c r="K165" s="38">
        <f>IF(H165=0, "-", IF((F165-H165)/H165&lt;10, (F165-H165)/H165, "&gt;999%"))</f>
        <v>5.4144385026737969E-2</v>
      </c>
    </row>
    <row r="166" spans="1:11" x14ac:dyDescent="0.2">
      <c r="B166" s="83"/>
      <c r="D166" s="83"/>
      <c r="F166" s="83"/>
      <c r="H166" s="83"/>
    </row>
    <row r="167" spans="1:11" ht="15.75" x14ac:dyDescent="0.25">
      <c r="A167" s="164" t="s">
        <v>120</v>
      </c>
      <c r="B167" s="196" t="s">
        <v>1</v>
      </c>
      <c r="C167" s="200"/>
      <c r="D167" s="200"/>
      <c r="E167" s="197"/>
      <c r="F167" s="196" t="s">
        <v>14</v>
      </c>
      <c r="G167" s="200"/>
      <c r="H167" s="200"/>
      <c r="I167" s="197"/>
      <c r="J167" s="196" t="s">
        <v>15</v>
      </c>
      <c r="K167" s="197"/>
    </row>
    <row r="168" spans="1:11" x14ac:dyDescent="0.2">
      <c r="A168" s="22"/>
      <c r="B168" s="196">
        <f>VALUE(RIGHT($B$2, 4))</f>
        <v>2022</v>
      </c>
      <c r="C168" s="197"/>
      <c r="D168" s="196">
        <f>B168-1</f>
        <v>2021</v>
      </c>
      <c r="E168" s="204"/>
      <c r="F168" s="196">
        <f>B168</f>
        <v>2022</v>
      </c>
      <c r="G168" s="204"/>
      <c r="H168" s="196">
        <f>D168</f>
        <v>2021</v>
      </c>
      <c r="I168" s="204"/>
      <c r="J168" s="140" t="s">
        <v>4</v>
      </c>
      <c r="K168" s="141" t="s">
        <v>2</v>
      </c>
    </row>
    <row r="169" spans="1:11" x14ac:dyDescent="0.2">
      <c r="A169" s="163" t="s">
        <v>153</v>
      </c>
      <c r="B169" s="61" t="s">
        <v>12</v>
      </c>
      <c r="C169" s="62" t="s">
        <v>13</v>
      </c>
      <c r="D169" s="61" t="s">
        <v>12</v>
      </c>
      <c r="E169" s="63" t="s">
        <v>13</v>
      </c>
      <c r="F169" s="62" t="s">
        <v>12</v>
      </c>
      <c r="G169" s="62" t="s">
        <v>13</v>
      </c>
      <c r="H169" s="61" t="s">
        <v>12</v>
      </c>
      <c r="I169" s="63" t="s">
        <v>13</v>
      </c>
      <c r="J169" s="61"/>
      <c r="K169" s="63"/>
    </row>
    <row r="170" spans="1:11" x14ac:dyDescent="0.2">
      <c r="A170" s="7" t="s">
        <v>445</v>
      </c>
      <c r="B170" s="65">
        <v>16</v>
      </c>
      <c r="C170" s="34">
        <f>IF(B173=0, "-", B170/B173)</f>
        <v>0.128</v>
      </c>
      <c r="D170" s="65">
        <v>2</v>
      </c>
      <c r="E170" s="9">
        <f>IF(D173=0, "-", D170/D173)</f>
        <v>2.3809523809523808E-2</v>
      </c>
      <c r="F170" s="81">
        <v>127</v>
      </c>
      <c r="G170" s="34">
        <f>IF(F173=0, "-", F170/F173)</f>
        <v>0.21858864027538727</v>
      </c>
      <c r="H170" s="65">
        <v>77</v>
      </c>
      <c r="I170" s="9">
        <f>IF(H173=0, "-", H170/H173)</f>
        <v>8.2441113490364024E-2</v>
      </c>
      <c r="J170" s="8">
        <f>IF(D170=0, "-", IF((B170-D170)/D170&lt;10, (B170-D170)/D170, "&gt;999%"))</f>
        <v>7</v>
      </c>
      <c r="K170" s="9">
        <f>IF(H170=0, "-", IF((F170-H170)/H170&lt;10, (F170-H170)/H170, "&gt;999%"))</f>
        <v>0.64935064935064934</v>
      </c>
    </row>
    <row r="171" spans="1:11" x14ac:dyDescent="0.2">
      <c r="A171" s="7" t="s">
        <v>446</v>
      </c>
      <c r="B171" s="65">
        <v>109</v>
      </c>
      <c r="C171" s="34">
        <f>IF(B173=0, "-", B171/B173)</f>
        <v>0.872</v>
      </c>
      <c r="D171" s="65">
        <v>82</v>
      </c>
      <c r="E171" s="9">
        <f>IF(D173=0, "-", D171/D173)</f>
        <v>0.97619047619047616</v>
      </c>
      <c r="F171" s="81">
        <v>454</v>
      </c>
      <c r="G171" s="34">
        <f>IF(F173=0, "-", F171/F173)</f>
        <v>0.78141135972461273</v>
      </c>
      <c r="H171" s="65">
        <v>857</v>
      </c>
      <c r="I171" s="9">
        <f>IF(H173=0, "-", H171/H173)</f>
        <v>0.91755888650963602</v>
      </c>
      <c r="J171" s="8">
        <f>IF(D171=0, "-", IF((B171-D171)/D171&lt;10, (B171-D171)/D171, "&gt;999%"))</f>
        <v>0.32926829268292684</v>
      </c>
      <c r="K171" s="9">
        <f>IF(H171=0, "-", IF((F171-H171)/H171&lt;10, (F171-H171)/H171, "&gt;999%"))</f>
        <v>-0.47024504084014002</v>
      </c>
    </row>
    <row r="172" spans="1:11" x14ac:dyDescent="0.2">
      <c r="A172" s="2"/>
      <c r="B172" s="68"/>
      <c r="C172" s="33"/>
      <c r="D172" s="68"/>
      <c r="E172" s="6"/>
      <c r="F172" s="82"/>
      <c r="G172" s="33"/>
      <c r="H172" s="68"/>
      <c r="I172" s="6"/>
      <c r="J172" s="5"/>
      <c r="K172" s="6"/>
    </row>
    <row r="173" spans="1:11" s="43" customFormat="1" x14ac:dyDescent="0.2">
      <c r="A173" s="162" t="s">
        <v>573</v>
      </c>
      <c r="B173" s="71">
        <f>SUM(B170:B172)</f>
        <v>125</v>
      </c>
      <c r="C173" s="40">
        <f>B173/6214</f>
        <v>2.0115867396202126E-2</v>
      </c>
      <c r="D173" s="71">
        <f>SUM(D170:D172)</f>
        <v>84</v>
      </c>
      <c r="E173" s="41">
        <f>D173/6802</f>
        <v>1.2349309026756836E-2</v>
      </c>
      <c r="F173" s="77">
        <f>SUM(F170:F172)</f>
        <v>581</v>
      </c>
      <c r="G173" s="42">
        <f>F173/35131</f>
        <v>1.6538100253337507E-2</v>
      </c>
      <c r="H173" s="71">
        <f>SUM(H170:H172)</f>
        <v>934</v>
      </c>
      <c r="I173" s="41">
        <f>H173/36274</f>
        <v>2.5748469978496995E-2</v>
      </c>
      <c r="J173" s="37">
        <f>IF(D173=0, "-", IF((B173-D173)/D173&lt;10, (B173-D173)/D173, "&gt;999%"))</f>
        <v>0.48809523809523808</v>
      </c>
      <c r="K173" s="38">
        <f>IF(H173=0, "-", IF((F173-H173)/H173&lt;10, (F173-H173)/H173, "&gt;999%"))</f>
        <v>-0.37794432548179874</v>
      </c>
    </row>
    <row r="174" spans="1:11" x14ac:dyDescent="0.2">
      <c r="B174" s="83"/>
      <c r="D174" s="83"/>
      <c r="F174" s="83"/>
      <c r="H174" s="83"/>
    </row>
    <row r="175" spans="1:11" x14ac:dyDescent="0.2">
      <c r="A175" s="163" t="s">
        <v>154</v>
      </c>
      <c r="B175" s="61" t="s">
        <v>12</v>
      </c>
      <c r="C175" s="62" t="s">
        <v>13</v>
      </c>
      <c r="D175" s="61" t="s">
        <v>12</v>
      </c>
      <c r="E175" s="63" t="s">
        <v>13</v>
      </c>
      <c r="F175" s="62" t="s">
        <v>12</v>
      </c>
      <c r="G175" s="62" t="s">
        <v>13</v>
      </c>
      <c r="H175" s="61" t="s">
        <v>12</v>
      </c>
      <c r="I175" s="63" t="s">
        <v>13</v>
      </c>
      <c r="J175" s="61"/>
      <c r="K175" s="63"/>
    </row>
    <row r="176" spans="1:11" x14ac:dyDescent="0.2">
      <c r="A176" s="7" t="s">
        <v>447</v>
      </c>
      <c r="B176" s="65">
        <v>2</v>
      </c>
      <c r="C176" s="34">
        <f>IF(B187=0, "-", B176/B187)</f>
        <v>4.878048780487805E-2</v>
      </c>
      <c r="D176" s="65">
        <v>1</v>
      </c>
      <c r="E176" s="9">
        <f>IF(D187=0, "-", D176/D187)</f>
        <v>5.8823529411764705E-2</v>
      </c>
      <c r="F176" s="81">
        <v>2</v>
      </c>
      <c r="G176" s="34">
        <f>IF(F187=0, "-", F176/F187)</f>
        <v>1.5873015873015872E-2</v>
      </c>
      <c r="H176" s="65">
        <v>2</v>
      </c>
      <c r="I176" s="9">
        <f>IF(H187=0, "-", H176/H187)</f>
        <v>2.8985507246376812E-2</v>
      </c>
      <c r="J176" s="8">
        <f t="shared" ref="J176:J185" si="14">IF(D176=0, "-", IF((B176-D176)/D176&lt;10, (B176-D176)/D176, "&gt;999%"))</f>
        <v>1</v>
      </c>
      <c r="K176" s="9">
        <f t="shared" ref="K176:K185" si="15">IF(H176=0, "-", IF((F176-H176)/H176&lt;10, (F176-H176)/H176, "&gt;999%"))</f>
        <v>0</v>
      </c>
    </row>
    <row r="177" spans="1:11" x14ac:dyDescent="0.2">
      <c r="A177" s="7" t="s">
        <v>448</v>
      </c>
      <c r="B177" s="65">
        <v>3</v>
      </c>
      <c r="C177" s="34">
        <f>IF(B187=0, "-", B177/B187)</f>
        <v>7.3170731707317069E-2</v>
      </c>
      <c r="D177" s="65">
        <v>1</v>
      </c>
      <c r="E177" s="9">
        <f>IF(D187=0, "-", D177/D187)</f>
        <v>5.8823529411764705E-2</v>
      </c>
      <c r="F177" s="81">
        <v>8</v>
      </c>
      <c r="G177" s="34">
        <f>IF(F187=0, "-", F177/F187)</f>
        <v>6.3492063492063489E-2</v>
      </c>
      <c r="H177" s="65">
        <v>8</v>
      </c>
      <c r="I177" s="9">
        <f>IF(H187=0, "-", H177/H187)</f>
        <v>0.11594202898550725</v>
      </c>
      <c r="J177" s="8">
        <f t="shared" si="14"/>
        <v>2</v>
      </c>
      <c r="K177" s="9">
        <f t="shared" si="15"/>
        <v>0</v>
      </c>
    </row>
    <row r="178" spans="1:11" x14ac:dyDescent="0.2">
      <c r="A178" s="7" t="s">
        <v>449</v>
      </c>
      <c r="B178" s="65">
        <v>3</v>
      </c>
      <c r="C178" s="34">
        <f>IF(B187=0, "-", B178/B187)</f>
        <v>7.3170731707317069E-2</v>
      </c>
      <c r="D178" s="65">
        <v>1</v>
      </c>
      <c r="E178" s="9">
        <f>IF(D187=0, "-", D178/D187)</f>
        <v>5.8823529411764705E-2</v>
      </c>
      <c r="F178" s="81">
        <v>6</v>
      </c>
      <c r="G178" s="34">
        <f>IF(F187=0, "-", F178/F187)</f>
        <v>4.7619047619047616E-2</v>
      </c>
      <c r="H178" s="65">
        <v>4</v>
      </c>
      <c r="I178" s="9">
        <f>IF(H187=0, "-", H178/H187)</f>
        <v>5.7971014492753624E-2</v>
      </c>
      <c r="J178" s="8">
        <f t="shared" si="14"/>
        <v>2</v>
      </c>
      <c r="K178" s="9">
        <f t="shared" si="15"/>
        <v>0.5</v>
      </c>
    </row>
    <row r="179" spans="1:11" x14ac:dyDescent="0.2">
      <c r="A179" s="7" t="s">
        <v>450</v>
      </c>
      <c r="B179" s="65">
        <v>3</v>
      </c>
      <c r="C179" s="34">
        <f>IF(B187=0, "-", B179/B187)</f>
        <v>7.3170731707317069E-2</v>
      </c>
      <c r="D179" s="65">
        <v>4</v>
      </c>
      <c r="E179" s="9">
        <f>IF(D187=0, "-", D179/D187)</f>
        <v>0.23529411764705882</v>
      </c>
      <c r="F179" s="81">
        <v>24</v>
      </c>
      <c r="G179" s="34">
        <f>IF(F187=0, "-", F179/F187)</f>
        <v>0.19047619047619047</v>
      </c>
      <c r="H179" s="65">
        <v>11</v>
      </c>
      <c r="I179" s="9">
        <f>IF(H187=0, "-", H179/H187)</f>
        <v>0.15942028985507245</v>
      </c>
      <c r="J179" s="8">
        <f t="shared" si="14"/>
        <v>-0.25</v>
      </c>
      <c r="K179" s="9">
        <f t="shared" si="15"/>
        <v>1.1818181818181819</v>
      </c>
    </row>
    <row r="180" spans="1:11" x14ac:dyDescent="0.2">
      <c r="A180" s="7" t="s">
        <v>451</v>
      </c>
      <c r="B180" s="65">
        <v>1</v>
      </c>
      <c r="C180" s="34">
        <f>IF(B187=0, "-", B180/B187)</f>
        <v>2.4390243902439025E-2</v>
      </c>
      <c r="D180" s="65">
        <v>0</v>
      </c>
      <c r="E180" s="9">
        <f>IF(D187=0, "-", D180/D187)</f>
        <v>0</v>
      </c>
      <c r="F180" s="81">
        <v>3</v>
      </c>
      <c r="G180" s="34">
        <f>IF(F187=0, "-", F180/F187)</f>
        <v>2.3809523809523808E-2</v>
      </c>
      <c r="H180" s="65">
        <v>3</v>
      </c>
      <c r="I180" s="9">
        <f>IF(H187=0, "-", H180/H187)</f>
        <v>4.3478260869565216E-2</v>
      </c>
      <c r="J180" s="8" t="str">
        <f t="shared" si="14"/>
        <v>-</v>
      </c>
      <c r="K180" s="9">
        <f t="shared" si="15"/>
        <v>0</v>
      </c>
    </row>
    <row r="181" spans="1:11" x14ac:dyDescent="0.2">
      <c r="A181" s="7" t="s">
        <v>452</v>
      </c>
      <c r="B181" s="65">
        <v>0</v>
      </c>
      <c r="C181" s="34">
        <f>IF(B187=0, "-", B181/B187)</f>
        <v>0</v>
      </c>
      <c r="D181" s="65">
        <v>4</v>
      </c>
      <c r="E181" s="9">
        <f>IF(D187=0, "-", D181/D187)</f>
        <v>0.23529411764705882</v>
      </c>
      <c r="F181" s="81">
        <v>5</v>
      </c>
      <c r="G181" s="34">
        <f>IF(F187=0, "-", F181/F187)</f>
        <v>3.968253968253968E-2</v>
      </c>
      <c r="H181" s="65">
        <v>8</v>
      </c>
      <c r="I181" s="9">
        <f>IF(H187=0, "-", H181/H187)</f>
        <v>0.11594202898550725</v>
      </c>
      <c r="J181" s="8">
        <f t="shared" si="14"/>
        <v>-1</v>
      </c>
      <c r="K181" s="9">
        <f t="shared" si="15"/>
        <v>-0.375</v>
      </c>
    </row>
    <row r="182" spans="1:11" x14ac:dyDescent="0.2">
      <c r="A182" s="7" t="s">
        <v>453</v>
      </c>
      <c r="B182" s="65">
        <v>0</v>
      </c>
      <c r="C182" s="34">
        <f>IF(B187=0, "-", B182/B187)</f>
        <v>0</v>
      </c>
      <c r="D182" s="65">
        <v>0</v>
      </c>
      <c r="E182" s="9">
        <f>IF(D187=0, "-", D182/D187)</f>
        <v>0</v>
      </c>
      <c r="F182" s="81">
        <v>0</v>
      </c>
      <c r="G182" s="34">
        <f>IF(F187=0, "-", F182/F187)</f>
        <v>0</v>
      </c>
      <c r="H182" s="65">
        <v>4</v>
      </c>
      <c r="I182" s="9">
        <f>IF(H187=0, "-", H182/H187)</f>
        <v>5.7971014492753624E-2</v>
      </c>
      <c r="J182" s="8" t="str">
        <f t="shared" si="14"/>
        <v>-</v>
      </c>
      <c r="K182" s="9">
        <f t="shared" si="15"/>
        <v>-1</v>
      </c>
    </row>
    <row r="183" spans="1:11" x14ac:dyDescent="0.2">
      <c r="A183" s="7" t="s">
        <v>454</v>
      </c>
      <c r="B183" s="65">
        <v>1</v>
      </c>
      <c r="C183" s="34">
        <f>IF(B187=0, "-", B183/B187)</f>
        <v>2.4390243902439025E-2</v>
      </c>
      <c r="D183" s="65">
        <v>2</v>
      </c>
      <c r="E183" s="9">
        <f>IF(D187=0, "-", D183/D187)</f>
        <v>0.11764705882352941</v>
      </c>
      <c r="F183" s="81">
        <v>7</v>
      </c>
      <c r="G183" s="34">
        <f>IF(F187=0, "-", F183/F187)</f>
        <v>5.5555555555555552E-2</v>
      </c>
      <c r="H183" s="65">
        <v>6</v>
      </c>
      <c r="I183" s="9">
        <f>IF(H187=0, "-", H183/H187)</f>
        <v>8.6956521739130432E-2</v>
      </c>
      <c r="J183" s="8">
        <f t="shared" si="14"/>
        <v>-0.5</v>
      </c>
      <c r="K183" s="9">
        <f t="shared" si="15"/>
        <v>0.16666666666666666</v>
      </c>
    </row>
    <row r="184" spans="1:11" x14ac:dyDescent="0.2">
      <c r="A184" s="7" t="s">
        <v>455</v>
      </c>
      <c r="B184" s="65">
        <v>23</v>
      </c>
      <c r="C184" s="34">
        <f>IF(B187=0, "-", B184/B187)</f>
        <v>0.56097560975609762</v>
      </c>
      <c r="D184" s="65">
        <v>2</v>
      </c>
      <c r="E184" s="9">
        <f>IF(D187=0, "-", D184/D187)</f>
        <v>0.11764705882352941</v>
      </c>
      <c r="F184" s="81">
        <v>53</v>
      </c>
      <c r="G184" s="34">
        <f>IF(F187=0, "-", F184/F187)</f>
        <v>0.42063492063492064</v>
      </c>
      <c r="H184" s="65">
        <v>12</v>
      </c>
      <c r="I184" s="9">
        <f>IF(H187=0, "-", H184/H187)</f>
        <v>0.17391304347826086</v>
      </c>
      <c r="J184" s="8" t="str">
        <f t="shared" si="14"/>
        <v>&gt;999%</v>
      </c>
      <c r="K184" s="9">
        <f t="shared" si="15"/>
        <v>3.4166666666666665</v>
      </c>
    </row>
    <row r="185" spans="1:11" x14ac:dyDescent="0.2">
      <c r="A185" s="7" t="s">
        <v>456</v>
      </c>
      <c r="B185" s="65">
        <v>5</v>
      </c>
      <c r="C185" s="34">
        <f>IF(B187=0, "-", B185/B187)</f>
        <v>0.12195121951219512</v>
      </c>
      <c r="D185" s="65">
        <v>2</v>
      </c>
      <c r="E185" s="9">
        <f>IF(D187=0, "-", D185/D187)</f>
        <v>0.11764705882352941</v>
      </c>
      <c r="F185" s="81">
        <v>18</v>
      </c>
      <c r="G185" s="34">
        <f>IF(F187=0, "-", F185/F187)</f>
        <v>0.14285714285714285</v>
      </c>
      <c r="H185" s="65">
        <v>11</v>
      </c>
      <c r="I185" s="9">
        <f>IF(H187=0, "-", H185/H187)</f>
        <v>0.15942028985507245</v>
      </c>
      <c r="J185" s="8">
        <f t="shared" si="14"/>
        <v>1.5</v>
      </c>
      <c r="K185" s="9">
        <f t="shared" si="15"/>
        <v>0.63636363636363635</v>
      </c>
    </row>
    <row r="186" spans="1:11" x14ac:dyDescent="0.2">
      <c r="A186" s="2"/>
      <c r="B186" s="68"/>
      <c r="C186" s="33"/>
      <c r="D186" s="68"/>
      <c r="E186" s="6"/>
      <c r="F186" s="82"/>
      <c r="G186" s="33"/>
      <c r="H186" s="68"/>
      <c r="I186" s="6"/>
      <c r="J186" s="5"/>
      <c r="K186" s="6"/>
    </row>
    <row r="187" spans="1:11" s="43" customFormat="1" x14ac:dyDescent="0.2">
      <c r="A187" s="162" t="s">
        <v>572</v>
      </c>
      <c r="B187" s="71">
        <f>SUM(B176:B186)</f>
        <v>41</v>
      </c>
      <c r="C187" s="40">
        <f>B187/6214</f>
        <v>6.5980045059542969E-3</v>
      </c>
      <c r="D187" s="71">
        <f>SUM(D176:D186)</f>
        <v>17</v>
      </c>
      <c r="E187" s="41">
        <f>D187/6802</f>
        <v>2.4992649220817406E-3</v>
      </c>
      <c r="F187" s="77">
        <f>SUM(F176:F186)</f>
        <v>126</v>
      </c>
      <c r="G187" s="42">
        <f>F187/35131</f>
        <v>3.5865759585551223E-3</v>
      </c>
      <c r="H187" s="71">
        <f>SUM(H176:H186)</f>
        <v>69</v>
      </c>
      <c r="I187" s="41">
        <f>H187/36274</f>
        <v>1.9021888956277223E-3</v>
      </c>
      <c r="J187" s="37">
        <f>IF(D187=0, "-", IF((B187-D187)/D187&lt;10, (B187-D187)/D187, "&gt;999%"))</f>
        <v>1.411764705882353</v>
      </c>
      <c r="K187" s="38">
        <f>IF(H187=0, "-", IF((F187-H187)/H187&lt;10, (F187-H187)/H187, "&gt;999%"))</f>
        <v>0.82608695652173914</v>
      </c>
    </row>
    <row r="188" spans="1:11" x14ac:dyDescent="0.2">
      <c r="B188" s="83"/>
      <c r="D188" s="83"/>
      <c r="F188" s="83"/>
      <c r="H188" s="83"/>
    </row>
    <row r="189" spans="1:11" s="43" customFormat="1" x14ac:dyDescent="0.2">
      <c r="A189" s="162" t="s">
        <v>571</v>
      </c>
      <c r="B189" s="71">
        <v>166</v>
      </c>
      <c r="C189" s="40">
        <f>B189/6214</f>
        <v>2.6713871902156423E-2</v>
      </c>
      <c r="D189" s="71">
        <v>101</v>
      </c>
      <c r="E189" s="41">
        <f>D189/6802</f>
        <v>1.4848573948838577E-2</v>
      </c>
      <c r="F189" s="77">
        <v>707</v>
      </c>
      <c r="G189" s="42">
        <f>F189/35131</f>
        <v>2.012467621189263E-2</v>
      </c>
      <c r="H189" s="71">
        <v>1003</v>
      </c>
      <c r="I189" s="41">
        <f>H189/36274</f>
        <v>2.7650658874124719E-2</v>
      </c>
      <c r="J189" s="37">
        <f>IF(D189=0, "-", IF((B189-D189)/D189&lt;10, (B189-D189)/D189, "&gt;999%"))</f>
        <v>0.64356435643564358</v>
      </c>
      <c r="K189" s="38">
        <f>IF(H189=0, "-", IF((F189-H189)/H189&lt;10, (F189-H189)/H189, "&gt;999%"))</f>
        <v>-0.29511465603190429</v>
      </c>
    </row>
    <row r="190" spans="1:11" x14ac:dyDescent="0.2">
      <c r="B190" s="83"/>
      <c r="D190" s="83"/>
      <c r="F190" s="83"/>
      <c r="H190" s="83"/>
    </row>
    <row r="191" spans="1:11" x14ac:dyDescent="0.2">
      <c r="A191" s="27" t="s">
        <v>569</v>
      </c>
      <c r="B191" s="71">
        <f>B195-B193</f>
        <v>2822</v>
      </c>
      <c r="C191" s="40">
        <f>B191/6214</f>
        <v>0.45413582233665917</v>
      </c>
      <c r="D191" s="71">
        <f>D195-D193</f>
        <v>3145</v>
      </c>
      <c r="E191" s="41">
        <f>D191/6802</f>
        <v>0.462364010585122</v>
      </c>
      <c r="F191" s="77">
        <f>F195-F193</f>
        <v>16791</v>
      </c>
      <c r="G191" s="42">
        <f>F191/35131</f>
        <v>0.47795394381030998</v>
      </c>
      <c r="H191" s="71">
        <f>H195-H193</f>
        <v>17742</v>
      </c>
      <c r="I191" s="41">
        <f>H191/36274</f>
        <v>0.4891106577714065</v>
      </c>
      <c r="J191" s="37">
        <f>IF(D191=0, "-", IF((B191-D191)/D191&lt;10, (B191-D191)/D191, "&gt;999%"))</f>
        <v>-0.10270270270270271</v>
      </c>
      <c r="K191" s="38">
        <f>IF(H191=0, "-", IF((F191-H191)/H191&lt;10, (F191-H191)/H191, "&gt;999%"))</f>
        <v>-5.3601623266824487E-2</v>
      </c>
    </row>
    <row r="192" spans="1:11" x14ac:dyDescent="0.2">
      <c r="A192" s="27"/>
      <c r="B192" s="71"/>
      <c r="C192" s="40"/>
      <c r="D192" s="71"/>
      <c r="E192" s="41"/>
      <c r="F192" s="77"/>
      <c r="G192" s="42"/>
      <c r="H192" s="71"/>
      <c r="I192" s="41"/>
      <c r="J192" s="37"/>
      <c r="K192" s="38"/>
    </row>
    <row r="193" spans="1:11" x14ac:dyDescent="0.2">
      <c r="A193" s="27" t="s">
        <v>570</v>
      </c>
      <c r="B193" s="71">
        <v>400</v>
      </c>
      <c r="C193" s="40">
        <f>B193/6214</f>
        <v>6.4370775667846797E-2</v>
      </c>
      <c r="D193" s="71">
        <v>316</v>
      </c>
      <c r="E193" s="41">
        <f>D193/6802</f>
        <v>4.645692443399E-2</v>
      </c>
      <c r="F193" s="77">
        <v>1745</v>
      </c>
      <c r="G193" s="42">
        <f>F193/35131</f>
        <v>4.9671230537132446E-2</v>
      </c>
      <c r="H193" s="71">
        <v>1573</v>
      </c>
      <c r="I193" s="41">
        <f>H193/36274</f>
        <v>4.3364393229310252E-2</v>
      </c>
      <c r="J193" s="37">
        <f>IF(D193=0, "-", IF((B193-D193)/D193&lt;10, (B193-D193)/D193, "&gt;999%"))</f>
        <v>0.26582278481012656</v>
      </c>
      <c r="K193" s="38">
        <f>IF(H193=0, "-", IF((F193-H193)/H193&lt;10, (F193-H193)/H193, "&gt;999%"))</f>
        <v>0.10934520025429116</v>
      </c>
    </row>
    <row r="194" spans="1:11" x14ac:dyDescent="0.2">
      <c r="A194" s="27"/>
      <c r="B194" s="71"/>
      <c r="C194" s="40"/>
      <c r="D194" s="71"/>
      <c r="E194" s="41"/>
      <c r="F194" s="77"/>
      <c r="G194" s="42"/>
      <c r="H194" s="71"/>
      <c r="I194" s="41"/>
      <c r="J194" s="37"/>
      <c r="K194" s="38"/>
    </row>
    <row r="195" spans="1:11" x14ac:dyDescent="0.2">
      <c r="A195" s="27" t="s">
        <v>568</v>
      </c>
      <c r="B195" s="71">
        <v>3222</v>
      </c>
      <c r="C195" s="40">
        <f>B195/6214</f>
        <v>0.51850659800450594</v>
      </c>
      <c r="D195" s="71">
        <v>3461</v>
      </c>
      <c r="E195" s="41">
        <f>D195/6802</f>
        <v>0.50882093501911208</v>
      </c>
      <c r="F195" s="77">
        <v>18536</v>
      </c>
      <c r="G195" s="42">
        <f>F195/35131</f>
        <v>0.52762517434744238</v>
      </c>
      <c r="H195" s="71">
        <v>19315</v>
      </c>
      <c r="I195" s="41">
        <f>H195/36274</f>
        <v>0.53247505100071679</v>
      </c>
      <c r="J195" s="37">
        <f>IF(D195=0, "-", IF((B195-D195)/D195&lt;10, (B195-D195)/D195, "&gt;999%"))</f>
        <v>-6.9055186362323023E-2</v>
      </c>
      <c r="K195" s="38">
        <f>IF(H195=0, "-", IF((F195-H195)/H195&lt;10, (F195-H195)/H195, "&gt;999%"))</f>
        <v>-4.0331348692725859E-2</v>
      </c>
    </row>
  </sheetData>
  <mergeCells count="37">
    <mergeCell ref="B1:K1"/>
    <mergeCell ref="B2:K2"/>
    <mergeCell ref="B167:E167"/>
    <mergeCell ref="F167:I167"/>
    <mergeCell ref="J167:K167"/>
    <mergeCell ref="B168:C168"/>
    <mergeCell ref="D168:E168"/>
    <mergeCell ref="F168:G168"/>
    <mergeCell ref="H168:I168"/>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6" max="16383" man="1"/>
    <brk id="19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596</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IF(B44=0, "-", B7/B44)</f>
        <v>0</v>
      </c>
      <c r="D7" s="65">
        <v>5</v>
      </c>
      <c r="E7" s="21">
        <f>IF(D44=0, "-", D7/D44)</f>
        <v>1.444669170759896E-3</v>
      </c>
      <c r="F7" s="81">
        <v>12</v>
      </c>
      <c r="G7" s="39">
        <f>IF(F44=0, "-", F7/F44)</f>
        <v>6.4738886491152352E-4</v>
      </c>
      <c r="H7" s="65">
        <v>10</v>
      </c>
      <c r="I7" s="21">
        <f>IF(H44=0, "-", H7/H44)</f>
        <v>5.1773233238415744E-4</v>
      </c>
      <c r="J7" s="20">
        <f t="shared" ref="J7:J42" si="0">IF(D7=0, "-", IF((B7-D7)/D7&lt;10, (B7-D7)/D7, "&gt;999%"))</f>
        <v>-1</v>
      </c>
      <c r="K7" s="21">
        <f t="shared" ref="K7:K42" si="1">IF(H7=0, "-", IF((F7-H7)/H7&lt;10, (F7-H7)/H7, "&gt;999%"))</f>
        <v>0.2</v>
      </c>
    </row>
    <row r="8" spans="1:11" x14ac:dyDescent="0.2">
      <c r="A8" s="7" t="s">
        <v>32</v>
      </c>
      <c r="B8" s="65">
        <v>2</v>
      </c>
      <c r="C8" s="39">
        <f>IF(B44=0, "-", B8/B44)</f>
        <v>6.207324643078833E-4</v>
      </c>
      <c r="D8" s="65">
        <v>1</v>
      </c>
      <c r="E8" s="21">
        <f>IF(D44=0, "-", D8/D44)</f>
        <v>2.8893383415197921E-4</v>
      </c>
      <c r="F8" s="81">
        <v>2</v>
      </c>
      <c r="G8" s="39">
        <f>IF(F44=0, "-", F8/F44)</f>
        <v>1.0789814415192059E-4</v>
      </c>
      <c r="H8" s="65">
        <v>2</v>
      </c>
      <c r="I8" s="21">
        <f>IF(H44=0, "-", H8/H44)</f>
        <v>1.0354646647683147E-4</v>
      </c>
      <c r="J8" s="20">
        <f t="shared" si="0"/>
        <v>1</v>
      </c>
      <c r="K8" s="21">
        <f t="shared" si="1"/>
        <v>0</v>
      </c>
    </row>
    <row r="9" spans="1:11" x14ac:dyDescent="0.2">
      <c r="A9" s="7" t="s">
        <v>33</v>
      </c>
      <c r="B9" s="65">
        <v>49</v>
      </c>
      <c r="C9" s="39">
        <f>IF(B44=0, "-", B9/B44)</f>
        <v>1.520794537554314E-2</v>
      </c>
      <c r="D9" s="65">
        <v>40</v>
      </c>
      <c r="E9" s="21">
        <f>IF(D44=0, "-", D9/D44)</f>
        <v>1.1557353366079168E-2</v>
      </c>
      <c r="F9" s="81">
        <v>185</v>
      </c>
      <c r="G9" s="39">
        <f>IF(F44=0, "-", F9/F44)</f>
        <v>9.980578334052654E-3</v>
      </c>
      <c r="H9" s="65">
        <v>282</v>
      </c>
      <c r="I9" s="21">
        <f>IF(H44=0, "-", H9/H44)</f>
        <v>1.4600051773233239E-2</v>
      </c>
      <c r="J9" s="20">
        <f t="shared" si="0"/>
        <v>0.22500000000000001</v>
      </c>
      <c r="K9" s="21">
        <f t="shared" si="1"/>
        <v>-0.34397163120567376</v>
      </c>
    </row>
    <row r="10" spans="1:11" x14ac:dyDescent="0.2">
      <c r="A10" s="7" t="s">
        <v>34</v>
      </c>
      <c r="B10" s="65">
        <v>3</v>
      </c>
      <c r="C10" s="39">
        <f>IF(B44=0, "-", B10/B44)</f>
        <v>9.3109869646182495E-4</v>
      </c>
      <c r="D10" s="65">
        <v>1</v>
      </c>
      <c r="E10" s="21">
        <f>IF(D44=0, "-", D10/D44)</f>
        <v>2.8893383415197921E-4</v>
      </c>
      <c r="F10" s="81">
        <v>6</v>
      </c>
      <c r="G10" s="39">
        <f>IF(F44=0, "-", F10/F44)</f>
        <v>3.2369443245576176E-4</v>
      </c>
      <c r="H10" s="65">
        <v>4</v>
      </c>
      <c r="I10" s="21">
        <f>IF(H44=0, "-", H10/H44)</f>
        <v>2.0709293295366295E-4</v>
      </c>
      <c r="J10" s="20">
        <f t="shared" si="0"/>
        <v>2</v>
      </c>
      <c r="K10" s="21">
        <f t="shared" si="1"/>
        <v>0.5</v>
      </c>
    </row>
    <row r="11" spans="1:11" x14ac:dyDescent="0.2">
      <c r="A11" s="7" t="s">
        <v>35</v>
      </c>
      <c r="B11" s="65">
        <v>56</v>
      </c>
      <c r="C11" s="39">
        <f>IF(B44=0, "-", B11/B44)</f>
        <v>1.7380509000620731E-2</v>
      </c>
      <c r="D11" s="65">
        <v>62</v>
      </c>
      <c r="E11" s="21">
        <f>IF(D44=0, "-", D11/D44)</f>
        <v>1.791389771742271E-2</v>
      </c>
      <c r="F11" s="81">
        <v>321</v>
      </c>
      <c r="G11" s="39">
        <f>IF(F44=0, "-", F11/F44)</f>
        <v>1.7317652136383255E-2</v>
      </c>
      <c r="H11" s="65">
        <v>238</v>
      </c>
      <c r="I11" s="21">
        <f>IF(H44=0, "-", H11/H44)</f>
        <v>1.2322029510742946E-2</v>
      </c>
      <c r="J11" s="20">
        <f t="shared" si="0"/>
        <v>-9.6774193548387094E-2</v>
      </c>
      <c r="K11" s="21">
        <f t="shared" si="1"/>
        <v>0.34873949579831931</v>
      </c>
    </row>
    <row r="12" spans="1:11" x14ac:dyDescent="0.2">
      <c r="A12" s="7" t="s">
        <v>38</v>
      </c>
      <c r="B12" s="65">
        <v>0</v>
      </c>
      <c r="C12" s="39">
        <f>IF(B44=0, "-", B12/B44)</f>
        <v>0</v>
      </c>
      <c r="D12" s="65">
        <v>0</v>
      </c>
      <c r="E12" s="21">
        <f>IF(D44=0, "-", D12/D44)</f>
        <v>0</v>
      </c>
      <c r="F12" s="81">
        <v>2</v>
      </c>
      <c r="G12" s="39">
        <f>IF(F44=0, "-", F12/F44)</f>
        <v>1.0789814415192059E-4</v>
      </c>
      <c r="H12" s="65">
        <v>1</v>
      </c>
      <c r="I12" s="21">
        <f>IF(H44=0, "-", H12/H44)</f>
        <v>5.1773233238415737E-5</v>
      </c>
      <c r="J12" s="20" t="str">
        <f t="shared" si="0"/>
        <v>-</v>
      </c>
      <c r="K12" s="21">
        <f t="shared" si="1"/>
        <v>1</v>
      </c>
    </row>
    <row r="13" spans="1:11" x14ac:dyDescent="0.2">
      <c r="A13" s="7" t="s">
        <v>44</v>
      </c>
      <c r="B13" s="65">
        <v>114</v>
      </c>
      <c r="C13" s="39">
        <f>IF(B44=0, "-", B13/B44)</f>
        <v>3.5381750465549346E-2</v>
      </c>
      <c r="D13" s="65">
        <v>68</v>
      </c>
      <c r="E13" s="21">
        <f>IF(D44=0, "-", D13/D44)</f>
        <v>1.9647500722334586E-2</v>
      </c>
      <c r="F13" s="81">
        <v>475</v>
      </c>
      <c r="G13" s="39">
        <f>IF(F44=0, "-", F13/F44)</f>
        <v>2.562580923608114E-2</v>
      </c>
      <c r="H13" s="65">
        <v>414</v>
      </c>
      <c r="I13" s="21">
        <f>IF(H44=0, "-", H13/H44)</f>
        <v>2.1434118560704117E-2</v>
      </c>
      <c r="J13" s="20">
        <f t="shared" si="0"/>
        <v>0.67647058823529416</v>
      </c>
      <c r="K13" s="21">
        <f t="shared" si="1"/>
        <v>0.14734299516908211</v>
      </c>
    </row>
    <row r="14" spans="1:11" x14ac:dyDescent="0.2">
      <c r="A14" s="7" t="s">
        <v>47</v>
      </c>
      <c r="B14" s="65">
        <v>2</v>
      </c>
      <c r="C14" s="39">
        <f>IF(B44=0, "-", B14/B44)</f>
        <v>6.207324643078833E-4</v>
      </c>
      <c r="D14" s="65">
        <v>0</v>
      </c>
      <c r="E14" s="21">
        <f>IF(D44=0, "-", D14/D44)</f>
        <v>0</v>
      </c>
      <c r="F14" s="81">
        <v>9</v>
      </c>
      <c r="G14" s="39">
        <f>IF(F44=0, "-", F14/F44)</f>
        <v>4.8554164868364264E-4</v>
      </c>
      <c r="H14" s="65">
        <v>0</v>
      </c>
      <c r="I14" s="21">
        <f>IF(H44=0, "-", H14/H44)</f>
        <v>0</v>
      </c>
      <c r="J14" s="20" t="str">
        <f t="shared" si="0"/>
        <v>-</v>
      </c>
      <c r="K14" s="21" t="str">
        <f t="shared" si="1"/>
        <v>-</v>
      </c>
    </row>
    <row r="15" spans="1:11" x14ac:dyDescent="0.2">
      <c r="A15" s="7" t="s">
        <v>48</v>
      </c>
      <c r="B15" s="65">
        <v>45</v>
      </c>
      <c r="C15" s="39">
        <f>IF(B44=0, "-", B15/B44)</f>
        <v>1.3966480446927373E-2</v>
      </c>
      <c r="D15" s="65">
        <v>36</v>
      </c>
      <c r="E15" s="21">
        <f>IF(D44=0, "-", D15/D44)</f>
        <v>1.0401618029471251E-2</v>
      </c>
      <c r="F15" s="81">
        <v>280</v>
      </c>
      <c r="G15" s="39">
        <f>IF(F44=0, "-", F15/F44)</f>
        <v>1.5105740181268883E-2</v>
      </c>
      <c r="H15" s="65">
        <v>145</v>
      </c>
      <c r="I15" s="21">
        <f>IF(H44=0, "-", H15/H44)</f>
        <v>7.5071188195702824E-3</v>
      </c>
      <c r="J15" s="20">
        <f t="shared" si="0"/>
        <v>0.25</v>
      </c>
      <c r="K15" s="21">
        <f t="shared" si="1"/>
        <v>0.93103448275862066</v>
      </c>
    </row>
    <row r="16" spans="1:11" x14ac:dyDescent="0.2">
      <c r="A16" s="7" t="s">
        <v>50</v>
      </c>
      <c r="B16" s="65">
        <v>57</v>
      </c>
      <c r="C16" s="39">
        <f>IF(B44=0, "-", B16/B44)</f>
        <v>1.7690875232774673E-2</v>
      </c>
      <c r="D16" s="65">
        <v>40</v>
      </c>
      <c r="E16" s="21">
        <f>IF(D44=0, "-", D16/D44)</f>
        <v>1.1557353366079168E-2</v>
      </c>
      <c r="F16" s="81">
        <v>294</v>
      </c>
      <c r="G16" s="39">
        <f>IF(F44=0, "-", F16/F44)</f>
        <v>1.5861027190332326E-2</v>
      </c>
      <c r="H16" s="65">
        <v>452</v>
      </c>
      <c r="I16" s="21">
        <f>IF(H44=0, "-", H16/H44)</f>
        <v>2.3401501423763914E-2</v>
      </c>
      <c r="J16" s="20">
        <f t="shared" si="0"/>
        <v>0.42499999999999999</v>
      </c>
      <c r="K16" s="21">
        <f t="shared" si="1"/>
        <v>-0.34955752212389379</v>
      </c>
    </row>
    <row r="17" spans="1:11" x14ac:dyDescent="0.2">
      <c r="A17" s="7" t="s">
        <v>51</v>
      </c>
      <c r="B17" s="65">
        <v>300</v>
      </c>
      <c r="C17" s="39">
        <f>IF(B44=0, "-", B17/B44)</f>
        <v>9.3109869646182494E-2</v>
      </c>
      <c r="D17" s="65">
        <v>336</v>
      </c>
      <c r="E17" s="21">
        <f>IF(D44=0, "-", D17/D44)</f>
        <v>9.7081768275065011E-2</v>
      </c>
      <c r="F17" s="81">
        <v>1194</v>
      </c>
      <c r="G17" s="39">
        <f>IF(F44=0, "-", F17/F44)</f>
        <v>6.4415192058696585E-2</v>
      </c>
      <c r="H17" s="65">
        <v>1301</v>
      </c>
      <c r="I17" s="21">
        <f>IF(H44=0, "-", H17/H44)</f>
        <v>6.7356976443178881E-2</v>
      </c>
      <c r="J17" s="20">
        <f t="shared" si="0"/>
        <v>-0.10714285714285714</v>
      </c>
      <c r="K17" s="21">
        <f t="shared" si="1"/>
        <v>-8.2244427363566491E-2</v>
      </c>
    </row>
    <row r="18" spans="1:11" x14ac:dyDescent="0.2">
      <c r="A18" s="7" t="s">
        <v>54</v>
      </c>
      <c r="B18" s="65">
        <v>82</v>
      </c>
      <c r="C18" s="39">
        <f>IF(B44=0, "-", B18/B44)</f>
        <v>2.5450031036623216E-2</v>
      </c>
      <c r="D18" s="65">
        <v>65</v>
      </c>
      <c r="E18" s="21">
        <f>IF(D44=0, "-", D18/D44)</f>
        <v>1.8780699219878648E-2</v>
      </c>
      <c r="F18" s="81">
        <v>473</v>
      </c>
      <c r="G18" s="39">
        <f>IF(F44=0, "-", F18/F44)</f>
        <v>2.5517911091929218E-2</v>
      </c>
      <c r="H18" s="65">
        <v>362</v>
      </c>
      <c r="I18" s="21">
        <f>IF(H44=0, "-", H18/H44)</f>
        <v>1.8741910432306497E-2</v>
      </c>
      <c r="J18" s="20">
        <f t="shared" si="0"/>
        <v>0.26153846153846155</v>
      </c>
      <c r="K18" s="21">
        <f t="shared" si="1"/>
        <v>0.30662983425414364</v>
      </c>
    </row>
    <row r="19" spans="1:11" x14ac:dyDescent="0.2">
      <c r="A19" s="7" t="s">
        <v>57</v>
      </c>
      <c r="B19" s="65">
        <v>2</v>
      </c>
      <c r="C19" s="39">
        <f>IF(B44=0, "-", B19/B44)</f>
        <v>6.207324643078833E-4</v>
      </c>
      <c r="D19" s="65">
        <v>8</v>
      </c>
      <c r="E19" s="21">
        <f>IF(D44=0, "-", D19/D44)</f>
        <v>2.3114706732158337E-3</v>
      </c>
      <c r="F19" s="81">
        <v>20</v>
      </c>
      <c r="G19" s="39">
        <f>IF(F44=0, "-", F19/F44)</f>
        <v>1.0789814415192059E-3</v>
      </c>
      <c r="H19" s="65">
        <v>18</v>
      </c>
      <c r="I19" s="21">
        <f>IF(H44=0, "-", H19/H44)</f>
        <v>9.3191819829148328E-4</v>
      </c>
      <c r="J19" s="20">
        <f t="shared" si="0"/>
        <v>-0.75</v>
      </c>
      <c r="K19" s="21">
        <f t="shared" si="1"/>
        <v>0.1111111111111111</v>
      </c>
    </row>
    <row r="20" spans="1:11" x14ac:dyDescent="0.2">
      <c r="A20" s="7" t="s">
        <v>58</v>
      </c>
      <c r="B20" s="65">
        <v>29</v>
      </c>
      <c r="C20" s="39">
        <f>IF(B44=0, "-", B20/B44)</f>
        <v>9.0006207324643071E-3</v>
      </c>
      <c r="D20" s="65">
        <v>37</v>
      </c>
      <c r="E20" s="21">
        <f>IF(D44=0, "-", D20/D44)</f>
        <v>1.069055186362323E-2</v>
      </c>
      <c r="F20" s="81">
        <v>126</v>
      </c>
      <c r="G20" s="39">
        <f>IF(F44=0, "-", F20/F44)</f>
        <v>6.7975830815709968E-3</v>
      </c>
      <c r="H20" s="65">
        <v>156</v>
      </c>
      <c r="I20" s="21">
        <f>IF(H44=0, "-", H20/H44)</f>
        <v>8.076624385192856E-3</v>
      </c>
      <c r="J20" s="20">
        <f t="shared" si="0"/>
        <v>-0.21621621621621623</v>
      </c>
      <c r="K20" s="21">
        <f t="shared" si="1"/>
        <v>-0.19230769230769232</v>
      </c>
    </row>
    <row r="21" spans="1:11" x14ac:dyDescent="0.2">
      <c r="A21" s="7" t="s">
        <v>60</v>
      </c>
      <c r="B21" s="65">
        <v>374</v>
      </c>
      <c r="C21" s="39">
        <f>IF(B44=0, "-", B21/B44)</f>
        <v>0.11607697082557418</v>
      </c>
      <c r="D21" s="65">
        <v>159</v>
      </c>
      <c r="E21" s="21">
        <f>IF(D44=0, "-", D21/D44)</f>
        <v>4.5940479630164691E-2</v>
      </c>
      <c r="F21" s="81">
        <v>1332</v>
      </c>
      <c r="G21" s="39">
        <f>IF(F44=0, "-", F21/F44)</f>
        <v>7.1860164005179111E-2</v>
      </c>
      <c r="H21" s="65">
        <v>978</v>
      </c>
      <c r="I21" s="21">
        <f>IF(H44=0, "-", H21/H44)</f>
        <v>5.0634222107170591E-2</v>
      </c>
      <c r="J21" s="20">
        <f t="shared" si="0"/>
        <v>1.3522012578616351</v>
      </c>
      <c r="K21" s="21">
        <f t="shared" si="1"/>
        <v>0.3619631901840491</v>
      </c>
    </row>
    <row r="22" spans="1:11" x14ac:dyDescent="0.2">
      <c r="A22" s="7" t="s">
        <v>61</v>
      </c>
      <c r="B22" s="65">
        <v>1</v>
      </c>
      <c r="C22" s="39">
        <f>IF(B44=0, "-", B22/B44)</f>
        <v>3.1036623215394165E-4</v>
      </c>
      <c r="D22" s="65">
        <v>0</v>
      </c>
      <c r="E22" s="21">
        <f>IF(D44=0, "-", D22/D44)</f>
        <v>0</v>
      </c>
      <c r="F22" s="81">
        <v>3</v>
      </c>
      <c r="G22" s="39">
        <f>IF(F44=0, "-", F22/F44)</f>
        <v>1.6184721622788088E-4</v>
      </c>
      <c r="H22" s="65">
        <v>3</v>
      </c>
      <c r="I22" s="21">
        <f>IF(H44=0, "-", H22/H44)</f>
        <v>1.553196997152472E-4</v>
      </c>
      <c r="J22" s="20" t="str">
        <f t="shared" si="0"/>
        <v>-</v>
      </c>
      <c r="K22" s="21">
        <f t="shared" si="1"/>
        <v>0</v>
      </c>
    </row>
    <row r="23" spans="1:11" x14ac:dyDescent="0.2">
      <c r="A23" s="7" t="s">
        <v>62</v>
      </c>
      <c r="B23" s="65">
        <v>19</v>
      </c>
      <c r="C23" s="39">
        <f>IF(B44=0, "-", B23/B44)</f>
        <v>5.8969584109248912E-3</v>
      </c>
      <c r="D23" s="65">
        <v>38</v>
      </c>
      <c r="E23" s="21">
        <f>IF(D44=0, "-", D23/D44)</f>
        <v>1.097948569777521E-2</v>
      </c>
      <c r="F23" s="81">
        <v>135</v>
      </c>
      <c r="G23" s="39">
        <f>IF(F44=0, "-", F23/F44)</f>
        <v>7.2831247302546399E-3</v>
      </c>
      <c r="H23" s="65">
        <v>167</v>
      </c>
      <c r="I23" s="21">
        <f>IF(H44=0, "-", H23/H44)</f>
        <v>8.6461299508154288E-3</v>
      </c>
      <c r="J23" s="20">
        <f t="shared" si="0"/>
        <v>-0.5</v>
      </c>
      <c r="K23" s="21">
        <f t="shared" si="1"/>
        <v>-0.19161676646706588</v>
      </c>
    </row>
    <row r="24" spans="1:11" x14ac:dyDescent="0.2">
      <c r="A24" s="7" t="s">
        <v>63</v>
      </c>
      <c r="B24" s="65">
        <v>5</v>
      </c>
      <c r="C24" s="39">
        <f>IF(B44=0, "-", B24/B44)</f>
        <v>1.5518311607697084E-3</v>
      </c>
      <c r="D24" s="65">
        <v>4</v>
      </c>
      <c r="E24" s="21">
        <f>IF(D44=0, "-", D24/D44)</f>
        <v>1.1557353366079169E-3</v>
      </c>
      <c r="F24" s="81">
        <v>42</v>
      </c>
      <c r="G24" s="39">
        <f>IF(F44=0, "-", F24/F44)</f>
        <v>2.2658610271903325E-3</v>
      </c>
      <c r="H24" s="65">
        <v>9</v>
      </c>
      <c r="I24" s="21">
        <f>IF(H44=0, "-", H24/H44)</f>
        <v>4.6595909914574164E-4</v>
      </c>
      <c r="J24" s="20">
        <f t="shared" si="0"/>
        <v>0.25</v>
      </c>
      <c r="K24" s="21">
        <f t="shared" si="1"/>
        <v>3.6666666666666665</v>
      </c>
    </row>
    <row r="25" spans="1:11" x14ac:dyDescent="0.2">
      <c r="A25" s="7" t="s">
        <v>64</v>
      </c>
      <c r="B25" s="65">
        <v>16</v>
      </c>
      <c r="C25" s="39">
        <f>IF(B44=0, "-", B25/B44)</f>
        <v>4.9658597144630664E-3</v>
      </c>
      <c r="D25" s="65">
        <v>24</v>
      </c>
      <c r="E25" s="21">
        <f>IF(D44=0, "-", D25/D44)</f>
        <v>6.9344120196475007E-3</v>
      </c>
      <c r="F25" s="81">
        <v>139</v>
      </c>
      <c r="G25" s="39">
        <f>IF(F44=0, "-", F25/F44)</f>
        <v>7.4989210185584807E-3</v>
      </c>
      <c r="H25" s="65">
        <v>148</v>
      </c>
      <c r="I25" s="21">
        <f>IF(H44=0, "-", H25/H44)</f>
        <v>7.6624385192855292E-3</v>
      </c>
      <c r="J25" s="20">
        <f t="shared" si="0"/>
        <v>-0.33333333333333331</v>
      </c>
      <c r="K25" s="21">
        <f t="shared" si="1"/>
        <v>-6.0810810810810814E-2</v>
      </c>
    </row>
    <row r="26" spans="1:11" x14ac:dyDescent="0.2">
      <c r="A26" s="7" t="s">
        <v>68</v>
      </c>
      <c r="B26" s="65">
        <v>3</v>
      </c>
      <c r="C26" s="39">
        <f>IF(B44=0, "-", B26/B44)</f>
        <v>9.3109869646182495E-4</v>
      </c>
      <c r="D26" s="65">
        <v>2</v>
      </c>
      <c r="E26" s="21">
        <f>IF(D44=0, "-", D26/D44)</f>
        <v>5.7786766830395843E-4</v>
      </c>
      <c r="F26" s="81">
        <v>6</v>
      </c>
      <c r="G26" s="39">
        <f>IF(F44=0, "-", F26/F44)</f>
        <v>3.2369443245576176E-4</v>
      </c>
      <c r="H26" s="65">
        <v>5</v>
      </c>
      <c r="I26" s="21">
        <f>IF(H44=0, "-", H26/H44)</f>
        <v>2.5886616619207872E-4</v>
      </c>
      <c r="J26" s="20">
        <f t="shared" si="0"/>
        <v>0.5</v>
      </c>
      <c r="K26" s="21">
        <f t="shared" si="1"/>
        <v>0.2</v>
      </c>
    </row>
    <row r="27" spans="1:11" x14ac:dyDescent="0.2">
      <c r="A27" s="7" t="s">
        <v>69</v>
      </c>
      <c r="B27" s="65">
        <v>253</v>
      </c>
      <c r="C27" s="39">
        <f>IF(B44=0, "-", B27/B44)</f>
        <v>7.8522656734947238E-2</v>
      </c>
      <c r="D27" s="65">
        <v>571</v>
      </c>
      <c r="E27" s="21">
        <f>IF(D44=0, "-", D27/D44)</f>
        <v>0.16498121930078011</v>
      </c>
      <c r="F27" s="81">
        <v>2722</v>
      </c>
      <c r="G27" s="39">
        <f>IF(F44=0, "-", F27/F44)</f>
        <v>0.14684937419076391</v>
      </c>
      <c r="H27" s="65">
        <v>3211</v>
      </c>
      <c r="I27" s="21">
        <f>IF(H44=0, "-", H27/H44)</f>
        <v>0.16624385192855293</v>
      </c>
      <c r="J27" s="20">
        <f t="shared" si="0"/>
        <v>-0.5569176882661997</v>
      </c>
      <c r="K27" s="21">
        <f t="shared" si="1"/>
        <v>-0.15228900654001867</v>
      </c>
    </row>
    <row r="28" spans="1:11" x14ac:dyDescent="0.2">
      <c r="A28" s="7" t="s">
        <v>71</v>
      </c>
      <c r="B28" s="65">
        <v>161</v>
      </c>
      <c r="C28" s="39">
        <f>IF(B44=0, "-", B28/B44)</f>
        <v>4.9968963376784609E-2</v>
      </c>
      <c r="D28" s="65">
        <v>66</v>
      </c>
      <c r="E28" s="21">
        <f>IF(D44=0, "-", D28/D44)</f>
        <v>1.9069633054030626E-2</v>
      </c>
      <c r="F28" s="81">
        <v>475</v>
      </c>
      <c r="G28" s="39">
        <f>IF(F44=0, "-", F28/F44)</f>
        <v>2.562580923608114E-2</v>
      </c>
      <c r="H28" s="65">
        <v>298</v>
      </c>
      <c r="I28" s="21">
        <f>IF(H44=0, "-", H28/H44)</f>
        <v>1.5428423505047891E-2</v>
      </c>
      <c r="J28" s="20">
        <f t="shared" si="0"/>
        <v>1.4393939393939394</v>
      </c>
      <c r="K28" s="21">
        <f t="shared" si="1"/>
        <v>0.59395973154362414</v>
      </c>
    </row>
    <row r="29" spans="1:11" x14ac:dyDescent="0.2">
      <c r="A29" s="7" t="s">
        <v>74</v>
      </c>
      <c r="B29" s="65">
        <v>163</v>
      </c>
      <c r="C29" s="39">
        <f>IF(B44=0, "-", B29/B44)</f>
        <v>5.0589695841092491E-2</v>
      </c>
      <c r="D29" s="65">
        <v>144</v>
      </c>
      <c r="E29" s="21">
        <f>IF(D44=0, "-", D29/D44)</f>
        <v>4.1606472117885006E-2</v>
      </c>
      <c r="F29" s="81">
        <v>1060</v>
      </c>
      <c r="G29" s="39">
        <f>IF(F44=0, "-", F29/F44)</f>
        <v>5.718601640051791E-2</v>
      </c>
      <c r="H29" s="65">
        <v>723</v>
      </c>
      <c r="I29" s="21">
        <f>IF(H44=0, "-", H29/H44)</f>
        <v>3.7432047631374581E-2</v>
      </c>
      <c r="J29" s="20">
        <f t="shared" si="0"/>
        <v>0.13194444444444445</v>
      </c>
      <c r="K29" s="21">
        <f t="shared" si="1"/>
        <v>0.46611341632088521</v>
      </c>
    </row>
    <row r="30" spans="1:11" x14ac:dyDescent="0.2">
      <c r="A30" s="7" t="s">
        <v>75</v>
      </c>
      <c r="B30" s="65">
        <v>3</v>
      </c>
      <c r="C30" s="39">
        <f>IF(B44=0, "-", B30/B44)</f>
        <v>9.3109869646182495E-4</v>
      </c>
      <c r="D30" s="65">
        <v>10</v>
      </c>
      <c r="E30" s="21">
        <f>IF(D44=0, "-", D30/D44)</f>
        <v>2.889338341519792E-3</v>
      </c>
      <c r="F30" s="81">
        <v>25</v>
      </c>
      <c r="G30" s="39">
        <f>IF(F44=0, "-", F30/F44)</f>
        <v>1.3487268018990074E-3</v>
      </c>
      <c r="H30" s="65">
        <v>27</v>
      </c>
      <c r="I30" s="21">
        <f>IF(H44=0, "-", H30/H44)</f>
        <v>1.3978772974372249E-3</v>
      </c>
      <c r="J30" s="20">
        <f t="shared" si="0"/>
        <v>-0.7</v>
      </c>
      <c r="K30" s="21">
        <f t="shared" si="1"/>
        <v>-7.407407407407407E-2</v>
      </c>
    </row>
    <row r="31" spans="1:11" x14ac:dyDescent="0.2">
      <c r="A31" s="7" t="s">
        <v>76</v>
      </c>
      <c r="B31" s="65">
        <v>264</v>
      </c>
      <c r="C31" s="39">
        <f>IF(B44=0, "-", B31/B44)</f>
        <v>8.1936685288640593E-2</v>
      </c>
      <c r="D31" s="65">
        <v>334</v>
      </c>
      <c r="E31" s="21">
        <f>IF(D44=0, "-", D31/D44)</f>
        <v>9.6503900606761048E-2</v>
      </c>
      <c r="F31" s="81">
        <v>2026</v>
      </c>
      <c r="G31" s="39">
        <f>IF(F44=0, "-", F31/F44)</f>
        <v>0.10930082002589556</v>
      </c>
      <c r="H31" s="65">
        <v>2309</v>
      </c>
      <c r="I31" s="21">
        <f>IF(H44=0, "-", H31/H44)</f>
        <v>0.11954439554750194</v>
      </c>
      <c r="J31" s="20">
        <f t="shared" si="0"/>
        <v>-0.20958083832335328</v>
      </c>
      <c r="K31" s="21">
        <f t="shared" si="1"/>
        <v>-0.12256388046773495</v>
      </c>
    </row>
    <row r="32" spans="1:11" x14ac:dyDescent="0.2">
      <c r="A32" s="7" t="s">
        <v>77</v>
      </c>
      <c r="B32" s="65">
        <v>43</v>
      </c>
      <c r="C32" s="39">
        <f>IF(B44=0, "-", B32/B44)</f>
        <v>1.3345747982619491E-2</v>
      </c>
      <c r="D32" s="65">
        <v>155</v>
      </c>
      <c r="E32" s="21">
        <f>IF(D44=0, "-", D32/D44)</f>
        <v>4.4784744293556777E-2</v>
      </c>
      <c r="F32" s="81">
        <v>386</v>
      </c>
      <c r="G32" s="39">
        <f>IF(F44=0, "-", F32/F44)</f>
        <v>2.0824341821320674E-2</v>
      </c>
      <c r="H32" s="65">
        <v>955</v>
      </c>
      <c r="I32" s="21">
        <f>IF(H44=0, "-", H32/H44)</f>
        <v>4.944343774268703E-2</v>
      </c>
      <c r="J32" s="20">
        <f t="shared" si="0"/>
        <v>-0.72258064516129028</v>
      </c>
      <c r="K32" s="21">
        <f t="shared" si="1"/>
        <v>-0.59581151832460733</v>
      </c>
    </row>
    <row r="33" spans="1:11" x14ac:dyDescent="0.2">
      <c r="A33" s="7" t="s">
        <v>78</v>
      </c>
      <c r="B33" s="65">
        <v>0</v>
      </c>
      <c r="C33" s="39">
        <f>IF(B44=0, "-", B33/B44)</f>
        <v>0</v>
      </c>
      <c r="D33" s="65">
        <v>5</v>
      </c>
      <c r="E33" s="21">
        <f>IF(D44=0, "-", D33/D44)</f>
        <v>1.444669170759896E-3</v>
      </c>
      <c r="F33" s="81">
        <v>21</v>
      </c>
      <c r="G33" s="39">
        <f>IF(F44=0, "-", F33/F44)</f>
        <v>1.1329305135951663E-3</v>
      </c>
      <c r="H33" s="65">
        <v>23</v>
      </c>
      <c r="I33" s="21">
        <f>IF(H44=0, "-", H33/H44)</f>
        <v>1.1907843644835619E-3</v>
      </c>
      <c r="J33" s="20">
        <f t="shared" si="0"/>
        <v>-1</v>
      </c>
      <c r="K33" s="21">
        <f t="shared" si="1"/>
        <v>-8.6956521739130432E-2</v>
      </c>
    </row>
    <row r="34" spans="1:11" x14ac:dyDescent="0.2">
      <c r="A34" s="7" t="s">
        <v>80</v>
      </c>
      <c r="B34" s="65">
        <v>17</v>
      </c>
      <c r="C34" s="39">
        <f>IF(B44=0, "-", B34/B44)</f>
        <v>5.2762259466170077E-3</v>
      </c>
      <c r="D34" s="65">
        <v>9</v>
      </c>
      <c r="E34" s="21">
        <f>IF(D44=0, "-", D34/D44)</f>
        <v>2.6004045073678129E-3</v>
      </c>
      <c r="F34" s="81">
        <v>144</v>
      </c>
      <c r="G34" s="39">
        <f>IF(F44=0, "-", F34/F44)</f>
        <v>7.7686663789382823E-3</v>
      </c>
      <c r="H34" s="65">
        <v>114</v>
      </c>
      <c r="I34" s="21">
        <f>IF(H44=0, "-", H34/H44)</f>
        <v>5.9021485891793939E-3</v>
      </c>
      <c r="J34" s="20">
        <f t="shared" si="0"/>
        <v>0.88888888888888884</v>
      </c>
      <c r="K34" s="21">
        <f t="shared" si="1"/>
        <v>0.26315789473684209</v>
      </c>
    </row>
    <row r="35" spans="1:11" x14ac:dyDescent="0.2">
      <c r="A35" s="7" t="s">
        <v>82</v>
      </c>
      <c r="B35" s="65">
        <v>21</v>
      </c>
      <c r="C35" s="39">
        <f>IF(B44=0, "-", B35/B44)</f>
        <v>6.5176908752327747E-3</v>
      </c>
      <c r="D35" s="65">
        <v>50</v>
      </c>
      <c r="E35" s="21">
        <f>IF(D44=0, "-", D35/D44)</f>
        <v>1.444669170759896E-2</v>
      </c>
      <c r="F35" s="81">
        <v>175</v>
      </c>
      <c r="G35" s="39">
        <f>IF(F44=0, "-", F35/F44)</f>
        <v>9.4410876132930508E-3</v>
      </c>
      <c r="H35" s="65">
        <v>106</v>
      </c>
      <c r="I35" s="21">
        <f>IF(H44=0, "-", H35/H44)</f>
        <v>5.487962723272068E-3</v>
      </c>
      <c r="J35" s="20">
        <f t="shared" si="0"/>
        <v>-0.57999999999999996</v>
      </c>
      <c r="K35" s="21">
        <f t="shared" si="1"/>
        <v>0.65094339622641506</v>
      </c>
    </row>
    <row r="36" spans="1:11" x14ac:dyDescent="0.2">
      <c r="A36" s="7" t="s">
        <v>84</v>
      </c>
      <c r="B36" s="65">
        <v>37</v>
      </c>
      <c r="C36" s="39">
        <f>IF(B44=0, "-", B36/B44)</f>
        <v>1.1483550589695841E-2</v>
      </c>
      <c r="D36" s="65">
        <v>25</v>
      </c>
      <c r="E36" s="21">
        <f>IF(D44=0, "-", D36/D44)</f>
        <v>7.2233458537994798E-3</v>
      </c>
      <c r="F36" s="81">
        <v>107</v>
      </c>
      <c r="G36" s="39">
        <f>IF(F44=0, "-", F36/F44)</f>
        <v>5.7725507121277513E-3</v>
      </c>
      <c r="H36" s="65">
        <v>178</v>
      </c>
      <c r="I36" s="21">
        <f>IF(H44=0, "-", H36/H44)</f>
        <v>9.2156355164380015E-3</v>
      </c>
      <c r="J36" s="20">
        <f t="shared" si="0"/>
        <v>0.48</v>
      </c>
      <c r="K36" s="21">
        <f t="shared" si="1"/>
        <v>-0.398876404494382</v>
      </c>
    </row>
    <row r="37" spans="1:11" x14ac:dyDescent="0.2">
      <c r="A37" s="7" t="s">
        <v>85</v>
      </c>
      <c r="B37" s="65">
        <v>4</v>
      </c>
      <c r="C37" s="39">
        <f>IF(B44=0, "-", B37/B44)</f>
        <v>1.2414649286157666E-3</v>
      </c>
      <c r="D37" s="65">
        <v>2</v>
      </c>
      <c r="E37" s="21">
        <f>IF(D44=0, "-", D37/D44)</f>
        <v>5.7786766830395843E-4</v>
      </c>
      <c r="F37" s="81">
        <v>18</v>
      </c>
      <c r="G37" s="39">
        <f>IF(F44=0, "-", F37/F44)</f>
        <v>9.7108329736728528E-4</v>
      </c>
      <c r="H37" s="65">
        <v>12</v>
      </c>
      <c r="I37" s="21">
        <f>IF(H44=0, "-", H37/H44)</f>
        <v>6.2127879886098882E-4</v>
      </c>
      <c r="J37" s="20">
        <f t="shared" si="0"/>
        <v>1</v>
      </c>
      <c r="K37" s="21">
        <f t="shared" si="1"/>
        <v>0.5</v>
      </c>
    </row>
    <row r="38" spans="1:11" x14ac:dyDescent="0.2">
      <c r="A38" s="7" t="s">
        <v>86</v>
      </c>
      <c r="B38" s="65">
        <v>326</v>
      </c>
      <c r="C38" s="39">
        <f>IF(B44=0, "-", B38/B44)</f>
        <v>0.10117939168218498</v>
      </c>
      <c r="D38" s="65">
        <v>158</v>
      </c>
      <c r="E38" s="21">
        <f>IF(D44=0, "-", D38/D44)</f>
        <v>4.5651545796012716E-2</v>
      </c>
      <c r="F38" s="81">
        <v>1132</v>
      </c>
      <c r="G38" s="39">
        <f>IF(F44=0, "-", F38/F44)</f>
        <v>6.1070349589987055E-2</v>
      </c>
      <c r="H38" s="65">
        <v>1260</v>
      </c>
      <c r="I38" s="21">
        <f>IF(H44=0, "-", H38/H44)</f>
        <v>6.5234273880403829E-2</v>
      </c>
      <c r="J38" s="20">
        <f t="shared" si="0"/>
        <v>1.0632911392405062</v>
      </c>
      <c r="K38" s="21">
        <f t="shared" si="1"/>
        <v>-0.10158730158730159</v>
      </c>
    </row>
    <row r="39" spans="1:11" x14ac:dyDescent="0.2">
      <c r="A39" s="7" t="s">
        <v>87</v>
      </c>
      <c r="B39" s="65">
        <v>107</v>
      </c>
      <c r="C39" s="39">
        <f>IF(B44=0, "-", B39/B44)</f>
        <v>3.3209186840471756E-2</v>
      </c>
      <c r="D39" s="65">
        <v>113</v>
      </c>
      <c r="E39" s="21">
        <f>IF(D44=0, "-", D39/D44)</f>
        <v>3.2649523259173648E-2</v>
      </c>
      <c r="F39" s="81">
        <v>448</v>
      </c>
      <c r="G39" s="39">
        <f>IF(F44=0, "-", F39/F44)</f>
        <v>2.4169184290030211E-2</v>
      </c>
      <c r="H39" s="65">
        <v>371</v>
      </c>
      <c r="I39" s="21">
        <f>IF(H44=0, "-", H39/H44)</f>
        <v>1.9207869531452239E-2</v>
      </c>
      <c r="J39" s="20">
        <f t="shared" si="0"/>
        <v>-5.3097345132743362E-2</v>
      </c>
      <c r="K39" s="21">
        <f t="shared" si="1"/>
        <v>0.20754716981132076</v>
      </c>
    </row>
    <row r="40" spans="1:11" x14ac:dyDescent="0.2">
      <c r="A40" s="7" t="s">
        <v>89</v>
      </c>
      <c r="B40" s="65">
        <v>522</v>
      </c>
      <c r="C40" s="39">
        <f>IF(B44=0, "-", B40/B44)</f>
        <v>0.16201117318435754</v>
      </c>
      <c r="D40" s="65">
        <v>672</v>
      </c>
      <c r="E40" s="21">
        <f>IF(D44=0, "-", D40/D44)</f>
        <v>0.19416353655013002</v>
      </c>
      <c r="F40" s="81">
        <v>4128</v>
      </c>
      <c r="G40" s="39">
        <f>IF(F44=0, "-", F40/F44)</f>
        <v>0.22270176952956408</v>
      </c>
      <c r="H40" s="65">
        <v>4104</v>
      </c>
      <c r="I40" s="21">
        <f>IF(H44=0, "-", H40/H44)</f>
        <v>0.21247734921045819</v>
      </c>
      <c r="J40" s="20">
        <f t="shared" si="0"/>
        <v>-0.22321428571428573</v>
      </c>
      <c r="K40" s="21">
        <f t="shared" si="1"/>
        <v>5.8479532163742687E-3</v>
      </c>
    </row>
    <row r="41" spans="1:11" x14ac:dyDescent="0.2">
      <c r="A41" s="7" t="s">
        <v>91</v>
      </c>
      <c r="B41" s="65">
        <v>103</v>
      </c>
      <c r="C41" s="39">
        <f>IF(B44=0, "-", B41/B44)</f>
        <v>3.1967721911855991E-2</v>
      </c>
      <c r="D41" s="65">
        <v>179</v>
      </c>
      <c r="E41" s="21">
        <f>IF(D44=0, "-", D41/D44)</f>
        <v>5.1719156313204277E-2</v>
      </c>
      <c r="F41" s="81">
        <v>419</v>
      </c>
      <c r="G41" s="39">
        <f>IF(F44=0, "-", F41/F44)</f>
        <v>2.2604661199827365E-2</v>
      </c>
      <c r="H41" s="65">
        <v>742</v>
      </c>
      <c r="I41" s="21">
        <f>IF(H44=0, "-", H41/H44)</f>
        <v>3.8415739062904478E-2</v>
      </c>
      <c r="J41" s="20">
        <f t="shared" si="0"/>
        <v>-0.42458100558659218</v>
      </c>
      <c r="K41" s="21">
        <f t="shared" si="1"/>
        <v>-0.43530997304582209</v>
      </c>
    </row>
    <row r="42" spans="1:11" x14ac:dyDescent="0.2">
      <c r="A42" s="7" t="s">
        <v>92</v>
      </c>
      <c r="B42" s="65">
        <v>39</v>
      </c>
      <c r="C42" s="39">
        <f>IF(B44=0, "-", B42/B44)</f>
        <v>1.2104283054003724E-2</v>
      </c>
      <c r="D42" s="65">
        <v>42</v>
      </c>
      <c r="E42" s="21">
        <f>IF(D44=0, "-", D42/D44)</f>
        <v>1.2135221034383126E-2</v>
      </c>
      <c r="F42" s="81">
        <v>194</v>
      </c>
      <c r="G42" s="39">
        <f>IF(F44=0, "-", F42/F44)</f>
        <v>1.0466119982736296E-2</v>
      </c>
      <c r="H42" s="65">
        <v>187</v>
      </c>
      <c r="I42" s="21">
        <f>IF(H44=0, "-", H42/H44)</f>
        <v>9.6815946155837437E-3</v>
      </c>
      <c r="J42" s="20">
        <f t="shared" si="0"/>
        <v>-7.1428571428571425E-2</v>
      </c>
      <c r="K42" s="21">
        <f t="shared" si="1"/>
        <v>3.7433155080213901E-2</v>
      </c>
    </row>
    <row r="43" spans="1:11" x14ac:dyDescent="0.2">
      <c r="A43" s="2"/>
      <c r="B43" s="68"/>
      <c r="C43" s="33"/>
      <c r="D43" s="68"/>
      <c r="E43" s="6"/>
      <c r="F43" s="82"/>
      <c r="G43" s="33"/>
      <c r="H43" s="68"/>
      <c r="I43" s="6"/>
      <c r="J43" s="5"/>
      <c r="K43" s="6"/>
    </row>
    <row r="44" spans="1:11" s="43" customFormat="1" x14ac:dyDescent="0.2">
      <c r="A44" s="162" t="s">
        <v>568</v>
      </c>
      <c r="B44" s="71">
        <f>SUM(B7:B43)</f>
        <v>3222</v>
      </c>
      <c r="C44" s="40">
        <v>1</v>
      </c>
      <c r="D44" s="71">
        <f>SUM(D7:D43)</f>
        <v>3461</v>
      </c>
      <c r="E44" s="41">
        <v>1</v>
      </c>
      <c r="F44" s="77">
        <f>SUM(F7:F43)</f>
        <v>18536</v>
      </c>
      <c r="G44" s="42">
        <v>1</v>
      </c>
      <c r="H44" s="71">
        <f>SUM(H7:H43)</f>
        <v>19315</v>
      </c>
      <c r="I44" s="41">
        <v>1</v>
      </c>
      <c r="J44" s="37">
        <f>IF(D44=0, "-", (B44-D44)/D44)</f>
        <v>-6.9055186362323023E-2</v>
      </c>
      <c r="K44" s="38">
        <f>IF(H44=0, "-", (F44-H44)/H44)</f>
        <v>-4.0331348692725859E-2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457</v>
      </c>
      <c r="B7" s="65">
        <v>0</v>
      </c>
      <c r="C7" s="34">
        <f>IF(B15=0, "-", B7/B15)</f>
        <v>0</v>
      </c>
      <c r="D7" s="65">
        <v>2</v>
      </c>
      <c r="E7" s="9">
        <f>IF(D15=0, "-", D7/D15)</f>
        <v>9.0909090909090912E-2</v>
      </c>
      <c r="F7" s="81">
        <v>0</v>
      </c>
      <c r="G7" s="34">
        <f>IF(F15=0, "-", F7/F15)</f>
        <v>0</v>
      </c>
      <c r="H7" s="65">
        <v>4</v>
      </c>
      <c r="I7" s="9">
        <f>IF(H15=0, "-", H7/H15)</f>
        <v>4.2553191489361701E-2</v>
      </c>
      <c r="J7" s="8">
        <f t="shared" ref="J7:J13" si="0">IF(D7=0, "-", IF((B7-D7)/D7&lt;10, (B7-D7)/D7, "&gt;999%"))</f>
        <v>-1</v>
      </c>
      <c r="K7" s="9">
        <f t="shared" ref="K7:K13" si="1">IF(H7=0, "-", IF((F7-H7)/H7&lt;10, (F7-H7)/H7, "&gt;999%"))</f>
        <v>-1</v>
      </c>
    </row>
    <row r="8" spans="1:11" x14ac:dyDescent="0.2">
      <c r="A8" s="7" t="s">
        <v>458</v>
      </c>
      <c r="B8" s="65">
        <v>2</v>
      </c>
      <c r="C8" s="34">
        <f>IF(B15=0, "-", B8/B15)</f>
        <v>7.1428571428571425E-2</v>
      </c>
      <c r="D8" s="65">
        <v>0</v>
      </c>
      <c r="E8" s="9">
        <f>IF(D15=0, "-", D8/D15)</f>
        <v>0</v>
      </c>
      <c r="F8" s="81">
        <v>2</v>
      </c>
      <c r="G8" s="34">
        <f>IF(F15=0, "-", F8/F15)</f>
        <v>1.3793103448275862E-2</v>
      </c>
      <c r="H8" s="65">
        <v>0</v>
      </c>
      <c r="I8" s="9">
        <f>IF(H15=0, "-", H8/H15)</f>
        <v>0</v>
      </c>
      <c r="J8" s="8" t="str">
        <f t="shared" si="0"/>
        <v>-</v>
      </c>
      <c r="K8" s="9" t="str">
        <f t="shared" si="1"/>
        <v>-</v>
      </c>
    </row>
    <row r="9" spans="1:11" x14ac:dyDescent="0.2">
      <c r="A9" s="7" t="s">
        <v>459</v>
      </c>
      <c r="B9" s="65">
        <v>1</v>
      </c>
      <c r="C9" s="34">
        <f>IF(B15=0, "-", B9/B15)</f>
        <v>3.5714285714285712E-2</v>
      </c>
      <c r="D9" s="65">
        <v>1</v>
      </c>
      <c r="E9" s="9">
        <f>IF(D15=0, "-", D9/D15)</f>
        <v>4.5454545454545456E-2</v>
      </c>
      <c r="F9" s="81">
        <v>5</v>
      </c>
      <c r="G9" s="34">
        <f>IF(F15=0, "-", F9/F15)</f>
        <v>3.4482758620689655E-2</v>
      </c>
      <c r="H9" s="65">
        <v>1</v>
      </c>
      <c r="I9" s="9">
        <f>IF(H15=0, "-", H9/H15)</f>
        <v>1.0638297872340425E-2</v>
      </c>
      <c r="J9" s="8">
        <f t="shared" si="0"/>
        <v>0</v>
      </c>
      <c r="K9" s="9">
        <f t="shared" si="1"/>
        <v>4</v>
      </c>
    </row>
    <row r="10" spans="1:11" x14ac:dyDescent="0.2">
      <c r="A10" s="7" t="s">
        <v>460</v>
      </c>
      <c r="B10" s="65">
        <v>0</v>
      </c>
      <c r="C10" s="34">
        <f>IF(B15=0, "-", B10/B15)</f>
        <v>0</v>
      </c>
      <c r="D10" s="65">
        <v>1</v>
      </c>
      <c r="E10" s="9">
        <f>IF(D15=0, "-", D10/D15)</f>
        <v>4.5454545454545456E-2</v>
      </c>
      <c r="F10" s="81">
        <v>0</v>
      </c>
      <c r="G10" s="34">
        <f>IF(F15=0, "-", F10/F15)</f>
        <v>0</v>
      </c>
      <c r="H10" s="65">
        <v>4</v>
      </c>
      <c r="I10" s="9">
        <f>IF(H15=0, "-", H10/H15)</f>
        <v>4.2553191489361701E-2</v>
      </c>
      <c r="J10" s="8">
        <f t="shared" si="0"/>
        <v>-1</v>
      </c>
      <c r="K10" s="9">
        <f t="shared" si="1"/>
        <v>-1</v>
      </c>
    </row>
    <row r="11" spans="1:11" x14ac:dyDescent="0.2">
      <c r="A11" s="7" t="s">
        <v>461</v>
      </c>
      <c r="B11" s="65">
        <v>0</v>
      </c>
      <c r="C11" s="34">
        <f>IF(B15=0, "-", B11/B15)</f>
        <v>0</v>
      </c>
      <c r="D11" s="65">
        <v>0</v>
      </c>
      <c r="E11" s="9">
        <f>IF(D15=0, "-", D11/D15)</f>
        <v>0</v>
      </c>
      <c r="F11" s="81">
        <v>1</v>
      </c>
      <c r="G11" s="34">
        <f>IF(F15=0, "-", F11/F15)</f>
        <v>6.8965517241379309E-3</v>
      </c>
      <c r="H11" s="65">
        <v>1</v>
      </c>
      <c r="I11" s="9">
        <f>IF(H15=0, "-", H11/H15)</f>
        <v>1.0638297872340425E-2</v>
      </c>
      <c r="J11" s="8" t="str">
        <f t="shared" si="0"/>
        <v>-</v>
      </c>
      <c r="K11" s="9">
        <f t="shared" si="1"/>
        <v>0</v>
      </c>
    </row>
    <row r="12" spans="1:11" x14ac:dyDescent="0.2">
      <c r="A12" s="7" t="s">
        <v>462</v>
      </c>
      <c r="B12" s="65">
        <v>25</v>
      </c>
      <c r="C12" s="34">
        <f>IF(B15=0, "-", B12/B15)</f>
        <v>0.8928571428571429</v>
      </c>
      <c r="D12" s="65">
        <v>17</v>
      </c>
      <c r="E12" s="9">
        <f>IF(D15=0, "-", D12/D15)</f>
        <v>0.77272727272727271</v>
      </c>
      <c r="F12" s="81">
        <v>137</v>
      </c>
      <c r="G12" s="34">
        <f>IF(F15=0, "-", F12/F15)</f>
        <v>0.94482758620689655</v>
      </c>
      <c r="H12" s="65">
        <v>83</v>
      </c>
      <c r="I12" s="9">
        <f>IF(H15=0, "-", H12/H15)</f>
        <v>0.88297872340425532</v>
      </c>
      <c r="J12" s="8">
        <f t="shared" si="0"/>
        <v>0.47058823529411764</v>
      </c>
      <c r="K12" s="9">
        <f t="shared" si="1"/>
        <v>0.6506024096385542</v>
      </c>
    </row>
    <row r="13" spans="1:11" x14ac:dyDescent="0.2">
      <c r="A13" s="7" t="s">
        <v>463</v>
      </c>
      <c r="B13" s="65">
        <v>0</v>
      </c>
      <c r="C13" s="34">
        <f>IF(B15=0, "-", B13/B15)</f>
        <v>0</v>
      </c>
      <c r="D13" s="65">
        <v>1</v>
      </c>
      <c r="E13" s="9">
        <f>IF(D15=0, "-", D13/D15)</f>
        <v>4.5454545454545456E-2</v>
      </c>
      <c r="F13" s="81">
        <v>0</v>
      </c>
      <c r="G13" s="34">
        <f>IF(F15=0, "-", F13/F15)</f>
        <v>0</v>
      </c>
      <c r="H13" s="65">
        <v>1</v>
      </c>
      <c r="I13" s="9">
        <f>IF(H15=0, "-", H13/H15)</f>
        <v>1.0638297872340425E-2</v>
      </c>
      <c r="J13" s="8">
        <f t="shared" si="0"/>
        <v>-1</v>
      </c>
      <c r="K13" s="9">
        <f t="shared" si="1"/>
        <v>-1</v>
      </c>
    </row>
    <row r="14" spans="1:11" x14ac:dyDescent="0.2">
      <c r="A14" s="2"/>
      <c r="B14" s="68"/>
      <c r="C14" s="33"/>
      <c r="D14" s="68"/>
      <c r="E14" s="6"/>
      <c r="F14" s="82"/>
      <c r="G14" s="33"/>
      <c r="H14" s="68"/>
      <c r="I14" s="6"/>
      <c r="J14" s="5"/>
      <c r="K14" s="6"/>
    </row>
    <row r="15" spans="1:11" s="43" customFormat="1" x14ac:dyDescent="0.2">
      <c r="A15" s="162" t="s">
        <v>590</v>
      </c>
      <c r="B15" s="71">
        <f>SUM(B7:B14)</f>
        <v>28</v>
      </c>
      <c r="C15" s="40">
        <f>B15/6214</f>
        <v>4.5059542967492757E-3</v>
      </c>
      <c r="D15" s="71">
        <f>SUM(D7:D14)</f>
        <v>22</v>
      </c>
      <c r="E15" s="41">
        <f>D15/6802</f>
        <v>3.2343428403410761E-3</v>
      </c>
      <c r="F15" s="77">
        <f>SUM(F7:F14)</f>
        <v>145</v>
      </c>
      <c r="G15" s="42">
        <f>F15/35131</f>
        <v>4.1274088411943867E-3</v>
      </c>
      <c r="H15" s="71">
        <f>SUM(H7:H14)</f>
        <v>94</v>
      </c>
      <c r="I15" s="41">
        <f>H15/36274</f>
        <v>2.591387770855158E-3</v>
      </c>
      <c r="J15" s="37">
        <f>IF(D15=0, "-", IF((B15-D15)/D15&lt;10, (B15-D15)/D15, "&gt;999%"))</f>
        <v>0.27272727272727271</v>
      </c>
      <c r="K15" s="38">
        <f>IF(H15=0, "-", IF((F15-H15)/H15&lt;10, (F15-H15)/H15, "&gt;999%"))</f>
        <v>0.54255319148936165</v>
      </c>
    </row>
    <row r="16" spans="1:11" x14ac:dyDescent="0.2">
      <c r="B16" s="83"/>
      <c r="D16" s="83"/>
      <c r="F16" s="83"/>
      <c r="H16" s="83"/>
    </row>
    <row r="17" spans="1:11" x14ac:dyDescent="0.2">
      <c r="A17" s="163" t="s">
        <v>124</v>
      </c>
      <c r="B17" s="61" t="s">
        <v>12</v>
      </c>
      <c r="C17" s="62" t="s">
        <v>13</v>
      </c>
      <c r="D17" s="61" t="s">
        <v>12</v>
      </c>
      <c r="E17" s="63" t="s">
        <v>13</v>
      </c>
      <c r="F17" s="62" t="s">
        <v>12</v>
      </c>
      <c r="G17" s="62" t="s">
        <v>13</v>
      </c>
      <c r="H17" s="61" t="s">
        <v>12</v>
      </c>
      <c r="I17" s="63" t="s">
        <v>13</v>
      </c>
      <c r="J17" s="61"/>
      <c r="K17" s="63"/>
    </row>
    <row r="18" spans="1:11" x14ac:dyDescent="0.2">
      <c r="A18" s="7" t="s">
        <v>464</v>
      </c>
      <c r="B18" s="65">
        <v>2</v>
      </c>
      <c r="C18" s="34">
        <f>IF(B20=0, "-", B18/B20)</f>
        <v>1</v>
      </c>
      <c r="D18" s="65">
        <v>2</v>
      </c>
      <c r="E18" s="9">
        <f>IF(D20=0, "-", D18/D20)</f>
        <v>1</v>
      </c>
      <c r="F18" s="81">
        <v>12</v>
      </c>
      <c r="G18" s="34">
        <f>IF(F20=0, "-", F18/F20)</f>
        <v>1</v>
      </c>
      <c r="H18" s="65">
        <v>5</v>
      </c>
      <c r="I18" s="9">
        <f>IF(H20=0, "-", H18/H20)</f>
        <v>1</v>
      </c>
      <c r="J18" s="8">
        <f>IF(D18=0, "-", IF((B18-D18)/D18&lt;10, (B18-D18)/D18, "&gt;999%"))</f>
        <v>0</v>
      </c>
      <c r="K18" s="9">
        <f>IF(H18=0, "-", IF((F18-H18)/H18&lt;10, (F18-H18)/H18, "&gt;999%"))</f>
        <v>1.4</v>
      </c>
    </row>
    <row r="19" spans="1:11" x14ac:dyDescent="0.2">
      <c r="A19" s="2"/>
      <c r="B19" s="68"/>
      <c r="C19" s="33"/>
      <c r="D19" s="68"/>
      <c r="E19" s="6"/>
      <c r="F19" s="82"/>
      <c r="G19" s="33"/>
      <c r="H19" s="68"/>
      <c r="I19" s="6"/>
      <c r="J19" s="5"/>
      <c r="K19" s="6"/>
    </row>
    <row r="20" spans="1:11" s="43" customFormat="1" x14ac:dyDescent="0.2">
      <c r="A20" s="162" t="s">
        <v>589</v>
      </c>
      <c r="B20" s="71">
        <f>SUM(B18:B19)</f>
        <v>2</v>
      </c>
      <c r="C20" s="40">
        <f>B20/6214</f>
        <v>3.2185387833923401E-4</v>
      </c>
      <c r="D20" s="71">
        <f>SUM(D18:D19)</f>
        <v>2</v>
      </c>
      <c r="E20" s="41">
        <f>D20/6802</f>
        <v>2.9403116730373417E-4</v>
      </c>
      <c r="F20" s="77">
        <f>SUM(F18:F19)</f>
        <v>12</v>
      </c>
      <c r="G20" s="42">
        <f>F20/35131</f>
        <v>3.4157866271953543E-4</v>
      </c>
      <c r="H20" s="71">
        <f>SUM(H18:H19)</f>
        <v>5</v>
      </c>
      <c r="I20" s="41">
        <f>H20/36274</f>
        <v>1.3783977504548713E-4</v>
      </c>
      <c r="J20" s="37">
        <f>IF(D20=0, "-", IF((B20-D20)/D20&lt;10, (B20-D20)/D20, "&gt;999%"))</f>
        <v>0</v>
      </c>
      <c r="K20" s="38">
        <f>IF(H20=0, "-", IF((F20-H20)/H20&lt;10, (F20-H20)/H20, "&gt;999%"))</f>
        <v>1.4</v>
      </c>
    </row>
    <row r="21" spans="1:11" x14ac:dyDescent="0.2">
      <c r="B21" s="83"/>
      <c r="D21" s="83"/>
      <c r="F21" s="83"/>
      <c r="H21" s="83"/>
    </row>
    <row r="22" spans="1:11" x14ac:dyDescent="0.2">
      <c r="A22" s="163" t="s">
        <v>125</v>
      </c>
      <c r="B22" s="61" t="s">
        <v>12</v>
      </c>
      <c r="C22" s="62" t="s">
        <v>13</v>
      </c>
      <c r="D22" s="61" t="s">
        <v>12</v>
      </c>
      <c r="E22" s="63" t="s">
        <v>13</v>
      </c>
      <c r="F22" s="62" t="s">
        <v>12</v>
      </c>
      <c r="G22" s="62" t="s">
        <v>13</v>
      </c>
      <c r="H22" s="61" t="s">
        <v>12</v>
      </c>
      <c r="I22" s="63" t="s">
        <v>13</v>
      </c>
      <c r="J22" s="61"/>
      <c r="K22" s="63"/>
    </row>
    <row r="23" spans="1:11" x14ac:dyDescent="0.2">
      <c r="A23" s="7" t="s">
        <v>465</v>
      </c>
      <c r="B23" s="65">
        <v>1</v>
      </c>
      <c r="C23" s="34">
        <f>IF(B27=0, "-", B23/B27)</f>
        <v>0.25</v>
      </c>
      <c r="D23" s="65">
        <v>1</v>
      </c>
      <c r="E23" s="9">
        <f>IF(D27=0, "-", D23/D27)</f>
        <v>0.2</v>
      </c>
      <c r="F23" s="81">
        <v>3</v>
      </c>
      <c r="G23" s="34">
        <f>IF(F27=0, "-", F23/F27)</f>
        <v>6.25E-2</v>
      </c>
      <c r="H23" s="65">
        <v>6</v>
      </c>
      <c r="I23" s="9">
        <f>IF(H27=0, "-", H23/H27)</f>
        <v>0.16666666666666666</v>
      </c>
      <c r="J23" s="8">
        <f>IF(D23=0, "-", IF((B23-D23)/D23&lt;10, (B23-D23)/D23, "&gt;999%"))</f>
        <v>0</v>
      </c>
      <c r="K23" s="9">
        <f>IF(H23=0, "-", IF((F23-H23)/H23&lt;10, (F23-H23)/H23, "&gt;999%"))</f>
        <v>-0.5</v>
      </c>
    </row>
    <row r="24" spans="1:11" x14ac:dyDescent="0.2">
      <c r="A24" s="7" t="s">
        <v>466</v>
      </c>
      <c r="B24" s="65">
        <v>1</v>
      </c>
      <c r="C24" s="34">
        <f>IF(B27=0, "-", B24/B27)</f>
        <v>0.25</v>
      </c>
      <c r="D24" s="65">
        <v>3</v>
      </c>
      <c r="E24" s="9">
        <f>IF(D27=0, "-", D24/D27)</f>
        <v>0.6</v>
      </c>
      <c r="F24" s="81">
        <v>29</v>
      </c>
      <c r="G24" s="34">
        <f>IF(F27=0, "-", F24/F27)</f>
        <v>0.60416666666666663</v>
      </c>
      <c r="H24" s="65">
        <v>22</v>
      </c>
      <c r="I24" s="9">
        <f>IF(H27=0, "-", H24/H27)</f>
        <v>0.61111111111111116</v>
      </c>
      <c r="J24" s="8">
        <f>IF(D24=0, "-", IF((B24-D24)/D24&lt;10, (B24-D24)/D24, "&gt;999%"))</f>
        <v>-0.66666666666666663</v>
      </c>
      <c r="K24" s="9">
        <f>IF(H24=0, "-", IF((F24-H24)/H24&lt;10, (F24-H24)/H24, "&gt;999%"))</f>
        <v>0.31818181818181818</v>
      </c>
    </row>
    <row r="25" spans="1:11" x14ac:dyDescent="0.2">
      <c r="A25" s="7" t="s">
        <v>467</v>
      </c>
      <c r="B25" s="65">
        <v>2</v>
      </c>
      <c r="C25" s="34">
        <f>IF(B27=0, "-", B25/B27)</f>
        <v>0.5</v>
      </c>
      <c r="D25" s="65">
        <v>1</v>
      </c>
      <c r="E25" s="9">
        <f>IF(D27=0, "-", D25/D27)</f>
        <v>0.2</v>
      </c>
      <c r="F25" s="81">
        <v>16</v>
      </c>
      <c r="G25" s="34">
        <f>IF(F27=0, "-", F25/F27)</f>
        <v>0.33333333333333331</v>
      </c>
      <c r="H25" s="65">
        <v>8</v>
      </c>
      <c r="I25" s="9">
        <f>IF(H27=0, "-", H25/H27)</f>
        <v>0.22222222222222221</v>
      </c>
      <c r="J25" s="8">
        <f>IF(D25=0, "-", IF((B25-D25)/D25&lt;10, (B25-D25)/D25, "&gt;999%"))</f>
        <v>1</v>
      </c>
      <c r="K25" s="9">
        <f>IF(H25=0, "-", IF((F25-H25)/H25&lt;10, (F25-H25)/H25, "&gt;999%"))</f>
        <v>1</v>
      </c>
    </row>
    <row r="26" spans="1:11" x14ac:dyDescent="0.2">
      <c r="A26" s="2"/>
      <c r="B26" s="68"/>
      <c r="C26" s="33"/>
      <c r="D26" s="68"/>
      <c r="E26" s="6"/>
      <c r="F26" s="82"/>
      <c r="G26" s="33"/>
      <c r="H26" s="68"/>
      <c r="I26" s="6"/>
      <c r="J26" s="5"/>
      <c r="K26" s="6"/>
    </row>
    <row r="27" spans="1:11" s="43" customFormat="1" x14ac:dyDescent="0.2">
      <c r="A27" s="162" t="s">
        <v>588</v>
      </c>
      <c r="B27" s="71">
        <f>SUM(B23:B26)</f>
        <v>4</v>
      </c>
      <c r="C27" s="40">
        <f>B27/6214</f>
        <v>6.4370775667846802E-4</v>
      </c>
      <c r="D27" s="71">
        <f>SUM(D23:D26)</f>
        <v>5</v>
      </c>
      <c r="E27" s="41">
        <f>D27/6802</f>
        <v>7.3507791825933554E-4</v>
      </c>
      <c r="F27" s="77">
        <f>SUM(F23:F26)</f>
        <v>48</v>
      </c>
      <c r="G27" s="42">
        <f>F27/35131</f>
        <v>1.3663146508781417E-3</v>
      </c>
      <c r="H27" s="71">
        <f>SUM(H23:H26)</f>
        <v>36</v>
      </c>
      <c r="I27" s="41">
        <f>H27/36274</f>
        <v>9.9244638032750724E-4</v>
      </c>
      <c r="J27" s="37">
        <f>IF(D27=0, "-", IF((B27-D27)/D27&lt;10, (B27-D27)/D27, "&gt;999%"))</f>
        <v>-0.2</v>
      </c>
      <c r="K27" s="38">
        <f>IF(H27=0, "-", IF((F27-H27)/H27&lt;10, (F27-H27)/H27, "&gt;999%"))</f>
        <v>0.33333333333333331</v>
      </c>
    </row>
    <row r="28" spans="1:11" x14ac:dyDescent="0.2">
      <c r="B28" s="83"/>
      <c r="D28" s="83"/>
      <c r="F28" s="83"/>
      <c r="H28" s="83"/>
    </row>
    <row r="29" spans="1:11" x14ac:dyDescent="0.2">
      <c r="A29" s="163" t="s">
        <v>126</v>
      </c>
      <c r="B29" s="61" t="s">
        <v>12</v>
      </c>
      <c r="C29" s="62" t="s">
        <v>13</v>
      </c>
      <c r="D29" s="61" t="s">
        <v>12</v>
      </c>
      <c r="E29" s="63" t="s">
        <v>13</v>
      </c>
      <c r="F29" s="62" t="s">
        <v>12</v>
      </c>
      <c r="G29" s="62" t="s">
        <v>13</v>
      </c>
      <c r="H29" s="61" t="s">
        <v>12</v>
      </c>
      <c r="I29" s="63" t="s">
        <v>13</v>
      </c>
      <c r="J29" s="61"/>
      <c r="K29" s="63"/>
    </row>
    <row r="30" spans="1:11" x14ac:dyDescent="0.2">
      <c r="A30" s="7" t="s">
        <v>468</v>
      </c>
      <c r="B30" s="65">
        <v>3</v>
      </c>
      <c r="C30" s="34">
        <f>IF(B42=0, "-", B30/B42)</f>
        <v>2.4390243902439025E-2</v>
      </c>
      <c r="D30" s="65">
        <v>26</v>
      </c>
      <c r="E30" s="9">
        <f>IF(D42=0, "-", D30/D42)</f>
        <v>0.14285714285714285</v>
      </c>
      <c r="F30" s="81">
        <v>39</v>
      </c>
      <c r="G30" s="34">
        <f>IF(F42=0, "-", F30/F42)</f>
        <v>5.1047120418848166E-2</v>
      </c>
      <c r="H30" s="65">
        <v>131</v>
      </c>
      <c r="I30" s="9">
        <f>IF(H42=0, "-", H30/H42)</f>
        <v>0.13702928870292888</v>
      </c>
      <c r="J30" s="8">
        <f t="shared" ref="J30:J40" si="2">IF(D30=0, "-", IF((B30-D30)/D30&lt;10, (B30-D30)/D30, "&gt;999%"))</f>
        <v>-0.88461538461538458</v>
      </c>
      <c r="K30" s="9">
        <f t="shared" ref="K30:K40" si="3">IF(H30=0, "-", IF((F30-H30)/H30&lt;10, (F30-H30)/H30, "&gt;999%"))</f>
        <v>-0.70229007633587781</v>
      </c>
    </row>
    <row r="31" spans="1:11" x14ac:dyDescent="0.2">
      <c r="A31" s="7" t="s">
        <v>469</v>
      </c>
      <c r="B31" s="65">
        <v>0</v>
      </c>
      <c r="C31" s="34">
        <f>IF(B42=0, "-", B31/B42)</f>
        <v>0</v>
      </c>
      <c r="D31" s="65">
        <v>0</v>
      </c>
      <c r="E31" s="9">
        <f>IF(D42=0, "-", D31/D42)</f>
        <v>0</v>
      </c>
      <c r="F31" s="81">
        <v>0</v>
      </c>
      <c r="G31" s="34">
        <f>IF(F42=0, "-", F31/F42)</f>
        <v>0</v>
      </c>
      <c r="H31" s="65">
        <v>62</v>
      </c>
      <c r="I31" s="9">
        <f>IF(H42=0, "-", H31/H42)</f>
        <v>6.4853556485355651E-2</v>
      </c>
      <c r="J31" s="8" t="str">
        <f t="shared" si="2"/>
        <v>-</v>
      </c>
      <c r="K31" s="9">
        <f t="shared" si="3"/>
        <v>-1</v>
      </c>
    </row>
    <row r="32" spans="1:11" x14ac:dyDescent="0.2">
      <c r="A32" s="7" t="s">
        <v>470</v>
      </c>
      <c r="B32" s="65">
        <v>39</v>
      </c>
      <c r="C32" s="34">
        <f>IF(B42=0, "-", B32/B42)</f>
        <v>0.31707317073170732</v>
      </c>
      <c r="D32" s="65">
        <v>0</v>
      </c>
      <c r="E32" s="9">
        <f>IF(D42=0, "-", D32/D42)</f>
        <v>0</v>
      </c>
      <c r="F32" s="81">
        <v>95</v>
      </c>
      <c r="G32" s="34">
        <f>IF(F42=0, "-", F32/F42)</f>
        <v>0.1243455497382199</v>
      </c>
      <c r="H32" s="65">
        <v>0</v>
      </c>
      <c r="I32" s="9">
        <f>IF(H42=0, "-", H32/H42)</f>
        <v>0</v>
      </c>
      <c r="J32" s="8" t="str">
        <f t="shared" si="2"/>
        <v>-</v>
      </c>
      <c r="K32" s="9" t="str">
        <f t="shared" si="3"/>
        <v>-</v>
      </c>
    </row>
    <row r="33" spans="1:11" x14ac:dyDescent="0.2">
      <c r="A33" s="7" t="s">
        <v>471</v>
      </c>
      <c r="B33" s="65">
        <v>7</v>
      </c>
      <c r="C33" s="34">
        <f>IF(B42=0, "-", B33/B42)</f>
        <v>5.6910569105691054E-2</v>
      </c>
      <c r="D33" s="65">
        <v>31</v>
      </c>
      <c r="E33" s="9">
        <f>IF(D42=0, "-", D33/D42)</f>
        <v>0.17032967032967034</v>
      </c>
      <c r="F33" s="81">
        <v>57</v>
      </c>
      <c r="G33" s="34">
        <f>IF(F42=0, "-", F33/F42)</f>
        <v>7.4607329842931933E-2</v>
      </c>
      <c r="H33" s="65">
        <v>81</v>
      </c>
      <c r="I33" s="9">
        <f>IF(H42=0, "-", H33/H42)</f>
        <v>8.4728033472803346E-2</v>
      </c>
      <c r="J33" s="8">
        <f t="shared" si="2"/>
        <v>-0.77419354838709675</v>
      </c>
      <c r="K33" s="9">
        <f t="shared" si="3"/>
        <v>-0.29629629629629628</v>
      </c>
    </row>
    <row r="34" spans="1:11" x14ac:dyDescent="0.2">
      <c r="A34" s="7" t="s">
        <v>472</v>
      </c>
      <c r="B34" s="65">
        <v>6</v>
      </c>
      <c r="C34" s="34">
        <f>IF(B42=0, "-", B34/B42)</f>
        <v>4.878048780487805E-2</v>
      </c>
      <c r="D34" s="65">
        <v>1</v>
      </c>
      <c r="E34" s="9">
        <f>IF(D42=0, "-", D34/D42)</f>
        <v>5.4945054945054949E-3</v>
      </c>
      <c r="F34" s="81">
        <v>12</v>
      </c>
      <c r="G34" s="34">
        <f>IF(F42=0, "-", F34/F42)</f>
        <v>1.5706806282722512E-2</v>
      </c>
      <c r="H34" s="65">
        <v>12</v>
      </c>
      <c r="I34" s="9">
        <f>IF(H42=0, "-", H34/H42)</f>
        <v>1.2552301255230125E-2</v>
      </c>
      <c r="J34" s="8">
        <f t="shared" si="2"/>
        <v>5</v>
      </c>
      <c r="K34" s="9">
        <f t="shared" si="3"/>
        <v>0</v>
      </c>
    </row>
    <row r="35" spans="1:11" x14ac:dyDescent="0.2">
      <c r="A35" s="7" t="s">
        <v>473</v>
      </c>
      <c r="B35" s="65">
        <v>5</v>
      </c>
      <c r="C35" s="34">
        <f>IF(B42=0, "-", B35/B42)</f>
        <v>4.065040650406504E-2</v>
      </c>
      <c r="D35" s="65">
        <v>11</v>
      </c>
      <c r="E35" s="9">
        <f>IF(D42=0, "-", D35/D42)</f>
        <v>6.043956043956044E-2</v>
      </c>
      <c r="F35" s="81">
        <v>25</v>
      </c>
      <c r="G35" s="34">
        <f>IF(F42=0, "-", F35/F42)</f>
        <v>3.2722513089005235E-2</v>
      </c>
      <c r="H35" s="65">
        <v>34</v>
      </c>
      <c r="I35" s="9">
        <f>IF(H42=0, "-", H35/H42)</f>
        <v>3.5564853556485358E-2</v>
      </c>
      <c r="J35" s="8">
        <f t="shared" si="2"/>
        <v>-0.54545454545454541</v>
      </c>
      <c r="K35" s="9">
        <f t="shared" si="3"/>
        <v>-0.26470588235294118</v>
      </c>
    </row>
    <row r="36" spans="1:11" x14ac:dyDescent="0.2">
      <c r="A36" s="7" t="s">
        <v>474</v>
      </c>
      <c r="B36" s="65">
        <v>7</v>
      </c>
      <c r="C36" s="34">
        <f>IF(B42=0, "-", B36/B42)</f>
        <v>5.6910569105691054E-2</v>
      </c>
      <c r="D36" s="65">
        <v>12</v>
      </c>
      <c r="E36" s="9">
        <f>IF(D42=0, "-", D36/D42)</f>
        <v>6.5934065934065936E-2</v>
      </c>
      <c r="F36" s="81">
        <v>29</v>
      </c>
      <c r="G36" s="34">
        <f>IF(F42=0, "-", F36/F42)</f>
        <v>3.7958115183246072E-2</v>
      </c>
      <c r="H36" s="65">
        <v>31</v>
      </c>
      <c r="I36" s="9">
        <f>IF(H42=0, "-", H36/H42)</f>
        <v>3.2426778242677826E-2</v>
      </c>
      <c r="J36" s="8">
        <f t="shared" si="2"/>
        <v>-0.41666666666666669</v>
      </c>
      <c r="K36" s="9">
        <f t="shared" si="3"/>
        <v>-6.4516129032258063E-2</v>
      </c>
    </row>
    <row r="37" spans="1:11" x14ac:dyDescent="0.2">
      <c r="A37" s="7" t="s">
        <v>475</v>
      </c>
      <c r="B37" s="65">
        <v>0</v>
      </c>
      <c r="C37" s="34">
        <f>IF(B42=0, "-", B37/B42)</f>
        <v>0</v>
      </c>
      <c r="D37" s="65">
        <v>0</v>
      </c>
      <c r="E37" s="9">
        <f>IF(D42=0, "-", D37/D42)</f>
        <v>0</v>
      </c>
      <c r="F37" s="81">
        <v>3</v>
      </c>
      <c r="G37" s="34">
        <f>IF(F42=0, "-", F37/F42)</f>
        <v>3.9267015706806281E-3</v>
      </c>
      <c r="H37" s="65">
        <v>4</v>
      </c>
      <c r="I37" s="9">
        <f>IF(H42=0, "-", H37/H42)</f>
        <v>4.1841004184100415E-3</v>
      </c>
      <c r="J37" s="8" t="str">
        <f t="shared" si="2"/>
        <v>-</v>
      </c>
      <c r="K37" s="9">
        <f t="shared" si="3"/>
        <v>-0.25</v>
      </c>
    </row>
    <row r="38" spans="1:11" x14ac:dyDescent="0.2">
      <c r="A38" s="7" t="s">
        <v>476</v>
      </c>
      <c r="B38" s="65">
        <v>16</v>
      </c>
      <c r="C38" s="34">
        <f>IF(B42=0, "-", B38/B42)</f>
        <v>0.13008130081300814</v>
      </c>
      <c r="D38" s="65">
        <v>19</v>
      </c>
      <c r="E38" s="9">
        <f>IF(D42=0, "-", D38/D42)</f>
        <v>0.1043956043956044</v>
      </c>
      <c r="F38" s="81">
        <v>33</v>
      </c>
      <c r="G38" s="34">
        <f>IF(F42=0, "-", F38/F42)</f>
        <v>4.3193717277486908E-2</v>
      </c>
      <c r="H38" s="65">
        <v>76</v>
      </c>
      <c r="I38" s="9">
        <f>IF(H42=0, "-", H38/H42)</f>
        <v>7.9497907949790794E-2</v>
      </c>
      <c r="J38" s="8">
        <f t="shared" si="2"/>
        <v>-0.15789473684210525</v>
      </c>
      <c r="K38" s="9">
        <f t="shared" si="3"/>
        <v>-0.56578947368421051</v>
      </c>
    </row>
    <row r="39" spans="1:11" x14ac:dyDescent="0.2">
      <c r="A39" s="7" t="s">
        <v>477</v>
      </c>
      <c r="B39" s="65">
        <v>33</v>
      </c>
      <c r="C39" s="34">
        <f>IF(B42=0, "-", B39/B42)</f>
        <v>0.26829268292682928</v>
      </c>
      <c r="D39" s="65">
        <v>67</v>
      </c>
      <c r="E39" s="9">
        <f>IF(D42=0, "-", D39/D42)</f>
        <v>0.36813186813186816</v>
      </c>
      <c r="F39" s="81">
        <v>445</v>
      </c>
      <c r="G39" s="34">
        <f>IF(F42=0, "-", F39/F42)</f>
        <v>0.58246073298429324</v>
      </c>
      <c r="H39" s="65">
        <v>472</v>
      </c>
      <c r="I39" s="9">
        <f>IF(H42=0, "-", H39/H42)</f>
        <v>0.49372384937238495</v>
      </c>
      <c r="J39" s="8">
        <f t="shared" si="2"/>
        <v>-0.5074626865671642</v>
      </c>
      <c r="K39" s="9">
        <f t="shared" si="3"/>
        <v>-5.7203389830508475E-2</v>
      </c>
    </row>
    <row r="40" spans="1:11" x14ac:dyDescent="0.2">
      <c r="A40" s="7" t="s">
        <v>478</v>
      </c>
      <c r="B40" s="65">
        <v>7</v>
      </c>
      <c r="C40" s="34">
        <f>IF(B42=0, "-", B40/B42)</f>
        <v>5.6910569105691054E-2</v>
      </c>
      <c r="D40" s="65">
        <v>15</v>
      </c>
      <c r="E40" s="9">
        <f>IF(D42=0, "-", D40/D42)</f>
        <v>8.2417582417582416E-2</v>
      </c>
      <c r="F40" s="81">
        <v>26</v>
      </c>
      <c r="G40" s="34">
        <f>IF(F42=0, "-", F40/F42)</f>
        <v>3.4031413612565446E-2</v>
      </c>
      <c r="H40" s="65">
        <v>53</v>
      </c>
      <c r="I40" s="9">
        <f>IF(H42=0, "-", H40/H42)</f>
        <v>5.5439330543933053E-2</v>
      </c>
      <c r="J40" s="8">
        <f t="shared" si="2"/>
        <v>-0.53333333333333333</v>
      </c>
      <c r="K40" s="9">
        <f t="shared" si="3"/>
        <v>-0.50943396226415094</v>
      </c>
    </row>
    <row r="41" spans="1:11" x14ac:dyDescent="0.2">
      <c r="A41" s="2"/>
      <c r="B41" s="68"/>
      <c r="C41" s="33"/>
      <c r="D41" s="68"/>
      <c r="E41" s="6"/>
      <c r="F41" s="82"/>
      <c r="G41" s="33"/>
      <c r="H41" s="68"/>
      <c r="I41" s="6"/>
      <c r="J41" s="5"/>
      <c r="K41" s="6"/>
    </row>
    <row r="42" spans="1:11" s="43" customFormat="1" x14ac:dyDescent="0.2">
      <c r="A42" s="162" t="s">
        <v>587</v>
      </c>
      <c r="B42" s="71">
        <f>SUM(B30:B41)</f>
        <v>123</v>
      </c>
      <c r="C42" s="40">
        <f>B42/6214</f>
        <v>1.9794013517862891E-2</v>
      </c>
      <c r="D42" s="71">
        <f>SUM(D30:D41)</f>
        <v>182</v>
      </c>
      <c r="E42" s="41">
        <f>D42/6802</f>
        <v>2.6756836224639813E-2</v>
      </c>
      <c r="F42" s="77">
        <f>SUM(F30:F41)</f>
        <v>764</v>
      </c>
      <c r="G42" s="42">
        <f>F42/35131</f>
        <v>2.1747174859810425E-2</v>
      </c>
      <c r="H42" s="71">
        <f>SUM(H30:H41)</f>
        <v>956</v>
      </c>
      <c r="I42" s="41">
        <f>H42/36274</f>
        <v>2.635496498869714E-2</v>
      </c>
      <c r="J42" s="37">
        <f>IF(D42=0, "-", IF((B42-D42)/D42&lt;10, (B42-D42)/D42, "&gt;999%"))</f>
        <v>-0.32417582417582419</v>
      </c>
      <c r="K42" s="38">
        <f>IF(H42=0, "-", IF((F42-H42)/H42&lt;10, (F42-H42)/H42, "&gt;999%"))</f>
        <v>-0.20083682008368201</v>
      </c>
    </row>
    <row r="43" spans="1:11" x14ac:dyDescent="0.2">
      <c r="B43" s="83"/>
      <c r="D43" s="83"/>
      <c r="F43" s="83"/>
      <c r="H43" s="83"/>
    </row>
    <row r="44" spans="1:11" x14ac:dyDescent="0.2">
      <c r="A44" s="163" t="s">
        <v>127</v>
      </c>
      <c r="B44" s="61" t="s">
        <v>12</v>
      </c>
      <c r="C44" s="62" t="s">
        <v>13</v>
      </c>
      <c r="D44" s="61" t="s">
        <v>12</v>
      </c>
      <c r="E44" s="63" t="s">
        <v>13</v>
      </c>
      <c r="F44" s="62" t="s">
        <v>12</v>
      </c>
      <c r="G44" s="62" t="s">
        <v>13</v>
      </c>
      <c r="H44" s="61" t="s">
        <v>12</v>
      </c>
      <c r="I44" s="63" t="s">
        <v>13</v>
      </c>
      <c r="J44" s="61"/>
      <c r="K44" s="63"/>
    </row>
    <row r="45" spans="1:11" x14ac:dyDescent="0.2">
      <c r="A45" s="7" t="s">
        <v>479</v>
      </c>
      <c r="B45" s="65">
        <v>11</v>
      </c>
      <c r="C45" s="34">
        <f>IF(B54=0, "-", B45/B54)</f>
        <v>4.9107142857142856E-2</v>
      </c>
      <c r="D45" s="65">
        <v>27</v>
      </c>
      <c r="E45" s="9">
        <f>IF(D54=0, "-", D45/D54)</f>
        <v>0.19148936170212766</v>
      </c>
      <c r="F45" s="81">
        <v>77</v>
      </c>
      <c r="G45" s="34">
        <f>IF(F54=0, "-", F45/F54)</f>
        <v>7.3124406457739793E-2</v>
      </c>
      <c r="H45" s="65">
        <v>116</v>
      </c>
      <c r="I45" s="9">
        <f>IF(H54=0, "-", H45/H54)</f>
        <v>0.14303329223181258</v>
      </c>
      <c r="J45" s="8">
        <f t="shared" ref="J45:J52" si="4">IF(D45=0, "-", IF((B45-D45)/D45&lt;10, (B45-D45)/D45, "&gt;999%"))</f>
        <v>-0.59259259259259256</v>
      </c>
      <c r="K45" s="9">
        <f t="shared" ref="K45:K52" si="5">IF(H45=0, "-", IF((F45-H45)/H45&lt;10, (F45-H45)/H45, "&gt;999%"))</f>
        <v>-0.33620689655172414</v>
      </c>
    </row>
    <row r="46" spans="1:11" x14ac:dyDescent="0.2">
      <c r="A46" s="7" t="s">
        <v>480</v>
      </c>
      <c r="B46" s="65">
        <v>0</v>
      </c>
      <c r="C46" s="34">
        <f>IF(B54=0, "-", B46/B54)</f>
        <v>0</v>
      </c>
      <c r="D46" s="65">
        <v>3</v>
      </c>
      <c r="E46" s="9">
        <f>IF(D54=0, "-", D46/D54)</f>
        <v>2.1276595744680851E-2</v>
      </c>
      <c r="F46" s="81">
        <v>1</v>
      </c>
      <c r="G46" s="34">
        <f>IF(F54=0, "-", F46/F54)</f>
        <v>9.4966761633428305E-4</v>
      </c>
      <c r="H46" s="65">
        <v>18</v>
      </c>
      <c r="I46" s="9">
        <f>IF(H54=0, "-", H46/H54)</f>
        <v>2.2194821208384709E-2</v>
      </c>
      <c r="J46" s="8">
        <f t="shared" si="4"/>
        <v>-1</v>
      </c>
      <c r="K46" s="9">
        <f t="shared" si="5"/>
        <v>-0.94444444444444442</v>
      </c>
    </row>
    <row r="47" spans="1:11" x14ac:dyDescent="0.2">
      <c r="A47" s="7" t="s">
        <v>481</v>
      </c>
      <c r="B47" s="65">
        <v>2</v>
      </c>
      <c r="C47" s="34">
        <f>IF(B54=0, "-", B47/B54)</f>
        <v>8.9285714285714281E-3</v>
      </c>
      <c r="D47" s="65">
        <v>0</v>
      </c>
      <c r="E47" s="9">
        <f>IF(D54=0, "-", D47/D54)</f>
        <v>0</v>
      </c>
      <c r="F47" s="81">
        <v>7</v>
      </c>
      <c r="G47" s="34">
        <f>IF(F54=0, "-", F47/F54)</f>
        <v>6.6476733143399809E-3</v>
      </c>
      <c r="H47" s="65">
        <v>0</v>
      </c>
      <c r="I47" s="9">
        <f>IF(H54=0, "-", H47/H54)</f>
        <v>0</v>
      </c>
      <c r="J47" s="8" t="str">
        <f t="shared" si="4"/>
        <v>-</v>
      </c>
      <c r="K47" s="9" t="str">
        <f t="shared" si="5"/>
        <v>-</v>
      </c>
    </row>
    <row r="48" spans="1:11" x14ac:dyDescent="0.2">
      <c r="A48" s="7" t="s">
        <v>482</v>
      </c>
      <c r="B48" s="65">
        <v>46</v>
      </c>
      <c r="C48" s="34">
        <f>IF(B54=0, "-", B48/B54)</f>
        <v>0.20535714285714285</v>
      </c>
      <c r="D48" s="65">
        <v>30</v>
      </c>
      <c r="E48" s="9">
        <f>IF(D54=0, "-", D48/D54)</f>
        <v>0.21276595744680851</v>
      </c>
      <c r="F48" s="81">
        <v>254</v>
      </c>
      <c r="G48" s="34">
        <f>IF(F54=0, "-", F48/F54)</f>
        <v>0.24121557454890788</v>
      </c>
      <c r="H48" s="65">
        <v>172</v>
      </c>
      <c r="I48" s="9">
        <f>IF(H54=0, "-", H48/H54)</f>
        <v>0.21208384710234279</v>
      </c>
      <c r="J48" s="8">
        <f t="shared" si="4"/>
        <v>0.53333333333333333</v>
      </c>
      <c r="K48" s="9">
        <f t="shared" si="5"/>
        <v>0.47674418604651164</v>
      </c>
    </row>
    <row r="49" spans="1:11" x14ac:dyDescent="0.2">
      <c r="A49" s="7" t="s">
        <v>483</v>
      </c>
      <c r="B49" s="65">
        <v>11</v>
      </c>
      <c r="C49" s="34">
        <f>IF(B54=0, "-", B49/B54)</f>
        <v>4.9107142857142856E-2</v>
      </c>
      <c r="D49" s="65">
        <v>8</v>
      </c>
      <c r="E49" s="9">
        <f>IF(D54=0, "-", D49/D54)</f>
        <v>5.6737588652482268E-2</v>
      </c>
      <c r="F49" s="81">
        <v>63</v>
      </c>
      <c r="G49" s="34">
        <f>IF(F54=0, "-", F49/F54)</f>
        <v>5.9829059829059832E-2</v>
      </c>
      <c r="H49" s="65">
        <v>43</v>
      </c>
      <c r="I49" s="9">
        <f>IF(H54=0, "-", H49/H54)</f>
        <v>5.3020961775585698E-2</v>
      </c>
      <c r="J49" s="8">
        <f t="shared" si="4"/>
        <v>0.375</v>
      </c>
      <c r="K49" s="9">
        <f t="shared" si="5"/>
        <v>0.46511627906976744</v>
      </c>
    </row>
    <row r="50" spans="1:11" x14ac:dyDescent="0.2">
      <c r="A50" s="7" t="s">
        <v>484</v>
      </c>
      <c r="B50" s="65">
        <v>27</v>
      </c>
      <c r="C50" s="34">
        <f>IF(B54=0, "-", B50/B54)</f>
        <v>0.12053571428571429</v>
      </c>
      <c r="D50" s="65">
        <v>18</v>
      </c>
      <c r="E50" s="9">
        <f>IF(D54=0, "-", D50/D54)</f>
        <v>0.1276595744680851</v>
      </c>
      <c r="F50" s="81">
        <v>161</v>
      </c>
      <c r="G50" s="34">
        <f>IF(F54=0, "-", F50/F54)</f>
        <v>0.15289648622981955</v>
      </c>
      <c r="H50" s="65">
        <v>117</v>
      </c>
      <c r="I50" s="9">
        <f>IF(H54=0, "-", H50/H54)</f>
        <v>0.1442663378545006</v>
      </c>
      <c r="J50" s="8">
        <f t="shared" si="4"/>
        <v>0.5</v>
      </c>
      <c r="K50" s="9">
        <f t="shared" si="5"/>
        <v>0.37606837606837606</v>
      </c>
    </row>
    <row r="51" spans="1:11" x14ac:dyDescent="0.2">
      <c r="A51" s="7" t="s">
        <v>485</v>
      </c>
      <c r="B51" s="65">
        <v>9</v>
      </c>
      <c r="C51" s="34">
        <f>IF(B54=0, "-", B51/B54)</f>
        <v>4.0178571428571432E-2</v>
      </c>
      <c r="D51" s="65">
        <v>18</v>
      </c>
      <c r="E51" s="9">
        <f>IF(D54=0, "-", D51/D54)</f>
        <v>0.1276595744680851</v>
      </c>
      <c r="F51" s="81">
        <v>47</v>
      </c>
      <c r="G51" s="34">
        <f>IF(F54=0, "-", F51/F54)</f>
        <v>4.4634377967711303E-2</v>
      </c>
      <c r="H51" s="65">
        <v>46</v>
      </c>
      <c r="I51" s="9">
        <f>IF(H54=0, "-", H51/H54)</f>
        <v>5.6720098643649818E-2</v>
      </c>
      <c r="J51" s="8">
        <f t="shared" si="4"/>
        <v>-0.5</v>
      </c>
      <c r="K51" s="9">
        <f t="shared" si="5"/>
        <v>2.1739130434782608E-2</v>
      </c>
    </row>
    <row r="52" spans="1:11" x14ac:dyDescent="0.2">
      <c r="A52" s="7" t="s">
        <v>486</v>
      </c>
      <c r="B52" s="65">
        <v>118</v>
      </c>
      <c r="C52" s="34">
        <f>IF(B54=0, "-", B52/B54)</f>
        <v>0.5267857142857143</v>
      </c>
      <c r="D52" s="65">
        <v>37</v>
      </c>
      <c r="E52" s="9">
        <f>IF(D54=0, "-", D52/D54)</f>
        <v>0.26241134751773049</v>
      </c>
      <c r="F52" s="81">
        <v>443</v>
      </c>
      <c r="G52" s="34">
        <f>IF(F54=0, "-", F52/F54)</f>
        <v>0.42070275403608737</v>
      </c>
      <c r="H52" s="65">
        <v>299</v>
      </c>
      <c r="I52" s="9">
        <f>IF(H54=0, "-", H52/H54)</f>
        <v>0.36868064118372379</v>
      </c>
      <c r="J52" s="8">
        <f t="shared" si="4"/>
        <v>2.189189189189189</v>
      </c>
      <c r="K52" s="9">
        <f t="shared" si="5"/>
        <v>0.48160535117056857</v>
      </c>
    </row>
    <row r="53" spans="1:11" x14ac:dyDescent="0.2">
      <c r="A53" s="2"/>
      <c r="B53" s="68"/>
      <c r="C53" s="33"/>
      <c r="D53" s="68"/>
      <c r="E53" s="6"/>
      <c r="F53" s="82"/>
      <c r="G53" s="33"/>
      <c r="H53" s="68"/>
      <c r="I53" s="6"/>
      <c r="J53" s="5"/>
      <c r="K53" s="6"/>
    </row>
    <row r="54" spans="1:11" s="43" customFormat="1" x14ac:dyDescent="0.2">
      <c r="A54" s="162" t="s">
        <v>586</v>
      </c>
      <c r="B54" s="71">
        <f>SUM(B45:B53)</f>
        <v>224</v>
      </c>
      <c r="C54" s="40">
        <f>B54/6214</f>
        <v>3.6047634373994206E-2</v>
      </c>
      <c r="D54" s="71">
        <f>SUM(D45:D53)</f>
        <v>141</v>
      </c>
      <c r="E54" s="41">
        <f>D54/6802</f>
        <v>2.0729197294913262E-2</v>
      </c>
      <c r="F54" s="77">
        <f>SUM(F45:F53)</f>
        <v>1053</v>
      </c>
      <c r="G54" s="42">
        <f>F54/35131</f>
        <v>2.9973527653639236E-2</v>
      </c>
      <c r="H54" s="71">
        <f>SUM(H45:H53)</f>
        <v>811</v>
      </c>
      <c r="I54" s="41">
        <f>H54/36274</f>
        <v>2.2357611512378011E-2</v>
      </c>
      <c r="J54" s="37">
        <f>IF(D54=0, "-", IF((B54-D54)/D54&lt;10, (B54-D54)/D54, "&gt;999%"))</f>
        <v>0.58865248226950351</v>
      </c>
      <c r="K54" s="38">
        <f>IF(H54=0, "-", IF((F54-H54)/H54&lt;10, (F54-H54)/H54, "&gt;999%"))</f>
        <v>0.29839704069050554</v>
      </c>
    </row>
    <row r="55" spans="1:11" x14ac:dyDescent="0.2">
      <c r="B55" s="83"/>
      <c r="D55" s="83"/>
      <c r="F55" s="83"/>
      <c r="H55" s="83"/>
    </row>
    <row r="56" spans="1:11" x14ac:dyDescent="0.2">
      <c r="A56" s="163" t="s">
        <v>128</v>
      </c>
      <c r="B56" s="61" t="s">
        <v>12</v>
      </c>
      <c r="C56" s="62" t="s">
        <v>13</v>
      </c>
      <c r="D56" s="61" t="s">
        <v>12</v>
      </c>
      <c r="E56" s="63" t="s">
        <v>13</v>
      </c>
      <c r="F56" s="62" t="s">
        <v>12</v>
      </c>
      <c r="G56" s="62" t="s">
        <v>13</v>
      </c>
      <c r="H56" s="61" t="s">
        <v>12</v>
      </c>
      <c r="I56" s="63" t="s">
        <v>13</v>
      </c>
      <c r="J56" s="61"/>
      <c r="K56" s="63"/>
    </row>
    <row r="57" spans="1:11" x14ac:dyDescent="0.2">
      <c r="A57" s="7" t="s">
        <v>487</v>
      </c>
      <c r="B57" s="65">
        <v>4</v>
      </c>
      <c r="C57" s="34">
        <f>IF(B77=0, "-", B57/B77)</f>
        <v>3.3444816053511705E-3</v>
      </c>
      <c r="D57" s="65">
        <v>11</v>
      </c>
      <c r="E57" s="9">
        <f>IF(D77=0, "-", D57/D77)</f>
        <v>8.0468178493050477E-3</v>
      </c>
      <c r="F57" s="81">
        <v>30</v>
      </c>
      <c r="G57" s="34">
        <f>IF(F77=0, "-", F57/F77)</f>
        <v>4.5991108385712099E-3</v>
      </c>
      <c r="H57" s="65">
        <v>27</v>
      </c>
      <c r="I57" s="9">
        <f>IF(H77=0, "-", H57/H77)</f>
        <v>4.0996052232007288E-3</v>
      </c>
      <c r="J57" s="8">
        <f t="shared" ref="J57:J75" si="6">IF(D57=0, "-", IF((B57-D57)/D57&lt;10, (B57-D57)/D57, "&gt;999%"))</f>
        <v>-0.63636363636363635</v>
      </c>
      <c r="K57" s="9">
        <f t="shared" ref="K57:K75" si="7">IF(H57=0, "-", IF((F57-H57)/H57&lt;10, (F57-H57)/H57, "&gt;999%"))</f>
        <v>0.1111111111111111</v>
      </c>
    </row>
    <row r="58" spans="1:11" x14ac:dyDescent="0.2">
      <c r="A58" s="7" t="s">
        <v>488</v>
      </c>
      <c r="B58" s="65">
        <v>4</v>
      </c>
      <c r="C58" s="34">
        <f>IF(B77=0, "-", B58/B77)</f>
        <v>3.3444816053511705E-3</v>
      </c>
      <c r="D58" s="65">
        <v>0</v>
      </c>
      <c r="E58" s="9">
        <f>IF(D77=0, "-", D58/D77)</f>
        <v>0</v>
      </c>
      <c r="F58" s="81">
        <v>14</v>
      </c>
      <c r="G58" s="34">
        <f>IF(F77=0, "-", F58/F77)</f>
        <v>2.1462517246665647E-3</v>
      </c>
      <c r="H58" s="65">
        <v>0</v>
      </c>
      <c r="I58" s="9">
        <f>IF(H77=0, "-", H58/H77)</f>
        <v>0</v>
      </c>
      <c r="J58" s="8" t="str">
        <f t="shared" si="6"/>
        <v>-</v>
      </c>
      <c r="K58" s="9" t="str">
        <f t="shared" si="7"/>
        <v>-</v>
      </c>
    </row>
    <row r="59" spans="1:11" x14ac:dyDescent="0.2">
      <c r="A59" s="7" t="s">
        <v>489</v>
      </c>
      <c r="B59" s="65">
        <v>159</v>
      </c>
      <c r="C59" s="34">
        <f>IF(B77=0, "-", B59/B77)</f>
        <v>0.13294314381270902</v>
      </c>
      <c r="D59" s="65">
        <v>323</v>
      </c>
      <c r="E59" s="9">
        <f>IF(D77=0, "-", D59/D77)</f>
        <v>0.23628383321141186</v>
      </c>
      <c r="F59" s="81">
        <v>1160</v>
      </c>
      <c r="G59" s="34">
        <f>IF(F77=0, "-", F59/F77)</f>
        <v>0.17783228575808677</v>
      </c>
      <c r="H59" s="65">
        <v>1382</v>
      </c>
      <c r="I59" s="9">
        <f>IF(H77=0, "-", H59/H77)</f>
        <v>0.20983905253568175</v>
      </c>
      <c r="J59" s="8">
        <f t="shared" si="6"/>
        <v>-0.50773993808049533</v>
      </c>
      <c r="K59" s="9">
        <f t="shared" si="7"/>
        <v>-0.16063675832127353</v>
      </c>
    </row>
    <row r="60" spans="1:11" x14ac:dyDescent="0.2">
      <c r="A60" s="7" t="s">
        <v>490</v>
      </c>
      <c r="B60" s="65">
        <v>0</v>
      </c>
      <c r="C60" s="34">
        <f>IF(B77=0, "-", B60/B77)</f>
        <v>0</v>
      </c>
      <c r="D60" s="65">
        <v>5</v>
      </c>
      <c r="E60" s="9">
        <f>IF(D77=0, "-", D60/D77)</f>
        <v>3.6576444769568397E-3</v>
      </c>
      <c r="F60" s="81">
        <v>0</v>
      </c>
      <c r="G60" s="34">
        <f>IF(F77=0, "-", F60/F77)</f>
        <v>0</v>
      </c>
      <c r="H60" s="65">
        <v>12</v>
      </c>
      <c r="I60" s="9">
        <f>IF(H77=0, "-", H60/H77)</f>
        <v>1.8220467658669906E-3</v>
      </c>
      <c r="J60" s="8">
        <f t="shared" si="6"/>
        <v>-1</v>
      </c>
      <c r="K60" s="9">
        <f t="shared" si="7"/>
        <v>-1</v>
      </c>
    </row>
    <row r="61" spans="1:11" x14ac:dyDescent="0.2">
      <c r="A61" s="7" t="s">
        <v>491</v>
      </c>
      <c r="B61" s="65">
        <v>69</v>
      </c>
      <c r="C61" s="34">
        <f>IF(B77=0, "-", B61/B77)</f>
        <v>5.7692307692307696E-2</v>
      </c>
      <c r="D61" s="65">
        <v>50</v>
      </c>
      <c r="E61" s="9">
        <f>IF(D77=0, "-", D61/D77)</f>
        <v>3.6576444769568395E-2</v>
      </c>
      <c r="F61" s="81">
        <v>144</v>
      </c>
      <c r="G61" s="34">
        <f>IF(F77=0, "-", F61/F77)</f>
        <v>2.2075732025141806E-2</v>
      </c>
      <c r="H61" s="65">
        <v>182</v>
      </c>
      <c r="I61" s="9">
        <f>IF(H77=0, "-", H61/H77)</f>
        <v>2.763437594898269E-2</v>
      </c>
      <c r="J61" s="8">
        <f t="shared" si="6"/>
        <v>0.38</v>
      </c>
      <c r="K61" s="9">
        <f t="shared" si="7"/>
        <v>-0.2087912087912088</v>
      </c>
    </row>
    <row r="62" spans="1:11" x14ac:dyDescent="0.2">
      <c r="A62" s="7" t="s">
        <v>492</v>
      </c>
      <c r="B62" s="65">
        <v>143</v>
      </c>
      <c r="C62" s="34">
        <f>IF(B77=0, "-", B62/B77)</f>
        <v>0.11956521739130435</v>
      </c>
      <c r="D62" s="65">
        <v>165</v>
      </c>
      <c r="E62" s="9">
        <f>IF(D77=0, "-", D62/D77)</f>
        <v>0.12070226773957571</v>
      </c>
      <c r="F62" s="81">
        <v>834</v>
      </c>
      <c r="G62" s="34">
        <f>IF(F77=0, "-", F62/F77)</f>
        <v>0.12785528131227963</v>
      </c>
      <c r="H62" s="65">
        <v>790</v>
      </c>
      <c r="I62" s="9">
        <f>IF(H77=0, "-", H62/H77)</f>
        <v>0.11995141208624355</v>
      </c>
      <c r="J62" s="8">
        <f t="shared" si="6"/>
        <v>-0.13333333333333333</v>
      </c>
      <c r="K62" s="9">
        <f t="shared" si="7"/>
        <v>5.5696202531645568E-2</v>
      </c>
    </row>
    <row r="63" spans="1:11" x14ac:dyDescent="0.2">
      <c r="A63" s="7" t="s">
        <v>493</v>
      </c>
      <c r="B63" s="65">
        <v>5</v>
      </c>
      <c r="C63" s="34">
        <f>IF(B77=0, "-", B63/B77)</f>
        <v>4.180602006688963E-3</v>
      </c>
      <c r="D63" s="65">
        <v>3</v>
      </c>
      <c r="E63" s="9">
        <f>IF(D77=0, "-", D63/D77)</f>
        <v>2.1945866861741038E-3</v>
      </c>
      <c r="F63" s="81">
        <v>35</v>
      </c>
      <c r="G63" s="34">
        <f>IF(F77=0, "-", F63/F77)</f>
        <v>5.3656293116664108E-3</v>
      </c>
      <c r="H63" s="65">
        <v>21</v>
      </c>
      <c r="I63" s="9">
        <f>IF(H77=0, "-", H63/H77)</f>
        <v>3.1885818402672336E-3</v>
      </c>
      <c r="J63" s="8">
        <f t="shared" si="6"/>
        <v>0.66666666666666663</v>
      </c>
      <c r="K63" s="9">
        <f t="shared" si="7"/>
        <v>0.66666666666666663</v>
      </c>
    </row>
    <row r="64" spans="1:11" x14ac:dyDescent="0.2">
      <c r="A64" s="7" t="s">
        <v>494</v>
      </c>
      <c r="B64" s="65">
        <v>7</v>
      </c>
      <c r="C64" s="34">
        <f>IF(B77=0, "-", B64/B77)</f>
        <v>5.8528428093645481E-3</v>
      </c>
      <c r="D64" s="65">
        <v>12</v>
      </c>
      <c r="E64" s="9">
        <f>IF(D77=0, "-", D64/D77)</f>
        <v>8.778346744696415E-3</v>
      </c>
      <c r="F64" s="81">
        <v>54</v>
      </c>
      <c r="G64" s="34">
        <f>IF(F77=0, "-", F64/F77)</f>
        <v>8.2783995094281772E-3</v>
      </c>
      <c r="H64" s="65">
        <v>107</v>
      </c>
      <c r="I64" s="9">
        <f>IF(H77=0, "-", H64/H77)</f>
        <v>1.6246583662314001E-2</v>
      </c>
      <c r="J64" s="8">
        <f t="shared" si="6"/>
        <v>-0.41666666666666669</v>
      </c>
      <c r="K64" s="9">
        <f t="shared" si="7"/>
        <v>-0.49532710280373832</v>
      </c>
    </row>
    <row r="65" spans="1:11" x14ac:dyDescent="0.2">
      <c r="A65" s="7" t="s">
        <v>495</v>
      </c>
      <c r="B65" s="65">
        <v>47</v>
      </c>
      <c r="C65" s="34">
        <f>IF(B77=0, "-", B65/B77)</f>
        <v>3.9297658862876256E-2</v>
      </c>
      <c r="D65" s="65">
        <v>113</v>
      </c>
      <c r="E65" s="9">
        <f>IF(D77=0, "-", D65/D77)</f>
        <v>8.2662765179224579E-2</v>
      </c>
      <c r="F65" s="81">
        <v>389</v>
      </c>
      <c r="G65" s="34">
        <f>IF(F77=0, "-", F65/F77)</f>
        <v>5.9635137206806681E-2</v>
      </c>
      <c r="H65" s="65">
        <v>497</v>
      </c>
      <c r="I65" s="9">
        <f>IF(H77=0, "-", H65/H77)</f>
        <v>7.5463103552991198E-2</v>
      </c>
      <c r="J65" s="8">
        <f t="shared" si="6"/>
        <v>-0.58407079646017701</v>
      </c>
      <c r="K65" s="9">
        <f t="shared" si="7"/>
        <v>-0.21730382293762576</v>
      </c>
    </row>
    <row r="66" spans="1:11" x14ac:dyDescent="0.2">
      <c r="A66" s="7" t="s">
        <v>496</v>
      </c>
      <c r="B66" s="65">
        <v>0</v>
      </c>
      <c r="C66" s="34">
        <f>IF(B77=0, "-", B66/B77)</f>
        <v>0</v>
      </c>
      <c r="D66" s="65">
        <v>0</v>
      </c>
      <c r="E66" s="9">
        <f>IF(D77=0, "-", D66/D77)</f>
        <v>0</v>
      </c>
      <c r="F66" s="81">
        <v>0</v>
      </c>
      <c r="G66" s="34">
        <f>IF(F77=0, "-", F66/F77)</f>
        <v>0</v>
      </c>
      <c r="H66" s="65">
        <v>2</v>
      </c>
      <c r="I66" s="9">
        <f>IF(H77=0, "-", H66/H77)</f>
        <v>3.0367446097783179E-4</v>
      </c>
      <c r="J66" s="8" t="str">
        <f t="shared" si="6"/>
        <v>-</v>
      </c>
      <c r="K66" s="9">
        <f t="shared" si="7"/>
        <v>-1</v>
      </c>
    </row>
    <row r="67" spans="1:11" x14ac:dyDescent="0.2">
      <c r="A67" s="7" t="s">
        <v>497</v>
      </c>
      <c r="B67" s="65">
        <v>0</v>
      </c>
      <c r="C67" s="34">
        <f>IF(B77=0, "-", B67/B77)</f>
        <v>0</v>
      </c>
      <c r="D67" s="65">
        <v>0</v>
      </c>
      <c r="E67" s="9">
        <f>IF(D77=0, "-", D67/D77)</f>
        <v>0</v>
      </c>
      <c r="F67" s="81">
        <v>0</v>
      </c>
      <c r="G67" s="34">
        <f>IF(F77=0, "-", F67/F77)</f>
        <v>0</v>
      </c>
      <c r="H67" s="65">
        <v>8</v>
      </c>
      <c r="I67" s="9">
        <f>IF(H77=0, "-", H67/H77)</f>
        <v>1.2146978439113271E-3</v>
      </c>
      <c r="J67" s="8" t="str">
        <f t="shared" si="6"/>
        <v>-</v>
      </c>
      <c r="K67" s="9">
        <f t="shared" si="7"/>
        <v>-1</v>
      </c>
    </row>
    <row r="68" spans="1:11" x14ac:dyDescent="0.2">
      <c r="A68" s="7" t="s">
        <v>498</v>
      </c>
      <c r="B68" s="65">
        <v>187</v>
      </c>
      <c r="C68" s="34">
        <f>IF(B77=0, "-", B68/B77)</f>
        <v>0.15635451505016723</v>
      </c>
      <c r="D68" s="65">
        <v>190</v>
      </c>
      <c r="E68" s="9">
        <f>IF(D77=0, "-", D68/D77)</f>
        <v>0.13899049012435991</v>
      </c>
      <c r="F68" s="81">
        <v>1240</v>
      </c>
      <c r="G68" s="34">
        <f>IF(F77=0, "-", F68/F77)</f>
        <v>0.19009658132761001</v>
      </c>
      <c r="H68" s="65">
        <v>1058</v>
      </c>
      <c r="I68" s="9">
        <f>IF(H77=0, "-", H68/H77)</f>
        <v>0.16064378985727301</v>
      </c>
      <c r="J68" s="8">
        <f t="shared" si="6"/>
        <v>-1.5789473684210527E-2</v>
      </c>
      <c r="K68" s="9">
        <f t="shared" si="7"/>
        <v>0.17202268431001891</v>
      </c>
    </row>
    <row r="69" spans="1:11" x14ac:dyDescent="0.2">
      <c r="A69" s="7" t="s">
        <v>499</v>
      </c>
      <c r="B69" s="65">
        <v>55</v>
      </c>
      <c r="C69" s="34">
        <f>IF(B77=0, "-", B69/B77)</f>
        <v>4.5986622073578592E-2</v>
      </c>
      <c r="D69" s="65">
        <v>82</v>
      </c>
      <c r="E69" s="9">
        <f>IF(D77=0, "-", D69/D77)</f>
        <v>5.998536942209217E-2</v>
      </c>
      <c r="F69" s="81">
        <v>378</v>
      </c>
      <c r="G69" s="34">
        <f>IF(F77=0, "-", F69/F77)</f>
        <v>5.7948796565997239E-2</v>
      </c>
      <c r="H69" s="65">
        <v>325</v>
      </c>
      <c r="I69" s="9">
        <f>IF(H77=0, "-", H69/H77)</f>
        <v>4.9347099908897664E-2</v>
      </c>
      <c r="J69" s="8">
        <f t="shared" si="6"/>
        <v>-0.32926829268292684</v>
      </c>
      <c r="K69" s="9">
        <f t="shared" si="7"/>
        <v>0.16307692307692306</v>
      </c>
    </row>
    <row r="70" spans="1:11" x14ac:dyDescent="0.2">
      <c r="A70" s="7" t="s">
        <v>500</v>
      </c>
      <c r="B70" s="65">
        <v>29</v>
      </c>
      <c r="C70" s="34">
        <f>IF(B77=0, "-", B70/B77)</f>
        <v>2.4247491638795988E-2</v>
      </c>
      <c r="D70" s="65">
        <v>25</v>
      </c>
      <c r="E70" s="9">
        <f>IF(D77=0, "-", D70/D77)</f>
        <v>1.8288222384784197E-2</v>
      </c>
      <c r="F70" s="81">
        <v>107</v>
      </c>
      <c r="G70" s="34">
        <f>IF(F77=0, "-", F70/F77)</f>
        <v>1.6403495324237315E-2</v>
      </c>
      <c r="H70" s="65">
        <v>86</v>
      </c>
      <c r="I70" s="9">
        <f>IF(H77=0, "-", H70/H77)</f>
        <v>1.3058001822046765E-2</v>
      </c>
      <c r="J70" s="8">
        <f t="shared" si="6"/>
        <v>0.16</v>
      </c>
      <c r="K70" s="9">
        <f t="shared" si="7"/>
        <v>0.2441860465116279</v>
      </c>
    </row>
    <row r="71" spans="1:11" x14ac:dyDescent="0.2">
      <c r="A71" s="7" t="s">
        <v>501</v>
      </c>
      <c r="B71" s="65">
        <v>7</v>
      </c>
      <c r="C71" s="34">
        <f>IF(B77=0, "-", B71/B77)</f>
        <v>5.8528428093645481E-3</v>
      </c>
      <c r="D71" s="65">
        <v>0</v>
      </c>
      <c r="E71" s="9">
        <f>IF(D77=0, "-", D71/D77)</f>
        <v>0</v>
      </c>
      <c r="F71" s="81">
        <v>14</v>
      </c>
      <c r="G71" s="34">
        <f>IF(F77=0, "-", F71/F77)</f>
        <v>2.1462517246665647E-3</v>
      </c>
      <c r="H71" s="65">
        <v>0</v>
      </c>
      <c r="I71" s="9">
        <f>IF(H77=0, "-", H71/H77)</f>
        <v>0</v>
      </c>
      <c r="J71" s="8" t="str">
        <f t="shared" si="6"/>
        <v>-</v>
      </c>
      <c r="K71" s="9" t="str">
        <f t="shared" si="7"/>
        <v>-</v>
      </c>
    </row>
    <row r="72" spans="1:11" x14ac:dyDescent="0.2">
      <c r="A72" s="7" t="s">
        <v>502</v>
      </c>
      <c r="B72" s="65">
        <v>1</v>
      </c>
      <c r="C72" s="34">
        <f>IF(B77=0, "-", B72/B77)</f>
        <v>8.3612040133779263E-4</v>
      </c>
      <c r="D72" s="65">
        <v>5</v>
      </c>
      <c r="E72" s="9">
        <f>IF(D77=0, "-", D72/D77)</f>
        <v>3.6576444769568397E-3</v>
      </c>
      <c r="F72" s="81">
        <v>14</v>
      </c>
      <c r="G72" s="34">
        <f>IF(F77=0, "-", F72/F77)</f>
        <v>2.1462517246665647E-3</v>
      </c>
      <c r="H72" s="65">
        <v>19</v>
      </c>
      <c r="I72" s="9">
        <f>IF(H77=0, "-", H72/H77)</f>
        <v>2.8849073792894019E-3</v>
      </c>
      <c r="J72" s="8">
        <f t="shared" si="6"/>
        <v>-0.8</v>
      </c>
      <c r="K72" s="9">
        <f t="shared" si="7"/>
        <v>-0.26315789473684209</v>
      </c>
    </row>
    <row r="73" spans="1:11" x14ac:dyDescent="0.2">
      <c r="A73" s="7" t="s">
        <v>503</v>
      </c>
      <c r="B73" s="65">
        <v>391</v>
      </c>
      <c r="C73" s="34">
        <f>IF(B77=0, "-", B73/B77)</f>
        <v>0.32692307692307693</v>
      </c>
      <c r="D73" s="65">
        <v>260</v>
      </c>
      <c r="E73" s="9">
        <f>IF(D77=0, "-", D73/D77)</f>
        <v>0.19019751280175567</v>
      </c>
      <c r="F73" s="81">
        <v>1630</v>
      </c>
      <c r="G73" s="34">
        <f>IF(F77=0, "-", F73/F77)</f>
        <v>0.24988502222903572</v>
      </c>
      <c r="H73" s="65">
        <v>1399</v>
      </c>
      <c r="I73" s="9">
        <f>IF(H77=0, "-", H73/H77)</f>
        <v>0.21242028545399333</v>
      </c>
      <c r="J73" s="8">
        <f t="shared" si="6"/>
        <v>0.50384615384615383</v>
      </c>
      <c r="K73" s="9">
        <f t="shared" si="7"/>
        <v>0.1651179413867048</v>
      </c>
    </row>
    <row r="74" spans="1:11" x14ac:dyDescent="0.2">
      <c r="A74" s="7" t="s">
        <v>504</v>
      </c>
      <c r="B74" s="65">
        <v>70</v>
      </c>
      <c r="C74" s="34">
        <f>IF(B77=0, "-", B74/B77)</f>
        <v>5.8528428093645488E-2</v>
      </c>
      <c r="D74" s="65">
        <v>67</v>
      </c>
      <c r="E74" s="9">
        <f>IF(D77=0, "-", D74/D77)</f>
        <v>4.9012435991221653E-2</v>
      </c>
      <c r="F74" s="81">
        <v>337</v>
      </c>
      <c r="G74" s="34">
        <f>IF(F77=0, "-", F74/F77)</f>
        <v>5.1663345086616588E-2</v>
      </c>
      <c r="H74" s="65">
        <v>357</v>
      </c>
      <c r="I74" s="9">
        <f>IF(H77=0, "-", H74/H77)</f>
        <v>5.4205891284542972E-2</v>
      </c>
      <c r="J74" s="8">
        <f t="shared" si="6"/>
        <v>4.4776119402985072E-2</v>
      </c>
      <c r="K74" s="9">
        <f t="shared" si="7"/>
        <v>-5.6022408963585436E-2</v>
      </c>
    </row>
    <row r="75" spans="1:11" x14ac:dyDescent="0.2">
      <c r="A75" s="7" t="s">
        <v>505</v>
      </c>
      <c r="B75" s="65">
        <v>18</v>
      </c>
      <c r="C75" s="34">
        <f>IF(B77=0, "-", B75/B77)</f>
        <v>1.5050167224080268E-2</v>
      </c>
      <c r="D75" s="65">
        <v>56</v>
      </c>
      <c r="E75" s="9">
        <f>IF(D77=0, "-", D75/D77)</f>
        <v>4.0965618141916606E-2</v>
      </c>
      <c r="F75" s="81">
        <v>143</v>
      </c>
      <c r="G75" s="34">
        <f>IF(F77=0, "-", F75/F77)</f>
        <v>2.1922428330522766E-2</v>
      </c>
      <c r="H75" s="65">
        <v>314</v>
      </c>
      <c r="I75" s="9">
        <f>IF(H77=0, "-", H75/H77)</f>
        <v>4.767689037351959E-2</v>
      </c>
      <c r="J75" s="8">
        <f t="shared" si="6"/>
        <v>-0.6785714285714286</v>
      </c>
      <c r="K75" s="9">
        <f t="shared" si="7"/>
        <v>-0.54458598726114649</v>
      </c>
    </row>
    <row r="76" spans="1:11" x14ac:dyDescent="0.2">
      <c r="A76" s="2"/>
      <c r="B76" s="68"/>
      <c r="C76" s="33"/>
      <c r="D76" s="68"/>
      <c r="E76" s="6"/>
      <c r="F76" s="82"/>
      <c r="G76" s="33"/>
      <c r="H76" s="68"/>
      <c r="I76" s="6"/>
      <c r="J76" s="5"/>
      <c r="K76" s="6"/>
    </row>
    <row r="77" spans="1:11" s="43" customFormat="1" x14ac:dyDescent="0.2">
      <c r="A77" s="162" t="s">
        <v>585</v>
      </c>
      <c r="B77" s="71">
        <f>SUM(B57:B76)</f>
        <v>1196</v>
      </c>
      <c r="C77" s="40">
        <f>B77/6214</f>
        <v>0.19246861924686193</v>
      </c>
      <c r="D77" s="71">
        <f>SUM(D57:D76)</f>
        <v>1367</v>
      </c>
      <c r="E77" s="41">
        <f>D77/6802</f>
        <v>0.20097030285210232</v>
      </c>
      <c r="F77" s="77">
        <f>SUM(F57:F76)</f>
        <v>6523</v>
      </c>
      <c r="G77" s="42">
        <f>F77/35131</f>
        <v>0.18567646807662749</v>
      </c>
      <c r="H77" s="71">
        <f>SUM(H57:H76)</f>
        <v>6586</v>
      </c>
      <c r="I77" s="41">
        <f>H77/36274</f>
        <v>0.18156255168991564</v>
      </c>
      <c r="J77" s="37">
        <f>IF(D77=0, "-", IF((B77-D77)/D77&lt;10, (B77-D77)/D77, "&gt;999%"))</f>
        <v>-0.12509144111192391</v>
      </c>
      <c r="K77" s="38">
        <f>IF(H77=0, "-", IF((F77-H77)/H77&lt;10, (F77-H77)/H77, "&gt;999%"))</f>
        <v>-9.5657455208017009E-3</v>
      </c>
    </row>
    <row r="78" spans="1:11" x14ac:dyDescent="0.2">
      <c r="B78" s="83"/>
      <c r="D78" s="83"/>
      <c r="F78" s="83"/>
      <c r="H78" s="83"/>
    </row>
    <row r="79" spans="1:11" x14ac:dyDescent="0.2">
      <c r="A79" s="27" t="s">
        <v>584</v>
      </c>
      <c r="B79" s="71">
        <v>1577</v>
      </c>
      <c r="C79" s="40">
        <f>B79/6214</f>
        <v>0.25378178307048599</v>
      </c>
      <c r="D79" s="71">
        <v>1719</v>
      </c>
      <c r="E79" s="41">
        <f>D79/6802</f>
        <v>0.25271978829755953</v>
      </c>
      <c r="F79" s="77">
        <v>8545</v>
      </c>
      <c r="G79" s="42">
        <f>F79/35131</f>
        <v>0.2432324727448692</v>
      </c>
      <c r="H79" s="71">
        <v>8488</v>
      </c>
      <c r="I79" s="41">
        <f>H79/36274</f>
        <v>0.23399680211721893</v>
      </c>
      <c r="J79" s="37">
        <f>IF(D79=0, "-", IF((B79-D79)/D79&lt;10, (B79-D79)/D79, "&gt;999%"))</f>
        <v>-8.2606166375799886E-2</v>
      </c>
      <c r="K79" s="38">
        <f>IF(H79=0, "-", IF((F79-H79)/H79&lt;10, (F79-H79)/H79, "&gt;999%"))</f>
        <v>6.715362865221489E-3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597</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8</v>
      </c>
      <c r="C7" s="39">
        <f>IF(B27=0, "-", B7/B27)</f>
        <v>5.0729232720355105E-3</v>
      </c>
      <c r="D7" s="65">
        <v>11</v>
      </c>
      <c r="E7" s="21">
        <f>IF(D27=0, "-", D7/D27)</f>
        <v>6.3990692262943568E-3</v>
      </c>
      <c r="F7" s="81">
        <v>44</v>
      </c>
      <c r="G7" s="39">
        <f>IF(F27=0, "-", F7/F27)</f>
        <v>5.1492100643651256E-3</v>
      </c>
      <c r="H7" s="65">
        <v>27</v>
      </c>
      <c r="I7" s="21">
        <f>IF(H27=0, "-", H7/H27)</f>
        <v>3.1809613572101789E-3</v>
      </c>
      <c r="J7" s="20">
        <f t="shared" ref="J7:J25" si="0">IF(D7=0, "-", IF((B7-D7)/D7&lt;10, (B7-D7)/D7, "&gt;999%"))</f>
        <v>-0.27272727272727271</v>
      </c>
      <c r="K7" s="21">
        <f t="shared" ref="K7:K25" si="1">IF(H7=0, "-", IF((F7-H7)/H7&lt;10, (F7-H7)/H7, "&gt;999%"))</f>
        <v>0.62962962962962965</v>
      </c>
    </row>
    <row r="8" spans="1:11" x14ac:dyDescent="0.2">
      <c r="A8" s="7" t="s">
        <v>44</v>
      </c>
      <c r="B8" s="65">
        <v>173</v>
      </c>
      <c r="C8" s="39">
        <f>IF(B27=0, "-", B8/B27)</f>
        <v>0.10970196575776792</v>
      </c>
      <c r="D8" s="65">
        <v>378</v>
      </c>
      <c r="E8" s="21">
        <f>IF(D27=0, "-", D8/D27)</f>
        <v>0.21989528795811519</v>
      </c>
      <c r="F8" s="81">
        <v>1276</v>
      </c>
      <c r="G8" s="39">
        <f>IF(F27=0, "-", F8/F27)</f>
        <v>0.14932709186658866</v>
      </c>
      <c r="H8" s="65">
        <v>1633</v>
      </c>
      <c r="I8" s="21">
        <f>IF(H27=0, "-", H8/H27)</f>
        <v>0.19238925541941565</v>
      </c>
      <c r="J8" s="20">
        <f t="shared" si="0"/>
        <v>-0.54232804232804233</v>
      </c>
      <c r="K8" s="21">
        <f t="shared" si="1"/>
        <v>-0.21861604409063073</v>
      </c>
    </row>
    <row r="9" spans="1:11" x14ac:dyDescent="0.2">
      <c r="A9" s="7" t="s">
        <v>48</v>
      </c>
      <c r="B9" s="65">
        <v>71</v>
      </c>
      <c r="C9" s="39">
        <f>IF(B27=0, "-", B9/B27)</f>
        <v>4.5022194039315157E-2</v>
      </c>
      <c r="D9" s="65">
        <v>58</v>
      </c>
      <c r="E9" s="21">
        <f>IF(D27=0, "-", D9/D27)</f>
        <v>3.3740546829552062E-2</v>
      </c>
      <c r="F9" s="81">
        <v>152</v>
      </c>
      <c r="G9" s="39">
        <f>IF(F27=0, "-", F9/F27)</f>
        <v>1.7788180222352252E-2</v>
      </c>
      <c r="H9" s="65">
        <v>212</v>
      </c>
      <c r="I9" s="21">
        <f>IF(H27=0, "-", H9/H27)</f>
        <v>2.4976437323279924E-2</v>
      </c>
      <c r="J9" s="20">
        <f t="shared" si="0"/>
        <v>0.22413793103448276</v>
      </c>
      <c r="K9" s="21">
        <f t="shared" si="1"/>
        <v>-0.28301886792452829</v>
      </c>
    </row>
    <row r="10" spans="1:11" x14ac:dyDescent="0.2">
      <c r="A10" s="7" t="s">
        <v>51</v>
      </c>
      <c r="B10" s="65">
        <v>39</v>
      </c>
      <c r="C10" s="39">
        <f>IF(B27=0, "-", B10/B27)</f>
        <v>2.4730500951173115E-2</v>
      </c>
      <c r="D10" s="65">
        <v>0</v>
      </c>
      <c r="E10" s="21">
        <f>IF(D27=0, "-", D10/D27)</f>
        <v>0</v>
      </c>
      <c r="F10" s="81">
        <v>95</v>
      </c>
      <c r="G10" s="39">
        <f>IF(F27=0, "-", F10/F27)</f>
        <v>1.1117612638970159E-2</v>
      </c>
      <c r="H10" s="65">
        <v>62</v>
      </c>
      <c r="I10" s="21">
        <f>IF(H27=0, "-", H10/H27)</f>
        <v>7.3044297832233745E-3</v>
      </c>
      <c r="J10" s="20" t="str">
        <f t="shared" si="0"/>
        <v>-</v>
      </c>
      <c r="K10" s="21">
        <f t="shared" si="1"/>
        <v>0.532258064516129</v>
      </c>
    </row>
    <row r="11" spans="1:11" x14ac:dyDescent="0.2">
      <c r="A11" s="7" t="s">
        <v>54</v>
      </c>
      <c r="B11" s="65">
        <v>189</v>
      </c>
      <c r="C11" s="39">
        <f>IF(B27=0, "-", B11/B27)</f>
        <v>0.11984781230183894</v>
      </c>
      <c r="D11" s="65">
        <v>195</v>
      </c>
      <c r="E11" s="21">
        <f>IF(D27=0, "-", D11/D27)</f>
        <v>0.11343804537521815</v>
      </c>
      <c r="F11" s="81">
        <v>1088</v>
      </c>
      <c r="G11" s="39">
        <f>IF(F27=0, "-", F11/F27)</f>
        <v>0.12732592159157402</v>
      </c>
      <c r="H11" s="65">
        <v>962</v>
      </c>
      <c r="I11" s="21">
        <f>IF(H27=0, "-", H11/H27)</f>
        <v>0.11333647502356267</v>
      </c>
      <c r="J11" s="20">
        <f t="shared" si="0"/>
        <v>-3.0769230769230771E-2</v>
      </c>
      <c r="K11" s="21">
        <f t="shared" si="1"/>
        <v>0.13097713097713098</v>
      </c>
    </row>
    <row r="12" spans="1:11" x14ac:dyDescent="0.2">
      <c r="A12" s="7" t="s">
        <v>55</v>
      </c>
      <c r="B12" s="65">
        <v>2</v>
      </c>
      <c r="C12" s="39">
        <f>IF(B27=0, "-", B12/B27)</f>
        <v>1.2682308180088776E-3</v>
      </c>
      <c r="D12" s="65">
        <v>0</v>
      </c>
      <c r="E12" s="21">
        <f>IF(D27=0, "-", D12/D27)</f>
        <v>0</v>
      </c>
      <c r="F12" s="81">
        <v>2</v>
      </c>
      <c r="G12" s="39">
        <f>IF(F27=0, "-", F12/F27)</f>
        <v>2.3405500292568755E-4</v>
      </c>
      <c r="H12" s="65">
        <v>0</v>
      </c>
      <c r="I12" s="21">
        <f>IF(H27=0, "-", H12/H27)</f>
        <v>0</v>
      </c>
      <c r="J12" s="20" t="str">
        <f t="shared" si="0"/>
        <v>-</v>
      </c>
      <c r="K12" s="21" t="str">
        <f t="shared" si="1"/>
        <v>-</v>
      </c>
    </row>
    <row r="13" spans="1:11" x14ac:dyDescent="0.2">
      <c r="A13" s="7" t="s">
        <v>58</v>
      </c>
      <c r="B13" s="65">
        <v>5</v>
      </c>
      <c r="C13" s="39">
        <f>IF(B27=0, "-", B13/B27)</f>
        <v>3.1705770450221942E-3</v>
      </c>
      <c r="D13" s="65">
        <v>3</v>
      </c>
      <c r="E13" s="21">
        <f>IF(D27=0, "-", D13/D27)</f>
        <v>1.7452006980802793E-3</v>
      </c>
      <c r="F13" s="81">
        <v>35</v>
      </c>
      <c r="G13" s="39">
        <f>IF(F27=0, "-", F13/F27)</f>
        <v>4.0959625511995321E-3</v>
      </c>
      <c r="H13" s="65">
        <v>21</v>
      </c>
      <c r="I13" s="21">
        <f>IF(H27=0, "-", H13/H27)</f>
        <v>2.4740810556079171E-3</v>
      </c>
      <c r="J13" s="20">
        <f t="shared" si="0"/>
        <v>0.66666666666666663</v>
      </c>
      <c r="K13" s="21">
        <f t="shared" si="1"/>
        <v>0.66666666666666663</v>
      </c>
    </row>
    <row r="14" spans="1:11" x14ac:dyDescent="0.2">
      <c r="A14" s="7" t="s">
        <v>63</v>
      </c>
      <c r="B14" s="65">
        <v>21</v>
      </c>
      <c r="C14" s="39">
        <f>IF(B27=0, "-", B14/B27)</f>
        <v>1.3316423589093214E-2</v>
      </c>
      <c r="D14" s="65">
        <v>45</v>
      </c>
      <c r="E14" s="21">
        <f>IF(D27=0, "-", D14/D27)</f>
        <v>2.6178010471204188E-2</v>
      </c>
      <c r="F14" s="81">
        <v>128</v>
      </c>
      <c r="G14" s="39">
        <f>IF(F27=0, "-", F14/F27)</f>
        <v>1.4979520187244003E-2</v>
      </c>
      <c r="H14" s="65">
        <v>201</v>
      </c>
      <c r="I14" s="21">
        <f>IF(H27=0, "-", H14/H27)</f>
        <v>2.3680490103675778E-2</v>
      </c>
      <c r="J14" s="20">
        <f t="shared" si="0"/>
        <v>-0.53333333333333333</v>
      </c>
      <c r="K14" s="21">
        <f t="shared" si="1"/>
        <v>-0.36318407960199006</v>
      </c>
    </row>
    <row r="15" spans="1:11" x14ac:dyDescent="0.2">
      <c r="A15" s="7" t="s">
        <v>69</v>
      </c>
      <c r="B15" s="65">
        <v>58</v>
      </c>
      <c r="C15" s="39">
        <f>IF(B27=0, "-", B15/B27)</f>
        <v>3.6778693722257449E-2</v>
      </c>
      <c r="D15" s="65">
        <v>121</v>
      </c>
      <c r="E15" s="21">
        <f>IF(D27=0, "-", D15/D27)</f>
        <v>7.0389761489237923E-2</v>
      </c>
      <c r="F15" s="81">
        <v>452</v>
      </c>
      <c r="G15" s="39">
        <f>IF(F27=0, "-", F15/F27)</f>
        <v>5.2896430661205383E-2</v>
      </c>
      <c r="H15" s="65">
        <v>540</v>
      </c>
      <c r="I15" s="21">
        <f>IF(H27=0, "-", H15/H27)</f>
        <v>6.361922714420358E-2</v>
      </c>
      <c r="J15" s="20">
        <f t="shared" si="0"/>
        <v>-0.52066115702479343</v>
      </c>
      <c r="K15" s="21">
        <f t="shared" si="1"/>
        <v>-0.16296296296296298</v>
      </c>
    </row>
    <row r="16" spans="1:11" x14ac:dyDescent="0.2">
      <c r="A16" s="7" t="s">
        <v>71</v>
      </c>
      <c r="B16" s="65">
        <v>0</v>
      </c>
      <c r="C16" s="39">
        <f>IF(B27=0, "-", B16/B27)</f>
        <v>0</v>
      </c>
      <c r="D16" s="65">
        <v>0</v>
      </c>
      <c r="E16" s="21">
        <f>IF(D27=0, "-", D16/D27)</f>
        <v>0</v>
      </c>
      <c r="F16" s="81">
        <v>0</v>
      </c>
      <c r="G16" s="39">
        <f>IF(F27=0, "-", F16/F27)</f>
        <v>0</v>
      </c>
      <c r="H16" s="65">
        <v>2</v>
      </c>
      <c r="I16" s="21">
        <f>IF(H27=0, "-", H16/H27)</f>
        <v>2.35626767200754E-4</v>
      </c>
      <c r="J16" s="20" t="str">
        <f t="shared" si="0"/>
        <v>-</v>
      </c>
      <c r="K16" s="21">
        <f t="shared" si="1"/>
        <v>-1</v>
      </c>
    </row>
    <row r="17" spans="1:11" x14ac:dyDescent="0.2">
      <c r="A17" s="7" t="s">
        <v>73</v>
      </c>
      <c r="B17" s="65">
        <v>5</v>
      </c>
      <c r="C17" s="39">
        <f>IF(B27=0, "-", B17/B27)</f>
        <v>3.1705770450221942E-3</v>
      </c>
      <c r="D17" s="65">
        <v>12</v>
      </c>
      <c r="E17" s="21">
        <f>IF(D27=0, "-", D17/D27)</f>
        <v>6.9808027923211171E-3</v>
      </c>
      <c r="F17" s="81">
        <v>25</v>
      </c>
      <c r="G17" s="39">
        <f>IF(F27=0, "-", F17/F27)</f>
        <v>2.9256875365710941E-3</v>
      </c>
      <c r="H17" s="65">
        <v>46</v>
      </c>
      <c r="I17" s="21">
        <f>IF(H27=0, "-", H17/H27)</f>
        <v>5.419415645617342E-3</v>
      </c>
      <c r="J17" s="20">
        <f t="shared" si="0"/>
        <v>-0.58333333333333337</v>
      </c>
      <c r="K17" s="21">
        <f t="shared" si="1"/>
        <v>-0.45652173913043476</v>
      </c>
    </row>
    <row r="18" spans="1:11" x14ac:dyDescent="0.2">
      <c r="A18" s="7" t="s">
        <v>76</v>
      </c>
      <c r="B18" s="65">
        <v>221</v>
      </c>
      <c r="C18" s="39">
        <f>IF(B27=0, "-", B18/B27)</f>
        <v>0.14013950538998099</v>
      </c>
      <c r="D18" s="65">
        <v>220</v>
      </c>
      <c r="E18" s="21">
        <f>IF(D27=0, "-", D18/D27)</f>
        <v>0.12798138452588714</v>
      </c>
      <c r="F18" s="81">
        <v>1430</v>
      </c>
      <c r="G18" s="39">
        <f>IF(F27=0, "-", F18/F27)</f>
        <v>0.16734932709186659</v>
      </c>
      <c r="H18" s="65">
        <v>1206</v>
      </c>
      <c r="I18" s="21">
        <f>IF(H27=0, "-", H18/H27)</f>
        <v>0.14208294062205468</v>
      </c>
      <c r="J18" s="20">
        <f t="shared" si="0"/>
        <v>4.5454545454545452E-3</v>
      </c>
      <c r="K18" s="21">
        <f t="shared" si="1"/>
        <v>0.18573797678275289</v>
      </c>
    </row>
    <row r="19" spans="1:11" x14ac:dyDescent="0.2">
      <c r="A19" s="7" t="s">
        <v>77</v>
      </c>
      <c r="B19" s="65">
        <v>64</v>
      </c>
      <c r="C19" s="39">
        <f>IF(B27=0, "-", B19/B27)</f>
        <v>4.0583386176284084E-2</v>
      </c>
      <c r="D19" s="65">
        <v>100</v>
      </c>
      <c r="E19" s="21">
        <f>IF(D27=0, "-", D19/D27)</f>
        <v>5.8173356602675974E-2</v>
      </c>
      <c r="F19" s="81">
        <v>425</v>
      </c>
      <c r="G19" s="39">
        <f>IF(F27=0, "-", F19/F27)</f>
        <v>4.9736688121708603E-2</v>
      </c>
      <c r="H19" s="65">
        <v>371</v>
      </c>
      <c r="I19" s="21">
        <f>IF(H27=0, "-", H19/H27)</f>
        <v>4.3708765315739868E-2</v>
      </c>
      <c r="J19" s="20">
        <f t="shared" si="0"/>
        <v>-0.36</v>
      </c>
      <c r="K19" s="21">
        <f t="shared" si="1"/>
        <v>0.14555256064690028</v>
      </c>
    </row>
    <row r="20" spans="1:11" x14ac:dyDescent="0.2">
      <c r="A20" s="7" t="s">
        <v>78</v>
      </c>
      <c r="B20" s="65">
        <v>1</v>
      </c>
      <c r="C20" s="39">
        <f>IF(B27=0, "-", B20/B27)</f>
        <v>6.3411540900443881E-4</v>
      </c>
      <c r="D20" s="65">
        <v>1</v>
      </c>
      <c r="E20" s="21">
        <f>IF(D27=0, "-", D20/D27)</f>
        <v>5.8173356602675972E-4</v>
      </c>
      <c r="F20" s="81">
        <v>6</v>
      </c>
      <c r="G20" s="39">
        <f>IF(F27=0, "-", F20/F27)</f>
        <v>7.0216500877706256E-4</v>
      </c>
      <c r="H20" s="65">
        <v>10</v>
      </c>
      <c r="I20" s="21">
        <f>IF(H27=0, "-", H20/H27)</f>
        <v>1.1781338360037699E-3</v>
      </c>
      <c r="J20" s="20">
        <f t="shared" si="0"/>
        <v>0</v>
      </c>
      <c r="K20" s="21">
        <f t="shared" si="1"/>
        <v>-0.4</v>
      </c>
    </row>
    <row r="21" spans="1:11" x14ac:dyDescent="0.2">
      <c r="A21" s="7" t="s">
        <v>81</v>
      </c>
      <c r="B21" s="65">
        <v>36</v>
      </c>
      <c r="C21" s="39">
        <f>IF(B27=0, "-", B21/B27)</f>
        <v>2.2828154724159798E-2</v>
      </c>
      <c r="D21" s="65">
        <v>25</v>
      </c>
      <c r="E21" s="21">
        <f>IF(D27=0, "-", D21/D27)</f>
        <v>1.4543339150668994E-2</v>
      </c>
      <c r="F21" s="81">
        <v>121</v>
      </c>
      <c r="G21" s="39">
        <f>IF(F27=0, "-", F21/F27)</f>
        <v>1.4160327677004095E-2</v>
      </c>
      <c r="H21" s="65">
        <v>86</v>
      </c>
      <c r="I21" s="21">
        <f>IF(H27=0, "-", H21/H27)</f>
        <v>1.0131950989632422E-2</v>
      </c>
      <c r="J21" s="20">
        <f t="shared" si="0"/>
        <v>0.44</v>
      </c>
      <c r="K21" s="21">
        <f t="shared" si="1"/>
        <v>0.40697674418604651</v>
      </c>
    </row>
    <row r="22" spans="1:11" x14ac:dyDescent="0.2">
      <c r="A22" s="7" t="s">
        <v>82</v>
      </c>
      <c r="B22" s="65">
        <v>17</v>
      </c>
      <c r="C22" s="39">
        <f>IF(B27=0, "-", B22/B27)</f>
        <v>1.077996195307546E-2</v>
      </c>
      <c r="D22" s="65">
        <v>22</v>
      </c>
      <c r="E22" s="21">
        <f>IF(D27=0, "-", D22/D27)</f>
        <v>1.2798138452588714E-2</v>
      </c>
      <c r="F22" s="81">
        <v>63</v>
      </c>
      <c r="G22" s="39">
        <f>IF(F27=0, "-", F22/F27)</f>
        <v>7.3727325921591575E-3</v>
      </c>
      <c r="H22" s="65">
        <v>99</v>
      </c>
      <c r="I22" s="21">
        <f>IF(H27=0, "-", H22/H27)</f>
        <v>1.1663524976437323E-2</v>
      </c>
      <c r="J22" s="20">
        <f t="shared" si="0"/>
        <v>-0.22727272727272727</v>
      </c>
      <c r="K22" s="21">
        <f t="shared" si="1"/>
        <v>-0.36363636363636365</v>
      </c>
    </row>
    <row r="23" spans="1:11" x14ac:dyDescent="0.2">
      <c r="A23" s="7" t="s">
        <v>85</v>
      </c>
      <c r="B23" s="65">
        <v>1</v>
      </c>
      <c r="C23" s="39">
        <f>IF(B27=0, "-", B23/B27)</f>
        <v>6.3411540900443881E-4</v>
      </c>
      <c r="D23" s="65">
        <v>5</v>
      </c>
      <c r="E23" s="21">
        <f>IF(D27=0, "-", D23/D27)</f>
        <v>2.9086678301337987E-3</v>
      </c>
      <c r="F23" s="81">
        <v>14</v>
      </c>
      <c r="G23" s="39">
        <f>IF(F27=0, "-", F23/F27)</f>
        <v>1.6383850204798127E-3</v>
      </c>
      <c r="H23" s="65">
        <v>19</v>
      </c>
      <c r="I23" s="21">
        <f>IF(H27=0, "-", H23/H27)</f>
        <v>2.2384542884071631E-3</v>
      </c>
      <c r="J23" s="20">
        <f t="shared" si="0"/>
        <v>-0.8</v>
      </c>
      <c r="K23" s="21">
        <f t="shared" si="1"/>
        <v>-0.26315789473684209</v>
      </c>
    </row>
    <row r="24" spans="1:11" x14ac:dyDescent="0.2">
      <c r="A24" s="7" t="s">
        <v>89</v>
      </c>
      <c r="B24" s="65">
        <v>639</v>
      </c>
      <c r="C24" s="39">
        <f>IF(B27=0, "-", B24/B27)</f>
        <v>0.40519974635383638</v>
      </c>
      <c r="D24" s="65">
        <v>450</v>
      </c>
      <c r="E24" s="21">
        <f>IF(D27=0, "-", D24/D27)</f>
        <v>0.26178010471204188</v>
      </c>
      <c r="F24" s="81">
        <v>3004</v>
      </c>
      <c r="G24" s="39">
        <f>IF(F27=0, "-", F24/F27)</f>
        <v>0.35155061439438268</v>
      </c>
      <c r="H24" s="65">
        <v>2615</v>
      </c>
      <c r="I24" s="21">
        <f>IF(H27=0, "-", H24/H27)</f>
        <v>0.30808199811498588</v>
      </c>
      <c r="J24" s="20">
        <f t="shared" si="0"/>
        <v>0.42</v>
      </c>
      <c r="K24" s="21">
        <f t="shared" si="1"/>
        <v>0.14875717017208412</v>
      </c>
    </row>
    <row r="25" spans="1:11" x14ac:dyDescent="0.2">
      <c r="A25" s="7" t="s">
        <v>91</v>
      </c>
      <c r="B25" s="65">
        <v>27</v>
      </c>
      <c r="C25" s="39">
        <f>IF(B27=0, "-", B25/B27)</f>
        <v>1.7121116043119847E-2</v>
      </c>
      <c r="D25" s="65">
        <v>73</v>
      </c>
      <c r="E25" s="21">
        <f>IF(D27=0, "-", D25/D27)</f>
        <v>4.2466550319953458E-2</v>
      </c>
      <c r="F25" s="81">
        <v>185</v>
      </c>
      <c r="G25" s="39">
        <f>IF(F27=0, "-", F25/F27)</f>
        <v>2.1650087770626096E-2</v>
      </c>
      <c r="H25" s="65">
        <v>376</v>
      </c>
      <c r="I25" s="21">
        <f>IF(H27=0, "-", H25/H27)</f>
        <v>4.429783223374175E-2</v>
      </c>
      <c r="J25" s="20">
        <f t="shared" si="0"/>
        <v>-0.63013698630136983</v>
      </c>
      <c r="K25" s="21">
        <f t="shared" si="1"/>
        <v>-0.50797872340425532</v>
      </c>
    </row>
    <row r="26" spans="1:11" x14ac:dyDescent="0.2">
      <c r="A26" s="2"/>
      <c r="B26" s="68"/>
      <c r="C26" s="33"/>
      <c r="D26" s="68"/>
      <c r="E26" s="6"/>
      <c r="F26" s="82"/>
      <c r="G26" s="33"/>
      <c r="H26" s="68"/>
      <c r="I26" s="6"/>
      <c r="J26" s="5"/>
      <c r="K26" s="6"/>
    </row>
    <row r="27" spans="1:11" s="43" customFormat="1" x14ac:dyDescent="0.2">
      <c r="A27" s="162" t="s">
        <v>584</v>
      </c>
      <c r="B27" s="71">
        <f>SUM(B7:B26)</f>
        <v>1577</v>
      </c>
      <c r="C27" s="40">
        <v>1</v>
      </c>
      <c r="D27" s="71">
        <f>SUM(D7:D26)</f>
        <v>1719</v>
      </c>
      <c r="E27" s="41">
        <v>1</v>
      </c>
      <c r="F27" s="77">
        <f>SUM(F7:F26)</f>
        <v>8545</v>
      </c>
      <c r="G27" s="42">
        <v>1</v>
      </c>
      <c r="H27" s="71">
        <f>SUM(H7:H26)</f>
        <v>8488</v>
      </c>
      <c r="I27" s="41">
        <v>1</v>
      </c>
      <c r="J27" s="37">
        <f>IF(D27=0, "-", (B27-D27)/D27)</f>
        <v>-8.2606166375799886E-2</v>
      </c>
      <c r="K27" s="38">
        <f>IF(H27=0, "-", (F27-H27)/H27)</f>
        <v>6.715362865221489E-3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5"/>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506</v>
      </c>
      <c r="B7" s="65">
        <v>4</v>
      </c>
      <c r="C7" s="34">
        <f>IF(B20=0, "-", B7/B20)</f>
        <v>3.0534351145038167E-2</v>
      </c>
      <c r="D7" s="65">
        <v>1</v>
      </c>
      <c r="E7" s="9">
        <f>IF(D20=0, "-", D7/D20)</f>
        <v>6.7114093959731542E-3</v>
      </c>
      <c r="F7" s="81">
        <v>26</v>
      </c>
      <c r="G7" s="34">
        <f>IF(F20=0, "-", F7/F20)</f>
        <v>4.0880503144654086E-2</v>
      </c>
      <c r="H7" s="65">
        <v>25</v>
      </c>
      <c r="I7" s="9">
        <f>IF(H20=0, "-", H7/H20)</f>
        <v>3.937007874015748E-2</v>
      </c>
      <c r="J7" s="8">
        <f t="shared" ref="J7:J18" si="0">IF(D7=0, "-", IF((B7-D7)/D7&lt;10, (B7-D7)/D7, "&gt;999%"))</f>
        <v>3</v>
      </c>
      <c r="K7" s="9">
        <f t="shared" ref="K7:K18" si="1">IF(H7=0, "-", IF((F7-H7)/H7&lt;10, (F7-H7)/H7, "&gt;999%"))</f>
        <v>0.04</v>
      </c>
    </row>
    <row r="8" spans="1:11" x14ac:dyDescent="0.2">
      <c r="A8" s="7" t="s">
        <v>507</v>
      </c>
      <c r="B8" s="65">
        <v>6</v>
      </c>
      <c r="C8" s="34">
        <f>IF(B20=0, "-", B8/B20)</f>
        <v>4.5801526717557252E-2</v>
      </c>
      <c r="D8" s="65">
        <v>10</v>
      </c>
      <c r="E8" s="9">
        <f>IF(D20=0, "-", D8/D20)</f>
        <v>6.7114093959731544E-2</v>
      </c>
      <c r="F8" s="81">
        <v>27</v>
      </c>
      <c r="G8" s="34">
        <f>IF(F20=0, "-", F8/F20)</f>
        <v>4.2452830188679243E-2</v>
      </c>
      <c r="H8" s="65">
        <v>72</v>
      </c>
      <c r="I8" s="9">
        <f>IF(H20=0, "-", H8/H20)</f>
        <v>0.11338582677165354</v>
      </c>
      <c r="J8" s="8">
        <f t="shared" si="0"/>
        <v>-0.4</v>
      </c>
      <c r="K8" s="9">
        <f t="shared" si="1"/>
        <v>-0.625</v>
      </c>
    </row>
    <row r="9" spans="1:11" x14ac:dyDescent="0.2">
      <c r="A9" s="7" t="s">
        <v>508</v>
      </c>
      <c r="B9" s="65">
        <v>16</v>
      </c>
      <c r="C9" s="34">
        <f>IF(B20=0, "-", B9/B20)</f>
        <v>0.12213740458015267</v>
      </c>
      <c r="D9" s="65">
        <v>19</v>
      </c>
      <c r="E9" s="9">
        <f>IF(D20=0, "-", D9/D20)</f>
        <v>0.12751677852348994</v>
      </c>
      <c r="F9" s="81">
        <v>65</v>
      </c>
      <c r="G9" s="34">
        <f>IF(F20=0, "-", F9/F20)</f>
        <v>0.10220125786163523</v>
      </c>
      <c r="H9" s="65">
        <v>75</v>
      </c>
      <c r="I9" s="9">
        <f>IF(H20=0, "-", H9/H20)</f>
        <v>0.11811023622047244</v>
      </c>
      <c r="J9" s="8">
        <f t="shared" si="0"/>
        <v>-0.15789473684210525</v>
      </c>
      <c r="K9" s="9">
        <f t="shared" si="1"/>
        <v>-0.13333333333333333</v>
      </c>
    </row>
    <row r="10" spans="1:11" x14ac:dyDescent="0.2">
      <c r="A10" s="7" t="s">
        <v>509</v>
      </c>
      <c r="B10" s="65">
        <v>14</v>
      </c>
      <c r="C10" s="34">
        <f>IF(B20=0, "-", B10/B20)</f>
        <v>0.10687022900763359</v>
      </c>
      <c r="D10" s="65">
        <v>18</v>
      </c>
      <c r="E10" s="9">
        <f>IF(D20=0, "-", D10/D20)</f>
        <v>0.12080536912751678</v>
      </c>
      <c r="F10" s="81">
        <v>72</v>
      </c>
      <c r="G10" s="34">
        <f>IF(F20=0, "-", F10/F20)</f>
        <v>0.11320754716981132</v>
      </c>
      <c r="H10" s="65">
        <v>72</v>
      </c>
      <c r="I10" s="9">
        <f>IF(H20=0, "-", H10/H20)</f>
        <v>0.11338582677165354</v>
      </c>
      <c r="J10" s="8">
        <f t="shared" si="0"/>
        <v>-0.22222222222222221</v>
      </c>
      <c r="K10" s="9">
        <f t="shared" si="1"/>
        <v>0</v>
      </c>
    </row>
    <row r="11" spans="1:11" x14ac:dyDescent="0.2">
      <c r="A11" s="7" t="s">
        <v>510</v>
      </c>
      <c r="B11" s="65">
        <v>1</v>
      </c>
      <c r="C11" s="34">
        <f>IF(B20=0, "-", B11/B20)</f>
        <v>7.6335877862595417E-3</v>
      </c>
      <c r="D11" s="65">
        <v>4</v>
      </c>
      <c r="E11" s="9">
        <f>IF(D20=0, "-", D11/D20)</f>
        <v>2.6845637583892617E-2</v>
      </c>
      <c r="F11" s="81">
        <v>12</v>
      </c>
      <c r="G11" s="34">
        <f>IF(F20=0, "-", F11/F20)</f>
        <v>1.8867924528301886E-2</v>
      </c>
      <c r="H11" s="65">
        <v>8</v>
      </c>
      <c r="I11" s="9">
        <f>IF(H20=0, "-", H11/H20)</f>
        <v>1.2598425196850394E-2</v>
      </c>
      <c r="J11" s="8">
        <f t="shared" si="0"/>
        <v>-0.75</v>
      </c>
      <c r="K11" s="9">
        <f t="shared" si="1"/>
        <v>0.5</v>
      </c>
    </row>
    <row r="12" spans="1:11" x14ac:dyDescent="0.2">
      <c r="A12" s="7" t="s">
        <v>511</v>
      </c>
      <c r="B12" s="65">
        <v>50</v>
      </c>
      <c r="C12" s="34">
        <f>IF(B20=0, "-", B12/B20)</f>
        <v>0.38167938931297712</v>
      </c>
      <c r="D12" s="65">
        <v>28</v>
      </c>
      <c r="E12" s="9">
        <f>IF(D20=0, "-", D12/D20)</f>
        <v>0.18791946308724833</v>
      </c>
      <c r="F12" s="81">
        <v>234</v>
      </c>
      <c r="G12" s="34">
        <f>IF(F20=0, "-", F12/F20)</f>
        <v>0.36792452830188677</v>
      </c>
      <c r="H12" s="65">
        <v>181</v>
      </c>
      <c r="I12" s="9">
        <f>IF(H20=0, "-", H12/H20)</f>
        <v>0.28503937007874014</v>
      </c>
      <c r="J12" s="8">
        <f t="shared" si="0"/>
        <v>0.7857142857142857</v>
      </c>
      <c r="K12" s="9">
        <f t="shared" si="1"/>
        <v>0.29281767955801102</v>
      </c>
    </row>
    <row r="13" spans="1:11" x14ac:dyDescent="0.2">
      <c r="A13" s="7" t="s">
        <v>512</v>
      </c>
      <c r="B13" s="65">
        <v>3</v>
      </c>
      <c r="C13" s="34">
        <f>IF(B20=0, "-", B13/B20)</f>
        <v>2.2900763358778626E-2</v>
      </c>
      <c r="D13" s="65">
        <v>4</v>
      </c>
      <c r="E13" s="9">
        <f>IF(D20=0, "-", D13/D20)</f>
        <v>2.6845637583892617E-2</v>
      </c>
      <c r="F13" s="81">
        <v>13</v>
      </c>
      <c r="G13" s="34">
        <f>IF(F20=0, "-", F13/F20)</f>
        <v>2.0440251572327043E-2</v>
      </c>
      <c r="H13" s="65">
        <v>17</v>
      </c>
      <c r="I13" s="9">
        <f>IF(H20=0, "-", H13/H20)</f>
        <v>2.6771653543307086E-2</v>
      </c>
      <c r="J13" s="8">
        <f t="shared" si="0"/>
        <v>-0.25</v>
      </c>
      <c r="K13" s="9">
        <f t="shared" si="1"/>
        <v>-0.23529411764705882</v>
      </c>
    </row>
    <row r="14" spans="1:11" x14ac:dyDescent="0.2">
      <c r="A14" s="7" t="s">
        <v>513</v>
      </c>
      <c r="B14" s="65">
        <v>0</v>
      </c>
      <c r="C14" s="34">
        <f>IF(B20=0, "-", B14/B20)</f>
        <v>0</v>
      </c>
      <c r="D14" s="65">
        <v>2</v>
      </c>
      <c r="E14" s="9">
        <f>IF(D20=0, "-", D14/D20)</f>
        <v>1.3422818791946308E-2</v>
      </c>
      <c r="F14" s="81">
        <v>0</v>
      </c>
      <c r="G14" s="34">
        <f>IF(F20=0, "-", F14/F20)</f>
        <v>0</v>
      </c>
      <c r="H14" s="65">
        <v>3</v>
      </c>
      <c r="I14" s="9">
        <f>IF(H20=0, "-", H14/H20)</f>
        <v>4.7244094488188976E-3</v>
      </c>
      <c r="J14" s="8">
        <f t="shared" si="0"/>
        <v>-1</v>
      </c>
      <c r="K14" s="9">
        <f t="shared" si="1"/>
        <v>-1</v>
      </c>
    </row>
    <row r="15" spans="1:11" x14ac:dyDescent="0.2">
      <c r="A15" s="7" t="s">
        <v>514</v>
      </c>
      <c r="B15" s="65">
        <v>9</v>
      </c>
      <c r="C15" s="34">
        <f>IF(B20=0, "-", B15/B20)</f>
        <v>6.8702290076335881E-2</v>
      </c>
      <c r="D15" s="65">
        <v>8</v>
      </c>
      <c r="E15" s="9">
        <f>IF(D20=0, "-", D15/D20)</f>
        <v>5.3691275167785234E-2</v>
      </c>
      <c r="F15" s="81">
        <v>68</v>
      </c>
      <c r="G15" s="34">
        <f>IF(F20=0, "-", F15/F20)</f>
        <v>0.1069182389937107</v>
      </c>
      <c r="H15" s="65">
        <v>29</v>
      </c>
      <c r="I15" s="9">
        <f>IF(H20=0, "-", H15/H20)</f>
        <v>4.5669291338582677E-2</v>
      </c>
      <c r="J15" s="8">
        <f t="shared" si="0"/>
        <v>0.125</v>
      </c>
      <c r="K15" s="9">
        <f t="shared" si="1"/>
        <v>1.3448275862068966</v>
      </c>
    </row>
    <row r="16" spans="1:11" x14ac:dyDescent="0.2">
      <c r="A16" s="7" t="s">
        <v>515</v>
      </c>
      <c r="B16" s="65">
        <v>12</v>
      </c>
      <c r="C16" s="34">
        <f>IF(B20=0, "-", B16/B20)</f>
        <v>9.1603053435114504E-2</v>
      </c>
      <c r="D16" s="65">
        <v>29</v>
      </c>
      <c r="E16" s="9">
        <f>IF(D20=0, "-", D16/D20)</f>
        <v>0.19463087248322147</v>
      </c>
      <c r="F16" s="81">
        <v>49</v>
      </c>
      <c r="G16" s="34">
        <f>IF(F20=0, "-", F16/F20)</f>
        <v>7.7044025157232701E-2</v>
      </c>
      <c r="H16" s="65">
        <v>87</v>
      </c>
      <c r="I16" s="9">
        <f>IF(H20=0, "-", H16/H20)</f>
        <v>0.13700787401574804</v>
      </c>
      <c r="J16" s="8">
        <f t="shared" si="0"/>
        <v>-0.58620689655172409</v>
      </c>
      <c r="K16" s="9">
        <f t="shared" si="1"/>
        <v>-0.43678160919540232</v>
      </c>
    </row>
    <row r="17" spans="1:11" x14ac:dyDescent="0.2">
      <c r="A17" s="7" t="s">
        <v>516</v>
      </c>
      <c r="B17" s="65">
        <v>13</v>
      </c>
      <c r="C17" s="34">
        <f>IF(B20=0, "-", B17/B20)</f>
        <v>9.9236641221374045E-2</v>
      </c>
      <c r="D17" s="65">
        <v>20</v>
      </c>
      <c r="E17" s="9">
        <f>IF(D20=0, "-", D17/D20)</f>
        <v>0.13422818791946309</v>
      </c>
      <c r="F17" s="81">
        <v>58</v>
      </c>
      <c r="G17" s="34">
        <f>IF(F20=0, "-", F17/F20)</f>
        <v>9.1194968553459113E-2</v>
      </c>
      <c r="H17" s="65">
        <v>34</v>
      </c>
      <c r="I17" s="9">
        <f>IF(H20=0, "-", H17/H20)</f>
        <v>5.3543307086614172E-2</v>
      </c>
      <c r="J17" s="8">
        <f t="shared" si="0"/>
        <v>-0.35</v>
      </c>
      <c r="K17" s="9">
        <f t="shared" si="1"/>
        <v>0.70588235294117652</v>
      </c>
    </row>
    <row r="18" spans="1:11" x14ac:dyDescent="0.2">
      <c r="A18" s="7" t="s">
        <v>517</v>
      </c>
      <c r="B18" s="65">
        <v>3</v>
      </c>
      <c r="C18" s="34">
        <f>IF(B20=0, "-", B18/B20)</f>
        <v>2.2900763358778626E-2</v>
      </c>
      <c r="D18" s="65">
        <v>6</v>
      </c>
      <c r="E18" s="9">
        <f>IF(D20=0, "-", D18/D20)</f>
        <v>4.0268456375838924E-2</v>
      </c>
      <c r="F18" s="81">
        <v>12</v>
      </c>
      <c r="G18" s="34">
        <f>IF(F20=0, "-", F18/F20)</f>
        <v>1.8867924528301886E-2</v>
      </c>
      <c r="H18" s="65">
        <v>32</v>
      </c>
      <c r="I18" s="9">
        <f>IF(H20=0, "-", H18/H20)</f>
        <v>5.0393700787401574E-2</v>
      </c>
      <c r="J18" s="8">
        <f t="shared" si="0"/>
        <v>-0.5</v>
      </c>
      <c r="K18" s="9">
        <f t="shared" si="1"/>
        <v>-0.625</v>
      </c>
    </row>
    <row r="19" spans="1:11" x14ac:dyDescent="0.2">
      <c r="A19" s="2"/>
      <c r="B19" s="68"/>
      <c r="C19" s="33"/>
      <c r="D19" s="68"/>
      <c r="E19" s="6"/>
      <c r="F19" s="82"/>
      <c r="G19" s="33"/>
      <c r="H19" s="68"/>
      <c r="I19" s="6"/>
      <c r="J19" s="5"/>
      <c r="K19" s="6"/>
    </row>
    <row r="20" spans="1:11" s="43" customFormat="1" x14ac:dyDescent="0.2">
      <c r="A20" s="162" t="s">
        <v>594</v>
      </c>
      <c r="B20" s="71">
        <f>SUM(B7:B19)</f>
        <v>131</v>
      </c>
      <c r="C20" s="40">
        <f>B20/6214</f>
        <v>2.1081429031219828E-2</v>
      </c>
      <c r="D20" s="71">
        <f>SUM(D7:D19)</f>
        <v>149</v>
      </c>
      <c r="E20" s="41">
        <f>D20/6802</f>
        <v>2.1905321964128199E-2</v>
      </c>
      <c r="F20" s="77">
        <f>SUM(F7:F19)</f>
        <v>636</v>
      </c>
      <c r="G20" s="42">
        <f>F20/35131</f>
        <v>1.8103669124135378E-2</v>
      </c>
      <c r="H20" s="71">
        <f>SUM(H7:H19)</f>
        <v>635</v>
      </c>
      <c r="I20" s="41">
        <f>H20/36274</f>
        <v>1.7505651430776866E-2</v>
      </c>
      <c r="J20" s="37">
        <f>IF(D20=0, "-", IF((B20-D20)/D20&lt;10, (B20-D20)/D20, "&gt;999%"))</f>
        <v>-0.12080536912751678</v>
      </c>
      <c r="K20" s="38">
        <f>IF(H20=0, "-", IF((F20-H20)/H20&lt;10, (F20-H20)/H20, "&gt;999%"))</f>
        <v>1.5748031496062992E-3</v>
      </c>
    </row>
    <row r="21" spans="1:11" x14ac:dyDescent="0.2">
      <c r="B21" s="83"/>
      <c r="D21" s="83"/>
      <c r="F21" s="83"/>
      <c r="H21" s="83"/>
    </row>
    <row r="22" spans="1:11" x14ac:dyDescent="0.2">
      <c r="A22" s="163" t="s">
        <v>130</v>
      </c>
      <c r="B22" s="61" t="s">
        <v>12</v>
      </c>
      <c r="C22" s="62" t="s">
        <v>13</v>
      </c>
      <c r="D22" s="61" t="s">
        <v>12</v>
      </c>
      <c r="E22" s="63" t="s">
        <v>13</v>
      </c>
      <c r="F22" s="62" t="s">
        <v>12</v>
      </c>
      <c r="G22" s="62" t="s">
        <v>13</v>
      </c>
      <c r="H22" s="61" t="s">
        <v>12</v>
      </c>
      <c r="I22" s="63" t="s">
        <v>13</v>
      </c>
      <c r="J22" s="61"/>
      <c r="K22" s="63"/>
    </row>
    <row r="23" spans="1:11" x14ac:dyDescent="0.2">
      <c r="A23" s="7" t="s">
        <v>518</v>
      </c>
      <c r="B23" s="65">
        <v>5</v>
      </c>
      <c r="C23" s="34">
        <f>IF(B33=0, "-", B23/B33)</f>
        <v>5.3191489361702128E-2</v>
      </c>
      <c r="D23" s="65">
        <v>4</v>
      </c>
      <c r="E23" s="9">
        <f>IF(D33=0, "-", D23/D33)</f>
        <v>0.04</v>
      </c>
      <c r="F23" s="81">
        <v>29</v>
      </c>
      <c r="G23" s="34">
        <f>IF(F33=0, "-", F23/F33)</f>
        <v>8.6053412462908013E-2</v>
      </c>
      <c r="H23" s="65">
        <v>26</v>
      </c>
      <c r="I23" s="9">
        <f>IF(H33=0, "-", H23/H33)</f>
        <v>7.9027355623100301E-2</v>
      </c>
      <c r="J23" s="8">
        <f t="shared" ref="J23:J31" si="2">IF(D23=0, "-", IF((B23-D23)/D23&lt;10, (B23-D23)/D23, "&gt;999%"))</f>
        <v>0.25</v>
      </c>
      <c r="K23" s="9">
        <f t="shared" ref="K23:K31" si="3">IF(H23=0, "-", IF((F23-H23)/H23&lt;10, (F23-H23)/H23, "&gt;999%"))</f>
        <v>0.11538461538461539</v>
      </c>
    </row>
    <row r="24" spans="1:11" x14ac:dyDescent="0.2">
      <c r="A24" s="7" t="s">
        <v>519</v>
      </c>
      <c r="B24" s="65">
        <v>41</v>
      </c>
      <c r="C24" s="34">
        <f>IF(B33=0, "-", B24/B33)</f>
        <v>0.43617021276595747</v>
      </c>
      <c r="D24" s="65">
        <v>41</v>
      </c>
      <c r="E24" s="9">
        <f>IF(D33=0, "-", D24/D33)</f>
        <v>0.41</v>
      </c>
      <c r="F24" s="81">
        <v>123</v>
      </c>
      <c r="G24" s="34">
        <f>IF(F33=0, "-", F24/F33)</f>
        <v>0.36498516320474778</v>
      </c>
      <c r="H24" s="65">
        <v>119</v>
      </c>
      <c r="I24" s="9">
        <f>IF(H33=0, "-", H24/H33)</f>
        <v>0.36170212765957449</v>
      </c>
      <c r="J24" s="8">
        <f t="shared" si="2"/>
        <v>0</v>
      </c>
      <c r="K24" s="9">
        <f t="shared" si="3"/>
        <v>3.3613445378151259E-2</v>
      </c>
    </row>
    <row r="25" spans="1:11" x14ac:dyDescent="0.2">
      <c r="A25" s="7" t="s">
        <v>520</v>
      </c>
      <c r="B25" s="65">
        <v>1</v>
      </c>
      <c r="C25" s="34">
        <f>IF(B33=0, "-", B25/B33)</f>
        <v>1.0638297872340425E-2</v>
      </c>
      <c r="D25" s="65">
        <v>0</v>
      </c>
      <c r="E25" s="9">
        <f>IF(D33=0, "-", D25/D33)</f>
        <v>0</v>
      </c>
      <c r="F25" s="81">
        <v>3</v>
      </c>
      <c r="G25" s="34">
        <f>IF(F33=0, "-", F25/F33)</f>
        <v>8.9020771513353119E-3</v>
      </c>
      <c r="H25" s="65">
        <v>0</v>
      </c>
      <c r="I25" s="9">
        <f>IF(H33=0, "-", H25/H33)</f>
        <v>0</v>
      </c>
      <c r="J25" s="8" t="str">
        <f t="shared" si="2"/>
        <v>-</v>
      </c>
      <c r="K25" s="9" t="str">
        <f t="shared" si="3"/>
        <v>-</v>
      </c>
    </row>
    <row r="26" spans="1:11" x14ac:dyDescent="0.2">
      <c r="A26" s="7" t="s">
        <v>521</v>
      </c>
      <c r="B26" s="65">
        <v>1</v>
      </c>
      <c r="C26" s="34">
        <f>IF(B33=0, "-", B26/B33)</f>
        <v>1.0638297872340425E-2</v>
      </c>
      <c r="D26" s="65">
        <v>1</v>
      </c>
      <c r="E26" s="9">
        <f>IF(D33=0, "-", D26/D33)</f>
        <v>0.01</v>
      </c>
      <c r="F26" s="81">
        <v>1</v>
      </c>
      <c r="G26" s="34">
        <f>IF(F33=0, "-", F26/F33)</f>
        <v>2.967359050445104E-3</v>
      </c>
      <c r="H26" s="65">
        <v>6</v>
      </c>
      <c r="I26" s="9">
        <f>IF(H33=0, "-", H26/H33)</f>
        <v>1.82370820668693E-2</v>
      </c>
      <c r="J26" s="8">
        <f t="shared" si="2"/>
        <v>0</v>
      </c>
      <c r="K26" s="9">
        <f t="shared" si="3"/>
        <v>-0.83333333333333337</v>
      </c>
    </row>
    <row r="27" spans="1:11" x14ac:dyDescent="0.2">
      <c r="A27" s="7" t="s">
        <v>522</v>
      </c>
      <c r="B27" s="65">
        <v>4</v>
      </c>
      <c r="C27" s="34">
        <f>IF(B33=0, "-", B27/B33)</f>
        <v>4.2553191489361701E-2</v>
      </c>
      <c r="D27" s="65">
        <v>3</v>
      </c>
      <c r="E27" s="9">
        <f>IF(D33=0, "-", D27/D33)</f>
        <v>0.03</v>
      </c>
      <c r="F27" s="81">
        <v>4</v>
      </c>
      <c r="G27" s="34">
        <f>IF(F33=0, "-", F27/F33)</f>
        <v>1.1869436201780416E-2</v>
      </c>
      <c r="H27" s="65">
        <v>4</v>
      </c>
      <c r="I27" s="9">
        <f>IF(H33=0, "-", H27/H33)</f>
        <v>1.2158054711246201E-2</v>
      </c>
      <c r="J27" s="8">
        <f t="shared" si="2"/>
        <v>0.33333333333333331</v>
      </c>
      <c r="K27" s="9">
        <f t="shared" si="3"/>
        <v>0</v>
      </c>
    </row>
    <row r="28" spans="1:11" x14ac:dyDescent="0.2">
      <c r="A28" s="7" t="s">
        <v>523</v>
      </c>
      <c r="B28" s="65">
        <v>42</v>
      </c>
      <c r="C28" s="34">
        <f>IF(B33=0, "-", B28/B33)</f>
        <v>0.44680851063829785</v>
      </c>
      <c r="D28" s="65">
        <v>50</v>
      </c>
      <c r="E28" s="9">
        <f>IF(D33=0, "-", D28/D33)</f>
        <v>0.5</v>
      </c>
      <c r="F28" s="81">
        <v>169</v>
      </c>
      <c r="G28" s="34">
        <f>IF(F33=0, "-", F28/F33)</f>
        <v>0.50148367952522255</v>
      </c>
      <c r="H28" s="65">
        <v>165</v>
      </c>
      <c r="I28" s="9">
        <f>IF(H33=0, "-", H28/H33)</f>
        <v>0.50151975683890582</v>
      </c>
      <c r="J28" s="8">
        <f t="shared" si="2"/>
        <v>-0.16</v>
      </c>
      <c r="K28" s="9">
        <f t="shared" si="3"/>
        <v>2.4242424242424242E-2</v>
      </c>
    </row>
    <row r="29" spans="1:11" x14ac:dyDescent="0.2">
      <c r="A29" s="7" t="s">
        <v>524</v>
      </c>
      <c r="B29" s="65">
        <v>0</v>
      </c>
      <c r="C29" s="34">
        <f>IF(B33=0, "-", B29/B33)</f>
        <v>0</v>
      </c>
      <c r="D29" s="65">
        <v>0</v>
      </c>
      <c r="E29" s="9">
        <f>IF(D33=0, "-", D29/D33)</f>
        <v>0</v>
      </c>
      <c r="F29" s="81">
        <v>2</v>
      </c>
      <c r="G29" s="34">
        <f>IF(F33=0, "-", F29/F33)</f>
        <v>5.9347181008902079E-3</v>
      </c>
      <c r="H29" s="65">
        <v>0</v>
      </c>
      <c r="I29" s="9">
        <f>IF(H33=0, "-", H29/H33)</f>
        <v>0</v>
      </c>
      <c r="J29" s="8" t="str">
        <f t="shared" si="2"/>
        <v>-</v>
      </c>
      <c r="K29" s="9" t="str">
        <f t="shared" si="3"/>
        <v>-</v>
      </c>
    </row>
    <row r="30" spans="1:11" x14ac:dyDescent="0.2">
      <c r="A30" s="7" t="s">
        <v>525</v>
      </c>
      <c r="B30" s="65">
        <v>0</v>
      </c>
      <c r="C30" s="34">
        <f>IF(B33=0, "-", B30/B33)</f>
        <v>0</v>
      </c>
      <c r="D30" s="65">
        <v>0</v>
      </c>
      <c r="E30" s="9">
        <f>IF(D33=0, "-", D30/D33)</f>
        <v>0</v>
      </c>
      <c r="F30" s="81">
        <v>3</v>
      </c>
      <c r="G30" s="34">
        <f>IF(F33=0, "-", F30/F33)</f>
        <v>8.9020771513353119E-3</v>
      </c>
      <c r="H30" s="65">
        <v>6</v>
      </c>
      <c r="I30" s="9">
        <f>IF(H33=0, "-", H30/H33)</f>
        <v>1.82370820668693E-2</v>
      </c>
      <c r="J30" s="8" t="str">
        <f t="shared" si="2"/>
        <v>-</v>
      </c>
      <c r="K30" s="9">
        <f t="shared" si="3"/>
        <v>-0.5</v>
      </c>
    </row>
    <row r="31" spans="1:11" x14ac:dyDescent="0.2">
      <c r="A31" s="7" t="s">
        <v>526</v>
      </c>
      <c r="B31" s="65">
        <v>0</v>
      </c>
      <c r="C31" s="34">
        <f>IF(B33=0, "-", B31/B33)</f>
        <v>0</v>
      </c>
      <c r="D31" s="65">
        <v>1</v>
      </c>
      <c r="E31" s="9">
        <f>IF(D33=0, "-", D31/D33)</f>
        <v>0.01</v>
      </c>
      <c r="F31" s="81">
        <v>3</v>
      </c>
      <c r="G31" s="34">
        <f>IF(F33=0, "-", F31/F33)</f>
        <v>8.9020771513353119E-3</v>
      </c>
      <c r="H31" s="65">
        <v>3</v>
      </c>
      <c r="I31" s="9">
        <f>IF(H33=0, "-", H31/H33)</f>
        <v>9.11854103343465E-3</v>
      </c>
      <c r="J31" s="8">
        <f t="shared" si="2"/>
        <v>-1</v>
      </c>
      <c r="K31" s="9">
        <f t="shared" si="3"/>
        <v>0</v>
      </c>
    </row>
    <row r="32" spans="1:11" x14ac:dyDescent="0.2">
      <c r="A32" s="2"/>
      <c r="B32" s="68"/>
      <c r="C32" s="33"/>
      <c r="D32" s="68"/>
      <c r="E32" s="6"/>
      <c r="F32" s="82"/>
      <c r="G32" s="33"/>
      <c r="H32" s="68"/>
      <c r="I32" s="6"/>
      <c r="J32" s="5"/>
      <c r="K32" s="6"/>
    </row>
    <row r="33" spans="1:11" s="43" customFormat="1" x14ac:dyDescent="0.2">
      <c r="A33" s="162" t="s">
        <v>593</v>
      </c>
      <c r="B33" s="71">
        <f>SUM(B23:B32)</f>
        <v>94</v>
      </c>
      <c r="C33" s="40">
        <f>B33/6214</f>
        <v>1.5127132281943997E-2</v>
      </c>
      <c r="D33" s="71">
        <f>SUM(D23:D32)</f>
        <v>100</v>
      </c>
      <c r="E33" s="41">
        <f>D33/6802</f>
        <v>1.4701558365186709E-2</v>
      </c>
      <c r="F33" s="77">
        <f>SUM(F23:F32)</f>
        <v>337</v>
      </c>
      <c r="G33" s="42">
        <f>F33/35131</f>
        <v>9.5926674447069545E-3</v>
      </c>
      <c r="H33" s="71">
        <f>SUM(H23:H32)</f>
        <v>329</v>
      </c>
      <c r="I33" s="41">
        <f>H33/36274</f>
        <v>9.0698571979930531E-3</v>
      </c>
      <c r="J33" s="37">
        <f>IF(D33=0, "-", IF((B33-D33)/D33&lt;10, (B33-D33)/D33, "&gt;999%"))</f>
        <v>-0.06</v>
      </c>
      <c r="K33" s="38">
        <f>IF(H33=0, "-", IF((F33-H33)/H33&lt;10, (F33-H33)/H33, "&gt;999%"))</f>
        <v>2.4316109422492401E-2</v>
      </c>
    </row>
    <row r="34" spans="1:11" x14ac:dyDescent="0.2">
      <c r="B34" s="83"/>
      <c r="D34" s="83"/>
      <c r="F34" s="83"/>
      <c r="H34" s="83"/>
    </row>
    <row r="35" spans="1:11" x14ac:dyDescent="0.2">
      <c r="A35" s="163" t="s">
        <v>131</v>
      </c>
      <c r="B35" s="61" t="s">
        <v>12</v>
      </c>
      <c r="C35" s="62" t="s">
        <v>13</v>
      </c>
      <c r="D35" s="61" t="s">
        <v>12</v>
      </c>
      <c r="E35" s="63" t="s">
        <v>13</v>
      </c>
      <c r="F35" s="62" t="s">
        <v>12</v>
      </c>
      <c r="G35" s="62" t="s">
        <v>13</v>
      </c>
      <c r="H35" s="61" t="s">
        <v>12</v>
      </c>
      <c r="I35" s="63" t="s">
        <v>13</v>
      </c>
      <c r="J35" s="61"/>
      <c r="K35" s="63"/>
    </row>
    <row r="36" spans="1:11" x14ac:dyDescent="0.2">
      <c r="A36" s="7" t="s">
        <v>527</v>
      </c>
      <c r="B36" s="65">
        <v>1</v>
      </c>
      <c r="C36" s="34">
        <f>IF(B53=0, "-", B36/B53)</f>
        <v>1.0101010101010102E-2</v>
      </c>
      <c r="D36" s="65">
        <v>6</v>
      </c>
      <c r="E36" s="9">
        <f>IF(D53=0, "-", D36/D53)</f>
        <v>6.5934065934065936E-2</v>
      </c>
      <c r="F36" s="81">
        <v>22</v>
      </c>
      <c r="G36" s="34">
        <f>IF(F53=0, "-", F36/F53)</f>
        <v>4.583333333333333E-2</v>
      </c>
      <c r="H36" s="65">
        <v>15</v>
      </c>
      <c r="I36" s="9">
        <f>IF(H53=0, "-", H36/H53)</f>
        <v>4.0322580645161289E-2</v>
      </c>
      <c r="J36" s="8">
        <f t="shared" ref="J36:J51" si="4">IF(D36=0, "-", IF((B36-D36)/D36&lt;10, (B36-D36)/D36, "&gt;999%"))</f>
        <v>-0.83333333333333337</v>
      </c>
      <c r="K36" s="9">
        <f t="shared" ref="K36:K51" si="5">IF(H36=0, "-", IF((F36-H36)/H36&lt;10, (F36-H36)/H36, "&gt;999%"))</f>
        <v>0.46666666666666667</v>
      </c>
    </row>
    <row r="37" spans="1:11" x14ac:dyDescent="0.2">
      <c r="A37" s="7" t="s">
        <v>528</v>
      </c>
      <c r="B37" s="65">
        <v>0</v>
      </c>
      <c r="C37" s="34">
        <f>IF(B53=0, "-", B37/B53)</f>
        <v>0</v>
      </c>
      <c r="D37" s="65">
        <v>0</v>
      </c>
      <c r="E37" s="9">
        <f>IF(D53=0, "-", D37/D53)</f>
        <v>0</v>
      </c>
      <c r="F37" s="81">
        <v>2</v>
      </c>
      <c r="G37" s="34">
        <f>IF(F53=0, "-", F37/F53)</f>
        <v>4.1666666666666666E-3</v>
      </c>
      <c r="H37" s="65">
        <v>0</v>
      </c>
      <c r="I37" s="9">
        <f>IF(H53=0, "-", H37/H53)</f>
        <v>0</v>
      </c>
      <c r="J37" s="8" t="str">
        <f t="shared" si="4"/>
        <v>-</v>
      </c>
      <c r="K37" s="9" t="str">
        <f t="shared" si="5"/>
        <v>-</v>
      </c>
    </row>
    <row r="38" spans="1:11" x14ac:dyDescent="0.2">
      <c r="A38" s="7" t="s">
        <v>529</v>
      </c>
      <c r="B38" s="65">
        <v>5</v>
      </c>
      <c r="C38" s="34">
        <f>IF(B53=0, "-", B38/B53)</f>
        <v>5.0505050505050504E-2</v>
      </c>
      <c r="D38" s="65">
        <v>5</v>
      </c>
      <c r="E38" s="9">
        <f>IF(D53=0, "-", D38/D53)</f>
        <v>5.4945054945054944E-2</v>
      </c>
      <c r="F38" s="81">
        <v>17</v>
      </c>
      <c r="G38" s="34">
        <f>IF(F53=0, "-", F38/F53)</f>
        <v>3.5416666666666666E-2</v>
      </c>
      <c r="H38" s="65">
        <v>16</v>
      </c>
      <c r="I38" s="9">
        <f>IF(H53=0, "-", H38/H53)</f>
        <v>4.3010752688172046E-2</v>
      </c>
      <c r="J38" s="8">
        <f t="shared" si="4"/>
        <v>0</v>
      </c>
      <c r="K38" s="9">
        <f t="shared" si="5"/>
        <v>6.25E-2</v>
      </c>
    </row>
    <row r="39" spans="1:11" x14ac:dyDescent="0.2">
      <c r="A39" s="7" t="s">
        <v>530</v>
      </c>
      <c r="B39" s="65">
        <v>0</v>
      </c>
      <c r="C39" s="34">
        <f>IF(B53=0, "-", B39/B53)</f>
        <v>0</v>
      </c>
      <c r="D39" s="65">
        <v>2</v>
      </c>
      <c r="E39" s="9">
        <f>IF(D53=0, "-", D39/D53)</f>
        <v>2.197802197802198E-2</v>
      </c>
      <c r="F39" s="81">
        <v>4</v>
      </c>
      <c r="G39" s="34">
        <f>IF(F53=0, "-", F39/F53)</f>
        <v>8.3333333333333332E-3</v>
      </c>
      <c r="H39" s="65">
        <v>9</v>
      </c>
      <c r="I39" s="9">
        <f>IF(H53=0, "-", H39/H53)</f>
        <v>2.4193548387096774E-2</v>
      </c>
      <c r="J39" s="8">
        <f t="shared" si="4"/>
        <v>-1</v>
      </c>
      <c r="K39" s="9">
        <f t="shared" si="5"/>
        <v>-0.55555555555555558</v>
      </c>
    </row>
    <row r="40" spans="1:11" x14ac:dyDescent="0.2">
      <c r="A40" s="7" t="s">
        <v>531</v>
      </c>
      <c r="B40" s="65">
        <v>6</v>
      </c>
      <c r="C40" s="34">
        <f>IF(B53=0, "-", B40/B53)</f>
        <v>6.0606060606060608E-2</v>
      </c>
      <c r="D40" s="65">
        <v>9</v>
      </c>
      <c r="E40" s="9">
        <f>IF(D53=0, "-", D40/D53)</f>
        <v>9.8901098901098897E-2</v>
      </c>
      <c r="F40" s="81">
        <v>32</v>
      </c>
      <c r="G40" s="34">
        <f>IF(F53=0, "-", F40/F53)</f>
        <v>6.6666666666666666E-2</v>
      </c>
      <c r="H40" s="65">
        <v>17</v>
      </c>
      <c r="I40" s="9">
        <f>IF(H53=0, "-", H40/H53)</f>
        <v>4.5698924731182797E-2</v>
      </c>
      <c r="J40" s="8">
        <f t="shared" si="4"/>
        <v>-0.33333333333333331</v>
      </c>
      <c r="K40" s="9">
        <f t="shared" si="5"/>
        <v>0.88235294117647056</v>
      </c>
    </row>
    <row r="41" spans="1:11" x14ac:dyDescent="0.2">
      <c r="A41" s="7" t="s">
        <v>532</v>
      </c>
      <c r="B41" s="65">
        <v>1</v>
      </c>
      <c r="C41" s="34">
        <f>IF(B53=0, "-", B41/B53)</f>
        <v>1.0101010101010102E-2</v>
      </c>
      <c r="D41" s="65">
        <v>1</v>
      </c>
      <c r="E41" s="9">
        <f>IF(D53=0, "-", D41/D53)</f>
        <v>1.098901098901099E-2</v>
      </c>
      <c r="F41" s="81">
        <v>2</v>
      </c>
      <c r="G41" s="34">
        <f>IF(F53=0, "-", F41/F53)</f>
        <v>4.1666666666666666E-3</v>
      </c>
      <c r="H41" s="65">
        <v>5</v>
      </c>
      <c r="I41" s="9">
        <f>IF(H53=0, "-", H41/H53)</f>
        <v>1.3440860215053764E-2</v>
      </c>
      <c r="J41" s="8">
        <f t="shared" si="4"/>
        <v>0</v>
      </c>
      <c r="K41" s="9">
        <f t="shared" si="5"/>
        <v>-0.6</v>
      </c>
    </row>
    <row r="42" spans="1:11" x14ac:dyDescent="0.2">
      <c r="A42" s="7" t="s">
        <v>533</v>
      </c>
      <c r="B42" s="65">
        <v>21</v>
      </c>
      <c r="C42" s="34">
        <f>IF(B53=0, "-", B42/B53)</f>
        <v>0.21212121212121213</v>
      </c>
      <c r="D42" s="65">
        <v>9</v>
      </c>
      <c r="E42" s="9">
        <f>IF(D53=0, "-", D42/D53)</f>
        <v>9.8901098901098897E-2</v>
      </c>
      <c r="F42" s="81">
        <v>88</v>
      </c>
      <c r="G42" s="34">
        <f>IF(F53=0, "-", F42/F53)</f>
        <v>0.18333333333333332</v>
      </c>
      <c r="H42" s="65">
        <v>39</v>
      </c>
      <c r="I42" s="9">
        <f>IF(H53=0, "-", H42/H53)</f>
        <v>0.10483870967741936</v>
      </c>
      <c r="J42" s="8">
        <f t="shared" si="4"/>
        <v>1.3333333333333333</v>
      </c>
      <c r="K42" s="9">
        <f t="shared" si="5"/>
        <v>1.2564102564102564</v>
      </c>
    </row>
    <row r="43" spans="1:11" x14ac:dyDescent="0.2">
      <c r="A43" s="7" t="s">
        <v>534</v>
      </c>
      <c r="B43" s="65">
        <v>4</v>
      </c>
      <c r="C43" s="34">
        <f>IF(B53=0, "-", B43/B53)</f>
        <v>4.0404040404040407E-2</v>
      </c>
      <c r="D43" s="65">
        <v>0</v>
      </c>
      <c r="E43" s="9">
        <f>IF(D53=0, "-", D43/D53)</f>
        <v>0</v>
      </c>
      <c r="F43" s="81">
        <v>24</v>
      </c>
      <c r="G43" s="34">
        <f>IF(F53=0, "-", F43/F53)</f>
        <v>0.05</v>
      </c>
      <c r="H43" s="65">
        <v>2</v>
      </c>
      <c r="I43" s="9">
        <f>IF(H53=0, "-", H43/H53)</f>
        <v>5.3763440860215058E-3</v>
      </c>
      <c r="J43" s="8" t="str">
        <f t="shared" si="4"/>
        <v>-</v>
      </c>
      <c r="K43" s="9" t="str">
        <f t="shared" si="5"/>
        <v>&gt;999%</v>
      </c>
    </row>
    <row r="44" spans="1:11" x14ac:dyDescent="0.2">
      <c r="A44" s="7" t="s">
        <v>59</v>
      </c>
      <c r="B44" s="65">
        <v>25</v>
      </c>
      <c r="C44" s="34">
        <f>IF(B53=0, "-", B44/B53)</f>
        <v>0.25252525252525254</v>
      </c>
      <c r="D44" s="65">
        <v>24</v>
      </c>
      <c r="E44" s="9">
        <f>IF(D53=0, "-", D44/D53)</f>
        <v>0.26373626373626374</v>
      </c>
      <c r="F44" s="81">
        <v>122</v>
      </c>
      <c r="G44" s="34">
        <f>IF(F53=0, "-", F44/F53)</f>
        <v>0.25416666666666665</v>
      </c>
      <c r="H44" s="65">
        <v>98</v>
      </c>
      <c r="I44" s="9">
        <f>IF(H53=0, "-", H44/H53)</f>
        <v>0.26344086021505375</v>
      </c>
      <c r="J44" s="8">
        <f t="shared" si="4"/>
        <v>4.1666666666666664E-2</v>
      </c>
      <c r="K44" s="9">
        <f t="shared" si="5"/>
        <v>0.24489795918367346</v>
      </c>
    </row>
    <row r="45" spans="1:11" x14ac:dyDescent="0.2">
      <c r="A45" s="7" t="s">
        <v>535</v>
      </c>
      <c r="B45" s="65">
        <v>3</v>
      </c>
      <c r="C45" s="34">
        <f>IF(B53=0, "-", B45/B53)</f>
        <v>3.0303030303030304E-2</v>
      </c>
      <c r="D45" s="65">
        <v>3</v>
      </c>
      <c r="E45" s="9">
        <f>IF(D53=0, "-", D45/D53)</f>
        <v>3.2967032967032968E-2</v>
      </c>
      <c r="F45" s="81">
        <v>18</v>
      </c>
      <c r="G45" s="34">
        <f>IF(F53=0, "-", F45/F53)</f>
        <v>3.7499999999999999E-2</v>
      </c>
      <c r="H45" s="65">
        <v>14</v>
      </c>
      <c r="I45" s="9">
        <f>IF(H53=0, "-", H45/H53)</f>
        <v>3.7634408602150539E-2</v>
      </c>
      <c r="J45" s="8">
        <f t="shared" si="4"/>
        <v>0</v>
      </c>
      <c r="K45" s="9">
        <f t="shared" si="5"/>
        <v>0.2857142857142857</v>
      </c>
    </row>
    <row r="46" spans="1:11" x14ac:dyDescent="0.2">
      <c r="A46" s="7" t="s">
        <v>536</v>
      </c>
      <c r="B46" s="65">
        <v>0</v>
      </c>
      <c r="C46" s="34">
        <f>IF(B53=0, "-", B46/B53)</f>
        <v>0</v>
      </c>
      <c r="D46" s="65">
        <v>2</v>
      </c>
      <c r="E46" s="9">
        <f>IF(D53=0, "-", D46/D53)</f>
        <v>2.197802197802198E-2</v>
      </c>
      <c r="F46" s="81">
        <v>2</v>
      </c>
      <c r="G46" s="34">
        <f>IF(F53=0, "-", F46/F53)</f>
        <v>4.1666666666666666E-3</v>
      </c>
      <c r="H46" s="65">
        <v>5</v>
      </c>
      <c r="I46" s="9">
        <f>IF(H53=0, "-", H46/H53)</f>
        <v>1.3440860215053764E-2</v>
      </c>
      <c r="J46" s="8">
        <f t="shared" si="4"/>
        <v>-1</v>
      </c>
      <c r="K46" s="9">
        <f t="shared" si="5"/>
        <v>-0.6</v>
      </c>
    </row>
    <row r="47" spans="1:11" x14ac:dyDescent="0.2">
      <c r="A47" s="7" t="s">
        <v>537</v>
      </c>
      <c r="B47" s="65">
        <v>6</v>
      </c>
      <c r="C47" s="34">
        <f>IF(B53=0, "-", B47/B53)</f>
        <v>6.0606060606060608E-2</v>
      </c>
      <c r="D47" s="65">
        <v>4</v>
      </c>
      <c r="E47" s="9">
        <f>IF(D53=0, "-", D47/D53)</f>
        <v>4.3956043956043959E-2</v>
      </c>
      <c r="F47" s="81">
        <v>20</v>
      </c>
      <c r="G47" s="34">
        <f>IF(F53=0, "-", F47/F53)</f>
        <v>4.1666666666666664E-2</v>
      </c>
      <c r="H47" s="65">
        <v>16</v>
      </c>
      <c r="I47" s="9">
        <f>IF(H53=0, "-", H47/H53)</f>
        <v>4.3010752688172046E-2</v>
      </c>
      <c r="J47" s="8">
        <f t="shared" si="4"/>
        <v>0.5</v>
      </c>
      <c r="K47" s="9">
        <f t="shared" si="5"/>
        <v>0.25</v>
      </c>
    </row>
    <row r="48" spans="1:11" x14ac:dyDescent="0.2">
      <c r="A48" s="7" t="s">
        <v>538</v>
      </c>
      <c r="B48" s="65">
        <v>11</v>
      </c>
      <c r="C48" s="34">
        <f>IF(B53=0, "-", B48/B53)</f>
        <v>0.1111111111111111</v>
      </c>
      <c r="D48" s="65">
        <v>11</v>
      </c>
      <c r="E48" s="9">
        <f>IF(D53=0, "-", D48/D53)</f>
        <v>0.12087912087912088</v>
      </c>
      <c r="F48" s="81">
        <v>32</v>
      </c>
      <c r="G48" s="34">
        <f>IF(F53=0, "-", F48/F53)</f>
        <v>6.6666666666666666E-2</v>
      </c>
      <c r="H48" s="65">
        <v>59</v>
      </c>
      <c r="I48" s="9">
        <f>IF(H53=0, "-", H48/H53)</f>
        <v>0.15860215053763441</v>
      </c>
      <c r="J48" s="8">
        <f t="shared" si="4"/>
        <v>0</v>
      </c>
      <c r="K48" s="9">
        <f t="shared" si="5"/>
        <v>-0.4576271186440678</v>
      </c>
    </row>
    <row r="49" spans="1:11" x14ac:dyDescent="0.2">
      <c r="A49" s="7" t="s">
        <v>539</v>
      </c>
      <c r="B49" s="65">
        <v>7</v>
      </c>
      <c r="C49" s="34">
        <f>IF(B53=0, "-", B49/B53)</f>
        <v>7.0707070707070704E-2</v>
      </c>
      <c r="D49" s="65">
        <v>0</v>
      </c>
      <c r="E49" s="9">
        <f>IF(D53=0, "-", D49/D53)</f>
        <v>0</v>
      </c>
      <c r="F49" s="81">
        <v>27</v>
      </c>
      <c r="G49" s="34">
        <f>IF(F53=0, "-", F49/F53)</f>
        <v>5.6250000000000001E-2</v>
      </c>
      <c r="H49" s="65">
        <v>15</v>
      </c>
      <c r="I49" s="9">
        <f>IF(H53=0, "-", H49/H53)</f>
        <v>4.0322580645161289E-2</v>
      </c>
      <c r="J49" s="8" t="str">
        <f t="shared" si="4"/>
        <v>-</v>
      </c>
      <c r="K49" s="9">
        <f t="shared" si="5"/>
        <v>0.8</v>
      </c>
    </row>
    <row r="50" spans="1:11" x14ac:dyDescent="0.2">
      <c r="A50" s="7" t="s">
        <v>540</v>
      </c>
      <c r="B50" s="65">
        <v>6</v>
      </c>
      <c r="C50" s="34">
        <f>IF(B53=0, "-", B50/B53)</f>
        <v>6.0606060606060608E-2</v>
      </c>
      <c r="D50" s="65">
        <v>4</v>
      </c>
      <c r="E50" s="9">
        <f>IF(D53=0, "-", D50/D53)</f>
        <v>4.3956043956043959E-2</v>
      </c>
      <c r="F50" s="81">
        <v>40</v>
      </c>
      <c r="G50" s="34">
        <f>IF(F53=0, "-", F50/F53)</f>
        <v>8.3333333333333329E-2</v>
      </c>
      <c r="H50" s="65">
        <v>38</v>
      </c>
      <c r="I50" s="9">
        <f>IF(H53=0, "-", H50/H53)</f>
        <v>0.10215053763440861</v>
      </c>
      <c r="J50" s="8">
        <f t="shared" si="4"/>
        <v>0.5</v>
      </c>
      <c r="K50" s="9">
        <f t="shared" si="5"/>
        <v>5.2631578947368418E-2</v>
      </c>
    </row>
    <row r="51" spans="1:11" x14ac:dyDescent="0.2">
      <c r="A51" s="7" t="s">
        <v>541</v>
      </c>
      <c r="B51" s="65">
        <v>3</v>
      </c>
      <c r="C51" s="34">
        <f>IF(B53=0, "-", B51/B53)</f>
        <v>3.0303030303030304E-2</v>
      </c>
      <c r="D51" s="65">
        <v>11</v>
      </c>
      <c r="E51" s="9">
        <f>IF(D53=0, "-", D51/D53)</f>
        <v>0.12087912087912088</v>
      </c>
      <c r="F51" s="81">
        <v>28</v>
      </c>
      <c r="G51" s="34">
        <f>IF(F53=0, "-", F51/F53)</f>
        <v>5.8333333333333334E-2</v>
      </c>
      <c r="H51" s="65">
        <v>24</v>
      </c>
      <c r="I51" s="9">
        <f>IF(H53=0, "-", H51/H53)</f>
        <v>6.4516129032258063E-2</v>
      </c>
      <c r="J51" s="8">
        <f t="shared" si="4"/>
        <v>-0.72727272727272729</v>
      </c>
      <c r="K51" s="9">
        <f t="shared" si="5"/>
        <v>0.16666666666666666</v>
      </c>
    </row>
    <row r="52" spans="1:11" x14ac:dyDescent="0.2">
      <c r="A52" s="2"/>
      <c r="B52" s="68"/>
      <c r="C52" s="33"/>
      <c r="D52" s="68"/>
      <c r="E52" s="6"/>
      <c r="F52" s="82"/>
      <c r="G52" s="33"/>
      <c r="H52" s="68"/>
      <c r="I52" s="6"/>
      <c r="J52" s="5"/>
      <c r="K52" s="6"/>
    </row>
    <row r="53" spans="1:11" s="43" customFormat="1" x14ac:dyDescent="0.2">
      <c r="A53" s="162" t="s">
        <v>592</v>
      </c>
      <c r="B53" s="71">
        <f>SUM(B36:B52)</f>
        <v>99</v>
      </c>
      <c r="C53" s="40">
        <f>B53/6214</f>
        <v>1.5931766977792083E-2</v>
      </c>
      <c r="D53" s="71">
        <f>SUM(D36:D52)</f>
        <v>91</v>
      </c>
      <c r="E53" s="41">
        <f>D53/6802</f>
        <v>1.3378418112319906E-2</v>
      </c>
      <c r="F53" s="77">
        <f>SUM(F36:F52)</f>
        <v>480</v>
      </c>
      <c r="G53" s="42">
        <f>F53/35131</f>
        <v>1.3663146508781417E-2</v>
      </c>
      <c r="H53" s="71">
        <f>SUM(H36:H52)</f>
        <v>372</v>
      </c>
      <c r="I53" s="41">
        <f>H53/36274</f>
        <v>1.0255279263384242E-2</v>
      </c>
      <c r="J53" s="37">
        <f>IF(D53=0, "-", IF((B53-D53)/D53&lt;10, (B53-D53)/D53, "&gt;999%"))</f>
        <v>8.7912087912087919E-2</v>
      </c>
      <c r="K53" s="38">
        <f>IF(H53=0, "-", IF((F53-H53)/H53&lt;10, (F53-H53)/H53, "&gt;999%"))</f>
        <v>0.29032258064516131</v>
      </c>
    </row>
    <row r="54" spans="1:11" x14ac:dyDescent="0.2">
      <c r="B54" s="83"/>
      <c r="D54" s="83"/>
      <c r="F54" s="83"/>
      <c r="H54" s="83"/>
    </row>
    <row r="55" spans="1:11" x14ac:dyDescent="0.2">
      <c r="A55" s="27" t="s">
        <v>591</v>
      </c>
      <c r="B55" s="71">
        <v>324</v>
      </c>
      <c r="C55" s="40">
        <f>B55/6214</f>
        <v>5.2140328290955905E-2</v>
      </c>
      <c r="D55" s="71">
        <v>340</v>
      </c>
      <c r="E55" s="41">
        <f>D55/6802</f>
        <v>4.9985298441634816E-2</v>
      </c>
      <c r="F55" s="77">
        <v>1453</v>
      </c>
      <c r="G55" s="42">
        <f>F55/35131</f>
        <v>4.135948307762375E-2</v>
      </c>
      <c r="H55" s="71">
        <v>1336</v>
      </c>
      <c r="I55" s="41">
        <f>H55/36274</f>
        <v>3.683078789215416E-2</v>
      </c>
      <c r="J55" s="37">
        <f>IF(D55=0, "-", IF((B55-D55)/D55&lt;10, (B55-D55)/D55, "&gt;999%"))</f>
        <v>-4.7058823529411764E-2</v>
      </c>
      <c r="K55" s="38">
        <f>IF(H55=0, "-", IF((F55-H55)/H55&lt;10, (F55-H55)/H55, "&gt;999%"))</f>
        <v>8.7574850299401194E-2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598</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1</v>
      </c>
      <c r="C7" s="39">
        <f>IF(B30=0, "-", B7/B30)</f>
        <v>3.0864197530864196E-3</v>
      </c>
      <c r="D7" s="65">
        <v>6</v>
      </c>
      <c r="E7" s="21">
        <f>IF(D30=0, "-", D7/D30)</f>
        <v>1.7647058823529412E-2</v>
      </c>
      <c r="F7" s="81">
        <v>22</v>
      </c>
      <c r="G7" s="39">
        <f>IF(F30=0, "-", F7/F30)</f>
        <v>1.5141087405368204E-2</v>
      </c>
      <c r="H7" s="65">
        <v>15</v>
      </c>
      <c r="I7" s="21">
        <f>IF(H30=0, "-", H7/H30)</f>
        <v>1.1227544910179641E-2</v>
      </c>
      <c r="J7" s="20">
        <f t="shared" ref="J7:J28" si="0">IF(D7=0, "-", IF((B7-D7)/D7&lt;10, (B7-D7)/D7, "&gt;999%"))</f>
        <v>-0.83333333333333337</v>
      </c>
      <c r="K7" s="21">
        <f t="shared" ref="K7:K28" si="1">IF(H7=0, "-", IF((F7-H7)/H7&lt;10, (F7-H7)/H7, "&gt;999%"))</f>
        <v>0.46666666666666667</v>
      </c>
    </row>
    <row r="8" spans="1:11" x14ac:dyDescent="0.2">
      <c r="A8" s="7" t="s">
        <v>40</v>
      </c>
      <c r="B8" s="65">
        <v>0</v>
      </c>
      <c r="C8" s="39">
        <f>IF(B30=0, "-", B8/B30)</f>
        <v>0</v>
      </c>
      <c r="D8" s="65">
        <v>0</v>
      </c>
      <c r="E8" s="21">
        <f>IF(D30=0, "-", D8/D30)</f>
        <v>0</v>
      </c>
      <c r="F8" s="81">
        <v>2</v>
      </c>
      <c r="G8" s="39">
        <f>IF(F30=0, "-", F8/F30)</f>
        <v>1.3764624913971094E-3</v>
      </c>
      <c r="H8" s="65">
        <v>0</v>
      </c>
      <c r="I8" s="21">
        <f>IF(H30=0, "-", H8/H30)</f>
        <v>0</v>
      </c>
      <c r="J8" s="20" t="str">
        <f t="shared" si="0"/>
        <v>-</v>
      </c>
      <c r="K8" s="21" t="str">
        <f t="shared" si="1"/>
        <v>-</v>
      </c>
    </row>
    <row r="9" spans="1:11" x14ac:dyDescent="0.2">
      <c r="A9" s="7" t="s">
        <v>43</v>
      </c>
      <c r="B9" s="65">
        <v>4</v>
      </c>
      <c r="C9" s="39">
        <f>IF(B30=0, "-", B9/B30)</f>
        <v>1.2345679012345678E-2</v>
      </c>
      <c r="D9" s="65">
        <v>1</v>
      </c>
      <c r="E9" s="21">
        <f>IF(D30=0, "-", D9/D30)</f>
        <v>2.9411764705882353E-3</v>
      </c>
      <c r="F9" s="81">
        <v>26</v>
      </c>
      <c r="G9" s="39">
        <f>IF(F30=0, "-", F9/F30)</f>
        <v>1.7894012388162423E-2</v>
      </c>
      <c r="H9" s="65">
        <v>25</v>
      </c>
      <c r="I9" s="21">
        <f>IF(H30=0, "-", H9/H30)</f>
        <v>1.87125748502994E-2</v>
      </c>
      <c r="J9" s="20">
        <f t="shared" si="0"/>
        <v>3</v>
      </c>
      <c r="K9" s="21">
        <f t="shared" si="1"/>
        <v>0.04</v>
      </c>
    </row>
    <row r="10" spans="1:11" x14ac:dyDescent="0.2">
      <c r="A10" s="7" t="s">
        <v>44</v>
      </c>
      <c r="B10" s="65">
        <v>6</v>
      </c>
      <c r="C10" s="39">
        <f>IF(B30=0, "-", B10/B30)</f>
        <v>1.8518518518518517E-2</v>
      </c>
      <c r="D10" s="65">
        <v>10</v>
      </c>
      <c r="E10" s="21">
        <f>IF(D30=0, "-", D10/D30)</f>
        <v>2.9411764705882353E-2</v>
      </c>
      <c r="F10" s="81">
        <v>27</v>
      </c>
      <c r="G10" s="39">
        <f>IF(F30=0, "-", F10/F30)</f>
        <v>1.8582243633860976E-2</v>
      </c>
      <c r="H10" s="65">
        <v>72</v>
      </c>
      <c r="I10" s="21">
        <f>IF(H30=0, "-", H10/H30)</f>
        <v>5.3892215568862277E-2</v>
      </c>
      <c r="J10" s="20">
        <f t="shared" si="0"/>
        <v>-0.4</v>
      </c>
      <c r="K10" s="21">
        <f t="shared" si="1"/>
        <v>-0.625</v>
      </c>
    </row>
    <row r="11" spans="1:11" x14ac:dyDescent="0.2">
      <c r="A11" s="7" t="s">
        <v>45</v>
      </c>
      <c r="B11" s="65">
        <v>5</v>
      </c>
      <c r="C11" s="39">
        <f>IF(B30=0, "-", B11/B30)</f>
        <v>1.5432098765432098E-2</v>
      </c>
      <c r="D11" s="65">
        <v>5</v>
      </c>
      <c r="E11" s="21">
        <f>IF(D30=0, "-", D11/D30)</f>
        <v>1.4705882352941176E-2</v>
      </c>
      <c r="F11" s="81">
        <v>17</v>
      </c>
      <c r="G11" s="39">
        <f>IF(F30=0, "-", F11/F30)</f>
        <v>1.1699931176875429E-2</v>
      </c>
      <c r="H11" s="65">
        <v>16</v>
      </c>
      <c r="I11" s="21">
        <f>IF(H30=0, "-", H11/H30)</f>
        <v>1.1976047904191617E-2</v>
      </c>
      <c r="J11" s="20">
        <f t="shared" si="0"/>
        <v>0</v>
      </c>
      <c r="K11" s="21">
        <f t="shared" si="1"/>
        <v>6.25E-2</v>
      </c>
    </row>
    <row r="12" spans="1:11" x14ac:dyDescent="0.2">
      <c r="A12" s="7" t="s">
        <v>46</v>
      </c>
      <c r="B12" s="65">
        <v>21</v>
      </c>
      <c r="C12" s="39">
        <f>IF(B30=0, "-", B12/B30)</f>
        <v>6.4814814814814811E-2</v>
      </c>
      <c r="D12" s="65">
        <v>25</v>
      </c>
      <c r="E12" s="21">
        <f>IF(D30=0, "-", D12/D30)</f>
        <v>7.3529411764705885E-2</v>
      </c>
      <c r="F12" s="81">
        <v>98</v>
      </c>
      <c r="G12" s="39">
        <f>IF(F30=0, "-", F12/F30)</f>
        <v>6.7446662078458355E-2</v>
      </c>
      <c r="H12" s="65">
        <v>110</v>
      </c>
      <c r="I12" s="21">
        <f>IF(H30=0, "-", H12/H30)</f>
        <v>8.2335329341317362E-2</v>
      </c>
      <c r="J12" s="20">
        <f t="shared" si="0"/>
        <v>-0.16</v>
      </c>
      <c r="K12" s="21">
        <f t="shared" si="1"/>
        <v>-0.10909090909090909</v>
      </c>
    </row>
    <row r="13" spans="1:11" x14ac:dyDescent="0.2">
      <c r="A13" s="7" t="s">
        <v>49</v>
      </c>
      <c r="B13" s="65">
        <v>61</v>
      </c>
      <c r="C13" s="39">
        <f>IF(B30=0, "-", B13/B30)</f>
        <v>0.18827160493827161</v>
      </c>
      <c r="D13" s="65">
        <v>68</v>
      </c>
      <c r="E13" s="21">
        <f>IF(D30=0, "-", D13/D30)</f>
        <v>0.2</v>
      </c>
      <c r="F13" s="81">
        <v>227</v>
      </c>
      <c r="G13" s="39">
        <f>IF(F30=0, "-", F13/F30)</f>
        <v>0.15622849277357193</v>
      </c>
      <c r="H13" s="65">
        <v>208</v>
      </c>
      <c r="I13" s="21">
        <f>IF(H30=0, "-", H13/H30)</f>
        <v>0.15568862275449102</v>
      </c>
      <c r="J13" s="20">
        <f t="shared" si="0"/>
        <v>-0.10294117647058823</v>
      </c>
      <c r="K13" s="21">
        <f t="shared" si="1"/>
        <v>9.1346153846153841E-2</v>
      </c>
    </row>
    <row r="14" spans="1:11" x14ac:dyDescent="0.2">
      <c r="A14" s="7" t="s">
        <v>52</v>
      </c>
      <c r="B14" s="65">
        <v>8</v>
      </c>
      <c r="C14" s="39">
        <f>IF(B30=0, "-", B14/B30)</f>
        <v>2.4691358024691357E-2</v>
      </c>
      <c r="D14" s="65">
        <v>9</v>
      </c>
      <c r="E14" s="21">
        <f>IF(D30=0, "-", D14/D30)</f>
        <v>2.6470588235294117E-2</v>
      </c>
      <c r="F14" s="81">
        <v>22</v>
      </c>
      <c r="G14" s="39">
        <f>IF(F30=0, "-", F14/F30)</f>
        <v>1.5141087405368204E-2</v>
      </c>
      <c r="H14" s="65">
        <v>23</v>
      </c>
      <c r="I14" s="21">
        <f>IF(H30=0, "-", H14/H30)</f>
        <v>1.7215568862275449E-2</v>
      </c>
      <c r="J14" s="20">
        <f t="shared" si="0"/>
        <v>-0.1111111111111111</v>
      </c>
      <c r="K14" s="21">
        <f t="shared" si="1"/>
        <v>-4.3478260869565216E-2</v>
      </c>
    </row>
    <row r="15" spans="1:11" x14ac:dyDescent="0.2">
      <c r="A15" s="7" t="s">
        <v>53</v>
      </c>
      <c r="B15" s="65">
        <v>113</v>
      </c>
      <c r="C15" s="39">
        <f>IF(B30=0, "-", B15/B30)</f>
        <v>0.34876543209876543</v>
      </c>
      <c r="D15" s="65">
        <v>87</v>
      </c>
      <c r="E15" s="21">
        <f>IF(D30=0, "-", D15/D30)</f>
        <v>0.25588235294117645</v>
      </c>
      <c r="F15" s="81">
        <v>491</v>
      </c>
      <c r="G15" s="39">
        <f>IF(F30=0, "-", F15/F30)</f>
        <v>0.33792154163799037</v>
      </c>
      <c r="H15" s="65">
        <v>385</v>
      </c>
      <c r="I15" s="21">
        <f>IF(H30=0, "-", H15/H30)</f>
        <v>0.28817365269461076</v>
      </c>
      <c r="J15" s="20">
        <f t="shared" si="0"/>
        <v>0.2988505747126437</v>
      </c>
      <c r="K15" s="21">
        <f t="shared" si="1"/>
        <v>0.27532467532467531</v>
      </c>
    </row>
    <row r="16" spans="1:11" x14ac:dyDescent="0.2">
      <c r="A16" s="7" t="s">
        <v>56</v>
      </c>
      <c r="B16" s="65">
        <v>7</v>
      </c>
      <c r="C16" s="39">
        <f>IF(B30=0, "-", B16/B30)</f>
        <v>2.1604938271604937E-2</v>
      </c>
      <c r="D16" s="65">
        <v>6</v>
      </c>
      <c r="E16" s="21">
        <f>IF(D30=0, "-", D16/D30)</f>
        <v>1.7647058823529412E-2</v>
      </c>
      <c r="F16" s="81">
        <v>39</v>
      </c>
      <c r="G16" s="39">
        <f>IF(F30=0, "-", F16/F30)</f>
        <v>2.6841018582243633E-2</v>
      </c>
      <c r="H16" s="65">
        <v>22</v>
      </c>
      <c r="I16" s="21">
        <f>IF(H30=0, "-", H16/H30)</f>
        <v>1.6467065868263474E-2</v>
      </c>
      <c r="J16" s="20">
        <f t="shared" si="0"/>
        <v>0.16666666666666666</v>
      </c>
      <c r="K16" s="21">
        <f t="shared" si="1"/>
        <v>0.77272727272727271</v>
      </c>
    </row>
    <row r="17" spans="1:11" x14ac:dyDescent="0.2">
      <c r="A17" s="7" t="s">
        <v>59</v>
      </c>
      <c r="B17" s="65">
        <v>25</v>
      </c>
      <c r="C17" s="39">
        <f>IF(B30=0, "-", B17/B30)</f>
        <v>7.716049382716049E-2</v>
      </c>
      <c r="D17" s="65">
        <v>24</v>
      </c>
      <c r="E17" s="21">
        <f>IF(D30=0, "-", D17/D30)</f>
        <v>7.0588235294117646E-2</v>
      </c>
      <c r="F17" s="81">
        <v>122</v>
      </c>
      <c r="G17" s="39">
        <f>IF(F30=0, "-", F17/F30)</f>
        <v>8.3964211975223677E-2</v>
      </c>
      <c r="H17" s="65">
        <v>98</v>
      </c>
      <c r="I17" s="21">
        <f>IF(H30=0, "-", H17/H30)</f>
        <v>7.3353293413173648E-2</v>
      </c>
      <c r="J17" s="20">
        <f t="shared" si="0"/>
        <v>4.1666666666666664E-2</v>
      </c>
      <c r="K17" s="21">
        <f t="shared" si="1"/>
        <v>0.24489795918367346</v>
      </c>
    </row>
    <row r="18" spans="1:11" x14ac:dyDescent="0.2">
      <c r="A18" s="7" t="s">
        <v>63</v>
      </c>
      <c r="B18" s="65">
        <v>9</v>
      </c>
      <c r="C18" s="39">
        <f>IF(B30=0, "-", B18/B30)</f>
        <v>2.7777777777777776E-2</v>
      </c>
      <c r="D18" s="65">
        <v>8</v>
      </c>
      <c r="E18" s="21">
        <f>IF(D30=0, "-", D18/D30)</f>
        <v>2.3529411764705882E-2</v>
      </c>
      <c r="F18" s="81">
        <v>68</v>
      </c>
      <c r="G18" s="39">
        <f>IF(F30=0, "-", F18/F30)</f>
        <v>4.6799724707501718E-2</v>
      </c>
      <c r="H18" s="65">
        <v>29</v>
      </c>
      <c r="I18" s="21">
        <f>IF(H30=0, "-", H18/H30)</f>
        <v>2.1706586826347306E-2</v>
      </c>
      <c r="J18" s="20">
        <f t="shared" si="0"/>
        <v>0.125</v>
      </c>
      <c r="K18" s="21">
        <f t="shared" si="1"/>
        <v>1.3448275862068966</v>
      </c>
    </row>
    <row r="19" spans="1:11" x14ac:dyDescent="0.2">
      <c r="A19" s="7" t="s">
        <v>66</v>
      </c>
      <c r="B19" s="65">
        <v>3</v>
      </c>
      <c r="C19" s="39">
        <f>IF(B30=0, "-", B19/B30)</f>
        <v>9.2592592592592587E-3</v>
      </c>
      <c r="D19" s="65">
        <v>3</v>
      </c>
      <c r="E19" s="21">
        <f>IF(D30=0, "-", D19/D30)</f>
        <v>8.8235294117647058E-3</v>
      </c>
      <c r="F19" s="81">
        <v>18</v>
      </c>
      <c r="G19" s="39">
        <f>IF(F30=0, "-", F19/F30)</f>
        <v>1.2388162422573986E-2</v>
      </c>
      <c r="H19" s="65">
        <v>14</v>
      </c>
      <c r="I19" s="21">
        <f>IF(H30=0, "-", H19/H30)</f>
        <v>1.0479041916167664E-2</v>
      </c>
      <c r="J19" s="20">
        <f t="shared" si="0"/>
        <v>0</v>
      </c>
      <c r="K19" s="21">
        <f t="shared" si="1"/>
        <v>0.2857142857142857</v>
      </c>
    </row>
    <row r="20" spans="1:11" x14ac:dyDescent="0.2">
      <c r="A20" s="7" t="s">
        <v>67</v>
      </c>
      <c r="B20" s="65">
        <v>0</v>
      </c>
      <c r="C20" s="39">
        <f>IF(B30=0, "-", B20/B30)</f>
        <v>0</v>
      </c>
      <c r="D20" s="65">
        <v>2</v>
      </c>
      <c r="E20" s="21">
        <f>IF(D30=0, "-", D20/D30)</f>
        <v>5.8823529411764705E-3</v>
      </c>
      <c r="F20" s="81">
        <v>5</v>
      </c>
      <c r="G20" s="39">
        <f>IF(F30=0, "-", F20/F30)</f>
        <v>3.4411562284927736E-3</v>
      </c>
      <c r="H20" s="65">
        <v>11</v>
      </c>
      <c r="I20" s="21">
        <f>IF(H30=0, "-", H20/H30)</f>
        <v>8.2335329341317372E-3</v>
      </c>
      <c r="J20" s="20">
        <f t="shared" si="0"/>
        <v>-1</v>
      </c>
      <c r="K20" s="21">
        <f t="shared" si="1"/>
        <v>-0.54545454545454541</v>
      </c>
    </row>
    <row r="21" spans="1:11" x14ac:dyDescent="0.2">
      <c r="A21" s="7" t="s">
        <v>72</v>
      </c>
      <c r="B21" s="65">
        <v>6</v>
      </c>
      <c r="C21" s="39">
        <f>IF(B30=0, "-", B21/B30)</f>
        <v>1.8518518518518517E-2</v>
      </c>
      <c r="D21" s="65">
        <v>4</v>
      </c>
      <c r="E21" s="21">
        <f>IF(D30=0, "-", D21/D30)</f>
        <v>1.1764705882352941E-2</v>
      </c>
      <c r="F21" s="81">
        <v>20</v>
      </c>
      <c r="G21" s="39">
        <f>IF(F30=0, "-", F21/F30)</f>
        <v>1.3764624913971095E-2</v>
      </c>
      <c r="H21" s="65">
        <v>16</v>
      </c>
      <c r="I21" s="21">
        <f>IF(H30=0, "-", H21/H30)</f>
        <v>1.1976047904191617E-2</v>
      </c>
      <c r="J21" s="20">
        <f t="shared" si="0"/>
        <v>0.5</v>
      </c>
      <c r="K21" s="21">
        <f t="shared" si="1"/>
        <v>0.25</v>
      </c>
    </row>
    <row r="22" spans="1:11" x14ac:dyDescent="0.2">
      <c r="A22" s="7" t="s">
        <v>73</v>
      </c>
      <c r="B22" s="65">
        <v>12</v>
      </c>
      <c r="C22" s="39">
        <f>IF(B30=0, "-", B22/B30)</f>
        <v>3.7037037037037035E-2</v>
      </c>
      <c r="D22" s="65">
        <v>29</v>
      </c>
      <c r="E22" s="21">
        <f>IF(D30=0, "-", D22/D30)</f>
        <v>8.5294117647058826E-2</v>
      </c>
      <c r="F22" s="81">
        <v>49</v>
      </c>
      <c r="G22" s="39">
        <f>IF(F30=0, "-", F22/F30)</f>
        <v>3.3723331039229178E-2</v>
      </c>
      <c r="H22" s="65">
        <v>87</v>
      </c>
      <c r="I22" s="21">
        <f>IF(H30=0, "-", H22/H30)</f>
        <v>6.5119760479041916E-2</v>
      </c>
      <c r="J22" s="20">
        <f t="shared" si="0"/>
        <v>-0.58620689655172409</v>
      </c>
      <c r="K22" s="21">
        <f t="shared" si="1"/>
        <v>-0.43678160919540232</v>
      </c>
    </row>
    <row r="23" spans="1:11" x14ac:dyDescent="0.2">
      <c r="A23" s="7" t="s">
        <v>82</v>
      </c>
      <c r="B23" s="65">
        <v>13</v>
      </c>
      <c r="C23" s="39">
        <f>IF(B30=0, "-", B23/B30)</f>
        <v>4.0123456790123455E-2</v>
      </c>
      <c r="D23" s="65">
        <v>20</v>
      </c>
      <c r="E23" s="21">
        <f>IF(D30=0, "-", D23/D30)</f>
        <v>5.8823529411764705E-2</v>
      </c>
      <c r="F23" s="81">
        <v>58</v>
      </c>
      <c r="G23" s="39">
        <f>IF(F30=0, "-", F23/F30)</f>
        <v>3.9917412250516177E-2</v>
      </c>
      <c r="H23" s="65">
        <v>34</v>
      </c>
      <c r="I23" s="21">
        <f>IF(H30=0, "-", H23/H30)</f>
        <v>2.5449101796407185E-2</v>
      </c>
      <c r="J23" s="20">
        <f t="shared" si="0"/>
        <v>-0.35</v>
      </c>
      <c r="K23" s="21">
        <f t="shared" si="1"/>
        <v>0.70588235294117652</v>
      </c>
    </row>
    <row r="24" spans="1:11" x14ac:dyDescent="0.2">
      <c r="A24" s="7" t="s">
        <v>83</v>
      </c>
      <c r="B24" s="65">
        <v>11</v>
      </c>
      <c r="C24" s="39">
        <f>IF(B30=0, "-", B24/B30)</f>
        <v>3.3950617283950615E-2</v>
      </c>
      <c r="D24" s="65">
        <v>11</v>
      </c>
      <c r="E24" s="21">
        <f>IF(D30=0, "-", D24/D30)</f>
        <v>3.2352941176470591E-2</v>
      </c>
      <c r="F24" s="81">
        <v>32</v>
      </c>
      <c r="G24" s="39">
        <f>IF(F30=0, "-", F24/F30)</f>
        <v>2.202339986235375E-2</v>
      </c>
      <c r="H24" s="65">
        <v>59</v>
      </c>
      <c r="I24" s="21">
        <f>IF(H30=0, "-", H24/H30)</f>
        <v>4.4161676646706588E-2</v>
      </c>
      <c r="J24" s="20">
        <f t="shared" si="0"/>
        <v>0</v>
      </c>
      <c r="K24" s="21">
        <f t="shared" si="1"/>
        <v>-0.4576271186440678</v>
      </c>
    </row>
    <row r="25" spans="1:11" x14ac:dyDescent="0.2">
      <c r="A25" s="7" t="s">
        <v>90</v>
      </c>
      <c r="B25" s="65">
        <v>7</v>
      </c>
      <c r="C25" s="39">
        <f>IF(B30=0, "-", B25/B30)</f>
        <v>2.1604938271604937E-2</v>
      </c>
      <c r="D25" s="65">
        <v>1</v>
      </c>
      <c r="E25" s="21">
        <f>IF(D30=0, "-", D25/D30)</f>
        <v>2.9411764705882353E-3</v>
      </c>
      <c r="F25" s="81">
        <v>30</v>
      </c>
      <c r="G25" s="39">
        <f>IF(F30=0, "-", F25/F30)</f>
        <v>2.0646937370956641E-2</v>
      </c>
      <c r="H25" s="65">
        <v>18</v>
      </c>
      <c r="I25" s="21">
        <f>IF(H30=0, "-", H25/H30)</f>
        <v>1.3473053892215569E-2</v>
      </c>
      <c r="J25" s="20">
        <f t="shared" si="0"/>
        <v>6</v>
      </c>
      <c r="K25" s="21">
        <f t="shared" si="1"/>
        <v>0.66666666666666663</v>
      </c>
    </row>
    <row r="26" spans="1:11" x14ac:dyDescent="0.2">
      <c r="A26" s="7" t="s">
        <v>91</v>
      </c>
      <c r="B26" s="65">
        <v>3</v>
      </c>
      <c r="C26" s="39">
        <f>IF(B30=0, "-", B26/B30)</f>
        <v>9.2592592592592587E-3</v>
      </c>
      <c r="D26" s="65">
        <v>6</v>
      </c>
      <c r="E26" s="21">
        <f>IF(D30=0, "-", D26/D30)</f>
        <v>1.7647058823529412E-2</v>
      </c>
      <c r="F26" s="81">
        <v>12</v>
      </c>
      <c r="G26" s="39">
        <f>IF(F30=0, "-", F26/F30)</f>
        <v>8.2587749483826571E-3</v>
      </c>
      <c r="H26" s="65">
        <v>32</v>
      </c>
      <c r="I26" s="21">
        <f>IF(H30=0, "-", H26/H30)</f>
        <v>2.3952095808383235E-2</v>
      </c>
      <c r="J26" s="20">
        <f t="shared" si="0"/>
        <v>-0.5</v>
      </c>
      <c r="K26" s="21">
        <f t="shared" si="1"/>
        <v>-0.625</v>
      </c>
    </row>
    <row r="27" spans="1:11" x14ac:dyDescent="0.2">
      <c r="A27" s="7" t="s">
        <v>93</v>
      </c>
      <c r="B27" s="65">
        <v>6</v>
      </c>
      <c r="C27" s="39">
        <f>IF(B30=0, "-", B27/B30)</f>
        <v>1.8518518518518517E-2</v>
      </c>
      <c r="D27" s="65">
        <v>4</v>
      </c>
      <c r="E27" s="21">
        <f>IF(D30=0, "-", D27/D30)</f>
        <v>1.1764705882352941E-2</v>
      </c>
      <c r="F27" s="81">
        <v>40</v>
      </c>
      <c r="G27" s="39">
        <f>IF(F30=0, "-", F27/F30)</f>
        <v>2.7529249827942189E-2</v>
      </c>
      <c r="H27" s="65">
        <v>38</v>
      </c>
      <c r="I27" s="21">
        <f>IF(H30=0, "-", H27/H30)</f>
        <v>2.8443113772455089E-2</v>
      </c>
      <c r="J27" s="20">
        <f t="shared" si="0"/>
        <v>0.5</v>
      </c>
      <c r="K27" s="21">
        <f t="shared" si="1"/>
        <v>5.2631578947368418E-2</v>
      </c>
    </row>
    <row r="28" spans="1:11" x14ac:dyDescent="0.2">
      <c r="A28" s="7" t="s">
        <v>94</v>
      </c>
      <c r="B28" s="65">
        <v>3</v>
      </c>
      <c r="C28" s="39">
        <f>IF(B30=0, "-", B28/B30)</f>
        <v>9.2592592592592587E-3</v>
      </c>
      <c r="D28" s="65">
        <v>11</v>
      </c>
      <c r="E28" s="21">
        <f>IF(D30=0, "-", D28/D30)</f>
        <v>3.2352941176470591E-2</v>
      </c>
      <c r="F28" s="81">
        <v>28</v>
      </c>
      <c r="G28" s="39">
        <f>IF(F30=0, "-", F28/F30)</f>
        <v>1.9270474879559532E-2</v>
      </c>
      <c r="H28" s="65">
        <v>24</v>
      </c>
      <c r="I28" s="21">
        <f>IF(H30=0, "-", H28/H30)</f>
        <v>1.7964071856287425E-2</v>
      </c>
      <c r="J28" s="20">
        <f t="shared" si="0"/>
        <v>-0.72727272727272729</v>
      </c>
      <c r="K28" s="21">
        <f t="shared" si="1"/>
        <v>0.16666666666666666</v>
      </c>
    </row>
    <row r="29" spans="1:11" x14ac:dyDescent="0.2">
      <c r="A29" s="2"/>
      <c r="B29" s="68"/>
      <c r="C29" s="33"/>
      <c r="D29" s="68"/>
      <c r="E29" s="6"/>
      <c r="F29" s="82"/>
      <c r="G29" s="33"/>
      <c r="H29" s="68"/>
      <c r="I29" s="6"/>
      <c r="J29" s="5"/>
      <c r="K29" s="6"/>
    </row>
    <row r="30" spans="1:11" s="43" customFormat="1" x14ac:dyDescent="0.2">
      <c r="A30" s="162" t="s">
        <v>591</v>
      </c>
      <c r="B30" s="71">
        <f>SUM(B7:B29)</f>
        <v>324</v>
      </c>
      <c r="C30" s="40">
        <v>1</v>
      </c>
      <c r="D30" s="71">
        <f>SUM(D7:D29)</f>
        <v>340</v>
      </c>
      <c r="E30" s="41">
        <v>1</v>
      </c>
      <c r="F30" s="77">
        <f>SUM(F7:F29)</f>
        <v>1453</v>
      </c>
      <c r="G30" s="42">
        <v>1</v>
      </c>
      <c r="H30" s="71">
        <f>SUM(H7:H29)</f>
        <v>1336</v>
      </c>
      <c r="I30" s="41">
        <v>1</v>
      </c>
      <c r="J30" s="37">
        <f>IF(D30=0, "-", (B30-D30)/D30)</f>
        <v>-4.7058823529411764E-2</v>
      </c>
      <c r="K30" s="38">
        <f>IF(H30=0, "-", (F30-H30)/H30)</f>
        <v>8.7574850299401194E-2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4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301</v>
      </c>
      <c r="B8" s="143">
        <v>0</v>
      </c>
      <c r="C8" s="144">
        <v>0</v>
      </c>
      <c r="D8" s="143">
        <v>0</v>
      </c>
      <c r="E8" s="144">
        <v>2</v>
      </c>
      <c r="F8" s="145"/>
      <c r="G8" s="143">
        <f>B8-C8</f>
        <v>0</v>
      </c>
      <c r="H8" s="144">
        <f>D8-E8</f>
        <v>-2</v>
      </c>
      <c r="I8" s="151" t="str">
        <f>IF(C8=0, "-", IF(G8/C8&lt;10, G8/C8, "&gt;999%"))</f>
        <v>-</v>
      </c>
      <c r="J8" s="152">
        <f>IF(E8=0, "-", IF(H8/E8&lt;10, H8/E8, "&gt;999%"))</f>
        <v>-1</v>
      </c>
    </row>
    <row r="9" spans="1:10" x14ac:dyDescent="0.2">
      <c r="A9" s="158" t="s">
        <v>242</v>
      </c>
      <c r="B9" s="65">
        <v>0</v>
      </c>
      <c r="C9" s="66">
        <v>2</v>
      </c>
      <c r="D9" s="65">
        <v>14</v>
      </c>
      <c r="E9" s="66">
        <v>9</v>
      </c>
      <c r="F9" s="67"/>
      <c r="G9" s="65">
        <f>B9-C9</f>
        <v>-2</v>
      </c>
      <c r="H9" s="66">
        <f>D9-E9</f>
        <v>5</v>
      </c>
      <c r="I9" s="20">
        <f>IF(C9=0, "-", IF(G9/C9&lt;10, G9/C9, "&gt;999%"))</f>
        <v>-1</v>
      </c>
      <c r="J9" s="21">
        <f>IF(E9=0, "-", IF(H9/E9&lt;10, H9/E9, "&gt;999%"))</f>
        <v>0.55555555555555558</v>
      </c>
    </row>
    <row r="10" spans="1:10" x14ac:dyDescent="0.2">
      <c r="A10" s="158" t="s">
        <v>210</v>
      </c>
      <c r="B10" s="65">
        <v>0</v>
      </c>
      <c r="C10" s="66">
        <v>1</v>
      </c>
      <c r="D10" s="65">
        <v>0</v>
      </c>
      <c r="E10" s="66">
        <v>8</v>
      </c>
      <c r="F10" s="67"/>
      <c r="G10" s="65">
        <f>B10-C10</f>
        <v>-1</v>
      </c>
      <c r="H10" s="66">
        <f>D10-E10</f>
        <v>-8</v>
      </c>
      <c r="I10" s="20">
        <f>IF(C10=0, "-", IF(G10/C10&lt;10, G10/C10, "&gt;999%"))</f>
        <v>-1</v>
      </c>
      <c r="J10" s="21">
        <f>IF(E10=0, "-", IF(H10/E10&lt;10, H10/E10, "&gt;999%"))</f>
        <v>-1</v>
      </c>
    </row>
    <row r="11" spans="1:10" x14ac:dyDescent="0.2">
      <c r="A11" s="158" t="s">
        <v>387</v>
      </c>
      <c r="B11" s="65">
        <v>0</v>
      </c>
      <c r="C11" s="66">
        <v>5</v>
      </c>
      <c r="D11" s="65">
        <v>12</v>
      </c>
      <c r="E11" s="66">
        <v>10</v>
      </c>
      <c r="F11" s="67"/>
      <c r="G11" s="65">
        <f>B11-C11</f>
        <v>-5</v>
      </c>
      <c r="H11" s="66">
        <f>D11-E11</f>
        <v>2</v>
      </c>
      <c r="I11" s="20">
        <f>IF(C11=0, "-", IF(G11/C11&lt;10, G11/C11, "&gt;999%"))</f>
        <v>-1</v>
      </c>
      <c r="J11" s="21">
        <f>IF(E11=0, "-", IF(H11/E11&lt;10, H11/E11, "&gt;999%"))</f>
        <v>0.2</v>
      </c>
    </row>
    <row r="12" spans="1:10" s="160" customFormat="1" x14ac:dyDescent="0.2">
      <c r="A12" s="178" t="s">
        <v>599</v>
      </c>
      <c r="B12" s="71">
        <v>0</v>
      </c>
      <c r="C12" s="72">
        <v>8</v>
      </c>
      <c r="D12" s="71">
        <v>26</v>
      </c>
      <c r="E12" s="72">
        <v>29</v>
      </c>
      <c r="F12" s="73"/>
      <c r="G12" s="71">
        <f>B12-C12</f>
        <v>-8</v>
      </c>
      <c r="H12" s="72">
        <f>D12-E12</f>
        <v>-3</v>
      </c>
      <c r="I12" s="37">
        <f>IF(C12=0, "-", IF(G12/C12&lt;10, G12/C12, "&gt;999%"))</f>
        <v>-1</v>
      </c>
      <c r="J12" s="38">
        <f>IF(E12=0, "-", IF(H12/E12&lt;10, H12/E12, "&gt;999%"))</f>
        <v>-0.10344827586206896</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316</v>
      </c>
      <c r="B15" s="65">
        <v>0</v>
      </c>
      <c r="C15" s="66">
        <v>0</v>
      </c>
      <c r="D15" s="65">
        <v>3</v>
      </c>
      <c r="E15" s="66">
        <v>3</v>
      </c>
      <c r="F15" s="67"/>
      <c r="G15" s="65">
        <f>B15-C15</f>
        <v>0</v>
      </c>
      <c r="H15" s="66">
        <f>D15-E15</f>
        <v>0</v>
      </c>
      <c r="I15" s="20" t="str">
        <f>IF(C15=0, "-", IF(G15/C15&lt;10, G15/C15, "&gt;999%"))</f>
        <v>-</v>
      </c>
      <c r="J15" s="21">
        <f>IF(E15=0, "-", IF(H15/E15&lt;10, H15/E15, "&gt;999%"))</f>
        <v>0</v>
      </c>
    </row>
    <row r="16" spans="1:10" x14ac:dyDescent="0.2">
      <c r="A16" s="158" t="s">
        <v>447</v>
      </c>
      <c r="B16" s="65">
        <v>2</v>
      </c>
      <c r="C16" s="66">
        <v>1</v>
      </c>
      <c r="D16" s="65">
        <v>2</v>
      </c>
      <c r="E16" s="66">
        <v>2</v>
      </c>
      <c r="F16" s="67"/>
      <c r="G16" s="65">
        <f>B16-C16</f>
        <v>1</v>
      </c>
      <c r="H16" s="66">
        <f>D16-E16</f>
        <v>0</v>
      </c>
      <c r="I16" s="20">
        <f>IF(C16=0, "-", IF(G16/C16&lt;10, G16/C16, "&gt;999%"))</f>
        <v>1</v>
      </c>
      <c r="J16" s="21">
        <f>IF(E16=0, "-", IF(H16/E16&lt;10, H16/E16, "&gt;999%"))</f>
        <v>0</v>
      </c>
    </row>
    <row r="17" spans="1:10" s="160" customFormat="1" x14ac:dyDescent="0.2">
      <c r="A17" s="178" t="s">
        <v>600</v>
      </c>
      <c r="B17" s="71">
        <v>2</v>
      </c>
      <c r="C17" s="72">
        <v>1</v>
      </c>
      <c r="D17" s="71">
        <v>5</v>
      </c>
      <c r="E17" s="72">
        <v>5</v>
      </c>
      <c r="F17" s="73"/>
      <c r="G17" s="71">
        <f>B17-C17</f>
        <v>1</v>
      </c>
      <c r="H17" s="72">
        <f>D17-E17</f>
        <v>0</v>
      </c>
      <c r="I17" s="37">
        <f>IF(C17=0, "-", IF(G17/C17&lt;10, G17/C17, "&gt;999%"))</f>
        <v>1</v>
      </c>
      <c r="J17" s="38">
        <f>IF(E17=0, "-", IF(H17/E17&lt;10, H17/E17, "&gt;999%"))</f>
        <v>0</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207</v>
      </c>
      <c r="B20" s="65">
        <v>1</v>
      </c>
      <c r="C20" s="66">
        <v>4</v>
      </c>
      <c r="D20" s="65">
        <v>10</v>
      </c>
      <c r="E20" s="66">
        <v>20</v>
      </c>
      <c r="F20" s="67"/>
      <c r="G20" s="65">
        <f t="shared" ref="G20:G36" si="0">B20-C20</f>
        <v>-3</v>
      </c>
      <c r="H20" s="66">
        <f t="shared" ref="H20:H36" si="1">D20-E20</f>
        <v>-10</v>
      </c>
      <c r="I20" s="20">
        <f t="shared" ref="I20:I36" si="2">IF(C20=0, "-", IF(G20/C20&lt;10, G20/C20, "&gt;999%"))</f>
        <v>-0.75</v>
      </c>
      <c r="J20" s="21">
        <f t="shared" ref="J20:J36" si="3">IF(E20=0, "-", IF(H20/E20&lt;10, H20/E20, "&gt;999%"))</f>
        <v>-0.5</v>
      </c>
    </row>
    <row r="21" spans="1:10" x14ac:dyDescent="0.2">
      <c r="A21" s="158" t="s">
        <v>226</v>
      </c>
      <c r="B21" s="65">
        <v>9</v>
      </c>
      <c r="C21" s="66">
        <v>0</v>
      </c>
      <c r="D21" s="65">
        <v>25</v>
      </c>
      <c r="E21" s="66">
        <v>5</v>
      </c>
      <c r="F21" s="67"/>
      <c r="G21" s="65">
        <f t="shared" si="0"/>
        <v>9</v>
      </c>
      <c r="H21" s="66">
        <f t="shared" si="1"/>
        <v>20</v>
      </c>
      <c r="I21" s="20" t="str">
        <f t="shared" si="2"/>
        <v>-</v>
      </c>
      <c r="J21" s="21">
        <f t="shared" si="3"/>
        <v>4</v>
      </c>
    </row>
    <row r="22" spans="1:10" x14ac:dyDescent="0.2">
      <c r="A22" s="158" t="s">
        <v>292</v>
      </c>
      <c r="B22" s="65">
        <v>0</v>
      </c>
      <c r="C22" s="66">
        <v>0</v>
      </c>
      <c r="D22" s="65">
        <v>0</v>
      </c>
      <c r="E22" s="66">
        <v>1</v>
      </c>
      <c r="F22" s="67"/>
      <c r="G22" s="65">
        <f t="shared" si="0"/>
        <v>0</v>
      </c>
      <c r="H22" s="66">
        <f t="shared" si="1"/>
        <v>-1</v>
      </c>
      <c r="I22" s="20" t="str">
        <f t="shared" si="2"/>
        <v>-</v>
      </c>
      <c r="J22" s="21">
        <f t="shared" si="3"/>
        <v>-1</v>
      </c>
    </row>
    <row r="23" spans="1:10" x14ac:dyDescent="0.2">
      <c r="A23" s="158" t="s">
        <v>243</v>
      </c>
      <c r="B23" s="65">
        <v>0</v>
      </c>
      <c r="C23" s="66">
        <v>1</v>
      </c>
      <c r="D23" s="65">
        <v>9</v>
      </c>
      <c r="E23" s="66">
        <v>19</v>
      </c>
      <c r="F23" s="67"/>
      <c r="G23" s="65">
        <f t="shared" si="0"/>
        <v>-1</v>
      </c>
      <c r="H23" s="66">
        <f t="shared" si="1"/>
        <v>-10</v>
      </c>
      <c r="I23" s="20">
        <f t="shared" si="2"/>
        <v>-1</v>
      </c>
      <c r="J23" s="21">
        <f t="shared" si="3"/>
        <v>-0.52631578947368418</v>
      </c>
    </row>
    <row r="24" spans="1:10" x14ac:dyDescent="0.2">
      <c r="A24" s="158" t="s">
        <v>302</v>
      </c>
      <c r="B24" s="65">
        <v>0</v>
      </c>
      <c r="C24" s="66">
        <v>0</v>
      </c>
      <c r="D24" s="65">
        <v>2</v>
      </c>
      <c r="E24" s="66">
        <v>4</v>
      </c>
      <c r="F24" s="67"/>
      <c r="G24" s="65">
        <f t="shared" si="0"/>
        <v>0</v>
      </c>
      <c r="H24" s="66">
        <f t="shared" si="1"/>
        <v>-2</v>
      </c>
      <c r="I24" s="20" t="str">
        <f t="shared" si="2"/>
        <v>-</v>
      </c>
      <c r="J24" s="21">
        <f t="shared" si="3"/>
        <v>-0.5</v>
      </c>
    </row>
    <row r="25" spans="1:10" x14ac:dyDescent="0.2">
      <c r="A25" s="158" t="s">
        <v>244</v>
      </c>
      <c r="B25" s="65">
        <v>1</v>
      </c>
      <c r="C25" s="66">
        <v>2</v>
      </c>
      <c r="D25" s="65">
        <v>10</v>
      </c>
      <c r="E25" s="66">
        <v>14</v>
      </c>
      <c r="F25" s="67"/>
      <c r="G25" s="65">
        <f t="shared" si="0"/>
        <v>-1</v>
      </c>
      <c r="H25" s="66">
        <f t="shared" si="1"/>
        <v>-4</v>
      </c>
      <c r="I25" s="20">
        <f t="shared" si="2"/>
        <v>-0.5</v>
      </c>
      <c r="J25" s="21">
        <f t="shared" si="3"/>
        <v>-0.2857142857142857</v>
      </c>
    </row>
    <row r="26" spans="1:10" x14ac:dyDescent="0.2">
      <c r="A26" s="158" t="s">
        <v>260</v>
      </c>
      <c r="B26" s="65">
        <v>4</v>
      </c>
      <c r="C26" s="66">
        <v>3</v>
      </c>
      <c r="D26" s="65">
        <v>8</v>
      </c>
      <c r="E26" s="66">
        <v>11</v>
      </c>
      <c r="F26" s="67"/>
      <c r="G26" s="65">
        <f t="shared" si="0"/>
        <v>1</v>
      </c>
      <c r="H26" s="66">
        <f t="shared" si="1"/>
        <v>-3</v>
      </c>
      <c r="I26" s="20">
        <f t="shared" si="2"/>
        <v>0.33333333333333331</v>
      </c>
      <c r="J26" s="21">
        <f t="shared" si="3"/>
        <v>-0.27272727272727271</v>
      </c>
    </row>
    <row r="27" spans="1:10" x14ac:dyDescent="0.2">
      <c r="A27" s="158" t="s">
        <v>261</v>
      </c>
      <c r="B27" s="65">
        <v>0</v>
      </c>
      <c r="C27" s="66">
        <v>0</v>
      </c>
      <c r="D27" s="65">
        <v>1</v>
      </c>
      <c r="E27" s="66">
        <v>2</v>
      </c>
      <c r="F27" s="67"/>
      <c r="G27" s="65">
        <f t="shared" si="0"/>
        <v>0</v>
      </c>
      <c r="H27" s="66">
        <f t="shared" si="1"/>
        <v>-1</v>
      </c>
      <c r="I27" s="20" t="str">
        <f t="shared" si="2"/>
        <v>-</v>
      </c>
      <c r="J27" s="21">
        <f t="shared" si="3"/>
        <v>-0.5</v>
      </c>
    </row>
    <row r="28" spans="1:10" x14ac:dyDescent="0.2">
      <c r="A28" s="158" t="s">
        <v>270</v>
      </c>
      <c r="B28" s="65">
        <v>0</v>
      </c>
      <c r="C28" s="66">
        <v>0</v>
      </c>
      <c r="D28" s="65">
        <v>0</v>
      </c>
      <c r="E28" s="66">
        <v>1</v>
      </c>
      <c r="F28" s="67"/>
      <c r="G28" s="65">
        <f t="shared" si="0"/>
        <v>0</v>
      </c>
      <c r="H28" s="66">
        <f t="shared" si="1"/>
        <v>-1</v>
      </c>
      <c r="I28" s="20" t="str">
        <f t="shared" si="2"/>
        <v>-</v>
      </c>
      <c r="J28" s="21">
        <f t="shared" si="3"/>
        <v>-1</v>
      </c>
    </row>
    <row r="29" spans="1:10" x14ac:dyDescent="0.2">
      <c r="A29" s="158" t="s">
        <v>425</v>
      </c>
      <c r="B29" s="65">
        <v>0</v>
      </c>
      <c r="C29" s="66">
        <v>1</v>
      </c>
      <c r="D29" s="65">
        <v>3</v>
      </c>
      <c r="E29" s="66">
        <v>5</v>
      </c>
      <c r="F29" s="67"/>
      <c r="G29" s="65">
        <f t="shared" si="0"/>
        <v>-1</v>
      </c>
      <c r="H29" s="66">
        <f t="shared" si="1"/>
        <v>-2</v>
      </c>
      <c r="I29" s="20">
        <f t="shared" si="2"/>
        <v>-1</v>
      </c>
      <c r="J29" s="21">
        <f t="shared" si="3"/>
        <v>-0.4</v>
      </c>
    </row>
    <row r="30" spans="1:10" x14ac:dyDescent="0.2">
      <c r="A30" s="158" t="s">
        <v>358</v>
      </c>
      <c r="B30" s="65">
        <v>8</v>
      </c>
      <c r="C30" s="66">
        <v>11</v>
      </c>
      <c r="D30" s="65">
        <v>11</v>
      </c>
      <c r="E30" s="66">
        <v>38</v>
      </c>
      <c r="F30" s="67"/>
      <c r="G30" s="65">
        <f t="shared" si="0"/>
        <v>-3</v>
      </c>
      <c r="H30" s="66">
        <f t="shared" si="1"/>
        <v>-27</v>
      </c>
      <c r="I30" s="20">
        <f t="shared" si="2"/>
        <v>-0.27272727272727271</v>
      </c>
      <c r="J30" s="21">
        <f t="shared" si="3"/>
        <v>-0.71052631578947367</v>
      </c>
    </row>
    <row r="31" spans="1:10" x14ac:dyDescent="0.2">
      <c r="A31" s="158" t="s">
        <v>359</v>
      </c>
      <c r="B31" s="65">
        <v>24</v>
      </c>
      <c r="C31" s="66">
        <v>11</v>
      </c>
      <c r="D31" s="65">
        <v>89</v>
      </c>
      <c r="E31" s="66">
        <v>126</v>
      </c>
      <c r="F31" s="67"/>
      <c r="G31" s="65">
        <f t="shared" si="0"/>
        <v>13</v>
      </c>
      <c r="H31" s="66">
        <f t="shared" si="1"/>
        <v>-37</v>
      </c>
      <c r="I31" s="20">
        <f t="shared" si="2"/>
        <v>1.1818181818181819</v>
      </c>
      <c r="J31" s="21">
        <f t="shared" si="3"/>
        <v>-0.29365079365079366</v>
      </c>
    </row>
    <row r="32" spans="1:10" x14ac:dyDescent="0.2">
      <c r="A32" s="158" t="s">
        <v>388</v>
      </c>
      <c r="B32" s="65">
        <v>11</v>
      </c>
      <c r="C32" s="66">
        <v>12</v>
      </c>
      <c r="D32" s="65">
        <v>57</v>
      </c>
      <c r="E32" s="66">
        <v>77</v>
      </c>
      <c r="F32" s="67"/>
      <c r="G32" s="65">
        <f t="shared" si="0"/>
        <v>-1</v>
      </c>
      <c r="H32" s="66">
        <f t="shared" si="1"/>
        <v>-20</v>
      </c>
      <c r="I32" s="20">
        <f t="shared" si="2"/>
        <v>-8.3333333333333329E-2</v>
      </c>
      <c r="J32" s="21">
        <f t="shared" si="3"/>
        <v>-0.25974025974025972</v>
      </c>
    </row>
    <row r="33" spans="1:10" x14ac:dyDescent="0.2">
      <c r="A33" s="158" t="s">
        <v>426</v>
      </c>
      <c r="B33" s="65">
        <v>3</v>
      </c>
      <c r="C33" s="66">
        <v>4</v>
      </c>
      <c r="D33" s="65">
        <v>17</v>
      </c>
      <c r="E33" s="66">
        <v>28</v>
      </c>
      <c r="F33" s="67"/>
      <c r="G33" s="65">
        <f t="shared" si="0"/>
        <v>-1</v>
      </c>
      <c r="H33" s="66">
        <f t="shared" si="1"/>
        <v>-11</v>
      </c>
      <c r="I33" s="20">
        <f t="shared" si="2"/>
        <v>-0.25</v>
      </c>
      <c r="J33" s="21">
        <f t="shared" si="3"/>
        <v>-0.39285714285714285</v>
      </c>
    </row>
    <row r="34" spans="1:10" x14ac:dyDescent="0.2">
      <c r="A34" s="158" t="s">
        <v>448</v>
      </c>
      <c r="B34" s="65">
        <v>3</v>
      </c>
      <c r="C34" s="66">
        <v>1</v>
      </c>
      <c r="D34" s="65">
        <v>8</v>
      </c>
      <c r="E34" s="66">
        <v>8</v>
      </c>
      <c r="F34" s="67"/>
      <c r="G34" s="65">
        <f t="shared" si="0"/>
        <v>2</v>
      </c>
      <c r="H34" s="66">
        <f t="shared" si="1"/>
        <v>0</v>
      </c>
      <c r="I34" s="20">
        <f t="shared" si="2"/>
        <v>2</v>
      </c>
      <c r="J34" s="21">
        <f t="shared" si="3"/>
        <v>0</v>
      </c>
    </row>
    <row r="35" spans="1:10" x14ac:dyDescent="0.2">
      <c r="A35" s="158" t="s">
        <v>317</v>
      </c>
      <c r="B35" s="65">
        <v>0</v>
      </c>
      <c r="C35" s="66">
        <v>0</v>
      </c>
      <c r="D35" s="65">
        <v>0</v>
      </c>
      <c r="E35" s="66">
        <v>2</v>
      </c>
      <c r="F35" s="67"/>
      <c r="G35" s="65">
        <f t="shared" si="0"/>
        <v>0</v>
      </c>
      <c r="H35" s="66">
        <f t="shared" si="1"/>
        <v>-2</v>
      </c>
      <c r="I35" s="20" t="str">
        <f t="shared" si="2"/>
        <v>-</v>
      </c>
      <c r="J35" s="21">
        <f t="shared" si="3"/>
        <v>-1</v>
      </c>
    </row>
    <row r="36" spans="1:10" s="160" customFormat="1" x14ac:dyDescent="0.2">
      <c r="A36" s="178" t="s">
        <v>601</v>
      </c>
      <c r="B36" s="71">
        <v>64</v>
      </c>
      <c r="C36" s="72">
        <v>50</v>
      </c>
      <c r="D36" s="71">
        <v>250</v>
      </c>
      <c r="E36" s="72">
        <v>361</v>
      </c>
      <c r="F36" s="73"/>
      <c r="G36" s="71">
        <f t="shared" si="0"/>
        <v>14</v>
      </c>
      <c r="H36" s="72">
        <f t="shared" si="1"/>
        <v>-111</v>
      </c>
      <c r="I36" s="37">
        <f t="shared" si="2"/>
        <v>0.28000000000000003</v>
      </c>
      <c r="J36" s="38">
        <f t="shared" si="3"/>
        <v>-0.30747922437673131</v>
      </c>
    </row>
    <row r="37" spans="1:10" x14ac:dyDescent="0.2">
      <c r="A37" s="177"/>
      <c r="B37" s="143"/>
      <c r="C37" s="144"/>
      <c r="D37" s="143"/>
      <c r="E37" s="144"/>
      <c r="F37" s="145"/>
      <c r="G37" s="143"/>
      <c r="H37" s="144"/>
      <c r="I37" s="151"/>
      <c r="J37" s="152"/>
    </row>
    <row r="38" spans="1:10" s="139" customFormat="1" x14ac:dyDescent="0.2">
      <c r="A38" s="159" t="s">
        <v>34</v>
      </c>
      <c r="B38" s="65"/>
      <c r="C38" s="66"/>
      <c r="D38" s="65"/>
      <c r="E38" s="66"/>
      <c r="F38" s="67"/>
      <c r="G38" s="65"/>
      <c r="H38" s="66"/>
      <c r="I38" s="20"/>
      <c r="J38" s="21"/>
    </row>
    <row r="39" spans="1:10" x14ac:dyDescent="0.2">
      <c r="A39" s="158" t="s">
        <v>449</v>
      </c>
      <c r="B39" s="65">
        <v>3</v>
      </c>
      <c r="C39" s="66">
        <v>1</v>
      </c>
      <c r="D39" s="65">
        <v>6</v>
      </c>
      <c r="E39" s="66">
        <v>4</v>
      </c>
      <c r="F39" s="67"/>
      <c r="G39" s="65">
        <f>B39-C39</f>
        <v>2</v>
      </c>
      <c r="H39" s="66">
        <f>D39-E39</f>
        <v>2</v>
      </c>
      <c r="I39" s="20">
        <f>IF(C39=0, "-", IF(G39/C39&lt;10, G39/C39, "&gt;999%"))</f>
        <v>2</v>
      </c>
      <c r="J39" s="21">
        <f>IF(E39=0, "-", IF(H39/E39&lt;10, H39/E39, "&gt;999%"))</f>
        <v>0.5</v>
      </c>
    </row>
    <row r="40" spans="1:10" x14ac:dyDescent="0.2">
      <c r="A40" s="158" t="s">
        <v>318</v>
      </c>
      <c r="B40" s="65">
        <v>0</v>
      </c>
      <c r="C40" s="66">
        <v>1</v>
      </c>
      <c r="D40" s="65">
        <v>2</v>
      </c>
      <c r="E40" s="66">
        <v>3</v>
      </c>
      <c r="F40" s="67"/>
      <c r="G40" s="65">
        <f>B40-C40</f>
        <v>-1</v>
      </c>
      <c r="H40" s="66">
        <f>D40-E40</f>
        <v>-1</v>
      </c>
      <c r="I40" s="20">
        <f>IF(C40=0, "-", IF(G40/C40&lt;10, G40/C40, "&gt;999%"))</f>
        <v>-1</v>
      </c>
      <c r="J40" s="21">
        <f>IF(E40=0, "-", IF(H40/E40&lt;10, H40/E40, "&gt;999%"))</f>
        <v>-0.33333333333333331</v>
      </c>
    </row>
    <row r="41" spans="1:10" x14ac:dyDescent="0.2">
      <c r="A41" s="158" t="s">
        <v>271</v>
      </c>
      <c r="B41" s="65">
        <v>0</v>
      </c>
      <c r="C41" s="66">
        <v>1</v>
      </c>
      <c r="D41" s="65">
        <v>1</v>
      </c>
      <c r="E41" s="66">
        <v>1</v>
      </c>
      <c r="F41" s="67"/>
      <c r="G41" s="65">
        <f>B41-C41</f>
        <v>-1</v>
      </c>
      <c r="H41" s="66">
        <f>D41-E41</f>
        <v>0</v>
      </c>
      <c r="I41" s="20">
        <f>IF(C41=0, "-", IF(G41/C41&lt;10, G41/C41, "&gt;999%"))</f>
        <v>-1</v>
      </c>
      <c r="J41" s="21">
        <f>IF(E41=0, "-", IF(H41/E41&lt;10, H41/E41, "&gt;999%"))</f>
        <v>0</v>
      </c>
    </row>
    <row r="42" spans="1:10" s="160" customFormat="1" x14ac:dyDescent="0.2">
      <c r="A42" s="178" t="s">
        <v>602</v>
      </c>
      <c r="B42" s="71">
        <v>3</v>
      </c>
      <c r="C42" s="72">
        <v>3</v>
      </c>
      <c r="D42" s="71">
        <v>9</v>
      </c>
      <c r="E42" s="72">
        <v>8</v>
      </c>
      <c r="F42" s="73"/>
      <c r="G42" s="71">
        <f>B42-C42</f>
        <v>0</v>
      </c>
      <c r="H42" s="72">
        <f>D42-E42</f>
        <v>1</v>
      </c>
      <c r="I42" s="37">
        <f>IF(C42=0, "-", IF(G42/C42&lt;10, G42/C42, "&gt;999%"))</f>
        <v>0</v>
      </c>
      <c r="J42" s="38">
        <f>IF(E42=0, "-", IF(H42/E42&lt;10, H42/E42, "&gt;999%"))</f>
        <v>0.125</v>
      </c>
    </row>
    <row r="43" spans="1:10" x14ac:dyDescent="0.2">
      <c r="A43" s="177"/>
      <c r="B43" s="143"/>
      <c r="C43" s="144"/>
      <c r="D43" s="143"/>
      <c r="E43" s="144"/>
      <c r="F43" s="145"/>
      <c r="G43" s="143"/>
      <c r="H43" s="144"/>
      <c r="I43" s="151"/>
      <c r="J43" s="152"/>
    </row>
    <row r="44" spans="1:10" s="139" customFormat="1" x14ac:dyDescent="0.2">
      <c r="A44" s="159" t="s">
        <v>35</v>
      </c>
      <c r="B44" s="65"/>
      <c r="C44" s="66"/>
      <c r="D44" s="65"/>
      <c r="E44" s="66"/>
      <c r="F44" s="67"/>
      <c r="G44" s="65"/>
      <c r="H44" s="66"/>
      <c r="I44" s="20"/>
      <c r="J44" s="21"/>
    </row>
    <row r="45" spans="1:10" x14ac:dyDescent="0.2">
      <c r="A45" s="158" t="s">
        <v>227</v>
      </c>
      <c r="B45" s="65">
        <v>0</v>
      </c>
      <c r="C45" s="66">
        <v>8</v>
      </c>
      <c r="D45" s="65">
        <v>28</v>
      </c>
      <c r="E45" s="66">
        <v>58</v>
      </c>
      <c r="F45" s="67"/>
      <c r="G45" s="65">
        <f t="shared" ref="G45:G67" si="4">B45-C45</f>
        <v>-8</v>
      </c>
      <c r="H45" s="66">
        <f t="shared" ref="H45:H67" si="5">D45-E45</f>
        <v>-30</v>
      </c>
      <c r="I45" s="20">
        <f t="shared" ref="I45:I67" si="6">IF(C45=0, "-", IF(G45/C45&lt;10, G45/C45, "&gt;999%"))</f>
        <v>-1</v>
      </c>
      <c r="J45" s="21">
        <f t="shared" ref="J45:J67" si="7">IF(E45=0, "-", IF(H45/E45&lt;10, H45/E45, "&gt;999%"))</f>
        <v>-0.51724137931034486</v>
      </c>
    </row>
    <row r="46" spans="1:10" x14ac:dyDescent="0.2">
      <c r="A46" s="158" t="s">
        <v>293</v>
      </c>
      <c r="B46" s="65">
        <v>1</v>
      </c>
      <c r="C46" s="66">
        <v>1</v>
      </c>
      <c r="D46" s="65">
        <v>13</v>
      </c>
      <c r="E46" s="66">
        <v>11</v>
      </c>
      <c r="F46" s="67"/>
      <c r="G46" s="65">
        <f t="shared" si="4"/>
        <v>0</v>
      </c>
      <c r="H46" s="66">
        <f t="shared" si="5"/>
        <v>2</v>
      </c>
      <c r="I46" s="20">
        <f t="shared" si="6"/>
        <v>0</v>
      </c>
      <c r="J46" s="21">
        <f t="shared" si="7"/>
        <v>0.18181818181818182</v>
      </c>
    </row>
    <row r="47" spans="1:10" x14ac:dyDescent="0.2">
      <c r="A47" s="158" t="s">
        <v>228</v>
      </c>
      <c r="B47" s="65">
        <v>10</v>
      </c>
      <c r="C47" s="66">
        <v>11</v>
      </c>
      <c r="D47" s="65">
        <v>26</v>
      </c>
      <c r="E47" s="66">
        <v>39</v>
      </c>
      <c r="F47" s="67"/>
      <c r="G47" s="65">
        <f t="shared" si="4"/>
        <v>-1</v>
      </c>
      <c r="H47" s="66">
        <f t="shared" si="5"/>
        <v>-13</v>
      </c>
      <c r="I47" s="20">
        <f t="shared" si="6"/>
        <v>-9.0909090909090912E-2</v>
      </c>
      <c r="J47" s="21">
        <f t="shared" si="7"/>
        <v>-0.33333333333333331</v>
      </c>
    </row>
    <row r="48" spans="1:10" x14ac:dyDescent="0.2">
      <c r="A48" s="158" t="s">
        <v>245</v>
      </c>
      <c r="B48" s="65">
        <v>7</v>
      </c>
      <c r="C48" s="66">
        <v>13</v>
      </c>
      <c r="D48" s="65">
        <v>66</v>
      </c>
      <c r="E48" s="66">
        <v>76</v>
      </c>
      <c r="F48" s="67"/>
      <c r="G48" s="65">
        <f t="shared" si="4"/>
        <v>-6</v>
      </c>
      <c r="H48" s="66">
        <f t="shared" si="5"/>
        <v>-10</v>
      </c>
      <c r="I48" s="20">
        <f t="shared" si="6"/>
        <v>-0.46153846153846156</v>
      </c>
      <c r="J48" s="21">
        <f t="shared" si="7"/>
        <v>-0.13157894736842105</v>
      </c>
    </row>
    <row r="49" spans="1:10" x14ac:dyDescent="0.2">
      <c r="A49" s="158" t="s">
        <v>303</v>
      </c>
      <c r="B49" s="65">
        <v>5</v>
      </c>
      <c r="C49" s="66">
        <v>7</v>
      </c>
      <c r="D49" s="65">
        <v>17</v>
      </c>
      <c r="E49" s="66">
        <v>27</v>
      </c>
      <c r="F49" s="67"/>
      <c r="G49" s="65">
        <f t="shared" si="4"/>
        <v>-2</v>
      </c>
      <c r="H49" s="66">
        <f t="shared" si="5"/>
        <v>-10</v>
      </c>
      <c r="I49" s="20">
        <f t="shared" si="6"/>
        <v>-0.2857142857142857</v>
      </c>
      <c r="J49" s="21">
        <f t="shared" si="7"/>
        <v>-0.37037037037037035</v>
      </c>
    </row>
    <row r="50" spans="1:10" x14ac:dyDescent="0.2">
      <c r="A50" s="158" t="s">
        <v>246</v>
      </c>
      <c r="B50" s="65">
        <v>2</v>
      </c>
      <c r="C50" s="66">
        <v>0</v>
      </c>
      <c r="D50" s="65">
        <v>25</v>
      </c>
      <c r="E50" s="66">
        <v>0</v>
      </c>
      <c r="F50" s="67"/>
      <c r="G50" s="65">
        <f t="shared" si="4"/>
        <v>2</v>
      </c>
      <c r="H50" s="66">
        <f t="shared" si="5"/>
        <v>25</v>
      </c>
      <c r="I50" s="20" t="str">
        <f t="shared" si="6"/>
        <v>-</v>
      </c>
      <c r="J50" s="21" t="str">
        <f t="shared" si="7"/>
        <v>-</v>
      </c>
    </row>
    <row r="51" spans="1:10" x14ac:dyDescent="0.2">
      <c r="A51" s="158" t="s">
        <v>262</v>
      </c>
      <c r="B51" s="65">
        <v>0</v>
      </c>
      <c r="C51" s="66">
        <v>2</v>
      </c>
      <c r="D51" s="65">
        <v>7</v>
      </c>
      <c r="E51" s="66">
        <v>7</v>
      </c>
      <c r="F51" s="67"/>
      <c r="G51" s="65">
        <f t="shared" si="4"/>
        <v>-2</v>
      </c>
      <c r="H51" s="66">
        <f t="shared" si="5"/>
        <v>0</v>
      </c>
      <c r="I51" s="20">
        <f t="shared" si="6"/>
        <v>-1</v>
      </c>
      <c r="J51" s="21">
        <f t="shared" si="7"/>
        <v>0</v>
      </c>
    </row>
    <row r="52" spans="1:10" x14ac:dyDescent="0.2">
      <c r="A52" s="158" t="s">
        <v>272</v>
      </c>
      <c r="B52" s="65">
        <v>0</v>
      </c>
      <c r="C52" s="66">
        <v>2</v>
      </c>
      <c r="D52" s="65">
        <v>0</v>
      </c>
      <c r="E52" s="66">
        <v>2</v>
      </c>
      <c r="F52" s="67"/>
      <c r="G52" s="65">
        <f t="shared" si="4"/>
        <v>-2</v>
      </c>
      <c r="H52" s="66">
        <f t="shared" si="5"/>
        <v>-2</v>
      </c>
      <c r="I52" s="20">
        <f t="shared" si="6"/>
        <v>-1</v>
      </c>
      <c r="J52" s="21">
        <f t="shared" si="7"/>
        <v>-1</v>
      </c>
    </row>
    <row r="53" spans="1:10" x14ac:dyDescent="0.2">
      <c r="A53" s="158" t="s">
        <v>273</v>
      </c>
      <c r="B53" s="65">
        <v>0</v>
      </c>
      <c r="C53" s="66">
        <v>0</v>
      </c>
      <c r="D53" s="65">
        <v>4</v>
      </c>
      <c r="E53" s="66">
        <v>1</v>
      </c>
      <c r="F53" s="67"/>
      <c r="G53" s="65">
        <f t="shared" si="4"/>
        <v>0</v>
      </c>
      <c r="H53" s="66">
        <f t="shared" si="5"/>
        <v>3</v>
      </c>
      <c r="I53" s="20" t="str">
        <f t="shared" si="6"/>
        <v>-</v>
      </c>
      <c r="J53" s="21">
        <f t="shared" si="7"/>
        <v>3</v>
      </c>
    </row>
    <row r="54" spans="1:10" x14ac:dyDescent="0.2">
      <c r="A54" s="158" t="s">
        <v>319</v>
      </c>
      <c r="B54" s="65">
        <v>0</v>
      </c>
      <c r="C54" s="66">
        <v>0</v>
      </c>
      <c r="D54" s="65">
        <v>1</v>
      </c>
      <c r="E54" s="66">
        <v>0</v>
      </c>
      <c r="F54" s="67"/>
      <c r="G54" s="65">
        <f t="shared" si="4"/>
        <v>0</v>
      </c>
      <c r="H54" s="66">
        <f t="shared" si="5"/>
        <v>1</v>
      </c>
      <c r="I54" s="20" t="str">
        <f t="shared" si="6"/>
        <v>-</v>
      </c>
      <c r="J54" s="21" t="str">
        <f t="shared" si="7"/>
        <v>-</v>
      </c>
    </row>
    <row r="55" spans="1:10" x14ac:dyDescent="0.2">
      <c r="A55" s="158" t="s">
        <v>274</v>
      </c>
      <c r="B55" s="65">
        <v>0</v>
      </c>
      <c r="C55" s="66">
        <v>0</v>
      </c>
      <c r="D55" s="65">
        <v>1</v>
      </c>
      <c r="E55" s="66">
        <v>0</v>
      </c>
      <c r="F55" s="67"/>
      <c r="G55" s="65">
        <f t="shared" si="4"/>
        <v>0</v>
      </c>
      <c r="H55" s="66">
        <f t="shared" si="5"/>
        <v>1</v>
      </c>
      <c r="I55" s="20" t="str">
        <f t="shared" si="6"/>
        <v>-</v>
      </c>
      <c r="J55" s="21" t="str">
        <f t="shared" si="7"/>
        <v>-</v>
      </c>
    </row>
    <row r="56" spans="1:10" x14ac:dyDescent="0.2">
      <c r="A56" s="158" t="s">
        <v>229</v>
      </c>
      <c r="B56" s="65">
        <v>0</v>
      </c>
      <c r="C56" s="66">
        <v>1</v>
      </c>
      <c r="D56" s="65">
        <v>0</v>
      </c>
      <c r="E56" s="66">
        <v>2</v>
      </c>
      <c r="F56" s="67"/>
      <c r="G56" s="65">
        <f t="shared" si="4"/>
        <v>-1</v>
      </c>
      <c r="H56" s="66">
        <f t="shared" si="5"/>
        <v>-2</v>
      </c>
      <c r="I56" s="20">
        <f t="shared" si="6"/>
        <v>-1</v>
      </c>
      <c r="J56" s="21">
        <f t="shared" si="7"/>
        <v>-1</v>
      </c>
    </row>
    <row r="57" spans="1:10" x14ac:dyDescent="0.2">
      <c r="A57" s="158" t="s">
        <v>247</v>
      </c>
      <c r="B57" s="65">
        <v>2</v>
      </c>
      <c r="C57" s="66">
        <v>0</v>
      </c>
      <c r="D57" s="65">
        <v>4</v>
      </c>
      <c r="E57" s="66">
        <v>0</v>
      </c>
      <c r="F57" s="67"/>
      <c r="G57" s="65">
        <f t="shared" si="4"/>
        <v>2</v>
      </c>
      <c r="H57" s="66">
        <f t="shared" si="5"/>
        <v>4</v>
      </c>
      <c r="I57" s="20" t="str">
        <f t="shared" si="6"/>
        <v>-</v>
      </c>
      <c r="J57" s="21" t="str">
        <f t="shared" si="7"/>
        <v>-</v>
      </c>
    </row>
    <row r="58" spans="1:10" x14ac:dyDescent="0.2">
      <c r="A58" s="158" t="s">
        <v>427</v>
      </c>
      <c r="B58" s="65">
        <v>0</v>
      </c>
      <c r="C58" s="66">
        <v>0</v>
      </c>
      <c r="D58" s="65">
        <v>7</v>
      </c>
      <c r="E58" s="66">
        <v>0</v>
      </c>
      <c r="F58" s="67"/>
      <c r="G58" s="65">
        <f t="shared" si="4"/>
        <v>0</v>
      </c>
      <c r="H58" s="66">
        <f t="shared" si="5"/>
        <v>7</v>
      </c>
      <c r="I58" s="20" t="str">
        <f t="shared" si="6"/>
        <v>-</v>
      </c>
      <c r="J58" s="21" t="str">
        <f t="shared" si="7"/>
        <v>-</v>
      </c>
    </row>
    <row r="59" spans="1:10" x14ac:dyDescent="0.2">
      <c r="A59" s="158" t="s">
        <v>360</v>
      </c>
      <c r="B59" s="65">
        <v>14</v>
      </c>
      <c r="C59" s="66">
        <v>16</v>
      </c>
      <c r="D59" s="65">
        <v>66</v>
      </c>
      <c r="E59" s="66">
        <v>57</v>
      </c>
      <c r="F59" s="67"/>
      <c r="G59" s="65">
        <f t="shared" si="4"/>
        <v>-2</v>
      </c>
      <c r="H59" s="66">
        <f t="shared" si="5"/>
        <v>9</v>
      </c>
      <c r="I59" s="20">
        <f t="shared" si="6"/>
        <v>-0.125</v>
      </c>
      <c r="J59" s="21">
        <f t="shared" si="7"/>
        <v>0.15789473684210525</v>
      </c>
    </row>
    <row r="60" spans="1:10" x14ac:dyDescent="0.2">
      <c r="A60" s="158" t="s">
        <v>361</v>
      </c>
      <c r="B60" s="65">
        <v>2</v>
      </c>
      <c r="C60" s="66">
        <v>7</v>
      </c>
      <c r="D60" s="65">
        <v>24</v>
      </c>
      <c r="E60" s="66">
        <v>18</v>
      </c>
      <c r="F60" s="67"/>
      <c r="G60" s="65">
        <f t="shared" si="4"/>
        <v>-5</v>
      </c>
      <c r="H60" s="66">
        <f t="shared" si="5"/>
        <v>6</v>
      </c>
      <c r="I60" s="20">
        <f t="shared" si="6"/>
        <v>-0.7142857142857143</v>
      </c>
      <c r="J60" s="21">
        <f t="shared" si="7"/>
        <v>0.33333333333333331</v>
      </c>
    </row>
    <row r="61" spans="1:10" x14ac:dyDescent="0.2">
      <c r="A61" s="158" t="s">
        <v>389</v>
      </c>
      <c r="B61" s="65">
        <v>16</v>
      </c>
      <c r="C61" s="66">
        <v>14</v>
      </c>
      <c r="D61" s="65">
        <v>98</v>
      </c>
      <c r="E61" s="66">
        <v>72</v>
      </c>
      <c r="F61" s="67"/>
      <c r="G61" s="65">
        <f t="shared" si="4"/>
        <v>2</v>
      </c>
      <c r="H61" s="66">
        <f t="shared" si="5"/>
        <v>26</v>
      </c>
      <c r="I61" s="20">
        <f t="shared" si="6"/>
        <v>0.14285714285714285</v>
      </c>
      <c r="J61" s="21">
        <f t="shared" si="7"/>
        <v>0.3611111111111111</v>
      </c>
    </row>
    <row r="62" spans="1:10" x14ac:dyDescent="0.2">
      <c r="A62" s="158" t="s">
        <v>390</v>
      </c>
      <c r="B62" s="65">
        <v>3</v>
      </c>
      <c r="C62" s="66">
        <v>6</v>
      </c>
      <c r="D62" s="65">
        <v>18</v>
      </c>
      <c r="E62" s="66">
        <v>14</v>
      </c>
      <c r="F62" s="67"/>
      <c r="G62" s="65">
        <f t="shared" si="4"/>
        <v>-3</v>
      </c>
      <c r="H62" s="66">
        <f t="shared" si="5"/>
        <v>4</v>
      </c>
      <c r="I62" s="20">
        <f t="shared" si="6"/>
        <v>-0.5</v>
      </c>
      <c r="J62" s="21">
        <f t="shared" si="7"/>
        <v>0.2857142857142857</v>
      </c>
    </row>
    <row r="63" spans="1:10" x14ac:dyDescent="0.2">
      <c r="A63" s="158" t="s">
        <v>428</v>
      </c>
      <c r="B63" s="65">
        <v>16</v>
      </c>
      <c r="C63" s="66">
        <v>13</v>
      </c>
      <c r="D63" s="65">
        <v>68</v>
      </c>
      <c r="E63" s="66">
        <v>55</v>
      </c>
      <c r="F63" s="67"/>
      <c r="G63" s="65">
        <f t="shared" si="4"/>
        <v>3</v>
      </c>
      <c r="H63" s="66">
        <f t="shared" si="5"/>
        <v>13</v>
      </c>
      <c r="I63" s="20">
        <f t="shared" si="6"/>
        <v>0.23076923076923078</v>
      </c>
      <c r="J63" s="21">
        <f t="shared" si="7"/>
        <v>0.23636363636363636</v>
      </c>
    </row>
    <row r="64" spans="1:10" x14ac:dyDescent="0.2">
      <c r="A64" s="158" t="s">
        <v>429</v>
      </c>
      <c r="B64" s="65">
        <v>2</v>
      </c>
      <c r="C64" s="66">
        <v>2</v>
      </c>
      <c r="D64" s="65">
        <v>16</v>
      </c>
      <c r="E64" s="66">
        <v>11</v>
      </c>
      <c r="F64" s="67"/>
      <c r="G64" s="65">
        <f t="shared" si="4"/>
        <v>0</v>
      </c>
      <c r="H64" s="66">
        <f t="shared" si="5"/>
        <v>5</v>
      </c>
      <c r="I64" s="20">
        <f t="shared" si="6"/>
        <v>0</v>
      </c>
      <c r="J64" s="21">
        <f t="shared" si="7"/>
        <v>0.45454545454545453</v>
      </c>
    </row>
    <row r="65" spans="1:10" x14ac:dyDescent="0.2">
      <c r="A65" s="158" t="s">
        <v>450</v>
      </c>
      <c r="B65" s="65">
        <v>3</v>
      </c>
      <c r="C65" s="66">
        <v>4</v>
      </c>
      <c r="D65" s="65">
        <v>24</v>
      </c>
      <c r="E65" s="66">
        <v>11</v>
      </c>
      <c r="F65" s="67"/>
      <c r="G65" s="65">
        <f t="shared" si="4"/>
        <v>-1</v>
      </c>
      <c r="H65" s="66">
        <f t="shared" si="5"/>
        <v>13</v>
      </c>
      <c r="I65" s="20">
        <f t="shared" si="6"/>
        <v>-0.25</v>
      </c>
      <c r="J65" s="21">
        <f t="shared" si="7"/>
        <v>1.1818181818181819</v>
      </c>
    </row>
    <row r="66" spans="1:10" x14ac:dyDescent="0.2">
      <c r="A66" s="158" t="s">
        <v>304</v>
      </c>
      <c r="B66" s="65">
        <v>1</v>
      </c>
      <c r="C66" s="66">
        <v>0</v>
      </c>
      <c r="D66" s="65">
        <v>4</v>
      </c>
      <c r="E66" s="66">
        <v>0</v>
      </c>
      <c r="F66" s="67"/>
      <c r="G66" s="65">
        <f t="shared" si="4"/>
        <v>1</v>
      </c>
      <c r="H66" s="66">
        <f t="shared" si="5"/>
        <v>4</v>
      </c>
      <c r="I66" s="20" t="str">
        <f t="shared" si="6"/>
        <v>-</v>
      </c>
      <c r="J66" s="21" t="str">
        <f t="shared" si="7"/>
        <v>-</v>
      </c>
    </row>
    <row r="67" spans="1:10" s="160" customFormat="1" x14ac:dyDescent="0.2">
      <c r="A67" s="178" t="s">
        <v>603</v>
      </c>
      <c r="B67" s="71">
        <v>84</v>
      </c>
      <c r="C67" s="72">
        <v>107</v>
      </c>
      <c r="D67" s="71">
        <v>517</v>
      </c>
      <c r="E67" s="72">
        <v>461</v>
      </c>
      <c r="F67" s="73"/>
      <c r="G67" s="71">
        <f t="shared" si="4"/>
        <v>-23</v>
      </c>
      <c r="H67" s="72">
        <f t="shared" si="5"/>
        <v>56</v>
      </c>
      <c r="I67" s="37">
        <f t="shared" si="6"/>
        <v>-0.21495327102803738</v>
      </c>
      <c r="J67" s="38">
        <f t="shared" si="7"/>
        <v>0.12147505422993492</v>
      </c>
    </row>
    <row r="68" spans="1:10" x14ac:dyDescent="0.2">
      <c r="A68" s="177"/>
      <c r="B68" s="143"/>
      <c r="C68" s="144"/>
      <c r="D68" s="143"/>
      <c r="E68" s="144"/>
      <c r="F68" s="145"/>
      <c r="G68" s="143"/>
      <c r="H68" s="144"/>
      <c r="I68" s="151"/>
      <c r="J68" s="152"/>
    </row>
    <row r="69" spans="1:10" s="139" customFormat="1" x14ac:dyDescent="0.2">
      <c r="A69" s="159" t="s">
        <v>36</v>
      </c>
      <c r="B69" s="65"/>
      <c r="C69" s="66"/>
      <c r="D69" s="65"/>
      <c r="E69" s="66"/>
      <c r="F69" s="67"/>
      <c r="G69" s="65"/>
      <c r="H69" s="66"/>
      <c r="I69" s="20"/>
      <c r="J69" s="21"/>
    </row>
    <row r="70" spans="1:10" x14ac:dyDescent="0.2">
      <c r="A70" s="158" t="s">
        <v>305</v>
      </c>
      <c r="B70" s="65">
        <v>1</v>
      </c>
      <c r="C70" s="66">
        <v>0</v>
      </c>
      <c r="D70" s="65">
        <v>5</v>
      </c>
      <c r="E70" s="66">
        <v>0</v>
      </c>
      <c r="F70" s="67"/>
      <c r="G70" s="65">
        <f>B70-C70</f>
        <v>1</v>
      </c>
      <c r="H70" s="66">
        <f>D70-E70</f>
        <v>5</v>
      </c>
      <c r="I70" s="20" t="str">
        <f>IF(C70=0, "-", IF(G70/C70&lt;10, G70/C70, "&gt;999%"))</f>
        <v>-</v>
      </c>
      <c r="J70" s="21" t="str">
        <f>IF(E70=0, "-", IF(H70/E70&lt;10, H70/E70, "&gt;999%"))</f>
        <v>-</v>
      </c>
    </row>
    <row r="71" spans="1:10" x14ac:dyDescent="0.2">
      <c r="A71" s="158" t="s">
        <v>487</v>
      </c>
      <c r="B71" s="65">
        <v>4</v>
      </c>
      <c r="C71" s="66">
        <v>11</v>
      </c>
      <c r="D71" s="65">
        <v>30</v>
      </c>
      <c r="E71" s="66">
        <v>27</v>
      </c>
      <c r="F71" s="67"/>
      <c r="G71" s="65">
        <f>B71-C71</f>
        <v>-7</v>
      </c>
      <c r="H71" s="66">
        <f>D71-E71</f>
        <v>3</v>
      </c>
      <c r="I71" s="20">
        <f>IF(C71=0, "-", IF(G71/C71&lt;10, G71/C71, "&gt;999%"))</f>
        <v>-0.63636363636363635</v>
      </c>
      <c r="J71" s="21">
        <f>IF(E71=0, "-", IF(H71/E71&lt;10, H71/E71, "&gt;999%"))</f>
        <v>0.1111111111111111</v>
      </c>
    </row>
    <row r="72" spans="1:10" x14ac:dyDescent="0.2">
      <c r="A72" s="158" t="s">
        <v>488</v>
      </c>
      <c r="B72" s="65">
        <v>4</v>
      </c>
      <c r="C72" s="66">
        <v>0</v>
      </c>
      <c r="D72" s="65">
        <v>14</v>
      </c>
      <c r="E72" s="66">
        <v>0</v>
      </c>
      <c r="F72" s="67"/>
      <c r="G72" s="65">
        <f>B72-C72</f>
        <v>4</v>
      </c>
      <c r="H72" s="66">
        <f>D72-E72</f>
        <v>14</v>
      </c>
      <c r="I72" s="20" t="str">
        <f>IF(C72=0, "-", IF(G72/C72&lt;10, G72/C72, "&gt;999%"))</f>
        <v>-</v>
      </c>
      <c r="J72" s="21" t="str">
        <f>IF(E72=0, "-", IF(H72/E72&lt;10, H72/E72, "&gt;999%"))</f>
        <v>-</v>
      </c>
    </row>
    <row r="73" spans="1:10" s="160" customFormat="1" x14ac:dyDescent="0.2">
      <c r="A73" s="178" t="s">
        <v>604</v>
      </c>
      <c r="B73" s="71">
        <v>9</v>
      </c>
      <c r="C73" s="72">
        <v>11</v>
      </c>
      <c r="D73" s="71">
        <v>49</v>
      </c>
      <c r="E73" s="72">
        <v>27</v>
      </c>
      <c r="F73" s="73"/>
      <c r="G73" s="71">
        <f>B73-C73</f>
        <v>-2</v>
      </c>
      <c r="H73" s="72">
        <f>D73-E73</f>
        <v>22</v>
      </c>
      <c r="I73" s="37">
        <f>IF(C73=0, "-", IF(G73/C73&lt;10, G73/C73, "&gt;999%"))</f>
        <v>-0.18181818181818182</v>
      </c>
      <c r="J73" s="38">
        <f>IF(E73=0, "-", IF(H73/E73&lt;10, H73/E73, "&gt;999%"))</f>
        <v>0.81481481481481477</v>
      </c>
    </row>
    <row r="74" spans="1:10" x14ac:dyDescent="0.2">
      <c r="A74" s="177"/>
      <c r="B74" s="143"/>
      <c r="C74" s="144"/>
      <c r="D74" s="143"/>
      <c r="E74" s="144"/>
      <c r="F74" s="145"/>
      <c r="G74" s="143"/>
      <c r="H74" s="144"/>
      <c r="I74" s="151"/>
      <c r="J74" s="152"/>
    </row>
    <row r="75" spans="1:10" s="139" customFormat="1" x14ac:dyDescent="0.2">
      <c r="A75" s="159" t="s">
        <v>37</v>
      </c>
      <c r="B75" s="65"/>
      <c r="C75" s="66"/>
      <c r="D75" s="65"/>
      <c r="E75" s="66"/>
      <c r="F75" s="67"/>
      <c r="G75" s="65"/>
      <c r="H75" s="66"/>
      <c r="I75" s="20"/>
      <c r="J75" s="21"/>
    </row>
    <row r="76" spans="1:10" x14ac:dyDescent="0.2">
      <c r="A76" s="158" t="s">
        <v>269</v>
      </c>
      <c r="B76" s="65">
        <v>0</v>
      </c>
      <c r="C76" s="66">
        <v>0</v>
      </c>
      <c r="D76" s="65">
        <v>5</v>
      </c>
      <c r="E76" s="66">
        <v>7</v>
      </c>
      <c r="F76" s="67"/>
      <c r="G76" s="65">
        <f>B76-C76</f>
        <v>0</v>
      </c>
      <c r="H76" s="66">
        <f>D76-E76</f>
        <v>-2</v>
      </c>
      <c r="I76" s="20" t="str">
        <f>IF(C76=0, "-", IF(G76/C76&lt;10, G76/C76, "&gt;999%"))</f>
        <v>-</v>
      </c>
      <c r="J76" s="21">
        <f>IF(E76=0, "-", IF(H76/E76&lt;10, H76/E76, "&gt;999%"))</f>
        <v>-0.2857142857142857</v>
      </c>
    </row>
    <row r="77" spans="1:10" s="160" customFormat="1" x14ac:dyDescent="0.2">
      <c r="A77" s="178" t="s">
        <v>605</v>
      </c>
      <c r="B77" s="71">
        <v>0</v>
      </c>
      <c r="C77" s="72">
        <v>0</v>
      </c>
      <c r="D77" s="71">
        <v>5</v>
      </c>
      <c r="E77" s="72">
        <v>7</v>
      </c>
      <c r="F77" s="73"/>
      <c r="G77" s="71">
        <f>B77-C77</f>
        <v>0</v>
      </c>
      <c r="H77" s="72">
        <f>D77-E77</f>
        <v>-2</v>
      </c>
      <c r="I77" s="37" t="str">
        <f>IF(C77=0, "-", IF(G77/C77&lt;10, G77/C77, "&gt;999%"))</f>
        <v>-</v>
      </c>
      <c r="J77" s="38">
        <f>IF(E77=0, "-", IF(H77/E77&lt;10, H77/E77, "&gt;999%"))</f>
        <v>-0.2857142857142857</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208</v>
      </c>
      <c r="B80" s="65">
        <v>0</v>
      </c>
      <c r="C80" s="66">
        <v>1</v>
      </c>
      <c r="D80" s="65">
        <v>7</v>
      </c>
      <c r="E80" s="66">
        <v>2</v>
      </c>
      <c r="F80" s="67"/>
      <c r="G80" s="65">
        <f>B80-C80</f>
        <v>-1</v>
      </c>
      <c r="H80" s="66">
        <f>D80-E80</f>
        <v>5</v>
      </c>
      <c r="I80" s="20">
        <f>IF(C80=0, "-", IF(G80/C80&lt;10, G80/C80, "&gt;999%"))</f>
        <v>-1</v>
      </c>
      <c r="J80" s="21">
        <f>IF(E80=0, "-", IF(H80/E80&lt;10, H80/E80, "&gt;999%"))</f>
        <v>2.5</v>
      </c>
    </row>
    <row r="81" spans="1:10" x14ac:dyDescent="0.2">
      <c r="A81" s="158" t="s">
        <v>336</v>
      </c>
      <c r="B81" s="65">
        <v>0</v>
      </c>
      <c r="C81" s="66">
        <v>0</v>
      </c>
      <c r="D81" s="65">
        <v>2</v>
      </c>
      <c r="E81" s="66">
        <v>0</v>
      </c>
      <c r="F81" s="67"/>
      <c r="G81" s="65">
        <f>B81-C81</f>
        <v>0</v>
      </c>
      <c r="H81" s="66">
        <f>D81-E81</f>
        <v>2</v>
      </c>
      <c r="I81" s="20" t="str">
        <f>IF(C81=0, "-", IF(G81/C81&lt;10, G81/C81, "&gt;999%"))</f>
        <v>-</v>
      </c>
      <c r="J81" s="21" t="str">
        <f>IF(E81=0, "-", IF(H81/E81&lt;10, H81/E81, "&gt;999%"))</f>
        <v>-</v>
      </c>
    </row>
    <row r="82" spans="1:10" x14ac:dyDescent="0.2">
      <c r="A82" s="158" t="s">
        <v>368</v>
      </c>
      <c r="B82" s="65">
        <v>0</v>
      </c>
      <c r="C82" s="66">
        <v>0</v>
      </c>
      <c r="D82" s="65">
        <v>0</v>
      </c>
      <c r="E82" s="66">
        <v>1</v>
      </c>
      <c r="F82" s="67"/>
      <c r="G82" s="65">
        <f>B82-C82</f>
        <v>0</v>
      </c>
      <c r="H82" s="66">
        <f>D82-E82</f>
        <v>-1</v>
      </c>
      <c r="I82" s="20" t="str">
        <f>IF(C82=0, "-", IF(G82/C82&lt;10, G82/C82, "&gt;999%"))</f>
        <v>-</v>
      </c>
      <c r="J82" s="21">
        <f>IF(E82=0, "-", IF(H82/E82&lt;10, H82/E82, "&gt;999%"))</f>
        <v>-1</v>
      </c>
    </row>
    <row r="83" spans="1:10" s="160" customFormat="1" x14ac:dyDescent="0.2">
      <c r="A83" s="178" t="s">
        <v>606</v>
      </c>
      <c r="B83" s="71">
        <v>0</v>
      </c>
      <c r="C83" s="72">
        <v>1</v>
      </c>
      <c r="D83" s="71">
        <v>9</v>
      </c>
      <c r="E83" s="72">
        <v>3</v>
      </c>
      <c r="F83" s="73"/>
      <c r="G83" s="71">
        <f>B83-C83</f>
        <v>-1</v>
      </c>
      <c r="H83" s="72">
        <f>D83-E83</f>
        <v>6</v>
      </c>
      <c r="I83" s="37">
        <f>IF(C83=0, "-", IF(G83/C83&lt;10, G83/C83, "&gt;999%"))</f>
        <v>-1</v>
      </c>
      <c r="J83" s="38">
        <f>IF(E83=0, "-", IF(H83/E83&lt;10, H83/E83, "&gt;999%"))</f>
        <v>2</v>
      </c>
    </row>
    <row r="84" spans="1:10" x14ac:dyDescent="0.2">
      <c r="A84" s="177"/>
      <c r="B84" s="143"/>
      <c r="C84" s="144"/>
      <c r="D84" s="143"/>
      <c r="E84" s="144"/>
      <c r="F84" s="145"/>
      <c r="G84" s="143"/>
      <c r="H84" s="144"/>
      <c r="I84" s="151"/>
      <c r="J84" s="152"/>
    </row>
    <row r="85" spans="1:10" s="139" customFormat="1" x14ac:dyDescent="0.2">
      <c r="A85" s="159" t="s">
        <v>39</v>
      </c>
      <c r="B85" s="65"/>
      <c r="C85" s="66"/>
      <c r="D85" s="65"/>
      <c r="E85" s="66"/>
      <c r="F85" s="67"/>
      <c r="G85" s="65"/>
      <c r="H85" s="66"/>
      <c r="I85" s="20"/>
      <c r="J85" s="21"/>
    </row>
    <row r="86" spans="1:10" x14ac:dyDescent="0.2">
      <c r="A86" s="158" t="s">
        <v>527</v>
      </c>
      <c r="B86" s="65">
        <v>1</v>
      </c>
      <c r="C86" s="66">
        <v>6</v>
      </c>
      <c r="D86" s="65">
        <v>22</v>
      </c>
      <c r="E86" s="66">
        <v>15</v>
      </c>
      <c r="F86" s="67"/>
      <c r="G86" s="65">
        <f>B86-C86</f>
        <v>-5</v>
      </c>
      <c r="H86" s="66">
        <f>D86-E86</f>
        <v>7</v>
      </c>
      <c r="I86" s="20">
        <f>IF(C86=0, "-", IF(G86/C86&lt;10, G86/C86, "&gt;999%"))</f>
        <v>-0.83333333333333337</v>
      </c>
      <c r="J86" s="21">
        <f>IF(E86=0, "-", IF(H86/E86&lt;10, H86/E86, "&gt;999%"))</f>
        <v>0.46666666666666667</v>
      </c>
    </row>
    <row r="87" spans="1:10" s="160" customFormat="1" x14ac:dyDescent="0.2">
      <c r="A87" s="178" t="s">
        <v>607</v>
      </c>
      <c r="B87" s="71">
        <v>1</v>
      </c>
      <c r="C87" s="72">
        <v>6</v>
      </c>
      <c r="D87" s="71">
        <v>22</v>
      </c>
      <c r="E87" s="72">
        <v>15</v>
      </c>
      <c r="F87" s="73"/>
      <c r="G87" s="71">
        <f>B87-C87</f>
        <v>-5</v>
      </c>
      <c r="H87" s="72">
        <f>D87-E87</f>
        <v>7</v>
      </c>
      <c r="I87" s="37">
        <f>IF(C87=0, "-", IF(G87/C87&lt;10, G87/C87, "&gt;999%"))</f>
        <v>-0.83333333333333337</v>
      </c>
      <c r="J87" s="38">
        <f>IF(E87=0, "-", IF(H87/E87&lt;10, H87/E87, "&gt;999%"))</f>
        <v>0.46666666666666667</v>
      </c>
    </row>
    <row r="88" spans="1:10" x14ac:dyDescent="0.2">
      <c r="A88" s="177"/>
      <c r="B88" s="143"/>
      <c r="C88" s="144"/>
      <c r="D88" s="143"/>
      <c r="E88" s="144"/>
      <c r="F88" s="145"/>
      <c r="G88" s="143"/>
      <c r="H88" s="144"/>
      <c r="I88" s="151"/>
      <c r="J88" s="152"/>
    </row>
    <row r="89" spans="1:10" s="139" customFormat="1" x14ac:dyDescent="0.2">
      <c r="A89" s="159" t="s">
        <v>40</v>
      </c>
      <c r="B89" s="65"/>
      <c r="C89" s="66"/>
      <c r="D89" s="65"/>
      <c r="E89" s="66"/>
      <c r="F89" s="67"/>
      <c r="G89" s="65"/>
      <c r="H89" s="66"/>
      <c r="I89" s="20"/>
      <c r="J89" s="21"/>
    </row>
    <row r="90" spans="1:10" x14ac:dyDescent="0.2">
      <c r="A90" s="158" t="s">
        <v>528</v>
      </c>
      <c r="B90" s="65">
        <v>0</v>
      </c>
      <c r="C90" s="66">
        <v>0</v>
      </c>
      <c r="D90" s="65">
        <v>2</v>
      </c>
      <c r="E90" s="66">
        <v>0</v>
      </c>
      <c r="F90" s="67"/>
      <c r="G90" s="65">
        <f>B90-C90</f>
        <v>0</v>
      </c>
      <c r="H90" s="66">
        <f>D90-E90</f>
        <v>2</v>
      </c>
      <c r="I90" s="20" t="str">
        <f>IF(C90=0, "-", IF(G90/C90&lt;10, G90/C90, "&gt;999%"))</f>
        <v>-</v>
      </c>
      <c r="J90" s="21" t="str">
        <f>IF(E90=0, "-", IF(H90/E90&lt;10, H90/E90, "&gt;999%"))</f>
        <v>-</v>
      </c>
    </row>
    <row r="91" spans="1:10" s="160" customFormat="1" x14ac:dyDescent="0.2">
      <c r="A91" s="178" t="s">
        <v>608</v>
      </c>
      <c r="B91" s="71">
        <v>0</v>
      </c>
      <c r="C91" s="72">
        <v>0</v>
      </c>
      <c r="D91" s="71">
        <v>2</v>
      </c>
      <c r="E91" s="72">
        <v>0</v>
      </c>
      <c r="F91" s="73"/>
      <c r="G91" s="71">
        <f>B91-C91</f>
        <v>0</v>
      </c>
      <c r="H91" s="72">
        <f>D91-E91</f>
        <v>2</v>
      </c>
      <c r="I91" s="37" t="str">
        <f>IF(C91=0, "-", IF(G91/C91&lt;10, G91/C91, "&gt;999%"))</f>
        <v>-</v>
      </c>
      <c r="J91" s="38" t="str">
        <f>IF(E91=0, "-", IF(H91/E91&lt;10, H91/E91, "&gt;999%"))</f>
        <v>-</v>
      </c>
    </row>
    <row r="92" spans="1:10" x14ac:dyDescent="0.2">
      <c r="A92" s="177"/>
      <c r="B92" s="143"/>
      <c r="C92" s="144"/>
      <c r="D92" s="143"/>
      <c r="E92" s="144"/>
      <c r="F92" s="145"/>
      <c r="G92" s="143"/>
      <c r="H92" s="144"/>
      <c r="I92" s="151"/>
      <c r="J92" s="152"/>
    </row>
    <row r="93" spans="1:10" s="139" customFormat="1" x14ac:dyDescent="0.2">
      <c r="A93" s="159" t="s">
        <v>41</v>
      </c>
      <c r="B93" s="65"/>
      <c r="C93" s="66"/>
      <c r="D93" s="65"/>
      <c r="E93" s="66"/>
      <c r="F93" s="67"/>
      <c r="G93" s="65"/>
      <c r="H93" s="66"/>
      <c r="I93" s="20"/>
      <c r="J93" s="21"/>
    </row>
    <row r="94" spans="1:10" x14ac:dyDescent="0.2">
      <c r="A94" s="158" t="s">
        <v>320</v>
      </c>
      <c r="B94" s="65">
        <v>1</v>
      </c>
      <c r="C94" s="66">
        <v>0</v>
      </c>
      <c r="D94" s="65">
        <v>8</v>
      </c>
      <c r="E94" s="66">
        <v>2</v>
      </c>
      <c r="F94" s="67"/>
      <c r="G94" s="65">
        <f>B94-C94</f>
        <v>1</v>
      </c>
      <c r="H94" s="66">
        <f>D94-E94</f>
        <v>6</v>
      </c>
      <c r="I94" s="20" t="str">
        <f>IF(C94=0, "-", IF(G94/C94&lt;10, G94/C94, "&gt;999%"))</f>
        <v>-</v>
      </c>
      <c r="J94" s="21">
        <f>IF(E94=0, "-", IF(H94/E94&lt;10, H94/E94, "&gt;999%"))</f>
        <v>3</v>
      </c>
    </row>
    <row r="95" spans="1:10" s="160" customFormat="1" x14ac:dyDescent="0.2">
      <c r="A95" s="178" t="s">
        <v>609</v>
      </c>
      <c r="B95" s="71">
        <v>1</v>
      </c>
      <c r="C95" s="72">
        <v>0</v>
      </c>
      <c r="D95" s="71">
        <v>8</v>
      </c>
      <c r="E95" s="72">
        <v>2</v>
      </c>
      <c r="F95" s="73"/>
      <c r="G95" s="71">
        <f>B95-C95</f>
        <v>1</v>
      </c>
      <c r="H95" s="72">
        <f>D95-E95</f>
        <v>6</v>
      </c>
      <c r="I95" s="37" t="str">
        <f>IF(C95=0, "-", IF(G95/C95&lt;10, G95/C95, "&gt;999%"))</f>
        <v>-</v>
      </c>
      <c r="J95" s="38">
        <f>IF(E95=0, "-", IF(H95/E95&lt;10, H95/E95, "&gt;999%"))</f>
        <v>3</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193</v>
      </c>
      <c r="B98" s="65">
        <v>7</v>
      </c>
      <c r="C98" s="66">
        <v>9</v>
      </c>
      <c r="D98" s="65">
        <v>30</v>
      </c>
      <c r="E98" s="66">
        <v>25</v>
      </c>
      <c r="F98" s="67"/>
      <c r="G98" s="65">
        <f>B98-C98</f>
        <v>-2</v>
      </c>
      <c r="H98" s="66">
        <f>D98-E98</f>
        <v>5</v>
      </c>
      <c r="I98" s="20">
        <f>IF(C98=0, "-", IF(G98/C98&lt;10, G98/C98, "&gt;999%"))</f>
        <v>-0.22222222222222221</v>
      </c>
      <c r="J98" s="21">
        <f>IF(E98=0, "-", IF(H98/E98&lt;10, H98/E98, "&gt;999%"))</f>
        <v>0.2</v>
      </c>
    </row>
    <row r="99" spans="1:10" s="160" customFormat="1" x14ac:dyDescent="0.2">
      <c r="A99" s="178" t="s">
        <v>610</v>
      </c>
      <c r="B99" s="71">
        <v>7</v>
      </c>
      <c r="C99" s="72">
        <v>9</v>
      </c>
      <c r="D99" s="71">
        <v>30</v>
      </c>
      <c r="E99" s="72">
        <v>25</v>
      </c>
      <c r="F99" s="73"/>
      <c r="G99" s="71">
        <f>B99-C99</f>
        <v>-2</v>
      </c>
      <c r="H99" s="72">
        <f>D99-E99</f>
        <v>5</v>
      </c>
      <c r="I99" s="37">
        <f>IF(C99=0, "-", IF(G99/C99&lt;10, G99/C99, "&gt;999%"))</f>
        <v>-0.22222222222222221</v>
      </c>
      <c r="J99" s="38">
        <f>IF(E99=0, "-", IF(H99/E99&lt;10, H99/E99, "&gt;999%"))</f>
        <v>0.2</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506</v>
      </c>
      <c r="B102" s="65">
        <v>4</v>
      </c>
      <c r="C102" s="66">
        <v>1</v>
      </c>
      <c r="D102" s="65">
        <v>26</v>
      </c>
      <c r="E102" s="66">
        <v>25</v>
      </c>
      <c r="F102" s="67"/>
      <c r="G102" s="65">
        <f>B102-C102</f>
        <v>3</v>
      </c>
      <c r="H102" s="66">
        <f>D102-E102</f>
        <v>1</v>
      </c>
      <c r="I102" s="20">
        <f>IF(C102=0, "-", IF(G102/C102&lt;10, G102/C102, "&gt;999%"))</f>
        <v>3</v>
      </c>
      <c r="J102" s="21">
        <f>IF(E102=0, "-", IF(H102/E102&lt;10, H102/E102, "&gt;999%"))</f>
        <v>0.04</v>
      </c>
    </row>
    <row r="103" spans="1:10" s="160" customFormat="1" x14ac:dyDescent="0.2">
      <c r="A103" s="178" t="s">
        <v>611</v>
      </c>
      <c r="B103" s="71">
        <v>4</v>
      </c>
      <c r="C103" s="72">
        <v>1</v>
      </c>
      <c r="D103" s="71">
        <v>26</v>
      </c>
      <c r="E103" s="72">
        <v>25</v>
      </c>
      <c r="F103" s="73"/>
      <c r="G103" s="71">
        <f>B103-C103</f>
        <v>3</v>
      </c>
      <c r="H103" s="72">
        <f>D103-E103</f>
        <v>1</v>
      </c>
      <c r="I103" s="37">
        <f>IF(C103=0, "-", IF(G103/C103&lt;10, G103/C103, "&gt;999%"))</f>
        <v>3</v>
      </c>
      <c r="J103" s="38">
        <f>IF(E103=0, "-", IF(H103/E103&lt;10, H103/E103, "&gt;999%"))</f>
        <v>0.04</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402</v>
      </c>
      <c r="B106" s="65">
        <v>0</v>
      </c>
      <c r="C106" s="66">
        <v>0</v>
      </c>
      <c r="D106" s="65">
        <v>0</v>
      </c>
      <c r="E106" s="66">
        <v>1</v>
      </c>
      <c r="F106" s="67"/>
      <c r="G106" s="65">
        <f t="shared" ref="G106:G118" si="8">B106-C106</f>
        <v>0</v>
      </c>
      <c r="H106" s="66">
        <f t="shared" ref="H106:H118" si="9">D106-E106</f>
        <v>-1</v>
      </c>
      <c r="I106" s="20" t="str">
        <f t="shared" ref="I106:I118" si="10">IF(C106=0, "-", IF(G106/C106&lt;10, G106/C106, "&gt;999%"))</f>
        <v>-</v>
      </c>
      <c r="J106" s="21">
        <f t="shared" ref="J106:J118" si="11">IF(E106=0, "-", IF(H106/E106&lt;10, H106/E106, "&gt;999%"))</f>
        <v>-1</v>
      </c>
    </row>
    <row r="107" spans="1:10" x14ac:dyDescent="0.2">
      <c r="A107" s="158" t="s">
        <v>369</v>
      </c>
      <c r="B107" s="65">
        <v>16</v>
      </c>
      <c r="C107" s="66">
        <v>5</v>
      </c>
      <c r="D107" s="65">
        <v>76</v>
      </c>
      <c r="E107" s="66">
        <v>94</v>
      </c>
      <c r="F107" s="67"/>
      <c r="G107" s="65">
        <f t="shared" si="8"/>
        <v>11</v>
      </c>
      <c r="H107" s="66">
        <f t="shared" si="9"/>
        <v>-18</v>
      </c>
      <c r="I107" s="20">
        <f t="shared" si="10"/>
        <v>2.2000000000000002</v>
      </c>
      <c r="J107" s="21">
        <f t="shared" si="11"/>
        <v>-0.19148936170212766</v>
      </c>
    </row>
    <row r="108" spans="1:10" x14ac:dyDescent="0.2">
      <c r="A108" s="158" t="s">
        <v>403</v>
      </c>
      <c r="B108" s="65">
        <v>76</v>
      </c>
      <c r="C108" s="66">
        <v>46</v>
      </c>
      <c r="D108" s="65">
        <v>310</v>
      </c>
      <c r="E108" s="66">
        <v>207</v>
      </c>
      <c r="F108" s="67"/>
      <c r="G108" s="65">
        <f t="shared" si="8"/>
        <v>30</v>
      </c>
      <c r="H108" s="66">
        <f t="shared" si="9"/>
        <v>103</v>
      </c>
      <c r="I108" s="20">
        <f t="shared" si="10"/>
        <v>0.65217391304347827</v>
      </c>
      <c r="J108" s="21">
        <f t="shared" si="11"/>
        <v>0.49758454106280192</v>
      </c>
    </row>
    <row r="109" spans="1:10" x14ac:dyDescent="0.2">
      <c r="A109" s="158" t="s">
        <v>196</v>
      </c>
      <c r="B109" s="65">
        <v>1</v>
      </c>
      <c r="C109" s="66">
        <v>5</v>
      </c>
      <c r="D109" s="65">
        <v>2</v>
      </c>
      <c r="E109" s="66">
        <v>20</v>
      </c>
      <c r="F109" s="67"/>
      <c r="G109" s="65">
        <f t="shared" si="8"/>
        <v>-4</v>
      </c>
      <c r="H109" s="66">
        <f t="shared" si="9"/>
        <v>-18</v>
      </c>
      <c r="I109" s="20">
        <f t="shared" si="10"/>
        <v>-0.8</v>
      </c>
      <c r="J109" s="21">
        <f t="shared" si="11"/>
        <v>-0.9</v>
      </c>
    </row>
    <row r="110" spans="1:10" x14ac:dyDescent="0.2">
      <c r="A110" s="158" t="s">
        <v>211</v>
      </c>
      <c r="B110" s="65">
        <v>0</v>
      </c>
      <c r="C110" s="66">
        <v>8</v>
      </c>
      <c r="D110" s="65">
        <v>7</v>
      </c>
      <c r="E110" s="66">
        <v>35</v>
      </c>
      <c r="F110" s="67"/>
      <c r="G110" s="65">
        <f t="shared" si="8"/>
        <v>-8</v>
      </c>
      <c r="H110" s="66">
        <f t="shared" si="9"/>
        <v>-28</v>
      </c>
      <c r="I110" s="20">
        <f t="shared" si="10"/>
        <v>-1</v>
      </c>
      <c r="J110" s="21">
        <f t="shared" si="11"/>
        <v>-0.8</v>
      </c>
    </row>
    <row r="111" spans="1:10" x14ac:dyDescent="0.2">
      <c r="A111" s="158" t="s">
        <v>294</v>
      </c>
      <c r="B111" s="65">
        <v>13</v>
      </c>
      <c r="C111" s="66">
        <v>29</v>
      </c>
      <c r="D111" s="65">
        <v>45</v>
      </c>
      <c r="E111" s="66">
        <v>100</v>
      </c>
      <c r="F111" s="67"/>
      <c r="G111" s="65">
        <f t="shared" si="8"/>
        <v>-16</v>
      </c>
      <c r="H111" s="66">
        <f t="shared" si="9"/>
        <v>-55</v>
      </c>
      <c r="I111" s="20">
        <f t="shared" si="10"/>
        <v>-0.55172413793103448</v>
      </c>
      <c r="J111" s="21">
        <f t="shared" si="11"/>
        <v>-0.55000000000000004</v>
      </c>
    </row>
    <row r="112" spans="1:10" x14ac:dyDescent="0.2">
      <c r="A112" s="158" t="s">
        <v>326</v>
      </c>
      <c r="B112" s="65">
        <v>22</v>
      </c>
      <c r="C112" s="66">
        <v>17</v>
      </c>
      <c r="D112" s="65">
        <v>89</v>
      </c>
      <c r="E112" s="66">
        <v>112</v>
      </c>
      <c r="F112" s="67"/>
      <c r="G112" s="65">
        <f t="shared" si="8"/>
        <v>5</v>
      </c>
      <c r="H112" s="66">
        <f t="shared" si="9"/>
        <v>-23</v>
      </c>
      <c r="I112" s="20">
        <f t="shared" si="10"/>
        <v>0.29411764705882354</v>
      </c>
      <c r="J112" s="21">
        <f t="shared" si="11"/>
        <v>-0.20535714285714285</v>
      </c>
    </row>
    <row r="113" spans="1:10" x14ac:dyDescent="0.2">
      <c r="A113" s="158" t="s">
        <v>479</v>
      </c>
      <c r="B113" s="65">
        <v>11</v>
      </c>
      <c r="C113" s="66">
        <v>27</v>
      </c>
      <c r="D113" s="65">
        <v>77</v>
      </c>
      <c r="E113" s="66">
        <v>116</v>
      </c>
      <c r="F113" s="67"/>
      <c r="G113" s="65">
        <f t="shared" si="8"/>
        <v>-16</v>
      </c>
      <c r="H113" s="66">
        <f t="shared" si="9"/>
        <v>-39</v>
      </c>
      <c r="I113" s="20">
        <f t="shared" si="10"/>
        <v>-0.59259259259259256</v>
      </c>
      <c r="J113" s="21">
        <f t="shared" si="11"/>
        <v>-0.33620689655172414</v>
      </c>
    </row>
    <row r="114" spans="1:10" x14ac:dyDescent="0.2">
      <c r="A114" s="158" t="s">
        <v>489</v>
      </c>
      <c r="B114" s="65">
        <v>159</v>
      </c>
      <c r="C114" s="66">
        <v>323</v>
      </c>
      <c r="D114" s="65">
        <v>1160</v>
      </c>
      <c r="E114" s="66">
        <v>1382</v>
      </c>
      <c r="F114" s="67"/>
      <c r="G114" s="65">
        <f t="shared" si="8"/>
        <v>-164</v>
      </c>
      <c r="H114" s="66">
        <f t="shared" si="9"/>
        <v>-222</v>
      </c>
      <c r="I114" s="20">
        <f t="shared" si="10"/>
        <v>-0.50773993808049533</v>
      </c>
      <c r="J114" s="21">
        <f t="shared" si="11"/>
        <v>-0.16063675832127353</v>
      </c>
    </row>
    <row r="115" spans="1:10" x14ac:dyDescent="0.2">
      <c r="A115" s="158" t="s">
        <v>457</v>
      </c>
      <c r="B115" s="65">
        <v>0</v>
      </c>
      <c r="C115" s="66">
        <v>2</v>
      </c>
      <c r="D115" s="65">
        <v>0</v>
      </c>
      <c r="E115" s="66">
        <v>4</v>
      </c>
      <c r="F115" s="67"/>
      <c r="G115" s="65">
        <f t="shared" si="8"/>
        <v>-2</v>
      </c>
      <c r="H115" s="66">
        <f t="shared" si="9"/>
        <v>-4</v>
      </c>
      <c r="I115" s="20">
        <f t="shared" si="10"/>
        <v>-1</v>
      </c>
      <c r="J115" s="21">
        <f t="shared" si="11"/>
        <v>-1</v>
      </c>
    </row>
    <row r="116" spans="1:10" x14ac:dyDescent="0.2">
      <c r="A116" s="158" t="s">
        <v>468</v>
      </c>
      <c r="B116" s="65">
        <v>3</v>
      </c>
      <c r="C116" s="66">
        <v>26</v>
      </c>
      <c r="D116" s="65">
        <v>39</v>
      </c>
      <c r="E116" s="66">
        <v>131</v>
      </c>
      <c r="F116" s="67"/>
      <c r="G116" s="65">
        <f t="shared" si="8"/>
        <v>-23</v>
      </c>
      <c r="H116" s="66">
        <f t="shared" si="9"/>
        <v>-92</v>
      </c>
      <c r="I116" s="20">
        <f t="shared" si="10"/>
        <v>-0.88461538461538458</v>
      </c>
      <c r="J116" s="21">
        <f t="shared" si="11"/>
        <v>-0.70229007633587781</v>
      </c>
    </row>
    <row r="117" spans="1:10" x14ac:dyDescent="0.2">
      <c r="A117" s="158" t="s">
        <v>507</v>
      </c>
      <c r="B117" s="65">
        <v>6</v>
      </c>
      <c r="C117" s="66">
        <v>10</v>
      </c>
      <c r="D117" s="65">
        <v>27</v>
      </c>
      <c r="E117" s="66">
        <v>72</v>
      </c>
      <c r="F117" s="67"/>
      <c r="G117" s="65">
        <f t="shared" si="8"/>
        <v>-4</v>
      </c>
      <c r="H117" s="66">
        <f t="shared" si="9"/>
        <v>-45</v>
      </c>
      <c r="I117" s="20">
        <f t="shared" si="10"/>
        <v>-0.4</v>
      </c>
      <c r="J117" s="21">
        <f t="shared" si="11"/>
        <v>-0.625</v>
      </c>
    </row>
    <row r="118" spans="1:10" s="160" customFormat="1" x14ac:dyDescent="0.2">
      <c r="A118" s="178" t="s">
        <v>612</v>
      </c>
      <c r="B118" s="71">
        <v>307</v>
      </c>
      <c r="C118" s="72">
        <v>498</v>
      </c>
      <c r="D118" s="71">
        <v>1832</v>
      </c>
      <c r="E118" s="72">
        <v>2274</v>
      </c>
      <c r="F118" s="73"/>
      <c r="G118" s="71">
        <f t="shared" si="8"/>
        <v>-191</v>
      </c>
      <c r="H118" s="72">
        <f t="shared" si="9"/>
        <v>-442</v>
      </c>
      <c r="I118" s="37">
        <f t="shared" si="10"/>
        <v>-0.38353413654618473</v>
      </c>
      <c r="J118" s="38">
        <f t="shared" si="11"/>
        <v>-0.19437115215479331</v>
      </c>
    </row>
    <row r="119" spans="1:10" x14ac:dyDescent="0.2">
      <c r="A119" s="177"/>
      <c r="B119" s="143"/>
      <c r="C119" s="144"/>
      <c r="D119" s="143"/>
      <c r="E119" s="144"/>
      <c r="F119" s="145"/>
      <c r="G119" s="143"/>
      <c r="H119" s="144"/>
      <c r="I119" s="151"/>
      <c r="J119" s="152"/>
    </row>
    <row r="120" spans="1:10" s="139" customFormat="1" x14ac:dyDescent="0.2">
      <c r="A120" s="159" t="s">
        <v>45</v>
      </c>
      <c r="B120" s="65"/>
      <c r="C120" s="66"/>
      <c r="D120" s="65"/>
      <c r="E120" s="66"/>
      <c r="F120" s="67"/>
      <c r="G120" s="65"/>
      <c r="H120" s="66"/>
      <c r="I120" s="20"/>
      <c r="J120" s="21"/>
    </row>
    <row r="121" spans="1:10" x14ac:dyDescent="0.2">
      <c r="A121" s="158" t="s">
        <v>529</v>
      </c>
      <c r="B121" s="65">
        <v>5</v>
      </c>
      <c r="C121" s="66">
        <v>5</v>
      </c>
      <c r="D121" s="65">
        <v>17</v>
      </c>
      <c r="E121" s="66">
        <v>16</v>
      </c>
      <c r="F121" s="67"/>
      <c r="G121" s="65">
        <f>B121-C121</f>
        <v>0</v>
      </c>
      <c r="H121" s="66">
        <f>D121-E121</f>
        <v>1</v>
      </c>
      <c r="I121" s="20">
        <f>IF(C121=0, "-", IF(G121/C121&lt;10, G121/C121, "&gt;999%"))</f>
        <v>0</v>
      </c>
      <c r="J121" s="21">
        <f>IF(E121=0, "-", IF(H121/E121&lt;10, H121/E121, "&gt;999%"))</f>
        <v>6.25E-2</v>
      </c>
    </row>
    <row r="122" spans="1:10" s="160" customFormat="1" x14ac:dyDescent="0.2">
      <c r="A122" s="178" t="s">
        <v>613</v>
      </c>
      <c r="B122" s="71">
        <v>5</v>
      </c>
      <c r="C122" s="72">
        <v>5</v>
      </c>
      <c r="D122" s="71">
        <v>17</v>
      </c>
      <c r="E122" s="72">
        <v>16</v>
      </c>
      <c r="F122" s="73"/>
      <c r="G122" s="71">
        <f>B122-C122</f>
        <v>0</v>
      </c>
      <c r="H122" s="72">
        <f>D122-E122</f>
        <v>1</v>
      </c>
      <c r="I122" s="37">
        <f>IF(C122=0, "-", IF(G122/C122&lt;10, G122/C122, "&gt;999%"))</f>
        <v>0</v>
      </c>
      <c r="J122" s="38">
        <f>IF(E122=0, "-", IF(H122/E122&lt;10, H122/E122, "&gt;999%"))</f>
        <v>6.25E-2</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508</v>
      </c>
      <c r="B125" s="65">
        <v>16</v>
      </c>
      <c r="C125" s="66">
        <v>19</v>
      </c>
      <c r="D125" s="65">
        <v>65</v>
      </c>
      <c r="E125" s="66">
        <v>75</v>
      </c>
      <c r="F125" s="67"/>
      <c r="G125" s="65">
        <f>B125-C125</f>
        <v>-3</v>
      </c>
      <c r="H125" s="66">
        <f>D125-E125</f>
        <v>-10</v>
      </c>
      <c r="I125" s="20">
        <f>IF(C125=0, "-", IF(G125/C125&lt;10, G125/C125, "&gt;999%"))</f>
        <v>-0.15789473684210525</v>
      </c>
      <c r="J125" s="21">
        <f>IF(E125=0, "-", IF(H125/E125&lt;10, H125/E125, "&gt;999%"))</f>
        <v>-0.13333333333333333</v>
      </c>
    </row>
    <row r="126" spans="1:10" x14ac:dyDescent="0.2">
      <c r="A126" s="158" t="s">
        <v>518</v>
      </c>
      <c r="B126" s="65">
        <v>5</v>
      </c>
      <c r="C126" s="66">
        <v>4</v>
      </c>
      <c r="D126" s="65">
        <v>29</v>
      </c>
      <c r="E126" s="66">
        <v>26</v>
      </c>
      <c r="F126" s="67"/>
      <c r="G126" s="65">
        <f>B126-C126</f>
        <v>1</v>
      </c>
      <c r="H126" s="66">
        <f>D126-E126</f>
        <v>3</v>
      </c>
      <c r="I126" s="20">
        <f>IF(C126=0, "-", IF(G126/C126&lt;10, G126/C126, "&gt;999%"))</f>
        <v>0.25</v>
      </c>
      <c r="J126" s="21">
        <f>IF(E126=0, "-", IF(H126/E126&lt;10, H126/E126, "&gt;999%"))</f>
        <v>0.11538461538461539</v>
      </c>
    </row>
    <row r="127" spans="1:10" x14ac:dyDescent="0.2">
      <c r="A127" s="158" t="s">
        <v>530</v>
      </c>
      <c r="B127" s="65">
        <v>0</v>
      </c>
      <c r="C127" s="66">
        <v>2</v>
      </c>
      <c r="D127" s="65">
        <v>4</v>
      </c>
      <c r="E127" s="66">
        <v>9</v>
      </c>
      <c r="F127" s="67"/>
      <c r="G127" s="65">
        <f>B127-C127</f>
        <v>-2</v>
      </c>
      <c r="H127" s="66">
        <f>D127-E127</f>
        <v>-5</v>
      </c>
      <c r="I127" s="20">
        <f>IF(C127=0, "-", IF(G127/C127&lt;10, G127/C127, "&gt;999%"))</f>
        <v>-1</v>
      </c>
      <c r="J127" s="21">
        <f>IF(E127=0, "-", IF(H127/E127&lt;10, H127/E127, "&gt;999%"))</f>
        <v>-0.55555555555555558</v>
      </c>
    </row>
    <row r="128" spans="1:10" s="160" customFormat="1" x14ac:dyDescent="0.2">
      <c r="A128" s="178" t="s">
        <v>614</v>
      </c>
      <c r="B128" s="71">
        <v>21</v>
      </c>
      <c r="C128" s="72">
        <v>25</v>
      </c>
      <c r="D128" s="71">
        <v>98</v>
      </c>
      <c r="E128" s="72">
        <v>110</v>
      </c>
      <c r="F128" s="73"/>
      <c r="G128" s="71">
        <f>B128-C128</f>
        <v>-4</v>
      </c>
      <c r="H128" s="72">
        <f>D128-E128</f>
        <v>-12</v>
      </c>
      <c r="I128" s="37">
        <f>IF(C128=0, "-", IF(G128/C128&lt;10, G128/C128, "&gt;999%"))</f>
        <v>-0.16</v>
      </c>
      <c r="J128" s="38">
        <f>IF(E128=0, "-", IF(H128/E128&lt;10, H128/E128, "&gt;999%"))</f>
        <v>-0.10909090909090909</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263</v>
      </c>
      <c r="B131" s="65">
        <v>1</v>
      </c>
      <c r="C131" s="66">
        <v>1</v>
      </c>
      <c r="D131" s="65">
        <v>2</v>
      </c>
      <c r="E131" s="66">
        <v>1</v>
      </c>
      <c r="F131" s="67"/>
      <c r="G131" s="65">
        <f>B131-C131</f>
        <v>0</v>
      </c>
      <c r="H131" s="66">
        <f>D131-E131</f>
        <v>1</v>
      </c>
      <c r="I131" s="20">
        <f>IF(C131=0, "-", IF(G131/C131&lt;10, G131/C131, "&gt;999%"))</f>
        <v>0</v>
      </c>
      <c r="J131" s="21">
        <f>IF(E131=0, "-", IF(H131/E131&lt;10, H131/E131, "&gt;999%"))</f>
        <v>1</v>
      </c>
    </row>
    <row r="132" spans="1:10" x14ac:dyDescent="0.2">
      <c r="A132" s="158" t="s">
        <v>391</v>
      </c>
      <c r="B132" s="65">
        <v>2</v>
      </c>
      <c r="C132" s="66">
        <v>0</v>
      </c>
      <c r="D132" s="65">
        <v>7</v>
      </c>
      <c r="E132" s="66">
        <v>0</v>
      </c>
      <c r="F132" s="67"/>
      <c r="G132" s="65">
        <f>B132-C132</f>
        <v>2</v>
      </c>
      <c r="H132" s="66">
        <f>D132-E132</f>
        <v>7</v>
      </c>
      <c r="I132" s="20" t="str">
        <f>IF(C132=0, "-", IF(G132/C132&lt;10, G132/C132, "&gt;999%"))</f>
        <v>-</v>
      </c>
      <c r="J132" s="21" t="str">
        <f>IF(E132=0, "-", IF(H132/E132&lt;10, H132/E132, "&gt;999%"))</f>
        <v>-</v>
      </c>
    </row>
    <row r="133" spans="1:10" x14ac:dyDescent="0.2">
      <c r="A133" s="158" t="s">
        <v>430</v>
      </c>
      <c r="B133" s="65">
        <v>0</v>
      </c>
      <c r="C133" s="66">
        <v>0</v>
      </c>
      <c r="D133" s="65">
        <v>2</v>
      </c>
      <c r="E133" s="66">
        <v>0</v>
      </c>
      <c r="F133" s="67"/>
      <c r="G133" s="65">
        <f>B133-C133</f>
        <v>0</v>
      </c>
      <c r="H133" s="66">
        <f>D133-E133</f>
        <v>2</v>
      </c>
      <c r="I133" s="20" t="str">
        <f>IF(C133=0, "-", IF(G133/C133&lt;10, G133/C133, "&gt;999%"))</f>
        <v>-</v>
      </c>
      <c r="J133" s="21" t="str">
        <f>IF(E133=0, "-", IF(H133/E133&lt;10, H133/E133, "&gt;999%"))</f>
        <v>-</v>
      </c>
    </row>
    <row r="134" spans="1:10" s="160" customFormat="1" x14ac:dyDescent="0.2">
      <c r="A134" s="178" t="s">
        <v>615</v>
      </c>
      <c r="B134" s="71">
        <v>3</v>
      </c>
      <c r="C134" s="72">
        <v>1</v>
      </c>
      <c r="D134" s="71">
        <v>11</v>
      </c>
      <c r="E134" s="72">
        <v>1</v>
      </c>
      <c r="F134" s="73"/>
      <c r="G134" s="71">
        <f>B134-C134</f>
        <v>2</v>
      </c>
      <c r="H134" s="72">
        <f>D134-E134</f>
        <v>10</v>
      </c>
      <c r="I134" s="37">
        <f>IF(C134=0, "-", IF(G134/C134&lt;10, G134/C134, "&gt;999%"))</f>
        <v>2</v>
      </c>
      <c r="J134" s="38" t="str">
        <f>IF(E134=0, "-", IF(H134/E134&lt;10, H134/E134, "&gt;999%"))</f>
        <v>&gt;999%</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337</v>
      </c>
      <c r="B137" s="65">
        <v>0</v>
      </c>
      <c r="C137" s="66">
        <v>8</v>
      </c>
      <c r="D137" s="65">
        <v>0</v>
      </c>
      <c r="E137" s="66">
        <v>85</v>
      </c>
      <c r="F137" s="67"/>
      <c r="G137" s="65">
        <f t="shared" ref="G137:G145" si="12">B137-C137</f>
        <v>-8</v>
      </c>
      <c r="H137" s="66">
        <f t="shared" ref="H137:H145" si="13">D137-E137</f>
        <v>-85</v>
      </c>
      <c r="I137" s="20">
        <f t="shared" ref="I137:I145" si="14">IF(C137=0, "-", IF(G137/C137&lt;10, G137/C137, "&gt;999%"))</f>
        <v>-1</v>
      </c>
      <c r="J137" s="21">
        <f t="shared" ref="J137:J145" si="15">IF(E137=0, "-", IF(H137/E137&lt;10, H137/E137, "&gt;999%"))</f>
        <v>-1</v>
      </c>
    </row>
    <row r="138" spans="1:10" x14ac:dyDescent="0.2">
      <c r="A138" s="158" t="s">
        <v>370</v>
      </c>
      <c r="B138" s="65">
        <v>30</v>
      </c>
      <c r="C138" s="66">
        <v>7</v>
      </c>
      <c r="D138" s="65">
        <v>135</v>
      </c>
      <c r="E138" s="66">
        <v>20</v>
      </c>
      <c r="F138" s="67"/>
      <c r="G138" s="65">
        <f t="shared" si="12"/>
        <v>23</v>
      </c>
      <c r="H138" s="66">
        <f t="shared" si="13"/>
        <v>115</v>
      </c>
      <c r="I138" s="20">
        <f t="shared" si="14"/>
        <v>3.2857142857142856</v>
      </c>
      <c r="J138" s="21">
        <f t="shared" si="15"/>
        <v>5.75</v>
      </c>
    </row>
    <row r="139" spans="1:10" x14ac:dyDescent="0.2">
      <c r="A139" s="158" t="s">
        <v>404</v>
      </c>
      <c r="B139" s="65">
        <v>0</v>
      </c>
      <c r="C139" s="66">
        <v>1</v>
      </c>
      <c r="D139" s="65">
        <v>0</v>
      </c>
      <c r="E139" s="66">
        <v>6</v>
      </c>
      <c r="F139" s="67"/>
      <c r="G139" s="65">
        <f t="shared" si="12"/>
        <v>-1</v>
      </c>
      <c r="H139" s="66">
        <f t="shared" si="13"/>
        <v>-6</v>
      </c>
      <c r="I139" s="20">
        <f t="shared" si="14"/>
        <v>-1</v>
      </c>
      <c r="J139" s="21">
        <f t="shared" si="15"/>
        <v>-1</v>
      </c>
    </row>
    <row r="140" spans="1:10" x14ac:dyDescent="0.2">
      <c r="A140" s="158" t="s">
        <v>338</v>
      </c>
      <c r="B140" s="65">
        <v>15</v>
      </c>
      <c r="C140" s="66">
        <v>20</v>
      </c>
      <c r="D140" s="65">
        <v>145</v>
      </c>
      <c r="E140" s="66">
        <v>34</v>
      </c>
      <c r="F140" s="67"/>
      <c r="G140" s="65">
        <f t="shared" si="12"/>
        <v>-5</v>
      </c>
      <c r="H140" s="66">
        <f t="shared" si="13"/>
        <v>111</v>
      </c>
      <c r="I140" s="20">
        <f t="shared" si="14"/>
        <v>-0.25</v>
      </c>
      <c r="J140" s="21">
        <f t="shared" si="15"/>
        <v>3.2647058823529411</v>
      </c>
    </row>
    <row r="141" spans="1:10" x14ac:dyDescent="0.2">
      <c r="A141" s="158" t="s">
        <v>480</v>
      </c>
      <c r="B141" s="65">
        <v>0</v>
      </c>
      <c r="C141" s="66">
        <v>3</v>
      </c>
      <c r="D141" s="65">
        <v>1</v>
      </c>
      <c r="E141" s="66">
        <v>18</v>
      </c>
      <c r="F141" s="67"/>
      <c r="G141" s="65">
        <f t="shared" si="12"/>
        <v>-3</v>
      </c>
      <c r="H141" s="66">
        <f t="shared" si="13"/>
        <v>-17</v>
      </c>
      <c r="I141" s="20">
        <f t="shared" si="14"/>
        <v>-1</v>
      </c>
      <c r="J141" s="21">
        <f t="shared" si="15"/>
        <v>-0.94444444444444442</v>
      </c>
    </row>
    <row r="142" spans="1:10" x14ac:dyDescent="0.2">
      <c r="A142" s="158" t="s">
        <v>490</v>
      </c>
      <c r="B142" s="65">
        <v>0</v>
      </c>
      <c r="C142" s="66">
        <v>5</v>
      </c>
      <c r="D142" s="65">
        <v>0</v>
      </c>
      <c r="E142" s="66">
        <v>12</v>
      </c>
      <c r="F142" s="67"/>
      <c r="G142" s="65">
        <f t="shared" si="12"/>
        <v>-5</v>
      </c>
      <c r="H142" s="66">
        <f t="shared" si="13"/>
        <v>-12</v>
      </c>
      <c r="I142" s="20">
        <f t="shared" si="14"/>
        <v>-1</v>
      </c>
      <c r="J142" s="21">
        <f t="shared" si="15"/>
        <v>-1</v>
      </c>
    </row>
    <row r="143" spans="1:10" x14ac:dyDescent="0.2">
      <c r="A143" s="158" t="s">
        <v>481</v>
      </c>
      <c r="B143" s="65">
        <v>2</v>
      </c>
      <c r="C143" s="66">
        <v>0</v>
      </c>
      <c r="D143" s="65">
        <v>7</v>
      </c>
      <c r="E143" s="66">
        <v>0</v>
      </c>
      <c r="F143" s="67"/>
      <c r="G143" s="65">
        <f t="shared" si="12"/>
        <v>2</v>
      </c>
      <c r="H143" s="66">
        <f t="shared" si="13"/>
        <v>7</v>
      </c>
      <c r="I143" s="20" t="str">
        <f t="shared" si="14"/>
        <v>-</v>
      </c>
      <c r="J143" s="21" t="str">
        <f t="shared" si="15"/>
        <v>-</v>
      </c>
    </row>
    <row r="144" spans="1:10" x14ac:dyDescent="0.2">
      <c r="A144" s="158" t="s">
        <v>491</v>
      </c>
      <c r="B144" s="65">
        <v>69</v>
      </c>
      <c r="C144" s="66">
        <v>50</v>
      </c>
      <c r="D144" s="65">
        <v>144</v>
      </c>
      <c r="E144" s="66">
        <v>182</v>
      </c>
      <c r="F144" s="67"/>
      <c r="G144" s="65">
        <f t="shared" si="12"/>
        <v>19</v>
      </c>
      <c r="H144" s="66">
        <f t="shared" si="13"/>
        <v>-38</v>
      </c>
      <c r="I144" s="20">
        <f t="shared" si="14"/>
        <v>0.38</v>
      </c>
      <c r="J144" s="21">
        <f t="shared" si="15"/>
        <v>-0.2087912087912088</v>
      </c>
    </row>
    <row r="145" spans="1:10" s="160" customFormat="1" x14ac:dyDescent="0.2">
      <c r="A145" s="178" t="s">
        <v>616</v>
      </c>
      <c r="B145" s="71">
        <v>116</v>
      </c>
      <c r="C145" s="72">
        <v>94</v>
      </c>
      <c r="D145" s="71">
        <v>432</v>
      </c>
      <c r="E145" s="72">
        <v>357</v>
      </c>
      <c r="F145" s="73"/>
      <c r="G145" s="71">
        <f t="shared" si="12"/>
        <v>22</v>
      </c>
      <c r="H145" s="72">
        <f t="shared" si="13"/>
        <v>75</v>
      </c>
      <c r="I145" s="37">
        <f t="shared" si="14"/>
        <v>0.23404255319148937</v>
      </c>
      <c r="J145" s="38">
        <f t="shared" si="15"/>
        <v>0.21008403361344538</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531</v>
      </c>
      <c r="B148" s="65">
        <v>6</v>
      </c>
      <c r="C148" s="66">
        <v>9</v>
      </c>
      <c r="D148" s="65">
        <v>32</v>
      </c>
      <c r="E148" s="66">
        <v>17</v>
      </c>
      <c r="F148" s="67"/>
      <c r="G148" s="65">
        <f>B148-C148</f>
        <v>-3</v>
      </c>
      <c r="H148" s="66">
        <f>D148-E148</f>
        <v>15</v>
      </c>
      <c r="I148" s="20">
        <f>IF(C148=0, "-", IF(G148/C148&lt;10, G148/C148, "&gt;999%"))</f>
        <v>-0.33333333333333331</v>
      </c>
      <c r="J148" s="21">
        <f>IF(E148=0, "-", IF(H148/E148&lt;10, H148/E148, "&gt;999%"))</f>
        <v>0.88235294117647056</v>
      </c>
    </row>
    <row r="149" spans="1:10" x14ac:dyDescent="0.2">
      <c r="A149" s="158" t="s">
        <v>509</v>
      </c>
      <c r="B149" s="65">
        <v>14</v>
      </c>
      <c r="C149" s="66">
        <v>18</v>
      </c>
      <c r="D149" s="65">
        <v>72</v>
      </c>
      <c r="E149" s="66">
        <v>72</v>
      </c>
      <c r="F149" s="67"/>
      <c r="G149" s="65">
        <f>B149-C149</f>
        <v>-4</v>
      </c>
      <c r="H149" s="66">
        <f>D149-E149</f>
        <v>0</v>
      </c>
      <c r="I149" s="20">
        <f>IF(C149=0, "-", IF(G149/C149&lt;10, G149/C149, "&gt;999%"))</f>
        <v>-0.22222222222222221</v>
      </c>
      <c r="J149" s="21">
        <f>IF(E149=0, "-", IF(H149/E149&lt;10, H149/E149, "&gt;999%"))</f>
        <v>0</v>
      </c>
    </row>
    <row r="150" spans="1:10" x14ac:dyDescent="0.2">
      <c r="A150" s="158" t="s">
        <v>519</v>
      </c>
      <c r="B150" s="65">
        <v>41</v>
      </c>
      <c r="C150" s="66">
        <v>41</v>
      </c>
      <c r="D150" s="65">
        <v>123</v>
      </c>
      <c r="E150" s="66">
        <v>119</v>
      </c>
      <c r="F150" s="67"/>
      <c r="G150" s="65">
        <f>B150-C150</f>
        <v>0</v>
      </c>
      <c r="H150" s="66">
        <f>D150-E150</f>
        <v>4</v>
      </c>
      <c r="I150" s="20">
        <f>IF(C150=0, "-", IF(G150/C150&lt;10, G150/C150, "&gt;999%"))</f>
        <v>0</v>
      </c>
      <c r="J150" s="21">
        <f>IF(E150=0, "-", IF(H150/E150&lt;10, H150/E150, "&gt;999%"))</f>
        <v>3.3613445378151259E-2</v>
      </c>
    </row>
    <row r="151" spans="1:10" s="160" customFormat="1" x14ac:dyDescent="0.2">
      <c r="A151" s="178" t="s">
        <v>617</v>
      </c>
      <c r="B151" s="71">
        <v>61</v>
      </c>
      <c r="C151" s="72">
        <v>68</v>
      </c>
      <c r="D151" s="71">
        <v>227</v>
      </c>
      <c r="E151" s="72">
        <v>208</v>
      </c>
      <c r="F151" s="73"/>
      <c r="G151" s="71">
        <f>B151-C151</f>
        <v>-7</v>
      </c>
      <c r="H151" s="72">
        <f>D151-E151</f>
        <v>19</v>
      </c>
      <c r="I151" s="37">
        <f>IF(C151=0, "-", IF(G151/C151&lt;10, G151/C151, "&gt;999%"))</f>
        <v>-0.10294117647058823</v>
      </c>
      <c r="J151" s="38">
        <f>IF(E151=0, "-", IF(H151/E151&lt;10, H151/E151, "&gt;999%"))</f>
        <v>9.1346153846153841E-2</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234</v>
      </c>
      <c r="B154" s="65">
        <v>0</v>
      </c>
      <c r="C154" s="66">
        <v>0</v>
      </c>
      <c r="D154" s="65">
        <v>3</v>
      </c>
      <c r="E154" s="66">
        <v>2</v>
      </c>
      <c r="F154" s="67"/>
      <c r="G154" s="65">
        <f t="shared" ref="G154:G160" si="16">B154-C154</f>
        <v>0</v>
      </c>
      <c r="H154" s="66">
        <f t="shared" ref="H154:H160" si="17">D154-E154</f>
        <v>1</v>
      </c>
      <c r="I154" s="20" t="str">
        <f t="shared" ref="I154:I160" si="18">IF(C154=0, "-", IF(G154/C154&lt;10, G154/C154, "&gt;999%"))</f>
        <v>-</v>
      </c>
      <c r="J154" s="21">
        <f t="shared" ref="J154:J160" si="19">IF(E154=0, "-", IF(H154/E154&lt;10, H154/E154, "&gt;999%"))</f>
        <v>0.5</v>
      </c>
    </row>
    <row r="155" spans="1:10" x14ac:dyDescent="0.2">
      <c r="A155" s="158" t="s">
        <v>212</v>
      </c>
      <c r="B155" s="65">
        <v>2</v>
      </c>
      <c r="C155" s="66">
        <v>7</v>
      </c>
      <c r="D155" s="65">
        <v>27</v>
      </c>
      <c r="E155" s="66">
        <v>112</v>
      </c>
      <c r="F155" s="67"/>
      <c r="G155" s="65">
        <f t="shared" si="16"/>
        <v>-5</v>
      </c>
      <c r="H155" s="66">
        <f t="shared" si="17"/>
        <v>-85</v>
      </c>
      <c r="I155" s="20">
        <f t="shared" si="18"/>
        <v>-0.7142857142857143</v>
      </c>
      <c r="J155" s="21">
        <f t="shared" si="19"/>
        <v>-0.7589285714285714</v>
      </c>
    </row>
    <row r="156" spans="1:10" x14ac:dyDescent="0.2">
      <c r="A156" s="158" t="s">
        <v>371</v>
      </c>
      <c r="B156" s="65">
        <v>30</v>
      </c>
      <c r="C156" s="66">
        <v>20</v>
      </c>
      <c r="D156" s="65">
        <v>179</v>
      </c>
      <c r="E156" s="66">
        <v>236</v>
      </c>
      <c r="F156" s="67"/>
      <c r="G156" s="65">
        <f t="shared" si="16"/>
        <v>10</v>
      </c>
      <c r="H156" s="66">
        <f t="shared" si="17"/>
        <v>-57</v>
      </c>
      <c r="I156" s="20">
        <f t="shared" si="18"/>
        <v>0.5</v>
      </c>
      <c r="J156" s="21">
        <f t="shared" si="19"/>
        <v>-0.24152542372881355</v>
      </c>
    </row>
    <row r="157" spans="1:10" x14ac:dyDescent="0.2">
      <c r="A157" s="158" t="s">
        <v>339</v>
      </c>
      <c r="B157" s="65">
        <v>27</v>
      </c>
      <c r="C157" s="66">
        <v>20</v>
      </c>
      <c r="D157" s="65">
        <v>115</v>
      </c>
      <c r="E157" s="66">
        <v>216</v>
      </c>
      <c r="F157" s="67"/>
      <c r="G157" s="65">
        <f t="shared" si="16"/>
        <v>7</v>
      </c>
      <c r="H157" s="66">
        <f t="shared" si="17"/>
        <v>-101</v>
      </c>
      <c r="I157" s="20">
        <f t="shared" si="18"/>
        <v>0.35</v>
      </c>
      <c r="J157" s="21">
        <f t="shared" si="19"/>
        <v>-0.46759259259259262</v>
      </c>
    </row>
    <row r="158" spans="1:10" x14ac:dyDescent="0.2">
      <c r="A158" s="158" t="s">
        <v>197</v>
      </c>
      <c r="B158" s="65">
        <v>0</v>
      </c>
      <c r="C158" s="66">
        <v>0</v>
      </c>
      <c r="D158" s="65">
        <v>0</v>
      </c>
      <c r="E158" s="66">
        <v>27</v>
      </c>
      <c r="F158" s="67"/>
      <c r="G158" s="65">
        <f t="shared" si="16"/>
        <v>0</v>
      </c>
      <c r="H158" s="66">
        <f t="shared" si="17"/>
        <v>-27</v>
      </c>
      <c r="I158" s="20" t="str">
        <f t="shared" si="18"/>
        <v>-</v>
      </c>
      <c r="J158" s="21">
        <f t="shared" si="19"/>
        <v>-1</v>
      </c>
    </row>
    <row r="159" spans="1:10" x14ac:dyDescent="0.2">
      <c r="A159" s="158" t="s">
        <v>279</v>
      </c>
      <c r="B159" s="65">
        <v>0</v>
      </c>
      <c r="C159" s="66">
        <v>3</v>
      </c>
      <c r="D159" s="65">
        <v>11</v>
      </c>
      <c r="E159" s="66">
        <v>25</v>
      </c>
      <c r="F159" s="67"/>
      <c r="G159" s="65">
        <f t="shared" si="16"/>
        <v>-3</v>
      </c>
      <c r="H159" s="66">
        <f t="shared" si="17"/>
        <v>-14</v>
      </c>
      <c r="I159" s="20">
        <f t="shared" si="18"/>
        <v>-1</v>
      </c>
      <c r="J159" s="21">
        <f t="shared" si="19"/>
        <v>-0.56000000000000005</v>
      </c>
    </row>
    <row r="160" spans="1:10" s="160" customFormat="1" x14ac:dyDescent="0.2">
      <c r="A160" s="178" t="s">
        <v>618</v>
      </c>
      <c r="B160" s="71">
        <v>59</v>
      </c>
      <c r="C160" s="72">
        <v>50</v>
      </c>
      <c r="D160" s="71">
        <v>335</v>
      </c>
      <c r="E160" s="72">
        <v>618</v>
      </c>
      <c r="F160" s="73"/>
      <c r="G160" s="71">
        <f t="shared" si="16"/>
        <v>9</v>
      </c>
      <c r="H160" s="72">
        <f t="shared" si="17"/>
        <v>-283</v>
      </c>
      <c r="I160" s="37">
        <f t="shared" si="18"/>
        <v>0.18</v>
      </c>
      <c r="J160" s="38">
        <f t="shared" si="19"/>
        <v>-0.45792880258899676</v>
      </c>
    </row>
    <row r="161" spans="1:10" x14ac:dyDescent="0.2">
      <c r="A161" s="177"/>
      <c r="B161" s="143"/>
      <c r="C161" s="144"/>
      <c r="D161" s="143"/>
      <c r="E161" s="144"/>
      <c r="F161" s="145"/>
      <c r="G161" s="143"/>
      <c r="H161" s="144"/>
      <c r="I161" s="151"/>
      <c r="J161" s="152"/>
    </row>
    <row r="162" spans="1:10" s="139" customFormat="1" x14ac:dyDescent="0.2">
      <c r="A162" s="159" t="s">
        <v>51</v>
      </c>
      <c r="B162" s="65"/>
      <c r="C162" s="66"/>
      <c r="D162" s="65"/>
      <c r="E162" s="66"/>
      <c r="F162" s="67"/>
      <c r="G162" s="65"/>
      <c r="H162" s="66"/>
      <c r="I162" s="20"/>
      <c r="J162" s="21"/>
    </row>
    <row r="163" spans="1:10" x14ac:dyDescent="0.2">
      <c r="A163" s="158" t="s">
        <v>213</v>
      </c>
      <c r="B163" s="65">
        <v>0</v>
      </c>
      <c r="C163" s="66">
        <v>0</v>
      </c>
      <c r="D163" s="65">
        <v>0</v>
      </c>
      <c r="E163" s="66">
        <v>1</v>
      </c>
      <c r="F163" s="67"/>
      <c r="G163" s="65">
        <f t="shared" ref="G163:G179" si="20">B163-C163</f>
        <v>0</v>
      </c>
      <c r="H163" s="66">
        <f t="shared" ref="H163:H179" si="21">D163-E163</f>
        <v>-1</v>
      </c>
      <c r="I163" s="20" t="str">
        <f t="shared" ref="I163:I179" si="22">IF(C163=0, "-", IF(G163/C163&lt;10, G163/C163, "&gt;999%"))</f>
        <v>-</v>
      </c>
      <c r="J163" s="21">
        <f t="shared" ref="J163:J179" si="23">IF(E163=0, "-", IF(H163/E163&lt;10, H163/E163, "&gt;999%"))</f>
        <v>-1</v>
      </c>
    </row>
    <row r="164" spans="1:10" x14ac:dyDescent="0.2">
      <c r="A164" s="158" t="s">
        <v>198</v>
      </c>
      <c r="B164" s="65">
        <v>5</v>
      </c>
      <c r="C164" s="66">
        <v>0</v>
      </c>
      <c r="D164" s="65">
        <v>39</v>
      </c>
      <c r="E164" s="66">
        <v>0</v>
      </c>
      <c r="F164" s="67"/>
      <c r="G164" s="65">
        <f t="shared" si="20"/>
        <v>5</v>
      </c>
      <c r="H164" s="66">
        <f t="shared" si="21"/>
        <v>39</v>
      </c>
      <c r="I164" s="20" t="str">
        <f t="shared" si="22"/>
        <v>-</v>
      </c>
      <c r="J164" s="21" t="str">
        <f t="shared" si="23"/>
        <v>-</v>
      </c>
    </row>
    <row r="165" spans="1:10" x14ac:dyDescent="0.2">
      <c r="A165" s="158" t="s">
        <v>214</v>
      </c>
      <c r="B165" s="65">
        <v>85</v>
      </c>
      <c r="C165" s="66">
        <v>85</v>
      </c>
      <c r="D165" s="65">
        <v>656</v>
      </c>
      <c r="E165" s="66">
        <v>643</v>
      </c>
      <c r="F165" s="67"/>
      <c r="G165" s="65">
        <f t="shared" si="20"/>
        <v>0</v>
      </c>
      <c r="H165" s="66">
        <f t="shared" si="21"/>
        <v>13</v>
      </c>
      <c r="I165" s="20">
        <f t="shared" si="22"/>
        <v>0</v>
      </c>
      <c r="J165" s="21">
        <f t="shared" si="23"/>
        <v>2.0217729393468119E-2</v>
      </c>
    </row>
    <row r="166" spans="1:10" x14ac:dyDescent="0.2">
      <c r="A166" s="158" t="s">
        <v>469</v>
      </c>
      <c r="B166" s="65">
        <v>0</v>
      </c>
      <c r="C166" s="66">
        <v>0</v>
      </c>
      <c r="D166" s="65">
        <v>0</v>
      </c>
      <c r="E166" s="66">
        <v>62</v>
      </c>
      <c r="F166" s="67"/>
      <c r="G166" s="65">
        <f t="shared" si="20"/>
        <v>0</v>
      </c>
      <c r="H166" s="66">
        <f t="shared" si="21"/>
        <v>-62</v>
      </c>
      <c r="I166" s="20" t="str">
        <f t="shared" si="22"/>
        <v>-</v>
      </c>
      <c r="J166" s="21">
        <f t="shared" si="23"/>
        <v>-1</v>
      </c>
    </row>
    <row r="167" spans="1:10" x14ac:dyDescent="0.2">
      <c r="A167" s="158" t="s">
        <v>280</v>
      </c>
      <c r="B167" s="65">
        <v>0</v>
      </c>
      <c r="C167" s="66">
        <v>1</v>
      </c>
      <c r="D167" s="65">
        <v>0</v>
      </c>
      <c r="E167" s="66">
        <v>18</v>
      </c>
      <c r="F167" s="67"/>
      <c r="G167" s="65">
        <f t="shared" si="20"/>
        <v>-1</v>
      </c>
      <c r="H167" s="66">
        <f t="shared" si="21"/>
        <v>-18</v>
      </c>
      <c r="I167" s="20">
        <f t="shared" si="22"/>
        <v>-1</v>
      </c>
      <c r="J167" s="21">
        <f t="shared" si="23"/>
        <v>-1</v>
      </c>
    </row>
    <row r="168" spans="1:10" x14ac:dyDescent="0.2">
      <c r="A168" s="158" t="s">
        <v>215</v>
      </c>
      <c r="B168" s="65">
        <v>6</v>
      </c>
      <c r="C168" s="66">
        <v>3</v>
      </c>
      <c r="D168" s="65">
        <v>31</v>
      </c>
      <c r="E168" s="66">
        <v>19</v>
      </c>
      <c r="F168" s="67"/>
      <c r="G168" s="65">
        <f t="shared" si="20"/>
        <v>3</v>
      </c>
      <c r="H168" s="66">
        <f t="shared" si="21"/>
        <v>12</v>
      </c>
      <c r="I168" s="20">
        <f t="shared" si="22"/>
        <v>1</v>
      </c>
      <c r="J168" s="21">
        <f t="shared" si="23"/>
        <v>0.63157894736842102</v>
      </c>
    </row>
    <row r="169" spans="1:10" x14ac:dyDescent="0.2">
      <c r="A169" s="158" t="s">
        <v>392</v>
      </c>
      <c r="B169" s="65">
        <v>10</v>
      </c>
      <c r="C169" s="66">
        <v>0</v>
      </c>
      <c r="D169" s="65">
        <v>20</v>
      </c>
      <c r="E169" s="66">
        <v>0</v>
      </c>
      <c r="F169" s="67"/>
      <c r="G169" s="65">
        <f t="shared" si="20"/>
        <v>10</v>
      </c>
      <c r="H169" s="66">
        <f t="shared" si="21"/>
        <v>20</v>
      </c>
      <c r="I169" s="20" t="str">
        <f t="shared" si="22"/>
        <v>-</v>
      </c>
      <c r="J169" s="21" t="str">
        <f t="shared" si="23"/>
        <v>-</v>
      </c>
    </row>
    <row r="170" spans="1:10" x14ac:dyDescent="0.2">
      <c r="A170" s="158" t="s">
        <v>340</v>
      </c>
      <c r="B170" s="65">
        <v>49</v>
      </c>
      <c r="C170" s="66">
        <v>99</v>
      </c>
      <c r="D170" s="65">
        <v>355</v>
      </c>
      <c r="E170" s="66">
        <v>478</v>
      </c>
      <c r="F170" s="67"/>
      <c r="G170" s="65">
        <f t="shared" si="20"/>
        <v>-50</v>
      </c>
      <c r="H170" s="66">
        <f t="shared" si="21"/>
        <v>-123</v>
      </c>
      <c r="I170" s="20">
        <f t="shared" si="22"/>
        <v>-0.50505050505050508</v>
      </c>
      <c r="J170" s="21">
        <f t="shared" si="23"/>
        <v>-0.25732217573221755</v>
      </c>
    </row>
    <row r="171" spans="1:10" x14ac:dyDescent="0.2">
      <c r="A171" s="158" t="s">
        <v>405</v>
      </c>
      <c r="B171" s="65">
        <v>31</v>
      </c>
      <c r="C171" s="66">
        <v>23</v>
      </c>
      <c r="D171" s="65">
        <v>114</v>
      </c>
      <c r="E171" s="66">
        <v>113</v>
      </c>
      <c r="F171" s="67"/>
      <c r="G171" s="65">
        <f t="shared" si="20"/>
        <v>8</v>
      </c>
      <c r="H171" s="66">
        <f t="shared" si="21"/>
        <v>1</v>
      </c>
      <c r="I171" s="20">
        <f t="shared" si="22"/>
        <v>0.34782608695652173</v>
      </c>
      <c r="J171" s="21">
        <f t="shared" si="23"/>
        <v>8.8495575221238937E-3</v>
      </c>
    </row>
    <row r="172" spans="1:10" x14ac:dyDescent="0.2">
      <c r="A172" s="158" t="s">
        <v>406</v>
      </c>
      <c r="B172" s="65">
        <v>29</v>
      </c>
      <c r="C172" s="66">
        <v>22</v>
      </c>
      <c r="D172" s="65">
        <v>109</v>
      </c>
      <c r="E172" s="66">
        <v>128</v>
      </c>
      <c r="F172" s="67"/>
      <c r="G172" s="65">
        <f t="shared" si="20"/>
        <v>7</v>
      </c>
      <c r="H172" s="66">
        <f t="shared" si="21"/>
        <v>-19</v>
      </c>
      <c r="I172" s="20">
        <f t="shared" si="22"/>
        <v>0.31818181818181818</v>
      </c>
      <c r="J172" s="21">
        <f t="shared" si="23"/>
        <v>-0.1484375</v>
      </c>
    </row>
    <row r="173" spans="1:10" x14ac:dyDescent="0.2">
      <c r="A173" s="158" t="s">
        <v>235</v>
      </c>
      <c r="B173" s="65">
        <v>2</v>
      </c>
      <c r="C173" s="66">
        <v>3</v>
      </c>
      <c r="D173" s="65">
        <v>11</v>
      </c>
      <c r="E173" s="66">
        <v>3</v>
      </c>
      <c r="F173" s="67"/>
      <c r="G173" s="65">
        <f t="shared" si="20"/>
        <v>-1</v>
      </c>
      <c r="H173" s="66">
        <f t="shared" si="21"/>
        <v>8</v>
      </c>
      <c r="I173" s="20">
        <f t="shared" si="22"/>
        <v>-0.33333333333333331</v>
      </c>
      <c r="J173" s="21">
        <f t="shared" si="23"/>
        <v>2.6666666666666665</v>
      </c>
    </row>
    <row r="174" spans="1:10" x14ac:dyDescent="0.2">
      <c r="A174" s="158" t="s">
        <v>281</v>
      </c>
      <c r="B174" s="65">
        <v>6</v>
      </c>
      <c r="C174" s="66">
        <v>0</v>
      </c>
      <c r="D174" s="65">
        <v>47</v>
      </c>
      <c r="E174" s="66">
        <v>0</v>
      </c>
      <c r="F174" s="67"/>
      <c r="G174" s="65">
        <f t="shared" si="20"/>
        <v>6</v>
      </c>
      <c r="H174" s="66">
        <f t="shared" si="21"/>
        <v>47</v>
      </c>
      <c r="I174" s="20" t="str">
        <f t="shared" si="22"/>
        <v>-</v>
      </c>
      <c r="J174" s="21" t="str">
        <f t="shared" si="23"/>
        <v>-</v>
      </c>
    </row>
    <row r="175" spans="1:10" x14ac:dyDescent="0.2">
      <c r="A175" s="158" t="s">
        <v>470</v>
      </c>
      <c r="B175" s="65">
        <v>39</v>
      </c>
      <c r="C175" s="66">
        <v>0</v>
      </c>
      <c r="D175" s="65">
        <v>95</v>
      </c>
      <c r="E175" s="66">
        <v>0</v>
      </c>
      <c r="F175" s="67"/>
      <c r="G175" s="65">
        <f t="shared" si="20"/>
        <v>39</v>
      </c>
      <c r="H175" s="66">
        <f t="shared" si="21"/>
        <v>95</v>
      </c>
      <c r="I175" s="20" t="str">
        <f t="shared" si="22"/>
        <v>-</v>
      </c>
      <c r="J175" s="21" t="str">
        <f t="shared" si="23"/>
        <v>-</v>
      </c>
    </row>
    <row r="176" spans="1:10" x14ac:dyDescent="0.2">
      <c r="A176" s="158" t="s">
        <v>372</v>
      </c>
      <c r="B176" s="65">
        <v>147</v>
      </c>
      <c r="C176" s="66">
        <v>136</v>
      </c>
      <c r="D176" s="65">
        <v>366</v>
      </c>
      <c r="E176" s="66">
        <v>364</v>
      </c>
      <c r="F176" s="67"/>
      <c r="G176" s="65">
        <f t="shared" si="20"/>
        <v>11</v>
      </c>
      <c r="H176" s="66">
        <f t="shared" si="21"/>
        <v>2</v>
      </c>
      <c r="I176" s="20">
        <f t="shared" si="22"/>
        <v>8.0882352941176475E-2</v>
      </c>
      <c r="J176" s="21">
        <f t="shared" si="23"/>
        <v>5.4945054945054949E-3</v>
      </c>
    </row>
    <row r="177" spans="1:10" x14ac:dyDescent="0.2">
      <c r="A177" s="158" t="s">
        <v>295</v>
      </c>
      <c r="B177" s="65">
        <v>0</v>
      </c>
      <c r="C177" s="66">
        <v>0</v>
      </c>
      <c r="D177" s="65">
        <v>0</v>
      </c>
      <c r="E177" s="66">
        <v>13</v>
      </c>
      <c r="F177" s="67"/>
      <c r="G177" s="65">
        <f t="shared" si="20"/>
        <v>0</v>
      </c>
      <c r="H177" s="66">
        <f t="shared" si="21"/>
        <v>-13</v>
      </c>
      <c r="I177" s="20" t="str">
        <f t="shared" si="22"/>
        <v>-</v>
      </c>
      <c r="J177" s="21">
        <f t="shared" si="23"/>
        <v>-1</v>
      </c>
    </row>
    <row r="178" spans="1:10" x14ac:dyDescent="0.2">
      <c r="A178" s="158" t="s">
        <v>327</v>
      </c>
      <c r="B178" s="65">
        <v>34</v>
      </c>
      <c r="C178" s="66">
        <v>56</v>
      </c>
      <c r="D178" s="65">
        <v>230</v>
      </c>
      <c r="E178" s="66">
        <v>218</v>
      </c>
      <c r="F178" s="67"/>
      <c r="G178" s="65">
        <f t="shared" si="20"/>
        <v>-22</v>
      </c>
      <c r="H178" s="66">
        <f t="shared" si="21"/>
        <v>12</v>
      </c>
      <c r="I178" s="20">
        <f t="shared" si="22"/>
        <v>-0.39285714285714285</v>
      </c>
      <c r="J178" s="21">
        <f t="shared" si="23"/>
        <v>5.5045871559633031E-2</v>
      </c>
    </row>
    <row r="179" spans="1:10" s="160" customFormat="1" x14ac:dyDescent="0.2">
      <c r="A179" s="178" t="s">
        <v>619</v>
      </c>
      <c r="B179" s="71">
        <v>443</v>
      </c>
      <c r="C179" s="72">
        <v>428</v>
      </c>
      <c r="D179" s="71">
        <v>2073</v>
      </c>
      <c r="E179" s="72">
        <v>2060</v>
      </c>
      <c r="F179" s="73"/>
      <c r="G179" s="71">
        <f t="shared" si="20"/>
        <v>15</v>
      </c>
      <c r="H179" s="72">
        <f t="shared" si="21"/>
        <v>13</v>
      </c>
      <c r="I179" s="37">
        <f t="shared" si="22"/>
        <v>3.5046728971962614E-2</v>
      </c>
      <c r="J179" s="38">
        <f t="shared" si="23"/>
        <v>6.3106796116504851E-3</v>
      </c>
    </row>
    <row r="180" spans="1:10" x14ac:dyDescent="0.2">
      <c r="A180" s="177"/>
      <c r="B180" s="143"/>
      <c r="C180" s="144"/>
      <c r="D180" s="143"/>
      <c r="E180" s="144"/>
      <c r="F180" s="145"/>
      <c r="G180" s="143"/>
      <c r="H180" s="144"/>
      <c r="I180" s="151"/>
      <c r="J180" s="152"/>
    </row>
    <row r="181" spans="1:10" s="139" customFormat="1" x14ac:dyDescent="0.2">
      <c r="A181" s="159" t="s">
        <v>52</v>
      </c>
      <c r="B181" s="65"/>
      <c r="C181" s="66"/>
      <c r="D181" s="65"/>
      <c r="E181" s="66"/>
      <c r="F181" s="67"/>
      <c r="G181" s="65"/>
      <c r="H181" s="66"/>
      <c r="I181" s="20"/>
      <c r="J181" s="21"/>
    </row>
    <row r="182" spans="1:10" x14ac:dyDescent="0.2">
      <c r="A182" s="158" t="s">
        <v>520</v>
      </c>
      <c r="B182" s="65">
        <v>1</v>
      </c>
      <c r="C182" s="66">
        <v>0</v>
      </c>
      <c r="D182" s="65">
        <v>3</v>
      </c>
      <c r="E182" s="66">
        <v>0</v>
      </c>
      <c r="F182" s="67"/>
      <c r="G182" s="65">
        <f t="shared" ref="G182:G187" si="24">B182-C182</f>
        <v>1</v>
      </c>
      <c r="H182" s="66">
        <f t="shared" ref="H182:H187" si="25">D182-E182</f>
        <v>3</v>
      </c>
      <c r="I182" s="20" t="str">
        <f t="shared" ref="I182:I187" si="26">IF(C182=0, "-", IF(G182/C182&lt;10, G182/C182, "&gt;999%"))</f>
        <v>-</v>
      </c>
      <c r="J182" s="21" t="str">
        <f t="shared" ref="J182:J187" si="27">IF(E182=0, "-", IF(H182/E182&lt;10, H182/E182, "&gt;999%"))</f>
        <v>-</v>
      </c>
    </row>
    <row r="183" spans="1:10" x14ac:dyDescent="0.2">
      <c r="A183" s="158" t="s">
        <v>510</v>
      </c>
      <c r="B183" s="65">
        <v>1</v>
      </c>
      <c r="C183" s="66">
        <v>4</v>
      </c>
      <c r="D183" s="65">
        <v>12</v>
      </c>
      <c r="E183" s="66">
        <v>8</v>
      </c>
      <c r="F183" s="67"/>
      <c r="G183" s="65">
        <f t="shared" si="24"/>
        <v>-3</v>
      </c>
      <c r="H183" s="66">
        <f t="shared" si="25"/>
        <v>4</v>
      </c>
      <c r="I183" s="20">
        <f t="shared" si="26"/>
        <v>-0.75</v>
      </c>
      <c r="J183" s="21">
        <f t="shared" si="27"/>
        <v>0.5</v>
      </c>
    </row>
    <row r="184" spans="1:10" x14ac:dyDescent="0.2">
      <c r="A184" s="158" t="s">
        <v>521</v>
      </c>
      <c r="B184" s="65">
        <v>1</v>
      </c>
      <c r="C184" s="66">
        <v>1</v>
      </c>
      <c r="D184" s="65">
        <v>1</v>
      </c>
      <c r="E184" s="66">
        <v>6</v>
      </c>
      <c r="F184" s="67"/>
      <c r="G184" s="65">
        <f t="shared" si="24"/>
        <v>0</v>
      </c>
      <c r="H184" s="66">
        <f t="shared" si="25"/>
        <v>-5</v>
      </c>
      <c r="I184" s="20">
        <f t="shared" si="26"/>
        <v>0</v>
      </c>
      <c r="J184" s="21">
        <f t="shared" si="27"/>
        <v>-0.83333333333333337</v>
      </c>
    </row>
    <row r="185" spans="1:10" x14ac:dyDescent="0.2">
      <c r="A185" s="158" t="s">
        <v>522</v>
      </c>
      <c r="B185" s="65">
        <v>4</v>
      </c>
      <c r="C185" s="66">
        <v>3</v>
      </c>
      <c r="D185" s="65">
        <v>4</v>
      </c>
      <c r="E185" s="66">
        <v>4</v>
      </c>
      <c r="F185" s="67"/>
      <c r="G185" s="65">
        <f t="shared" si="24"/>
        <v>1</v>
      </c>
      <c r="H185" s="66">
        <f t="shared" si="25"/>
        <v>0</v>
      </c>
      <c r="I185" s="20">
        <f t="shared" si="26"/>
        <v>0.33333333333333331</v>
      </c>
      <c r="J185" s="21">
        <f t="shared" si="27"/>
        <v>0</v>
      </c>
    </row>
    <row r="186" spans="1:10" x14ac:dyDescent="0.2">
      <c r="A186" s="158" t="s">
        <v>532</v>
      </c>
      <c r="B186" s="65">
        <v>1</v>
      </c>
      <c r="C186" s="66">
        <v>1</v>
      </c>
      <c r="D186" s="65">
        <v>2</v>
      </c>
      <c r="E186" s="66">
        <v>5</v>
      </c>
      <c r="F186" s="67"/>
      <c r="G186" s="65">
        <f t="shared" si="24"/>
        <v>0</v>
      </c>
      <c r="H186" s="66">
        <f t="shared" si="25"/>
        <v>-3</v>
      </c>
      <c r="I186" s="20">
        <f t="shared" si="26"/>
        <v>0</v>
      </c>
      <c r="J186" s="21">
        <f t="shared" si="27"/>
        <v>-0.6</v>
      </c>
    </row>
    <row r="187" spans="1:10" s="160" customFormat="1" x14ac:dyDescent="0.2">
      <c r="A187" s="178" t="s">
        <v>620</v>
      </c>
      <c r="B187" s="71">
        <v>8</v>
      </c>
      <c r="C187" s="72">
        <v>9</v>
      </c>
      <c r="D187" s="71">
        <v>22</v>
      </c>
      <c r="E187" s="72">
        <v>23</v>
      </c>
      <c r="F187" s="73"/>
      <c r="G187" s="71">
        <f t="shared" si="24"/>
        <v>-1</v>
      </c>
      <c r="H187" s="72">
        <f t="shared" si="25"/>
        <v>-1</v>
      </c>
      <c r="I187" s="37">
        <f t="shared" si="26"/>
        <v>-0.1111111111111111</v>
      </c>
      <c r="J187" s="38">
        <f t="shared" si="27"/>
        <v>-4.3478260869565216E-2</v>
      </c>
    </row>
    <row r="188" spans="1:10" x14ac:dyDescent="0.2">
      <c r="A188" s="177"/>
      <c r="B188" s="143"/>
      <c r="C188" s="144"/>
      <c r="D188" s="143"/>
      <c r="E188" s="144"/>
      <c r="F188" s="145"/>
      <c r="G188" s="143"/>
      <c r="H188" s="144"/>
      <c r="I188" s="151"/>
      <c r="J188" s="152"/>
    </row>
    <row r="189" spans="1:10" s="139" customFormat="1" x14ac:dyDescent="0.2">
      <c r="A189" s="159" t="s">
        <v>53</v>
      </c>
      <c r="B189" s="65"/>
      <c r="C189" s="66"/>
      <c r="D189" s="65"/>
      <c r="E189" s="66"/>
      <c r="F189" s="67"/>
      <c r="G189" s="65"/>
      <c r="H189" s="66"/>
      <c r="I189" s="20"/>
      <c r="J189" s="21"/>
    </row>
    <row r="190" spans="1:10" x14ac:dyDescent="0.2">
      <c r="A190" s="158" t="s">
        <v>533</v>
      </c>
      <c r="B190" s="65">
        <v>21</v>
      </c>
      <c r="C190" s="66">
        <v>9</v>
      </c>
      <c r="D190" s="65">
        <v>88</v>
      </c>
      <c r="E190" s="66">
        <v>39</v>
      </c>
      <c r="F190" s="67"/>
      <c r="G190" s="65">
        <f>B190-C190</f>
        <v>12</v>
      </c>
      <c r="H190" s="66">
        <f>D190-E190</f>
        <v>49</v>
      </c>
      <c r="I190" s="20">
        <f>IF(C190=0, "-", IF(G190/C190&lt;10, G190/C190, "&gt;999%"))</f>
        <v>1.3333333333333333</v>
      </c>
      <c r="J190" s="21">
        <f>IF(E190=0, "-", IF(H190/E190&lt;10, H190/E190, "&gt;999%"))</f>
        <v>1.2564102564102564</v>
      </c>
    </row>
    <row r="191" spans="1:10" x14ac:dyDescent="0.2">
      <c r="A191" s="158" t="s">
        <v>511</v>
      </c>
      <c r="B191" s="65">
        <v>50</v>
      </c>
      <c r="C191" s="66">
        <v>28</v>
      </c>
      <c r="D191" s="65">
        <v>234</v>
      </c>
      <c r="E191" s="66">
        <v>181</v>
      </c>
      <c r="F191" s="67"/>
      <c r="G191" s="65">
        <f>B191-C191</f>
        <v>22</v>
      </c>
      <c r="H191" s="66">
        <f>D191-E191</f>
        <v>53</v>
      </c>
      <c r="I191" s="20">
        <f>IF(C191=0, "-", IF(G191/C191&lt;10, G191/C191, "&gt;999%"))</f>
        <v>0.7857142857142857</v>
      </c>
      <c r="J191" s="21">
        <f>IF(E191=0, "-", IF(H191/E191&lt;10, H191/E191, "&gt;999%"))</f>
        <v>0.29281767955801102</v>
      </c>
    </row>
    <row r="192" spans="1:10" x14ac:dyDescent="0.2">
      <c r="A192" s="158" t="s">
        <v>523</v>
      </c>
      <c r="B192" s="65">
        <v>42</v>
      </c>
      <c r="C192" s="66">
        <v>50</v>
      </c>
      <c r="D192" s="65">
        <v>169</v>
      </c>
      <c r="E192" s="66">
        <v>165</v>
      </c>
      <c r="F192" s="67"/>
      <c r="G192" s="65">
        <f>B192-C192</f>
        <v>-8</v>
      </c>
      <c r="H192" s="66">
        <f>D192-E192</f>
        <v>4</v>
      </c>
      <c r="I192" s="20">
        <f>IF(C192=0, "-", IF(G192/C192&lt;10, G192/C192, "&gt;999%"))</f>
        <v>-0.16</v>
      </c>
      <c r="J192" s="21">
        <f>IF(E192=0, "-", IF(H192/E192&lt;10, H192/E192, "&gt;999%"))</f>
        <v>2.4242424242424242E-2</v>
      </c>
    </row>
    <row r="193" spans="1:10" s="160" customFormat="1" x14ac:dyDescent="0.2">
      <c r="A193" s="178" t="s">
        <v>621</v>
      </c>
      <c r="B193" s="71">
        <v>113</v>
      </c>
      <c r="C193" s="72">
        <v>87</v>
      </c>
      <c r="D193" s="71">
        <v>491</v>
      </c>
      <c r="E193" s="72">
        <v>385</v>
      </c>
      <c r="F193" s="73"/>
      <c r="G193" s="71">
        <f>B193-C193</f>
        <v>26</v>
      </c>
      <c r="H193" s="72">
        <f>D193-E193</f>
        <v>106</v>
      </c>
      <c r="I193" s="37">
        <f>IF(C193=0, "-", IF(G193/C193&lt;10, G193/C193, "&gt;999%"))</f>
        <v>0.2988505747126437</v>
      </c>
      <c r="J193" s="38">
        <f>IF(E193=0, "-", IF(H193/E193&lt;10, H193/E193, "&gt;999%"))</f>
        <v>0.27532467532467531</v>
      </c>
    </row>
    <row r="194" spans="1:10" x14ac:dyDescent="0.2">
      <c r="A194" s="177"/>
      <c r="B194" s="143"/>
      <c r="C194" s="144"/>
      <c r="D194" s="143"/>
      <c r="E194" s="144"/>
      <c r="F194" s="145"/>
      <c r="G194" s="143"/>
      <c r="H194" s="144"/>
      <c r="I194" s="151"/>
      <c r="J194" s="152"/>
    </row>
    <row r="195" spans="1:10" s="139" customFormat="1" x14ac:dyDescent="0.2">
      <c r="A195" s="159" t="s">
        <v>54</v>
      </c>
      <c r="B195" s="65"/>
      <c r="C195" s="66"/>
      <c r="D195" s="65"/>
      <c r="E195" s="66"/>
      <c r="F195" s="67"/>
      <c r="G195" s="65"/>
      <c r="H195" s="66"/>
      <c r="I195" s="20"/>
      <c r="J195" s="21"/>
    </row>
    <row r="196" spans="1:10" x14ac:dyDescent="0.2">
      <c r="A196" s="158" t="s">
        <v>482</v>
      </c>
      <c r="B196" s="65">
        <v>46</v>
      </c>
      <c r="C196" s="66">
        <v>30</v>
      </c>
      <c r="D196" s="65">
        <v>254</v>
      </c>
      <c r="E196" s="66">
        <v>172</v>
      </c>
      <c r="F196" s="67"/>
      <c r="G196" s="65">
        <f>B196-C196</f>
        <v>16</v>
      </c>
      <c r="H196" s="66">
        <f>D196-E196</f>
        <v>82</v>
      </c>
      <c r="I196" s="20">
        <f>IF(C196=0, "-", IF(G196/C196&lt;10, G196/C196, "&gt;999%"))</f>
        <v>0.53333333333333333</v>
      </c>
      <c r="J196" s="21">
        <f>IF(E196=0, "-", IF(H196/E196&lt;10, H196/E196, "&gt;999%"))</f>
        <v>0.47674418604651164</v>
      </c>
    </row>
    <row r="197" spans="1:10" x14ac:dyDescent="0.2">
      <c r="A197" s="158" t="s">
        <v>492</v>
      </c>
      <c r="B197" s="65">
        <v>143</v>
      </c>
      <c r="C197" s="66">
        <v>165</v>
      </c>
      <c r="D197" s="65">
        <v>834</v>
      </c>
      <c r="E197" s="66">
        <v>790</v>
      </c>
      <c r="F197" s="67"/>
      <c r="G197" s="65">
        <f>B197-C197</f>
        <v>-22</v>
      </c>
      <c r="H197" s="66">
        <f>D197-E197</f>
        <v>44</v>
      </c>
      <c r="I197" s="20">
        <f>IF(C197=0, "-", IF(G197/C197&lt;10, G197/C197, "&gt;999%"))</f>
        <v>-0.13333333333333333</v>
      </c>
      <c r="J197" s="21">
        <f>IF(E197=0, "-", IF(H197/E197&lt;10, H197/E197, "&gt;999%"))</f>
        <v>5.5696202531645568E-2</v>
      </c>
    </row>
    <row r="198" spans="1:10" x14ac:dyDescent="0.2">
      <c r="A198" s="158" t="s">
        <v>407</v>
      </c>
      <c r="B198" s="65">
        <v>82</v>
      </c>
      <c r="C198" s="66">
        <v>65</v>
      </c>
      <c r="D198" s="65">
        <v>473</v>
      </c>
      <c r="E198" s="66">
        <v>362</v>
      </c>
      <c r="F198" s="67"/>
      <c r="G198" s="65">
        <f>B198-C198</f>
        <v>17</v>
      </c>
      <c r="H198" s="66">
        <f>D198-E198</f>
        <v>111</v>
      </c>
      <c r="I198" s="20">
        <f>IF(C198=0, "-", IF(G198/C198&lt;10, G198/C198, "&gt;999%"))</f>
        <v>0.26153846153846155</v>
      </c>
      <c r="J198" s="21">
        <f>IF(E198=0, "-", IF(H198/E198&lt;10, H198/E198, "&gt;999%"))</f>
        <v>0.30662983425414364</v>
      </c>
    </row>
    <row r="199" spans="1:10" s="160" customFormat="1" x14ac:dyDescent="0.2">
      <c r="A199" s="178" t="s">
        <v>622</v>
      </c>
      <c r="B199" s="71">
        <v>271</v>
      </c>
      <c r="C199" s="72">
        <v>260</v>
      </c>
      <c r="D199" s="71">
        <v>1561</v>
      </c>
      <c r="E199" s="72">
        <v>1324</v>
      </c>
      <c r="F199" s="73"/>
      <c r="G199" s="71">
        <f>B199-C199</f>
        <v>11</v>
      </c>
      <c r="H199" s="72">
        <f>D199-E199</f>
        <v>237</v>
      </c>
      <c r="I199" s="37">
        <f>IF(C199=0, "-", IF(G199/C199&lt;10, G199/C199, "&gt;999%"))</f>
        <v>4.230769230769231E-2</v>
      </c>
      <c r="J199" s="38">
        <f>IF(E199=0, "-", IF(H199/E199&lt;10, H199/E199, "&gt;999%"))</f>
        <v>0.17900302114803626</v>
      </c>
    </row>
    <row r="200" spans="1:10" x14ac:dyDescent="0.2">
      <c r="A200" s="177"/>
      <c r="B200" s="143"/>
      <c r="C200" s="144"/>
      <c r="D200" s="143"/>
      <c r="E200" s="144"/>
      <c r="F200" s="145"/>
      <c r="G200" s="143"/>
      <c r="H200" s="144"/>
      <c r="I200" s="151"/>
      <c r="J200" s="152"/>
    </row>
    <row r="201" spans="1:10" s="139" customFormat="1" x14ac:dyDescent="0.2">
      <c r="A201" s="159" t="s">
        <v>55</v>
      </c>
      <c r="B201" s="65"/>
      <c r="C201" s="66"/>
      <c r="D201" s="65"/>
      <c r="E201" s="66"/>
      <c r="F201" s="67"/>
      <c r="G201" s="65"/>
      <c r="H201" s="66"/>
      <c r="I201" s="20"/>
      <c r="J201" s="21"/>
    </row>
    <row r="202" spans="1:10" x14ac:dyDescent="0.2">
      <c r="A202" s="158" t="s">
        <v>458</v>
      </c>
      <c r="B202" s="65">
        <v>2</v>
      </c>
      <c r="C202" s="66">
        <v>0</v>
      </c>
      <c r="D202" s="65">
        <v>2</v>
      </c>
      <c r="E202" s="66">
        <v>0</v>
      </c>
      <c r="F202" s="67"/>
      <c r="G202" s="65">
        <f>B202-C202</f>
        <v>2</v>
      </c>
      <c r="H202" s="66">
        <f>D202-E202</f>
        <v>2</v>
      </c>
      <c r="I202" s="20" t="str">
        <f>IF(C202=0, "-", IF(G202/C202&lt;10, G202/C202, "&gt;999%"))</f>
        <v>-</v>
      </c>
      <c r="J202" s="21" t="str">
        <f>IF(E202=0, "-", IF(H202/E202&lt;10, H202/E202, "&gt;999%"))</f>
        <v>-</v>
      </c>
    </row>
    <row r="203" spans="1:10" s="160" customFormat="1" x14ac:dyDescent="0.2">
      <c r="A203" s="178" t="s">
        <v>623</v>
      </c>
      <c r="B203" s="71">
        <v>2</v>
      </c>
      <c r="C203" s="72">
        <v>0</v>
      </c>
      <c r="D203" s="71">
        <v>2</v>
      </c>
      <c r="E203" s="72">
        <v>0</v>
      </c>
      <c r="F203" s="73"/>
      <c r="G203" s="71">
        <f>B203-C203</f>
        <v>2</v>
      </c>
      <c r="H203" s="72">
        <f>D203-E203</f>
        <v>2</v>
      </c>
      <c r="I203" s="37" t="str">
        <f>IF(C203=0, "-", IF(G203/C203&lt;10, G203/C203, "&gt;999%"))</f>
        <v>-</v>
      </c>
      <c r="J203" s="38" t="str">
        <f>IF(E203=0, "-", IF(H203/E203&lt;10, H203/E203, "&gt;999%"))</f>
        <v>-</v>
      </c>
    </row>
    <row r="204" spans="1:10" x14ac:dyDescent="0.2">
      <c r="A204" s="177"/>
      <c r="B204" s="143"/>
      <c r="C204" s="144"/>
      <c r="D204" s="143"/>
      <c r="E204" s="144"/>
      <c r="F204" s="145"/>
      <c r="G204" s="143"/>
      <c r="H204" s="144"/>
      <c r="I204" s="151"/>
      <c r="J204" s="152"/>
    </row>
    <row r="205" spans="1:10" s="139" customFormat="1" x14ac:dyDescent="0.2">
      <c r="A205" s="159" t="s">
        <v>56</v>
      </c>
      <c r="B205" s="65"/>
      <c r="C205" s="66"/>
      <c r="D205" s="65"/>
      <c r="E205" s="66"/>
      <c r="F205" s="67"/>
      <c r="G205" s="65"/>
      <c r="H205" s="66"/>
      <c r="I205" s="20"/>
      <c r="J205" s="21"/>
    </row>
    <row r="206" spans="1:10" x14ac:dyDescent="0.2">
      <c r="A206" s="158" t="s">
        <v>534</v>
      </c>
      <c r="B206" s="65">
        <v>4</v>
      </c>
      <c r="C206" s="66">
        <v>0</v>
      </c>
      <c r="D206" s="65">
        <v>24</v>
      </c>
      <c r="E206" s="66">
        <v>2</v>
      </c>
      <c r="F206" s="67"/>
      <c r="G206" s="65">
        <f>B206-C206</f>
        <v>4</v>
      </c>
      <c r="H206" s="66">
        <f>D206-E206</f>
        <v>22</v>
      </c>
      <c r="I206" s="20" t="str">
        <f>IF(C206=0, "-", IF(G206/C206&lt;10, G206/C206, "&gt;999%"))</f>
        <v>-</v>
      </c>
      <c r="J206" s="21" t="str">
        <f>IF(E206=0, "-", IF(H206/E206&lt;10, H206/E206, "&gt;999%"))</f>
        <v>&gt;999%</v>
      </c>
    </row>
    <row r="207" spans="1:10" x14ac:dyDescent="0.2">
      <c r="A207" s="158" t="s">
        <v>524</v>
      </c>
      <c r="B207" s="65">
        <v>0</v>
      </c>
      <c r="C207" s="66">
        <v>0</v>
      </c>
      <c r="D207" s="65">
        <v>2</v>
      </c>
      <c r="E207" s="66">
        <v>0</v>
      </c>
      <c r="F207" s="67"/>
      <c r="G207" s="65">
        <f>B207-C207</f>
        <v>0</v>
      </c>
      <c r="H207" s="66">
        <f>D207-E207</f>
        <v>2</v>
      </c>
      <c r="I207" s="20" t="str">
        <f>IF(C207=0, "-", IF(G207/C207&lt;10, G207/C207, "&gt;999%"))</f>
        <v>-</v>
      </c>
      <c r="J207" s="21" t="str">
        <f>IF(E207=0, "-", IF(H207/E207&lt;10, H207/E207, "&gt;999%"))</f>
        <v>-</v>
      </c>
    </row>
    <row r="208" spans="1:10" x14ac:dyDescent="0.2">
      <c r="A208" s="158" t="s">
        <v>512</v>
      </c>
      <c r="B208" s="65">
        <v>3</v>
      </c>
      <c r="C208" s="66">
        <v>4</v>
      </c>
      <c r="D208" s="65">
        <v>13</v>
      </c>
      <c r="E208" s="66">
        <v>17</v>
      </c>
      <c r="F208" s="67"/>
      <c r="G208" s="65">
        <f>B208-C208</f>
        <v>-1</v>
      </c>
      <c r="H208" s="66">
        <f>D208-E208</f>
        <v>-4</v>
      </c>
      <c r="I208" s="20">
        <f>IF(C208=0, "-", IF(G208/C208&lt;10, G208/C208, "&gt;999%"))</f>
        <v>-0.25</v>
      </c>
      <c r="J208" s="21">
        <f>IF(E208=0, "-", IF(H208/E208&lt;10, H208/E208, "&gt;999%"))</f>
        <v>-0.23529411764705882</v>
      </c>
    </row>
    <row r="209" spans="1:10" x14ac:dyDescent="0.2">
      <c r="A209" s="158" t="s">
        <v>513</v>
      </c>
      <c r="B209" s="65">
        <v>0</v>
      </c>
      <c r="C209" s="66">
        <v>2</v>
      </c>
      <c r="D209" s="65">
        <v>0</v>
      </c>
      <c r="E209" s="66">
        <v>3</v>
      </c>
      <c r="F209" s="67"/>
      <c r="G209" s="65">
        <f>B209-C209</f>
        <v>-2</v>
      </c>
      <c r="H209" s="66">
        <f>D209-E209</f>
        <v>-3</v>
      </c>
      <c r="I209" s="20">
        <f>IF(C209=0, "-", IF(G209/C209&lt;10, G209/C209, "&gt;999%"))</f>
        <v>-1</v>
      </c>
      <c r="J209" s="21">
        <f>IF(E209=0, "-", IF(H209/E209&lt;10, H209/E209, "&gt;999%"))</f>
        <v>-1</v>
      </c>
    </row>
    <row r="210" spans="1:10" s="160" customFormat="1" x14ac:dyDescent="0.2">
      <c r="A210" s="178" t="s">
        <v>624</v>
      </c>
      <c r="B210" s="71">
        <v>7</v>
      </c>
      <c r="C210" s="72">
        <v>6</v>
      </c>
      <c r="D210" s="71">
        <v>39</v>
      </c>
      <c r="E210" s="72">
        <v>22</v>
      </c>
      <c r="F210" s="73"/>
      <c r="G210" s="71">
        <f>B210-C210</f>
        <v>1</v>
      </c>
      <c r="H210" s="72">
        <f>D210-E210</f>
        <v>17</v>
      </c>
      <c r="I210" s="37">
        <f>IF(C210=0, "-", IF(G210/C210&lt;10, G210/C210, "&gt;999%"))</f>
        <v>0.16666666666666666</v>
      </c>
      <c r="J210" s="38">
        <f>IF(E210=0, "-", IF(H210/E210&lt;10, H210/E210, "&gt;999%"))</f>
        <v>0.77272727272727271</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362</v>
      </c>
      <c r="B213" s="65">
        <v>0</v>
      </c>
      <c r="C213" s="66">
        <v>6</v>
      </c>
      <c r="D213" s="65">
        <v>8</v>
      </c>
      <c r="E213" s="66">
        <v>11</v>
      </c>
      <c r="F213" s="67"/>
      <c r="G213" s="65">
        <f t="shared" ref="G213:G219" si="28">B213-C213</f>
        <v>-6</v>
      </c>
      <c r="H213" s="66">
        <f t="shared" ref="H213:H219" si="29">D213-E213</f>
        <v>-3</v>
      </c>
      <c r="I213" s="20">
        <f t="shared" ref="I213:I219" si="30">IF(C213=0, "-", IF(G213/C213&lt;10, G213/C213, "&gt;999%"))</f>
        <v>-1</v>
      </c>
      <c r="J213" s="21">
        <f t="shared" ref="J213:J219" si="31">IF(E213=0, "-", IF(H213/E213&lt;10, H213/E213, "&gt;999%"))</f>
        <v>-0.27272727272727271</v>
      </c>
    </row>
    <row r="214" spans="1:10" x14ac:dyDescent="0.2">
      <c r="A214" s="158" t="s">
        <v>431</v>
      </c>
      <c r="B214" s="65">
        <v>1</v>
      </c>
      <c r="C214" s="66">
        <v>2</v>
      </c>
      <c r="D214" s="65">
        <v>10</v>
      </c>
      <c r="E214" s="66">
        <v>6</v>
      </c>
      <c r="F214" s="67"/>
      <c r="G214" s="65">
        <f t="shared" si="28"/>
        <v>-1</v>
      </c>
      <c r="H214" s="66">
        <f t="shared" si="29"/>
        <v>4</v>
      </c>
      <c r="I214" s="20">
        <f t="shared" si="30"/>
        <v>-0.5</v>
      </c>
      <c r="J214" s="21">
        <f t="shared" si="31"/>
        <v>0.66666666666666663</v>
      </c>
    </row>
    <row r="215" spans="1:10" x14ac:dyDescent="0.2">
      <c r="A215" s="158" t="s">
        <v>306</v>
      </c>
      <c r="B215" s="65">
        <v>1</v>
      </c>
      <c r="C215" s="66">
        <v>1</v>
      </c>
      <c r="D215" s="65">
        <v>2</v>
      </c>
      <c r="E215" s="66">
        <v>1</v>
      </c>
      <c r="F215" s="67"/>
      <c r="G215" s="65">
        <f t="shared" si="28"/>
        <v>0</v>
      </c>
      <c r="H215" s="66">
        <f t="shared" si="29"/>
        <v>1</v>
      </c>
      <c r="I215" s="20">
        <f t="shared" si="30"/>
        <v>0</v>
      </c>
      <c r="J215" s="21">
        <f t="shared" si="31"/>
        <v>1</v>
      </c>
    </row>
    <row r="216" spans="1:10" x14ac:dyDescent="0.2">
      <c r="A216" s="158" t="s">
        <v>432</v>
      </c>
      <c r="B216" s="65">
        <v>1</v>
      </c>
      <c r="C216" s="66">
        <v>0</v>
      </c>
      <c r="D216" s="65">
        <v>2</v>
      </c>
      <c r="E216" s="66">
        <v>1</v>
      </c>
      <c r="F216" s="67"/>
      <c r="G216" s="65">
        <f t="shared" si="28"/>
        <v>1</v>
      </c>
      <c r="H216" s="66">
        <f t="shared" si="29"/>
        <v>1</v>
      </c>
      <c r="I216" s="20" t="str">
        <f t="shared" si="30"/>
        <v>-</v>
      </c>
      <c r="J216" s="21">
        <f t="shared" si="31"/>
        <v>1</v>
      </c>
    </row>
    <row r="217" spans="1:10" x14ac:dyDescent="0.2">
      <c r="A217" s="158" t="s">
        <v>248</v>
      </c>
      <c r="B217" s="65">
        <v>0</v>
      </c>
      <c r="C217" s="66">
        <v>4</v>
      </c>
      <c r="D217" s="65">
        <v>4</v>
      </c>
      <c r="E217" s="66">
        <v>4</v>
      </c>
      <c r="F217" s="67"/>
      <c r="G217" s="65">
        <f t="shared" si="28"/>
        <v>-4</v>
      </c>
      <c r="H217" s="66">
        <f t="shared" si="29"/>
        <v>0</v>
      </c>
      <c r="I217" s="20">
        <f t="shared" si="30"/>
        <v>-1</v>
      </c>
      <c r="J217" s="21">
        <f t="shared" si="31"/>
        <v>0</v>
      </c>
    </row>
    <row r="218" spans="1:10" x14ac:dyDescent="0.2">
      <c r="A218" s="158" t="s">
        <v>264</v>
      </c>
      <c r="B218" s="65">
        <v>0</v>
      </c>
      <c r="C218" s="66">
        <v>0</v>
      </c>
      <c r="D218" s="65">
        <v>2</v>
      </c>
      <c r="E218" s="66">
        <v>0</v>
      </c>
      <c r="F218" s="67"/>
      <c r="G218" s="65">
        <f t="shared" si="28"/>
        <v>0</v>
      </c>
      <c r="H218" s="66">
        <f t="shared" si="29"/>
        <v>2</v>
      </c>
      <c r="I218" s="20" t="str">
        <f t="shared" si="30"/>
        <v>-</v>
      </c>
      <c r="J218" s="21" t="str">
        <f t="shared" si="31"/>
        <v>-</v>
      </c>
    </row>
    <row r="219" spans="1:10" s="160" customFormat="1" x14ac:dyDescent="0.2">
      <c r="A219" s="178" t="s">
        <v>625</v>
      </c>
      <c r="B219" s="71">
        <v>3</v>
      </c>
      <c r="C219" s="72">
        <v>13</v>
      </c>
      <c r="D219" s="71">
        <v>28</v>
      </c>
      <c r="E219" s="72">
        <v>23</v>
      </c>
      <c r="F219" s="73"/>
      <c r="G219" s="71">
        <f t="shared" si="28"/>
        <v>-10</v>
      </c>
      <c r="H219" s="72">
        <f t="shared" si="29"/>
        <v>5</v>
      </c>
      <c r="I219" s="37">
        <f t="shared" si="30"/>
        <v>-0.76923076923076927</v>
      </c>
      <c r="J219" s="38">
        <f t="shared" si="31"/>
        <v>0.21739130434782608</v>
      </c>
    </row>
    <row r="220" spans="1:10" x14ac:dyDescent="0.2">
      <c r="A220" s="177"/>
      <c r="B220" s="143"/>
      <c r="C220" s="144"/>
      <c r="D220" s="143"/>
      <c r="E220" s="144"/>
      <c r="F220" s="145"/>
      <c r="G220" s="143"/>
      <c r="H220" s="144"/>
      <c r="I220" s="151"/>
      <c r="J220" s="152"/>
    </row>
    <row r="221" spans="1:10" s="139" customFormat="1" x14ac:dyDescent="0.2">
      <c r="A221" s="159" t="s">
        <v>58</v>
      </c>
      <c r="B221" s="65"/>
      <c r="C221" s="66"/>
      <c r="D221" s="65"/>
      <c r="E221" s="66"/>
      <c r="F221" s="67"/>
      <c r="G221" s="65"/>
      <c r="H221" s="66"/>
      <c r="I221" s="20"/>
      <c r="J221" s="21"/>
    </row>
    <row r="222" spans="1:10" x14ac:dyDescent="0.2">
      <c r="A222" s="158" t="s">
        <v>373</v>
      </c>
      <c r="B222" s="65">
        <v>2</v>
      </c>
      <c r="C222" s="66">
        <v>6</v>
      </c>
      <c r="D222" s="65">
        <v>10</v>
      </c>
      <c r="E222" s="66">
        <v>18</v>
      </c>
      <c r="F222" s="67"/>
      <c r="G222" s="65">
        <f t="shared" ref="G222:G227" si="32">B222-C222</f>
        <v>-4</v>
      </c>
      <c r="H222" s="66">
        <f t="shared" ref="H222:H227" si="33">D222-E222</f>
        <v>-8</v>
      </c>
      <c r="I222" s="20">
        <f t="shared" ref="I222:I227" si="34">IF(C222=0, "-", IF(G222/C222&lt;10, G222/C222, "&gt;999%"))</f>
        <v>-0.66666666666666663</v>
      </c>
      <c r="J222" s="21">
        <f t="shared" ref="J222:J227" si="35">IF(E222=0, "-", IF(H222/E222&lt;10, H222/E222, "&gt;999%"))</f>
        <v>-0.44444444444444442</v>
      </c>
    </row>
    <row r="223" spans="1:10" x14ac:dyDescent="0.2">
      <c r="A223" s="158" t="s">
        <v>341</v>
      </c>
      <c r="B223" s="65">
        <v>17</v>
      </c>
      <c r="C223" s="66">
        <v>1</v>
      </c>
      <c r="D223" s="65">
        <v>43</v>
      </c>
      <c r="E223" s="66">
        <v>20</v>
      </c>
      <c r="F223" s="67"/>
      <c r="G223" s="65">
        <f t="shared" si="32"/>
        <v>16</v>
      </c>
      <c r="H223" s="66">
        <f t="shared" si="33"/>
        <v>23</v>
      </c>
      <c r="I223" s="20" t="str">
        <f t="shared" si="34"/>
        <v>&gt;999%</v>
      </c>
      <c r="J223" s="21">
        <f t="shared" si="35"/>
        <v>1.1499999999999999</v>
      </c>
    </row>
    <row r="224" spans="1:10" x14ac:dyDescent="0.2">
      <c r="A224" s="158" t="s">
        <v>493</v>
      </c>
      <c r="B224" s="65">
        <v>5</v>
      </c>
      <c r="C224" s="66">
        <v>3</v>
      </c>
      <c r="D224" s="65">
        <v>35</v>
      </c>
      <c r="E224" s="66">
        <v>21</v>
      </c>
      <c r="F224" s="67"/>
      <c r="G224" s="65">
        <f t="shared" si="32"/>
        <v>2</v>
      </c>
      <c r="H224" s="66">
        <f t="shared" si="33"/>
        <v>14</v>
      </c>
      <c r="I224" s="20">
        <f t="shared" si="34"/>
        <v>0.66666666666666663</v>
      </c>
      <c r="J224" s="21">
        <f t="shared" si="35"/>
        <v>0.66666666666666663</v>
      </c>
    </row>
    <row r="225" spans="1:10" x14ac:dyDescent="0.2">
      <c r="A225" s="158" t="s">
        <v>408</v>
      </c>
      <c r="B225" s="65">
        <v>3</v>
      </c>
      <c r="C225" s="66">
        <v>23</v>
      </c>
      <c r="D225" s="65">
        <v>50</v>
      </c>
      <c r="E225" s="66">
        <v>75</v>
      </c>
      <c r="F225" s="67"/>
      <c r="G225" s="65">
        <f t="shared" si="32"/>
        <v>-20</v>
      </c>
      <c r="H225" s="66">
        <f t="shared" si="33"/>
        <v>-25</v>
      </c>
      <c r="I225" s="20">
        <f t="shared" si="34"/>
        <v>-0.86956521739130432</v>
      </c>
      <c r="J225" s="21">
        <f t="shared" si="35"/>
        <v>-0.33333333333333331</v>
      </c>
    </row>
    <row r="226" spans="1:10" x14ac:dyDescent="0.2">
      <c r="A226" s="158" t="s">
        <v>409</v>
      </c>
      <c r="B226" s="65">
        <v>7</v>
      </c>
      <c r="C226" s="66">
        <v>7</v>
      </c>
      <c r="D226" s="65">
        <v>23</v>
      </c>
      <c r="E226" s="66">
        <v>43</v>
      </c>
      <c r="F226" s="67"/>
      <c r="G226" s="65">
        <f t="shared" si="32"/>
        <v>0</v>
      </c>
      <c r="H226" s="66">
        <f t="shared" si="33"/>
        <v>-20</v>
      </c>
      <c r="I226" s="20">
        <f t="shared" si="34"/>
        <v>0</v>
      </c>
      <c r="J226" s="21">
        <f t="shared" si="35"/>
        <v>-0.46511627906976744</v>
      </c>
    </row>
    <row r="227" spans="1:10" s="160" customFormat="1" x14ac:dyDescent="0.2">
      <c r="A227" s="178" t="s">
        <v>626</v>
      </c>
      <c r="B227" s="71">
        <v>34</v>
      </c>
      <c r="C227" s="72">
        <v>40</v>
      </c>
      <c r="D227" s="71">
        <v>161</v>
      </c>
      <c r="E227" s="72">
        <v>177</v>
      </c>
      <c r="F227" s="73"/>
      <c r="G227" s="71">
        <f t="shared" si="32"/>
        <v>-6</v>
      </c>
      <c r="H227" s="72">
        <f t="shared" si="33"/>
        <v>-16</v>
      </c>
      <c r="I227" s="37">
        <f t="shared" si="34"/>
        <v>-0.15</v>
      </c>
      <c r="J227" s="38">
        <f t="shared" si="35"/>
        <v>-9.03954802259887E-2</v>
      </c>
    </row>
    <row r="228" spans="1:10" x14ac:dyDescent="0.2">
      <c r="A228" s="177"/>
      <c r="B228" s="143"/>
      <c r="C228" s="144"/>
      <c r="D228" s="143"/>
      <c r="E228" s="144"/>
      <c r="F228" s="145"/>
      <c r="G228" s="143"/>
      <c r="H228" s="144"/>
      <c r="I228" s="151"/>
      <c r="J228" s="152"/>
    </row>
    <row r="229" spans="1:10" s="139" customFormat="1" x14ac:dyDescent="0.2">
      <c r="A229" s="159" t="s">
        <v>59</v>
      </c>
      <c r="B229" s="65"/>
      <c r="C229" s="66"/>
      <c r="D229" s="65"/>
      <c r="E229" s="66"/>
      <c r="F229" s="67"/>
      <c r="G229" s="65"/>
      <c r="H229" s="66"/>
      <c r="I229" s="20"/>
      <c r="J229" s="21"/>
    </row>
    <row r="230" spans="1:10" x14ac:dyDescent="0.2">
      <c r="A230" s="158" t="s">
        <v>59</v>
      </c>
      <c r="B230" s="65">
        <v>25</v>
      </c>
      <c r="C230" s="66">
        <v>24</v>
      </c>
      <c r="D230" s="65">
        <v>122</v>
      </c>
      <c r="E230" s="66">
        <v>98</v>
      </c>
      <c r="F230" s="67"/>
      <c r="G230" s="65">
        <f>B230-C230</f>
        <v>1</v>
      </c>
      <c r="H230" s="66">
        <f>D230-E230</f>
        <v>24</v>
      </c>
      <c r="I230" s="20">
        <f>IF(C230=0, "-", IF(G230/C230&lt;10, G230/C230, "&gt;999%"))</f>
        <v>4.1666666666666664E-2</v>
      </c>
      <c r="J230" s="21">
        <f>IF(E230=0, "-", IF(H230/E230&lt;10, H230/E230, "&gt;999%"))</f>
        <v>0.24489795918367346</v>
      </c>
    </row>
    <row r="231" spans="1:10" s="160" customFormat="1" x14ac:dyDescent="0.2">
      <c r="A231" s="178" t="s">
        <v>627</v>
      </c>
      <c r="B231" s="71">
        <v>25</v>
      </c>
      <c r="C231" s="72">
        <v>24</v>
      </c>
      <c r="D231" s="71">
        <v>122</v>
      </c>
      <c r="E231" s="72">
        <v>98</v>
      </c>
      <c r="F231" s="73"/>
      <c r="G231" s="71">
        <f>B231-C231</f>
        <v>1</v>
      </c>
      <c r="H231" s="72">
        <f>D231-E231</f>
        <v>24</v>
      </c>
      <c r="I231" s="37">
        <f>IF(C231=0, "-", IF(G231/C231&lt;10, G231/C231, "&gt;999%"))</f>
        <v>4.1666666666666664E-2</v>
      </c>
      <c r="J231" s="38">
        <f>IF(E231=0, "-", IF(H231/E231&lt;10, H231/E231, "&gt;999%"))</f>
        <v>0.24489795918367346</v>
      </c>
    </row>
    <row r="232" spans="1:10" x14ac:dyDescent="0.2">
      <c r="A232" s="177"/>
      <c r="B232" s="143"/>
      <c r="C232" s="144"/>
      <c r="D232" s="143"/>
      <c r="E232" s="144"/>
      <c r="F232" s="145"/>
      <c r="G232" s="143"/>
      <c r="H232" s="144"/>
      <c r="I232" s="151"/>
      <c r="J232" s="152"/>
    </row>
    <row r="233" spans="1:10" s="139" customFormat="1" x14ac:dyDescent="0.2">
      <c r="A233" s="159" t="s">
        <v>60</v>
      </c>
      <c r="B233" s="65"/>
      <c r="C233" s="66"/>
      <c r="D233" s="65"/>
      <c r="E233" s="66"/>
      <c r="F233" s="67"/>
      <c r="G233" s="65"/>
      <c r="H233" s="66"/>
      <c r="I233" s="20"/>
      <c r="J233" s="21"/>
    </row>
    <row r="234" spans="1:10" x14ac:dyDescent="0.2">
      <c r="A234" s="158" t="s">
        <v>282</v>
      </c>
      <c r="B234" s="65">
        <v>76</v>
      </c>
      <c r="C234" s="66">
        <v>55</v>
      </c>
      <c r="D234" s="65">
        <v>194</v>
      </c>
      <c r="E234" s="66">
        <v>213</v>
      </c>
      <c r="F234" s="67"/>
      <c r="G234" s="65">
        <f t="shared" ref="G234:G245" si="36">B234-C234</f>
        <v>21</v>
      </c>
      <c r="H234" s="66">
        <f t="shared" ref="H234:H245" si="37">D234-E234</f>
        <v>-19</v>
      </c>
      <c r="I234" s="20">
        <f t="shared" ref="I234:I245" si="38">IF(C234=0, "-", IF(G234/C234&lt;10, G234/C234, "&gt;999%"))</f>
        <v>0.38181818181818183</v>
      </c>
      <c r="J234" s="21">
        <f t="shared" ref="J234:J245" si="39">IF(E234=0, "-", IF(H234/E234&lt;10, H234/E234, "&gt;999%"))</f>
        <v>-8.9201877934272297E-2</v>
      </c>
    </row>
    <row r="235" spans="1:10" x14ac:dyDescent="0.2">
      <c r="A235" s="158" t="s">
        <v>216</v>
      </c>
      <c r="B235" s="65">
        <v>64</v>
      </c>
      <c r="C235" s="66">
        <v>144</v>
      </c>
      <c r="D235" s="65">
        <v>425</v>
      </c>
      <c r="E235" s="66">
        <v>540</v>
      </c>
      <c r="F235" s="67"/>
      <c r="G235" s="65">
        <f t="shared" si="36"/>
        <v>-80</v>
      </c>
      <c r="H235" s="66">
        <f t="shared" si="37"/>
        <v>-115</v>
      </c>
      <c r="I235" s="20">
        <f t="shared" si="38"/>
        <v>-0.55555555555555558</v>
      </c>
      <c r="J235" s="21">
        <f t="shared" si="39"/>
        <v>-0.21296296296296297</v>
      </c>
    </row>
    <row r="236" spans="1:10" x14ac:dyDescent="0.2">
      <c r="A236" s="158" t="s">
        <v>433</v>
      </c>
      <c r="B236" s="65">
        <v>3</v>
      </c>
      <c r="C236" s="66">
        <v>0</v>
      </c>
      <c r="D236" s="65">
        <v>22</v>
      </c>
      <c r="E236" s="66">
        <v>0</v>
      </c>
      <c r="F236" s="67"/>
      <c r="G236" s="65">
        <f t="shared" si="36"/>
        <v>3</v>
      </c>
      <c r="H236" s="66">
        <f t="shared" si="37"/>
        <v>22</v>
      </c>
      <c r="I236" s="20" t="str">
        <f t="shared" si="38"/>
        <v>-</v>
      </c>
      <c r="J236" s="21" t="str">
        <f t="shared" si="39"/>
        <v>-</v>
      </c>
    </row>
    <row r="237" spans="1:10" x14ac:dyDescent="0.2">
      <c r="A237" s="158" t="s">
        <v>342</v>
      </c>
      <c r="B237" s="65">
        <v>5</v>
      </c>
      <c r="C237" s="66">
        <v>5</v>
      </c>
      <c r="D237" s="65">
        <v>36</v>
      </c>
      <c r="E237" s="66">
        <v>14</v>
      </c>
      <c r="F237" s="67"/>
      <c r="G237" s="65">
        <f t="shared" si="36"/>
        <v>0</v>
      </c>
      <c r="H237" s="66">
        <f t="shared" si="37"/>
        <v>22</v>
      </c>
      <c r="I237" s="20">
        <f t="shared" si="38"/>
        <v>0</v>
      </c>
      <c r="J237" s="21">
        <f t="shared" si="39"/>
        <v>1.5714285714285714</v>
      </c>
    </row>
    <row r="238" spans="1:10" x14ac:dyDescent="0.2">
      <c r="A238" s="158" t="s">
        <v>194</v>
      </c>
      <c r="B238" s="65">
        <v>3</v>
      </c>
      <c r="C238" s="66">
        <v>49</v>
      </c>
      <c r="D238" s="65">
        <v>135</v>
      </c>
      <c r="E238" s="66">
        <v>239</v>
      </c>
      <c r="F238" s="67"/>
      <c r="G238" s="65">
        <f t="shared" si="36"/>
        <v>-46</v>
      </c>
      <c r="H238" s="66">
        <f t="shared" si="37"/>
        <v>-104</v>
      </c>
      <c r="I238" s="20">
        <f t="shared" si="38"/>
        <v>-0.93877551020408168</v>
      </c>
      <c r="J238" s="21">
        <f t="shared" si="39"/>
        <v>-0.43514644351464438</v>
      </c>
    </row>
    <row r="239" spans="1:10" x14ac:dyDescent="0.2">
      <c r="A239" s="158" t="s">
        <v>199</v>
      </c>
      <c r="B239" s="65">
        <v>19</v>
      </c>
      <c r="C239" s="66">
        <v>28</v>
      </c>
      <c r="D239" s="65">
        <v>127</v>
      </c>
      <c r="E239" s="66">
        <v>135</v>
      </c>
      <c r="F239" s="67"/>
      <c r="G239" s="65">
        <f t="shared" si="36"/>
        <v>-9</v>
      </c>
      <c r="H239" s="66">
        <f t="shared" si="37"/>
        <v>-8</v>
      </c>
      <c r="I239" s="20">
        <f t="shared" si="38"/>
        <v>-0.32142857142857145</v>
      </c>
      <c r="J239" s="21">
        <f t="shared" si="39"/>
        <v>-5.9259259259259262E-2</v>
      </c>
    </row>
    <row r="240" spans="1:10" x14ac:dyDescent="0.2">
      <c r="A240" s="158" t="s">
        <v>343</v>
      </c>
      <c r="B240" s="65">
        <v>108</v>
      </c>
      <c r="C240" s="66">
        <v>37</v>
      </c>
      <c r="D240" s="65">
        <v>318</v>
      </c>
      <c r="E240" s="66">
        <v>346</v>
      </c>
      <c r="F240" s="67"/>
      <c r="G240" s="65">
        <f t="shared" si="36"/>
        <v>71</v>
      </c>
      <c r="H240" s="66">
        <f t="shared" si="37"/>
        <v>-28</v>
      </c>
      <c r="I240" s="20">
        <f t="shared" si="38"/>
        <v>1.9189189189189189</v>
      </c>
      <c r="J240" s="21">
        <f t="shared" si="39"/>
        <v>-8.0924855491329481E-2</v>
      </c>
    </row>
    <row r="241" spans="1:10" x14ac:dyDescent="0.2">
      <c r="A241" s="158" t="s">
        <v>410</v>
      </c>
      <c r="B241" s="65">
        <v>53</v>
      </c>
      <c r="C241" s="66">
        <v>37</v>
      </c>
      <c r="D241" s="65">
        <v>208</v>
      </c>
      <c r="E241" s="66">
        <v>180</v>
      </c>
      <c r="F241" s="67"/>
      <c r="G241" s="65">
        <f t="shared" si="36"/>
        <v>16</v>
      </c>
      <c r="H241" s="66">
        <f t="shared" si="37"/>
        <v>28</v>
      </c>
      <c r="I241" s="20">
        <f t="shared" si="38"/>
        <v>0.43243243243243246</v>
      </c>
      <c r="J241" s="21">
        <f t="shared" si="39"/>
        <v>0.15555555555555556</v>
      </c>
    </row>
    <row r="242" spans="1:10" x14ac:dyDescent="0.2">
      <c r="A242" s="158" t="s">
        <v>374</v>
      </c>
      <c r="B242" s="65">
        <v>152</v>
      </c>
      <c r="C242" s="66">
        <v>43</v>
      </c>
      <c r="D242" s="65">
        <v>552</v>
      </c>
      <c r="E242" s="66">
        <v>212</v>
      </c>
      <c r="F242" s="67"/>
      <c r="G242" s="65">
        <f t="shared" si="36"/>
        <v>109</v>
      </c>
      <c r="H242" s="66">
        <f t="shared" si="37"/>
        <v>340</v>
      </c>
      <c r="I242" s="20">
        <f t="shared" si="38"/>
        <v>2.5348837209302326</v>
      </c>
      <c r="J242" s="21">
        <f t="shared" si="39"/>
        <v>1.6037735849056605</v>
      </c>
    </row>
    <row r="243" spans="1:10" x14ac:dyDescent="0.2">
      <c r="A243" s="158" t="s">
        <v>258</v>
      </c>
      <c r="B243" s="65">
        <v>24</v>
      </c>
      <c r="C243" s="66">
        <v>10</v>
      </c>
      <c r="D243" s="65">
        <v>94</v>
      </c>
      <c r="E243" s="66">
        <v>64</v>
      </c>
      <c r="F243" s="67"/>
      <c r="G243" s="65">
        <f t="shared" si="36"/>
        <v>14</v>
      </c>
      <c r="H243" s="66">
        <f t="shared" si="37"/>
        <v>30</v>
      </c>
      <c r="I243" s="20">
        <f t="shared" si="38"/>
        <v>1.4</v>
      </c>
      <c r="J243" s="21">
        <f t="shared" si="39"/>
        <v>0.46875</v>
      </c>
    </row>
    <row r="244" spans="1:10" x14ac:dyDescent="0.2">
      <c r="A244" s="158" t="s">
        <v>328</v>
      </c>
      <c r="B244" s="65">
        <v>53</v>
      </c>
      <c r="C244" s="66">
        <v>37</v>
      </c>
      <c r="D244" s="65">
        <v>196</v>
      </c>
      <c r="E244" s="66">
        <v>226</v>
      </c>
      <c r="F244" s="67"/>
      <c r="G244" s="65">
        <f t="shared" si="36"/>
        <v>16</v>
      </c>
      <c r="H244" s="66">
        <f t="shared" si="37"/>
        <v>-30</v>
      </c>
      <c r="I244" s="20">
        <f t="shared" si="38"/>
        <v>0.43243243243243246</v>
      </c>
      <c r="J244" s="21">
        <f t="shared" si="39"/>
        <v>-0.13274336283185842</v>
      </c>
    </row>
    <row r="245" spans="1:10" s="160" customFormat="1" x14ac:dyDescent="0.2">
      <c r="A245" s="178" t="s">
        <v>628</v>
      </c>
      <c r="B245" s="71">
        <v>560</v>
      </c>
      <c r="C245" s="72">
        <v>445</v>
      </c>
      <c r="D245" s="71">
        <v>2307</v>
      </c>
      <c r="E245" s="72">
        <v>2169</v>
      </c>
      <c r="F245" s="73"/>
      <c r="G245" s="71">
        <f t="shared" si="36"/>
        <v>115</v>
      </c>
      <c r="H245" s="72">
        <f t="shared" si="37"/>
        <v>138</v>
      </c>
      <c r="I245" s="37">
        <f t="shared" si="38"/>
        <v>0.25842696629213485</v>
      </c>
      <c r="J245" s="38">
        <f t="shared" si="39"/>
        <v>6.3623789764868599E-2</v>
      </c>
    </row>
    <row r="246" spans="1:10" x14ac:dyDescent="0.2">
      <c r="A246" s="177"/>
      <c r="B246" s="143"/>
      <c r="C246" s="144"/>
      <c r="D246" s="143"/>
      <c r="E246" s="144"/>
      <c r="F246" s="145"/>
      <c r="G246" s="143"/>
      <c r="H246" s="144"/>
      <c r="I246" s="151"/>
      <c r="J246" s="152"/>
    </row>
    <row r="247" spans="1:10" s="139" customFormat="1" x14ac:dyDescent="0.2">
      <c r="A247" s="159" t="s">
        <v>61</v>
      </c>
      <c r="B247" s="65"/>
      <c r="C247" s="66"/>
      <c r="D247" s="65"/>
      <c r="E247" s="66"/>
      <c r="F247" s="67"/>
      <c r="G247" s="65"/>
      <c r="H247" s="66"/>
      <c r="I247" s="20"/>
      <c r="J247" s="21"/>
    </row>
    <row r="248" spans="1:10" x14ac:dyDescent="0.2">
      <c r="A248" s="158" t="s">
        <v>321</v>
      </c>
      <c r="B248" s="65">
        <v>0</v>
      </c>
      <c r="C248" s="66">
        <v>0</v>
      </c>
      <c r="D248" s="65">
        <v>0</v>
      </c>
      <c r="E248" s="66">
        <v>2</v>
      </c>
      <c r="F248" s="67"/>
      <c r="G248" s="65">
        <f>B248-C248</f>
        <v>0</v>
      </c>
      <c r="H248" s="66">
        <f>D248-E248</f>
        <v>-2</v>
      </c>
      <c r="I248" s="20" t="str">
        <f>IF(C248=0, "-", IF(G248/C248&lt;10, G248/C248, "&gt;999%"))</f>
        <v>-</v>
      </c>
      <c r="J248" s="21">
        <f>IF(E248=0, "-", IF(H248/E248&lt;10, H248/E248, "&gt;999%"))</f>
        <v>-1</v>
      </c>
    </row>
    <row r="249" spans="1:10" x14ac:dyDescent="0.2">
      <c r="A249" s="158" t="s">
        <v>451</v>
      </c>
      <c r="B249" s="65">
        <v>1</v>
      </c>
      <c r="C249" s="66">
        <v>0</v>
      </c>
      <c r="D249" s="65">
        <v>3</v>
      </c>
      <c r="E249" s="66">
        <v>3</v>
      </c>
      <c r="F249" s="67"/>
      <c r="G249" s="65">
        <f>B249-C249</f>
        <v>1</v>
      </c>
      <c r="H249" s="66">
        <f>D249-E249</f>
        <v>0</v>
      </c>
      <c r="I249" s="20" t="str">
        <f>IF(C249=0, "-", IF(G249/C249&lt;10, G249/C249, "&gt;999%"))</f>
        <v>-</v>
      </c>
      <c r="J249" s="21">
        <f>IF(E249=0, "-", IF(H249/E249&lt;10, H249/E249, "&gt;999%"))</f>
        <v>0</v>
      </c>
    </row>
    <row r="250" spans="1:10" s="160" customFormat="1" x14ac:dyDescent="0.2">
      <c r="A250" s="178" t="s">
        <v>629</v>
      </c>
      <c r="B250" s="71">
        <v>1</v>
      </c>
      <c r="C250" s="72">
        <v>0</v>
      </c>
      <c r="D250" s="71">
        <v>3</v>
      </c>
      <c r="E250" s="72">
        <v>5</v>
      </c>
      <c r="F250" s="73"/>
      <c r="G250" s="71">
        <f>B250-C250</f>
        <v>1</v>
      </c>
      <c r="H250" s="72">
        <f>D250-E250</f>
        <v>-2</v>
      </c>
      <c r="I250" s="37" t="str">
        <f>IF(C250=0, "-", IF(G250/C250&lt;10, G250/C250, "&gt;999%"))</f>
        <v>-</v>
      </c>
      <c r="J250" s="38">
        <f>IF(E250=0, "-", IF(H250/E250&lt;10, H250/E250, "&gt;999%"))</f>
        <v>-0.4</v>
      </c>
    </row>
    <row r="251" spans="1:10" x14ac:dyDescent="0.2">
      <c r="A251" s="177"/>
      <c r="B251" s="143"/>
      <c r="C251" s="144"/>
      <c r="D251" s="143"/>
      <c r="E251" s="144"/>
      <c r="F251" s="145"/>
      <c r="G251" s="143"/>
      <c r="H251" s="144"/>
      <c r="I251" s="151"/>
      <c r="J251" s="152"/>
    </row>
    <row r="252" spans="1:10" s="139" customFormat="1" x14ac:dyDescent="0.2">
      <c r="A252" s="159" t="s">
        <v>62</v>
      </c>
      <c r="B252" s="65"/>
      <c r="C252" s="66"/>
      <c r="D252" s="65"/>
      <c r="E252" s="66"/>
      <c r="F252" s="67"/>
      <c r="G252" s="65"/>
      <c r="H252" s="66"/>
      <c r="I252" s="20"/>
      <c r="J252" s="21"/>
    </row>
    <row r="253" spans="1:10" x14ac:dyDescent="0.2">
      <c r="A253" s="158" t="s">
        <v>434</v>
      </c>
      <c r="B253" s="65">
        <v>4</v>
      </c>
      <c r="C253" s="66">
        <v>8</v>
      </c>
      <c r="D253" s="65">
        <v>33</v>
      </c>
      <c r="E253" s="66">
        <v>40</v>
      </c>
      <c r="F253" s="67"/>
      <c r="G253" s="65">
        <f t="shared" ref="G253:G260" si="40">B253-C253</f>
        <v>-4</v>
      </c>
      <c r="H253" s="66">
        <f t="shared" ref="H253:H260" si="41">D253-E253</f>
        <v>-7</v>
      </c>
      <c r="I253" s="20">
        <f t="shared" ref="I253:I260" si="42">IF(C253=0, "-", IF(G253/C253&lt;10, G253/C253, "&gt;999%"))</f>
        <v>-0.5</v>
      </c>
      <c r="J253" s="21">
        <f t="shared" ref="J253:J260" si="43">IF(E253=0, "-", IF(H253/E253&lt;10, H253/E253, "&gt;999%"))</f>
        <v>-0.17499999999999999</v>
      </c>
    </row>
    <row r="254" spans="1:10" x14ac:dyDescent="0.2">
      <c r="A254" s="158" t="s">
        <v>452</v>
      </c>
      <c r="B254" s="65">
        <v>0</v>
      </c>
      <c r="C254" s="66">
        <v>4</v>
      </c>
      <c r="D254" s="65">
        <v>5</v>
      </c>
      <c r="E254" s="66">
        <v>8</v>
      </c>
      <c r="F254" s="67"/>
      <c r="G254" s="65">
        <f t="shared" si="40"/>
        <v>-4</v>
      </c>
      <c r="H254" s="66">
        <f t="shared" si="41"/>
        <v>-3</v>
      </c>
      <c r="I254" s="20">
        <f t="shared" si="42"/>
        <v>-1</v>
      </c>
      <c r="J254" s="21">
        <f t="shared" si="43"/>
        <v>-0.375</v>
      </c>
    </row>
    <row r="255" spans="1:10" x14ac:dyDescent="0.2">
      <c r="A255" s="158" t="s">
        <v>393</v>
      </c>
      <c r="B255" s="65">
        <v>1</v>
      </c>
      <c r="C255" s="66">
        <v>7</v>
      </c>
      <c r="D255" s="65">
        <v>10</v>
      </c>
      <c r="E255" s="66">
        <v>21</v>
      </c>
      <c r="F255" s="67"/>
      <c r="G255" s="65">
        <f t="shared" si="40"/>
        <v>-6</v>
      </c>
      <c r="H255" s="66">
        <f t="shared" si="41"/>
        <v>-11</v>
      </c>
      <c r="I255" s="20">
        <f t="shared" si="42"/>
        <v>-0.8571428571428571</v>
      </c>
      <c r="J255" s="21">
        <f t="shared" si="43"/>
        <v>-0.52380952380952384</v>
      </c>
    </row>
    <row r="256" spans="1:10" x14ac:dyDescent="0.2">
      <c r="A256" s="158" t="s">
        <v>453</v>
      </c>
      <c r="B256" s="65">
        <v>0</v>
      </c>
      <c r="C256" s="66">
        <v>0</v>
      </c>
      <c r="D256" s="65">
        <v>0</v>
      </c>
      <c r="E256" s="66">
        <v>4</v>
      </c>
      <c r="F256" s="67"/>
      <c r="G256" s="65">
        <f t="shared" si="40"/>
        <v>0</v>
      </c>
      <c r="H256" s="66">
        <f t="shared" si="41"/>
        <v>-4</v>
      </c>
      <c r="I256" s="20" t="str">
        <f t="shared" si="42"/>
        <v>-</v>
      </c>
      <c r="J256" s="21">
        <f t="shared" si="43"/>
        <v>-1</v>
      </c>
    </row>
    <row r="257" spans="1:10" x14ac:dyDescent="0.2">
      <c r="A257" s="158" t="s">
        <v>394</v>
      </c>
      <c r="B257" s="65">
        <v>1</v>
      </c>
      <c r="C257" s="66">
        <v>7</v>
      </c>
      <c r="D257" s="65">
        <v>31</v>
      </c>
      <c r="E257" s="66">
        <v>31</v>
      </c>
      <c r="F257" s="67"/>
      <c r="G257" s="65">
        <f t="shared" si="40"/>
        <v>-6</v>
      </c>
      <c r="H257" s="66">
        <f t="shared" si="41"/>
        <v>0</v>
      </c>
      <c r="I257" s="20">
        <f t="shared" si="42"/>
        <v>-0.8571428571428571</v>
      </c>
      <c r="J257" s="21">
        <f t="shared" si="43"/>
        <v>0</v>
      </c>
    </row>
    <row r="258" spans="1:10" x14ac:dyDescent="0.2">
      <c r="A258" s="158" t="s">
        <v>435</v>
      </c>
      <c r="B258" s="65">
        <v>9</v>
      </c>
      <c r="C258" s="66">
        <v>9</v>
      </c>
      <c r="D258" s="65">
        <v>43</v>
      </c>
      <c r="E258" s="66">
        <v>45</v>
      </c>
      <c r="F258" s="67"/>
      <c r="G258" s="65">
        <f t="shared" si="40"/>
        <v>0</v>
      </c>
      <c r="H258" s="66">
        <f t="shared" si="41"/>
        <v>-2</v>
      </c>
      <c r="I258" s="20">
        <f t="shared" si="42"/>
        <v>0</v>
      </c>
      <c r="J258" s="21">
        <f t="shared" si="43"/>
        <v>-4.4444444444444446E-2</v>
      </c>
    </row>
    <row r="259" spans="1:10" x14ac:dyDescent="0.2">
      <c r="A259" s="158" t="s">
        <v>436</v>
      </c>
      <c r="B259" s="65">
        <v>4</v>
      </c>
      <c r="C259" s="66">
        <v>3</v>
      </c>
      <c r="D259" s="65">
        <v>13</v>
      </c>
      <c r="E259" s="66">
        <v>18</v>
      </c>
      <c r="F259" s="67"/>
      <c r="G259" s="65">
        <f t="shared" si="40"/>
        <v>1</v>
      </c>
      <c r="H259" s="66">
        <f t="shared" si="41"/>
        <v>-5</v>
      </c>
      <c r="I259" s="20">
        <f t="shared" si="42"/>
        <v>0.33333333333333331</v>
      </c>
      <c r="J259" s="21">
        <f t="shared" si="43"/>
        <v>-0.27777777777777779</v>
      </c>
    </row>
    <row r="260" spans="1:10" s="160" customFormat="1" x14ac:dyDescent="0.2">
      <c r="A260" s="178" t="s">
        <v>630</v>
      </c>
      <c r="B260" s="71">
        <v>19</v>
      </c>
      <c r="C260" s="72">
        <v>38</v>
      </c>
      <c r="D260" s="71">
        <v>135</v>
      </c>
      <c r="E260" s="72">
        <v>167</v>
      </c>
      <c r="F260" s="73"/>
      <c r="G260" s="71">
        <f t="shared" si="40"/>
        <v>-19</v>
      </c>
      <c r="H260" s="72">
        <f t="shared" si="41"/>
        <v>-32</v>
      </c>
      <c r="I260" s="37">
        <f t="shared" si="42"/>
        <v>-0.5</v>
      </c>
      <c r="J260" s="38">
        <f t="shared" si="43"/>
        <v>-0.19161676646706588</v>
      </c>
    </row>
    <row r="261" spans="1:10" x14ac:dyDescent="0.2">
      <c r="A261" s="177"/>
      <c r="B261" s="143"/>
      <c r="C261" s="144"/>
      <c r="D261" s="143"/>
      <c r="E261" s="144"/>
      <c r="F261" s="145"/>
      <c r="G261" s="143"/>
      <c r="H261" s="144"/>
      <c r="I261" s="151"/>
      <c r="J261" s="152"/>
    </row>
    <row r="262" spans="1:10" s="139" customFormat="1" x14ac:dyDescent="0.2">
      <c r="A262" s="159" t="s">
        <v>63</v>
      </c>
      <c r="B262" s="65"/>
      <c r="C262" s="66"/>
      <c r="D262" s="65"/>
      <c r="E262" s="66"/>
      <c r="F262" s="67"/>
      <c r="G262" s="65"/>
      <c r="H262" s="66"/>
      <c r="I262" s="20"/>
      <c r="J262" s="21"/>
    </row>
    <row r="263" spans="1:10" x14ac:dyDescent="0.2">
      <c r="A263" s="158" t="s">
        <v>411</v>
      </c>
      <c r="B263" s="65">
        <v>5</v>
      </c>
      <c r="C263" s="66">
        <v>4</v>
      </c>
      <c r="D263" s="65">
        <v>42</v>
      </c>
      <c r="E263" s="66">
        <v>9</v>
      </c>
      <c r="F263" s="67"/>
      <c r="G263" s="65">
        <f t="shared" ref="G263:G270" si="44">B263-C263</f>
        <v>1</v>
      </c>
      <c r="H263" s="66">
        <f t="shared" ref="H263:H270" si="45">D263-E263</f>
        <v>33</v>
      </c>
      <c r="I263" s="20">
        <f t="shared" ref="I263:I270" si="46">IF(C263=0, "-", IF(G263/C263&lt;10, G263/C263, "&gt;999%"))</f>
        <v>0.25</v>
      </c>
      <c r="J263" s="21">
        <f t="shared" ref="J263:J270" si="47">IF(E263=0, "-", IF(H263/E263&lt;10, H263/E263, "&gt;999%"))</f>
        <v>3.6666666666666665</v>
      </c>
    </row>
    <row r="264" spans="1:10" x14ac:dyDescent="0.2">
      <c r="A264" s="158" t="s">
        <v>514</v>
      </c>
      <c r="B264" s="65">
        <v>9</v>
      </c>
      <c r="C264" s="66">
        <v>8</v>
      </c>
      <c r="D264" s="65">
        <v>68</v>
      </c>
      <c r="E264" s="66">
        <v>29</v>
      </c>
      <c r="F264" s="67"/>
      <c r="G264" s="65">
        <f t="shared" si="44"/>
        <v>1</v>
      </c>
      <c r="H264" s="66">
        <f t="shared" si="45"/>
        <v>39</v>
      </c>
      <c r="I264" s="20">
        <f t="shared" si="46"/>
        <v>0.125</v>
      </c>
      <c r="J264" s="21">
        <f t="shared" si="47"/>
        <v>1.3448275862068966</v>
      </c>
    </row>
    <row r="265" spans="1:10" x14ac:dyDescent="0.2">
      <c r="A265" s="158" t="s">
        <v>459</v>
      </c>
      <c r="B265" s="65">
        <v>1</v>
      </c>
      <c r="C265" s="66">
        <v>1</v>
      </c>
      <c r="D265" s="65">
        <v>5</v>
      </c>
      <c r="E265" s="66">
        <v>1</v>
      </c>
      <c r="F265" s="67"/>
      <c r="G265" s="65">
        <f t="shared" si="44"/>
        <v>0</v>
      </c>
      <c r="H265" s="66">
        <f t="shared" si="45"/>
        <v>4</v>
      </c>
      <c r="I265" s="20">
        <f t="shared" si="46"/>
        <v>0</v>
      </c>
      <c r="J265" s="21">
        <f t="shared" si="47"/>
        <v>4</v>
      </c>
    </row>
    <row r="266" spans="1:10" x14ac:dyDescent="0.2">
      <c r="A266" s="158" t="s">
        <v>283</v>
      </c>
      <c r="B266" s="65">
        <v>0</v>
      </c>
      <c r="C266" s="66">
        <v>2</v>
      </c>
      <c r="D266" s="65">
        <v>4</v>
      </c>
      <c r="E266" s="66">
        <v>15</v>
      </c>
      <c r="F266" s="67"/>
      <c r="G266" s="65">
        <f t="shared" si="44"/>
        <v>-2</v>
      </c>
      <c r="H266" s="66">
        <f t="shared" si="45"/>
        <v>-11</v>
      </c>
      <c r="I266" s="20">
        <f t="shared" si="46"/>
        <v>-1</v>
      </c>
      <c r="J266" s="21">
        <f t="shared" si="47"/>
        <v>-0.73333333333333328</v>
      </c>
    </row>
    <row r="267" spans="1:10" x14ac:dyDescent="0.2">
      <c r="A267" s="158" t="s">
        <v>471</v>
      </c>
      <c r="B267" s="65">
        <v>7</v>
      </c>
      <c r="C267" s="66">
        <v>31</v>
      </c>
      <c r="D267" s="65">
        <v>57</v>
      </c>
      <c r="E267" s="66">
        <v>81</v>
      </c>
      <c r="F267" s="67"/>
      <c r="G267" s="65">
        <f t="shared" si="44"/>
        <v>-24</v>
      </c>
      <c r="H267" s="66">
        <f t="shared" si="45"/>
        <v>-24</v>
      </c>
      <c r="I267" s="20">
        <f t="shared" si="46"/>
        <v>-0.77419354838709675</v>
      </c>
      <c r="J267" s="21">
        <f t="shared" si="47"/>
        <v>-0.29629629629629628</v>
      </c>
    </row>
    <row r="268" spans="1:10" x14ac:dyDescent="0.2">
      <c r="A268" s="158" t="s">
        <v>494</v>
      </c>
      <c r="B268" s="65">
        <v>7</v>
      </c>
      <c r="C268" s="66">
        <v>12</v>
      </c>
      <c r="D268" s="65">
        <v>54</v>
      </c>
      <c r="E268" s="66">
        <v>107</v>
      </c>
      <c r="F268" s="67"/>
      <c r="G268" s="65">
        <f t="shared" si="44"/>
        <v>-5</v>
      </c>
      <c r="H268" s="66">
        <f t="shared" si="45"/>
        <v>-53</v>
      </c>
      <c r="I268" s="20">
        <f t="shared" si="46"/>
        <v>-0.41666666666666669</v>
      </c>
      <c r="J268" s="21">
        <f t="shared" si="47"/>
        <v>-0.49532710280373832</v>
      </c>
    </row>
    <row r="269" spans="1:10" x14ac:dyDescent="0.2">
      <c r="A269" s="158" t="s">
        <v>472</v>
      </c>
      <c r="B269" s="65">
        <v>6</v>
      </c>
      <c r="C269" s="66">
        <v>1</v>
      </c>
      <c r="D269" s="65">
        <v>12</v>
      </c>
      <c r="E269" s="66">
        <v>12</v>
      </c>
      <c r="F269" s="67"/>
      <c r="G269" s="65">
        <f t="shared" si="44"/>
        <v>5</v>
      </c>
      <c r="H269" s="66">
        <f t="shared" si="45"/>
        <v>0</v>
      </c>
      <c r="I269" s="20">
        <f t="shared" si="46"/>
        <v>5</v>
      </c>
      <c r="J269" s="21">
        <f t="shared" si="47"/>
        <v>0</v>
      </c>
    </row>
    <row r="270" spans="1:10" s="160" customFormat="1" x14ac:dyDescent="0.2">
      <c r="A270" s="178" t="s">
        <v>631</v>
      </c>
      <c r="B270" s="71">
        <v>35</v>
      </c>
      <c r="C270" s="72">
        <v>59</v>
      </c>
      <c r="D270" s="71">
        <v>242</v>
      </c>
      <c r="E270" s="72">
        <v>254</v>
      </c>
      <c r="F270" s="73"/>
      <c r="G270" s="71">
        <f t="shared" si="44"/>
        <v>-24</v>
      </c>
      <c r="H270" s="72">
        <f t="shared" si="45"/>
        <v>-12</v>
      </c>
      <c r="I270" s="37">
        <f t="shared" si="46"/>
        <v>-0.40677966101694918</v>
      </c>
      <c r="J270" s="38">
        <f t="shared" si="47"/>
        <v>-4.7244094488188976E-2</v>
      </c>
    </row>
    <row r="271" spans="1:10" x14ac:dyDescent="0.2">
      <c r="A271" s="177"/>
      <c r="B271" s="143"/>
      <c r="C271" s="144"/>
      <c r="D271" s="143"/>
      <c r="E271" s="144"/>
      <c r="F271" s="145"/>
      <c r="G271" s="143"/>
      <c r="H271" s="144"/>
      <c r="I271" s="151"/>
      <c r="J271" s="152"/>
    </row>
    <row r="272" spans="1:10" s="139" customFormat="1" x14ac:dyDescent="0.2">
      <c r="A272" s="159" t="s">
        <v>64</v>
      </c>
      <c r="B272" s="65"/>
      <c r="C272" s="66"/>
      <c r="D272" s="65"/>
      <c r="E272" s="66"/>
      <c r="F272" s="67"/>
      <c r="G272" s="65"/>
      <c r="H272" s="66"/>
      <c r="I272" s="20"/>
      <c r="J272" s="21"/>
    </row>
    <row r="273" spans="1:10" x14ac:dyDescent="0.2">
      <c r="A273" s="158" t="s">
        <v>249</v>
      </c>
      <c r="B273" s="65">
        <v>3</v>
      </c>
      <c r="C273" s="66">
        <v>2</v>
      </c>
      <c r="D273" s="65">
        <v>22</v>
      </c>
      <c r="E273" s="66">
        <v>10</v>
      </c>
      <c r="F273" s="67"/>
      <c r="G273" s="65">
        <f t="shared" ref="G273:G282" si="48">B273-C273</f>
        <v>1</v>
      </c>
      <c r="H273" s="66">
        <f t="shared" ref="H273:H282" si="49">D273-E273</f>
        <v>12</v>
      </c>
      <c r="I273" s="20">
        <f t="shared" ref="I273:I282" si="50">IF(C273=0, "-", IF(G273/C273&lt;10, G273/C273, "&gt;999%"))</f>
        <v>0.5</v>
      </c>
      <c r="J273" s="21">
        <f t="shared" ref="J273:J282" si="51">IF(E273=0, "-", IF(H273/E273&lt;10, H273/E273, "&gt;999%"))</f>
        <v>1.2</v>
      </c>
    </row>
    <row r="274" spans="1:10" x14ac:dyDescent="0.2">
      <c r="A274" s="158" t="s">
        <v>250</v>
      </c>
      <c r="B274" s="65">
        <v>0</v>
      </c>
      <c r="C274" s="66">
        <v>6</v>
      </c>
      <c r="D274" s="65">
        <v>0</v>
      </c>
      <c r="E274" s="66">
        <v>41</v>
      </c>
      <c r="F274" s="67"/>
      <c r="G274" s="65">
        <f t="shared" si="48"/>
        <v>-6</v>
      </c>
      <c r="H274" s="66">
        <f t="shared" si="49"/>
        <v>-41</v>
      </c>
      <c r="I274" s="20">
        <f t="shared" si="50"/>
        <v>-1</v>
      </c>
      <c r="J274" s="21">
        <f t="shared" si="51"/>
        <v>-1</v>
      </c>
    </row>
    <row r="275" spans="1:10" x14ac:dyDescent="0.2">
      <c r="A275" s="158" t="s">
        <v>307</v>
      </c>
      <c r="B275" s="65">
        <v>0</v>
      </c>
      <c r="C275" s="66">
        <v>0</v>
      </c>
      <c r="D275" s="65">
        <v>1</v>
      </c>
      <c r="E275" s="66">
        <v>0</v>
      </c>
      <c r="F275" s="67"/>
      <c r="G275" s="65">
        <f t="shared" si="48"/>
        <v>0</v>
      </c>
      <c r="H275" s="66">
        <f t="shared" si="49"/>
        <v>1</v>
      </c>
      <c r="I275" s="20" t="str">
        <f t="shared" si="50"/>
        <v>-</v>
      </c>
      <c r="J275" s="21" t="str">
        <f t="shared" si="51"/>
        <v>-</v>
      </c>
    </row>
    <row r="276" spans="1:10" x14ac:dyDescent="0.2">
      <c r="A276" s="158" t="s">
        <v>275</v>
      </c>
      <c r="B276" s="65">
        <v>0</v>
      </c>
      <c r="C276" s="66">
        <v>0</v>
      </c>
      <c r="D276" s="65">
        <v>1</v>
      </c>
      <c r="E276" s="66">
        <v>1</v>
      </c>
      <c r="F276" s="67"/>
      <c r="G276" s="65">
        <f t="shared" si="48"/>
        <v>0</v>
      </c>
      <c r="H276" s="66">
        <f t="shared" si="49"/>
        <v>0</v>
      </c>
      <c r="I276" s="20" t="str">
        <f t="shared" si="50"/>
        <v>-</v>
      </c>
      <c r="J276" s="21">
        <f t="shared" si="51"/>
        <v>0</v>
      </c>
    </row>
    <row r="277" spans="1:10" x14ac:dyDescent="0.2">
      <c r="A277" s="158" t="s">
        <v>454</v>
      </c>
      <c r="B277" s="65">
        <v>1</v>
      </c>
      <c r="C277" s="66">
        <v>2</v>
      </c>
      <c r="D277" s="65">
        <v>7</v>
      </c>
      <c r="E277" s="66">
        <v>6</v>
      </c>
      <c r="F277" s="67"/>
      <c r="G277" s="65">
        <f t="shared" si="48"/>
        <v>-1</v>
      </c>
      <c r="H277" s="66">
        <f t="shared" si="49"/>
        <v>1</v>
      </c>
      <c r="I277" s="20">
        <f t="shared" si="50"/>
        <v>-0.5</v>
      </c>
      <c r="J277" s="21">
        <f t="shared" si="51"/>
        <v>0.16666666666666666</v>
      </c>
    </row>
    <row r="278" spans="1:10" x14ac:dyDescent="0.2">
      <c r="A278" s="158" t="s">
        <v>395</v>
      </c>
      <c r="B278" s="65">
        <v>6</v>
      </c>
      <c r="C278" s="66">
        <v>7</v>
      </c>
      <c r="D278" s="65">
        <v>68</v>
      </c>
      <c r="E278" s="66">
        <v>70</v>
      </c>
      <c r="F278" s="67"/>
      <c r="G278" s="65">
        <f t="shared" si="48"/>
        <v>-1</v>
      </c>
      <c r="H278" s="66">
        <f t="shared" si="49"/>
        <v>-2</v>
      </c>
      <c r="I278" s="20">
        <f t="shared" si="50"/>
        <v>-0.14285714285714285</v>
      </c>
      <c r="J278" s="21">
        <f t="shared" si="51"/>
        <v>-2.8571428571428571E-2</v>
      </c>
    </row>
    <row r="279" spans="1:10" x14ac:dyDescent="0.2">
      <c r="A279" s="158" t="s">
        <v>308</v>
      </c>
      <c r="B279" s="65">
        <v>0</v>
      </c>
      <c r="C279" s="66">
        <v>2</v>
      </c>
      <c r="D279" s="65">
        <v>0</v>
      </c>
      <c r="E279" s="66">
        <v>5</v>
      </c>
      <c r="F279" s="67"/>
      <c r="G279" s="65">
        <f t="shared" si="48"/>
        <v>-2</v>
      </c>
      <c r="H279" s="66">
        <f t="shared" si="49"/>
        <v>-5</v>
      </c>
      <c r="I279" s="20">
        <f t="shared" si="50"/>
        <v>-1</v>
      </c>
      <c r="J279" s="21">
        <f t="shared" si="51"/>
        <v>-1</v>
      </c>
    </row>
    <row r="280" spans="1:10" x14ac:dyDescent="0.2">
      <c r="A280" s="158" t="s">
        <v>437</v>
      </c>
      <c r="B280" s="65">
        <v>6</v>
      </c>
      <c r="C280" s="66">
        <v>5</v>
      </c>
      <c r="D280" s="65">
        <v>37</v>
      </c>
      <c r="E280" s="66">
        <v>37</v>
      </c>
      <c r="F280" s="67"/>
      <c r="G280" s="65">
        <f t="shared" si="48"/>
        <v>1</v>
      </c>
      <c r="H280" s="66">
        <f t="shared" si="49"/>
        <v>0</v>
      </c>
      <c r="I280" s="20">
        <f t="shared" si="50"/>
        <v>0.2</v>
      </c>
      <c r="J280" s="21">
        <f t="shared" si="51"/>
        <v>0</v>
      </c>
    </row>
    <row r="281" spans="1:10" x14ac:dyDescent="0.2">
      <c r="A281" s="158" t="s">
        <v>363</v>
      </c>
      <c r="B281" s="65">
        <v>3</v>
      </c>
      <c r="C281" s="66">
        <v>10</v>
      </c>
      <c r="D281" s="65">
        <v>27</v>
      </c>
      <c r="E281" s="66">
        <v>35</v>
      </c>
      <c r="F281" s="67"/>
      <c r="G281" s="65">
        <f t="shared" si="48"/>
        <v>-7</v>
      </c>
      <c r="H281" s="66">
        <f t="shared" si="49"/>
        <v>-8</v>
      </c>
      <c r="I281" s="20">
        <f t="shared" si="50"/>
        <v>-0.7</v>
      </c>
      <c r="J281" s="21">
        <f t="shared" si="51"/>
        <v>-0.22857142857142856</v>
      </c>
    </row>
    <row r="282" spans="1:10" s="160" customFormat="1" x14ac:dyDescent="0.2">
      <c r="A282" s="178" t="s">
        <v>632</v>
      </c>
      <c r="B282" s="71">
        <v>19</v>
      </c>
      <c r="C282" s="72">
        <v>34</v>
      </c>
      <c r="D282" s="71">
        <v>163</v>
      </c>
      <c r="E282" s="72">
        <v>205</v>
      </c>
      <c r="F282" s="73"/>
      <c r="G282" s="71">
        <f t="shared" si="48"/>
        <v>-15</v>
      </c>
      <c r="H282" s="72">
        <f t="shared" si="49"/>
        <v>-42</v>
      </c>
      <c r="I282" s="37">
        <f t="shared" si="50"/>
        <v>-0.44117647058823528</v>
      </c>
      <c r="J282" s="38">
        <f t="shared" si="51"/>
        <v>-0.20487804878048779</v>
      </c>
    </row>
    <row r="283" spans="1:10" x14ac:dyDescent="0.2">
      <c r="A283" s="177"/>
      <c r="B283" s="143"/>
      <c r="C283" s="144"/>
      <c r="D283" s="143"/>
      <c r="E283" s="144"/>
      <c r="F283" s="145"/>
      <c r="G283" s="143"/>
      <c r="H283" s="144"/>
      <c r="I283" s="151"/>
      <c r="J283" s="152"/>
    </row>
    <row r="284" spans="1:10" s="139" customFormat="1" x14ac:dyDescent="0.2">
      <c r="A284" s="159" t="s">
        <v>65</v>
      </c>
      <c r="B284" s="65"/>
      <c r="C284" s="66"/>
      <c r="D284" s="65"/>
      <c r="E284" s="66"/>
      <c r="F284" s="67"/>
      <c r="G284" s="65"/>
      <c r="H284" s="66"/>
      <c r="I284" s="20"/>
      <c r="J284" s="21"/>
    </row>
    <row r="285" spans="1:10" x14ac:dyDescent="0.2">
      <c r="A285" s="158" t="s">
        <v>309</v>
      </c>
      <c r="B285" s="65">
        <v>0</v>
      </c>
      <c r="C285" s="66">
        <v>0</v>
      </c>
      <c r="D285" s="65">
        <v>1</v>
      </c>
      <c r="E285" s="66">
        <v>1</v>
      </c>
      <c r="F285" s="67"/>
      <c r="G285" s="65">
        <f>B285-C285</f>
        <v>0</v>
      </c>
      <c r="H285" s="66">
        <f>D285-E285</f>
        <v>0</v>
      </c>
      <c r="I285" s="20" t="str">
        <f>IF(C285=0, "-", IF(G285/C285&lt;10, G285/C285, "&gt;999%"))</f>
        <v>-</v>
      </c>
      <c r="J285" s="21">
        <f>IF(E285=0, "-", IF(H285/E285&lt;10, H285/E285, "&gt;999%"))</f>
        <v>0</v>
      </c>
    </row>
    <row r="286" spans="1:10" x14ac:dyDescent="0.2">
      <c r="A286" s="158" t="s">
        <v>310</v>
      </c>
      <c r="B286" s="65">
        <v>0</v>
      </c>
      <c r="C286" s="66">
        <v>0</v>
      </c>
      <c r="D286" s="65">
        <v>2</v>
      </c>
      <c r="E286" s="66">
        <v>0</v>
      </c>
      <c r="F286" s="67"/>
      <c r="G286" s="65">
        <f>B286-C286</f>
        <v>0</v>
      </c>
      <c r="H286" s="66">
        <f>D286-E286</f>
        <v>2</v>
      </c>
      <c r="I286" s="20" t="str">
        <f>IF(C286=0, "-", IF(G286/C286&lt;10, G286/C286, "&gt;999%"))</f>
        <v>-</v>
      </c>
      <c r="J286" s="21" t="str">
        <f>IF(E286=0, "-", IF(H286/E286&lt;10, H286/E286, "&gt;999%"))</f>
        <v>-</v>
      </c>
    </row>
    <row r="287" spans="1:10" s="160" customFormat="1" x14ac:dyDescent="0.2">
      <c r="A287" s="178" t="s">
        <v>633</v>
      </c>
      <c r="B287" s="71">
        <v>0</v>
      </c>
      <c r="C287" s="72">
        <v>0</v>
      </c>
      <c r="D287" s="71">
        <v>3</v>
      </c>
      <c r="E287" s="72">
        <v>1</v>
      </c>
      <c r="F287" s="73"/>
      <c r="G287" s="71">
        <f>B287-C287</f>
        <v>0</v>
      </c>
      <c r="H287" s="72">
        <f>D287-E287</f>
        <v>2</v>
      </c>
      <c r="I287" s="37" t="str">
        <f>IF(C287=0, "-", IF(G287/C287&lt;10, G287/C287, "&gt;999%"))</f>
        <v>-</v>
      </c>
      <c r="J287" s="38">
        <f>IF(E287=0, "-", IF(H287/E287&lt;10, H287/E287, "&gt;999%"))</f>
        <v>2</v>
      </c>
    </row>
    <row r="288" spans="1:10" x14ac:dyDescent="0.2">
      <c r="A288" s="177"/>
      <c r="B288" s="143"/>
      <c r="C288" s="144"/>
      <c r="D288" s="143"/>
      <c r="E288" s="144"/>
      <c r="F288" s="145"/>
      <c r="G288" s="143"/>
      <c r="H288" s="144"/>
      <c r="I288" s="151"/>
      <c r="J288" s="152"/>
    </row>
    <row r="289" spans="1:10" s="139" customFormat="1" x14ac:dyDescent="0.2">
      <c r="A289" s="159" t="s">
        <v>66</v>
      </c>
      <c r="B289" s="65"/>
      <c r="C289" s="66"/>
      <c r="D289" s="65"/>
      <c r="E289" s="66"/>
      <c r="F289" s="67"/>
      <c r="G289" s="65"/>
      <c r="H289" s="66"/>
      <c r="I289" s="20"/>
      <c r="J289" s="21"/>
    </row>
    <row r="290" spans="1:10" x14ac:dyDescent="0.2">
      <c r="A290" s="158" t="s">
        <v>535</v>
      </c>
      <c r="B290" s="65">
        <v>3</v>
      </c>
      <c r="C290" s="66">
        <v>3</v>
      </c>
      <c r="D290" s="65">
        <v>18</v>
      </c>
      <c r="E290" s="66">
        <v>14</v>
      </c>
      <c r="F290" s="67"/>
      <c r="G290" s="65">
        <f>B290-C290</f>
        <v>0</v>
      </c>
      <c r="H290" s="66">
        <f>D290-E290</f>
        <v>4</v>
      </c>
      <c r="I290" s="20">
        <f>IF(C290=0, "-", IF(G290/C290&lt;10, G290/C290, "&gt;999%"))</f>
        <v>0</v>
      </c>
      <c r="J290" s="21">
        <f>IF(E290=0, "-", IF(H290/E290&lt;10, H290/E290, "&gt;999%"))</f>
        <v>0.2857142857142857</v>
      </c>
    </row>
    <row r="291" spans="1:10" s="160" customFormat="1" x14ac:dyDescent="0.2">
      <c r="A291" s="178" t="s">
        <v>634</v>
      </c>
      <c r="B291" s="71">
        <v>3</v>
      </c>
      <c r="C291" s="72">
        <v>3</v>
      </c>
      <c r="D291" s="71">
        <v>18</v>
      </c>
      <c r="E291" s="72">
        <v>14</v>
      </c>
      <c r="F291" s="73"/>
      <c r="G291" s="71">
        <f>B291-C291</f>
        <v>0</v>
      </c>
      <c r="H291" s="72">
        <f>D291-E291</f>
        <v>4</v>
      </c>
      <c r="I291" s="37">
        <f>IF(C291=0, "-", IF(G291/C291&lt;10, G291/C291, "&gt;999%"))</f>
        <v>0</v>
      </c>
      <c r="J291" s="38">
        <f>IF(E291=0, "-", IF(H291/E291&lt;10, H291/E291, "&gt;999%"))</f>
        <v>0.2857142857142857</v>
      </c>
    </row>
    <row r="292" spans="1:10" x14ac:dyDescent="0.2">
      <c r="A292" s="177"/>
      <c r="B292" s="143"/>
      <c r="C292" s="144"/>
      <c r="D292" s="143"/>
      <c r="E292" s="144"/>
      <c r="F292" s="145"/>
      <c r="G292" s="143"/>
      <c r="H292" s="144"/>
      <c r="I292" s="151"/>
      <c r="J292" s="152"/>
    </row>
    <row r="293" spans="1:10" s="139" customFormat="1" x14ac:dyDescent="0.2">
      <c r="A293" s="159" t="s">
        <v>67</v>
      </c>
      <c r="B293" s="65"/>
      <c r="C293" s="66"/>
      <c r="D293" s="65"/>
      <c r="E293" s="66"/>
      <c r="F293" s="67"/>
      <c r="G293" s="65"/>
      <c r="H293" s="66"/>
      <c r="I293" s="20"/>
      <c r="J293" s="21"/>
    </row>
    <row r="294" spans="1:10" x14ac:dyDescent="0.2">
      <c r="A294" s="158" t="s">
        <v>536</v>
      </c>
      <c r="B294" s="65">
        <v>0</v>
      </c>
      <c r="C294" s="66">
        <v>2</v>
      </c>
      <c r="D294" s="65">
        <v>2</v>
      </c>
      <c r="E294" s="66">
        <v>5</v>
      </c>
      <c r="F294" s="67"/>
      <c r="G294" s="65">
        <f>B294-C294</f>
        <v>-2</v>
      </c>
      <c r="H294" s="66">
        <f>D294-E294</f>
        <v>-3</v>
      </c>
      <c r="I294" s="20">
        <f>IF(C294=0, "-", IF(G294/C294&lt;10, G294/C294, "&gt;999%"))</f>
        <v>-1</v>
      </c>
      <c r="J294" s="21">
        <f>IF(E294=0, "-", IF(H294/E294&lt;10, H294/E294, "&gt;999%"))</f>
        <v>-0.6</v>
      </c>
    </row>
    <row r="295" spans="1:10" x14ac:dyDescent="0.2">
      <c r="A295" s="158" t="s">
        <v>525</v>
      </c>
      <c r="B295" s="65">
        <v>0</v>
      </c>
      <c r="C295" s="66">
        <v>0</v>
      </c>
      <c r="D295" s="65">
        <v>3</v>
      </c>
      <c r="E295" s="66">
        <v>6</v>
      </c>
      <c r="F295" s="67"/>
      <c r="G295" s="65">
        <f>B295-C295</f>
        <v>0</v>
      </c>
      <c r="H295" s="66">
        <f>D295-E295</f>
        <v>-3</v>
      </c>
      <c r="I295" s="20" t="str">
        <f>IF(C295=0, "-", IF(G295/C295&lt;10, G295/C295, "&gt;999%"))</f>
        <v>-</v>
      </c>
      <c r="J295" s="21">
        <f>IF(E295=0, "-", IF(H295/E295&lt;10, H295/E295, "&gt;999%"))</f>
        <v>-0.5</v>
      </c>
    </row>
    <row r="296" spans="1:10" s="160" customFormat="1" x14ac:dyDescent="0.2">
      <c r="A296" s="178" t="s">
        <v>635</v>
      </c>
      <c r="B296" s="71">
        <v>0</v>
      </c>
      <c r="C296" s="72">
        <v>2</v>
      </c>
      <c r="D296" s="71">
        <v>5</v>
      </c>
      <c r="E296" s="72">
        <v>11</v>
      </c>
      <c r="F296" s="73"/>
      <c r="G296" s="71">
        <f>B296-C296</f>
        <v>-2</v>
      </c>
      <c r="H296" s="72">
        <f>D296-E296</f>
        <v>-6</v>
      </c>
      <c r="I296" s="37">
        <f>IF(C296=0, "-", IF(G296/C296&lt;10, G296/C296, "&gt;999%"))</f>
        <v>-1</v>
      </c>
      <c r="J296" s="38">
        <f>IF(E296=0, "-", IF(H296/E296&lt;10, H296/E296, "&gt;999%"))</f>
        <v>-0.54545454545454541</v>
      </c>
    </row>
    <row r="297" spans="1:10" x14ac:dyDescent="0.2">
      <c r="A297" s="177"/>
      <c r="B297" s="143"/>
      <c r="C297" s="144"/>
      <c r="D297" s="143"/>
      <c r="E297" s="144"/>
      <c r="F297" s="145"/>
      <c r="G297" s="143"/>
      <c r="H297" s="144"/>
      <c r="I297" s="151"/>
      <c r="J297" s="152"/>
    </row>
    <row r="298" spans="1:10" s="139" customFormat="1" x14ac:dyDescent="0.2">
      <c r="A298" s="159" t="s">
        <v>68</v>
      </c>
      <c r="B298" s="65"/>
      <c r="C298" s="66"/>
      <c r="D298" s="65"/>
      <c r="E298" s="66"/>
      <c r="F298" s="67"/>
      <c r="G298" s="65"/>
      <c r="H298" s="66"/>
      <c r="I298" s="20"/>
      <c r="J298" s="21"/>
    </row>
    <row r="299" spans="1:10" x14ac:dyDescent="0.2">
      <c r="A299" s="158" t="s">
        <v>265</v>
      </c>
      <c r="B299" s="65">
        <v>0</v>
      </c>
      <c r="C299" s="66">
        <v>0</v>
      </c>
      <c r="D299" s="65">
        <v>1</v>
      </c>
      <c r="E299" s="66">
        <v>0</v>
      </c>
      <c r="F299" s="67"/>
      <c r="G299" s="65">
        <f>B299-C299</f>
        <v>0</v>
      </c>
      <c r="H299" s="66">
        <f>D299-E299</f>
        <v>1</v>
      </c>
      <c r="I299" s="20" t="str">
        <f>IF(C299=0, "-", IF(G299/C299&lt;10, G299/C299, "&gt;999%"))</f>
        <v>-</v>
      </c>
      <c r="J299" s="21" t="str">
        <f>IF(E299=0, "-", IF(H299/E299&lt;10, H299/E299, "&gt;999%"))</f>
        <v>-</v>
      </c>
    </row>
    <row r="300" spans="1:10" x14ac:dyDescent="0.2">
      <c r="A300" s="158" t="s">
        <v>438</v>
      </c>
      <c r="B300" s="65">
        <v>3</v>
      </c>
      <c r="C300" s="66">
        <v>2</v>
      </c>
      <c r="D300" s="65">
        <v>6</v>
      </c>
      <c r="E300" s="66">
        <v>5</v>
      </c>
      <c r="F300" s="67"/>
      <c r="G300" s="65">
        <f>B300-C300</f>
        <v>1</v>
      </c>
      <c r="H300" s="66">
        <f>D300-E300</f>
        <v>1</v>
      </c>
      <c r="I300" s="20">
        <f>IF(C300=0, "-", IF(G300/C300&lt;10, G300/C300, "&gt;999%"))</f>
        <v>0.5</v>
      </c>
      <c r="J300" s="21">
        <f>IF(E300=0, "-", IF(H300/E300&lt;10, H300/E300, "&gt;999%"))</f>
        <v>0.2</v>
      </c>
    </row>
    <row r="301" spans="1:10" s="160" customFormat="1" x14ac:dyDescent="0.2">
      <c r="A301" s="178" t="s">
        <v>636</v>
      </c>
      <c r="B301" s="71">
        <v>3</v>
      </c>
      <c r="C301" s="72">
        <v>2</v>
      </c>
      <c r="D301" s="71">
        <v>7</v>
      </c>
      <c r="E301" s="72">
        <v>5</v>
      </c>
      <c r="F301" s="73"/>
      <c r="G301" s="71">
        <f>B301-C301</f>
        <v>1</v>
      </c>
      <c r="H301" s="72">
        <f>D301-E301</f>
        <v>2</v>
      </c>
      <c r="I301" s="37">
        <f>IF(C301=0, "-", IF(G301/C301&lt;10, G301/C301, "&gt;999%"))</f>
        <v>0.5</v>
      </c>
      <c r="J301" s="38">
        <f>IF(E301=0, "-", IF(H301/E301&lt;10, H301/E301, "&gt;999%"))</f>
        <v>0.4</v>
      </c>
    </row>
    <row r="302" spans="1:10" x14ac:dyDescent="0.2">
      <c r="A302" s="177"/>
      <c r="B302" s="143"/>
      <c r="C302" s="144"/>
      <c r="D302" s="143"/>
      <c r="E302" s="144"/>
      <c r="F302" s="145"/>
      <c r="G302" s="143"/>
      <c r="H302" s="144"/>
      <c r="I302" s="151"/>
      <c r="J302" s="152"/>
    </row>
    <row r="303" spans="1:10" s="139" customFormat="1" x14ac:dyDescent="0.2">
      <c r="A303" s="159" t="s">
        <v>69</v>
      </c>
      <c r="B303" s="65"/>
      <c r="C303" s="66"/>
      <c r="D303" s="65"/>
      <c r="E303" s="66"/>
      <c r="F303" s="67"/>
      <c r="G303" s="65"/>
      <c r="H303" s="66"/>
      <c r="I303" s="20"/>
      <c r="J303" s="21"/>
    </row>
    <row r="304" spans="1:10" x14ac:dyDescent="0.2">
      <c r="A304" s="158" t="s">
        <v>483</v>
      </c>
      <c r="B304" s="65">
        <v>11</v>
      </c>
      <c r="C304" s="66">
        <v>8</v>
      </c>
      <c r="D304" s="65">
        <v>63</v>
      </c>
      <c r="E304" s="66">
        <v>43</v>
      </c>
      <c r="F304" s="67"/>
      <c r="G304" s="65">
        <f t="shared" ref="G304:G316" si="52">B304-C304</f>
        <v>3</v>
      </c>
      <c r="H304" s="66">
        <f t="shared" ref="H304:H316" si="53">D304-E304</f>
        <v>20</v>
      </c>
      <c r="I304" s="20">
        <f t="shared" ref="I304:I316" si="54">IF(C304=0, "-", IF(G304/C304&lt;10, G304/C304, "&gt;999%"))</f>
        <v>0.375</v>
      </c>
      <c r="J304" s="21">
        <f t="shared" ref="J304:J316" si="55">IF(E304=0, "-", IF(H304/E304&lt;10, H304/E304, "&gt;999%"))</f>
        <v>0.46511627906976744</v>
      </c>
    </row>
    <row r="305" spans="1:10" x14ac:dyDescent="0.2">
      <c r="A305" s="158" t="s">
        <v>495</v>
      </c>
      <c r="B305" s="65">
        <v>47</v>
      </c>
      <c r="C305" s="66">
        <v>113</v>
      </c>
      <c r="D305" s="65">
        <v>389</v>
      </c>
      <c r="E305" s="66">
        <v>497</v>
      </c>
      <c r="F305" s="67"/>
      <c r="G305" s="65">
        <f t="shared" si="52"/>
        <v>-66</v>
      </c>
      <c r="H305" s="66">
        <f t="shared" si="53"/>
        <v>-108</v>
      </c>
      <c r="I305" s="20">
        <f t="shared" si="54"/>
        <v>-0.58407079646017701</v>
      </c>
      <c r="J305" s="21">
        <f t="shared" si="55"/>
        <v>-0.21730382293762576</v>
      </c>
    </row>
    <row r="306" spans="1:10" x14ac:dyDescent="0.2">
      <c r="A306" s="158" t="s">
        <v>329</v>
      </c>
      <c r="B306" s="65">
        <v>51</v>
      </c>
      <c r="C306" s="66">
        <v>126</v>
      </c>
      <c r="D306" s="65">
        <v>479</v>
      </c>
      <c r="E306" s="66">
        <v>791</v>
      </c>
      <c r="F306" s="67"/>
      <c r="G306" s="65">
        <f t="shared" si="52"/>
        <v>-75</v>
      </c>
      <c r="H306" s="66">
        <f t="shared" si="53"/>
        <v>-312</v>
      </c>
      <c r="I306" s="20">
        <f t="shared" si="54"/>
        <v>-0.59523809523809523</v>
      </c>
      <c r="J306" s="21">
        <f t="shared" si="55"/>
        <v>-0.39443742098609358</v>
      </c>
    </row>
    <row r="307" spans="1:10" x14ac:dyDescent="0.2">
      <c r="A307" s="158" t="s">
        <v>344</v>
      </c>
      <c r="B307" s="65">
        <v>53</v>
      </c>
      <c r="C307" s="66">
        <v>97</v>
      </c>
      <c r="D307" s="65">
        <v>574</v>
      </c>
      <c r="E307" s="66">
        <v>527</v>
      </c>
      <c r="F307" s="67"/>
      <c r="G307" s="65">
        <f t="shared" si="52"/>
        <v>-44</v>
      </c>
      <c r="H307" s="66">
        <f t="shared" si="53"/>
        <v>47</v>
      </c>
      <c r="I307" s="20">
        <f t="shared" si="54"/>
        <v>-0.45360824742268041</v>
      </c>
      <c r="J307" s="21">
        <f t="shared" si="55"/>
        <v>8.9184060721062622E-2</v>
      </c>
    </row>
    <row r="308" spans="1:10" x14ac:dyDescent="0.2">
      <c r="A308" s="158" t="s">
        <v>375</v>
      </c>
      <c r="B308" s="65">
        <v>86</v>
      </c>
      <c r="C308" s="66">
        <v>224</v>
      </c>
      <c r="D308" s="65">
        <v>1142</v>
      </c>
      <c r="E308" s="66">
        <v>1275</v>
      </c>
      <c r="F308" s="67"/>
      <c r="G308" s="65">
        <f t="shared" si="52"/>
        <v>-138</v>
      </c>
      <c r="H308" s="66">
        <f t="shared" si="53"/>
        <v>-133</v>
      </c>
      <c r="I308" s="20">
        <f t="shared" si="54"/>
        <v>-0.6160714285714286</v>
      </c>
      <c r="J308" s="21">
        <f t="shared" si="55"/>
        <v>-0.10431372549019607</v>
      </c>
    </row>
    <row r="309" spans="1:10" x14ac:dyDescent="0.2">
      <c r="A309" s="158" t="s">
        <v>412</v>
      </c>
      <c r="B309" s="65">
        <v>30</v>
      </c>
      <c r="C309" s="66">
        <v>48</v>
      </c>
      <c r="D309" s="65">
        <v>213</v>
      </c>
      <c r="E309" s="66">
        <v>264</v>
      </c>
      <c r="F309" s="67"/>
      <c r="G309" s="65">
        <f t="shared" si="52"/>
        <v>-18</v>
      </c>
      <c r="H309" s="66">
        <f t="shared" si="53"/>
        <v>-51</v>
      </c>
      <c r="I309" s="20">
        <f t="shared" si="54"/>
        <v>-0.375</v>
      </c>
      <c r="J309" s="21">
        <f t="shared" si="55"/>
        <v>-0.19318181818181818</v>
      </c>
    </row>
    <row r="310" spans="1:10" x14ac:dyDescent="0.2">
      <c r="A310" s="158" t="s">
        <v>413</v>
      </c>
      <c r="B310" s="65">
        <v>32</v>
      </c>
      <c r="C310" s="66">
        <v>64</v>
      </c>
      <c r="D310" s="65">
        <v>301</v>
      </c>
      <c r="E310" s="66">
        <v>319</v>
      </c>
      <c r="F310" s="67"/>
      <c r="G310" s="65">
        <f t="shared" si="52"/>
        <v>-32</v>
      </c>
      <c r="H310" s="66">
        <f t="shared" si="53"/>
        <v>-18</v>
      </c>
      <c r="I310" s="20">
        <f t="shared" si="54"/>
        <v>-0.5</v>
      </c>
      <c r="J310" s="21">
        <f t="shared" si="55"/>
        <v>-5.6426332288401257E-2</v>
      </c>
    </row>
    <row r="311" spans="1:10" x14ac:dyDescent="0.2">
      <c r="A311" s="158" t="s">
        <v>345</v>
      </c>
      <c r="B311" s="65">
        <v>1</v>
      </c>
      <c r="C311" s="66">
        <v>12</v>
      </c>
      <c r="D311" s="65">
        <v>13</v>
      </c>
      <c r="E311" s="66">
        <v>35</v>
      </c>
      <c r="F311" s="67"/>
      <c r="G311" s="65">
        <f t="shared" si="52"/>
        <v>-11</v>
      </c>
      <c r="H311" s="66">
        <f t="shared" si="53"/>
        <v>-22</v>
      </c>
      <c r="I311" s="20">
        <f t="shared" si="54"/>
        <v>-0.91666666666666663</v>
      </c>
      <c r="J311" s="21">
        <f t="shared" si="55"/>
        <v>-0.62857142857142856</v>
      </c>
    </row>
    <row r="312" spans="1:10" x14ac:dyDescent="0.2">
      <c r="A312" s="158" t="s">
        <v>296</v>
      </c>
      <c r="B312" s="65">
        <v>2</v>
      </c>
      <c r="C312" s="66">
        <v>7</v>
      </c>
      <c r="D312" s="65">
        <v>16</v>
      </c>
      <c r="E312" s="66">
        <v>38</v>
      </c>
      <c r="F312" s="67"/>
      <c r="G312" s="65">
        <f t="shared" si="52"/>
        <v>-5</v>
      </c>
      <c r="H312" s="66">
        <f t="shared" si="53"/>
        <v>-22</v>
      </c>
      <c r="I312" s="20">
        <f t="shared" si="54"/>
        <v>-0.7142857142857143</v>
      </c>
      <c r="J312" s="21">
        <f t="shared" si="55"/>
        <v>-0.57894736842105265</v>
      </c>
    </row>
    <row r="313" spans="1:10" x14ac:dyDescent="0.2">
      <c r="A313" s="158" t="s">
        <v>200</v>
      </c>
      <c r="B313" s="65">
        <v>11</v>
      </c>
      <c r="C313" s="66">
        <v>62</v>
      </c>
      <c r="D313" s="65">
        <v>176</v>
      </c>
      <c r="E313" s="66">
        <v>208</v>
      </c>
      <c r="F313" s="67"/>
      <c r="G313" s="65">
        <f t="shared" si="52"/>
        <v>-51</v>
      </c>
      <c r="H313" s="66">
        <f t="shared" si="53"/>
        <v>-32</v>
      </c>
      <c r="I313" s="20">
        <f t="shared" si="54"/>
        <v>-0.82258064516129037</v>
      </c>
      <c r="J313" s="21">
        <f t="shared" si="55"/>
        <v>-0.15384615384615385</v>
      </c>
    </row>
    <row r="314" spans="1:10" x14ac:dyDescent="0.2">
      <c r="A314" s="158" t="s">
        <v>217</v>
      </c>
      <c r="B314" s="65">
        <v>44</v>
      </c>
      <c r="C314" s="66">
        <v>108</v>
      </c>
      <c r="D314" s="65">
        <v>384</v>
      </c>
      <c r="E314" s="66">
        <v>643</v>
      </c>
      <c r="F314" s="67"/>
      <c r="G314" s="65">
        <f t="shared" si="52"/>
        <v>-64</v>
      </c>
      <c r="H314" s="66">
        <f t="shared" si="53"/>
        <v>-259</v>
      </c>
      <c r="I314" s="20">
        <f t="shared" si="54"/>
        <v>-0.59259259259259256</v>
      </c>
      <c r="J314" s="21">
        <f t="shared" si="55"/>
        <v>-0.40279937791601866</v>
      </c>
    </row>
    <row r="315" spans="1:10" x14ac:dyDescent="0.2">
      <c r="A315" s="158" t="s">
        <v>236</v>
      </c>
      <c r="B315" s="65">
        <v>2</v>
      </c>
      <c r="C315" s="66">
        <v>14</v>
      </c>
      <c r="D315" s="65">
        <v>34</v>
      </c>
      <c r="E315" s="66">
        <v>69</v>
      </c>
      <c r="F315" s="67"/>
      <c r="G315" s="65">
        <f t="shared" si="52"/>
        <v>-12</v>
      </c>
      <c r="H315" s="66">
        <f t="shared" si="53"/>
        <v>-35</v>
      </c>
      <c r="I315" s="20">
        <f t="shared" si="54"/>
        <v>-0.8571428571428571</v>
      </c>
      <c r="J315" s="21">
        <f t="shared" si="55"/>
        <v>-0.50724637681159424</v>
      </c>
    </row>
    <row r="316" spans="1:10" s="160" customFormat="1" x14ac:dyDescent="0.2">
      <c r="A316" s="178" t="s">
        <v>637</v>
      </c>
      <c r="B316" s="71">
        <v>370</v>
      </c>
      <c r="C316" s="72">
        <v>883</v>
      </c>
      <c r="D316" s="71">
        <v>3784</v>
      </c>
      <c r="E316" s="72">
        <v>4709</v>
      </c>
      <c r="F316" s="73"/>
      <c r="G316" s="71">
        <f t="shared" si="52"/>
        <v>-513</v>
      </c>
      <c r="H316" s="72">
        <f t="shared" si="53"/>
        <v>-925</v>
      </c>
      <c r="I316" s="37">
        <f t="shared" si="54"/>
        <v>-0.58097395243488104</v>
      </c>
      <c r="J316" s="38">
        <f t="shared" si="55"/>
        <v>-0.19643236355914206</v>
      </c>
    </row>
    <row r="317" spans="1:10" x14ac:dyDescent="0.2">
      <c r="A317" s="177"/>
      <c r="B317" s="143"/>
      <c r="C317" s="144"/>
      <c r="D317" s="143"/>
      <c r="E317" s="144"/>
      <c r="F317" s="145"/>
      <c r="G317" s="143"/>
      <c r="H317" s="144"/>
      <c r="I317" s="151"/>
      <c r="J317" s="152"/>
    </row>
    <row r="318" spans="1:10" s="139" customFormat="1" x14ac:dyDescent="0.2">
      <c r="A318" s="159" t="s">
        <v>70</v>
      </c>
      <c r="B318" s="65"/>
      <c r="C318" s="66"/>
      <c r="D318" s="65"/>
      <c r="E318" s="66"/>
      <c r="F318" s="67"/>
      <c r="G318" s="65"/>
      <c r="H318" s="66"/>
      <c r="I318" s="20"/>
      <c r="J318" s="21"/>
    </row>
    <row r="319" spans="1:10" x14ac:dyDescent="0.2">
      <c r="A319" s="158" t="s">
        <v>322</v>
      </c>
      <c r="B319" s="65">
        <v>2</v>
      </c>
      <c r="C319" s="66">
        <v>1</v>
      </c>
      <c r="D319" s="65">
        <v>5</v>
      </c>
      <c r="E319" s="66">
        <v>3</v>
      </c>
      <c r="F319" s="67"/>
      <c r="G319" s="65">
        <f>B319-C319</f>
        <v>1</v>
      </c>
      <c r="H319" s="66">
        <f>D319-E319</f>
        <v>2</v>
      </c>
      <c r="I319" s="20">
        <f>IF(C319=0, "-", IF(G319/C319&lt;10, G319/C319, "&gt;999%"))</f>
        <v>1</v>
      </c>
      <c r="J319" s="21">
        <f>IF(E319=0, "-", IF(H319/E319&lt;10, H319/E319, "&gt;999%"))</f>
        <v>0.66666666666666663</v>
      </c>
    </row>
    <row r="320" spans="1:10" s="160" customFormat="1" x14ac:dyDescent="0.2">
      <c r="A320" s="178" t="s">
        <v>638</v>
      </c>
      <c r="B320" s="71">
        <v>2</v>
      </c>
      <c r="C320" s="72">
        <v>1</v>
      </c>
      <c r="D320" s="71">
        <v>5</v>
      </c>
      <c r="E320" s="72">
        <v>3</v>
      </c>
      <c r="F320" s="73"/>
      <c r="G320" s="71">
        <f>B320-C320</f>
        <v>1</v>
      </c>
      <c r="H320" s="72">
        <f>D320-E320</f>
        <v>2</v>
      </c>
      <c r="I320" s="37">
        <f>IF(C320=0, "-", IF(G320/C320&lt;10, G320/C320, "&gt;999%"))</f>
        <v>1</v>
      </c>
      <c r="J320" s="38">
        <f>IF(E320=0, "-", IF(H320/E320&lt;10, H320/E320, "&gt;999%"))</f>
        <v>0.66666666666666663</v>
      </c>
    </row>
    <row r="321" spans="1:10" x14ac:dyDescent="0.2">
      <c r="A321" s="177"/>
      <c r="B321" s="143"/>
      <c r="C321" s="144"/>
      <c r="D321" s="143"/>
      <c r="E321" s="144"/>
      <c r="F321" s="145"/>
      <c r="G321" s="143"/>
      <c r="H321" s="144"/>
      <c r="I321" s="151"/>
      <c r="J321" s="152"/>
    </row>
    <row r="322" spans="1:10" s="139" customFormat="1" x14ac:dyDescent="0.2">
      <c r="A322" s="159" t="s">
        <v>71</v>
      </c>
      <c r="B322" s="65"/>
      <c r="C322" s="66"/>
      <c r="D322" s="65"/>
      <c r="E322" s="66"/>
      <c r="F322" s="67"/>
      <c r="G322" s="65"/>
      <c r="H322" s="66"/>
      <c r="I322" s="20"/>
      <c r="J322" s="21"/>
    </row>
    <row r="323" spans="1:10" x14ac:dyDescent="0.2">
      <c r="A323" s="158" t="s">
        <v>276</v>
      </c>
      <c r="B323" s="65">
        <v>0</v>
      </c>
      <c r="C323" s="66">
        <v>1</v>
      </c>
      <c r="D323" s="65">
        <v>0</v>
      </c>
      <c r="E323" s="66">
        <v>2</v>
      </c>
      <c r="F323" s="67"/>
      <c r="G323" s="65">
        <f t="shared" ref="G323:G345" si="56">B323-C323</f>
        <v>-1</v>
      </c>
      <c r="H323" s="66">
        <f t="shared" ref="H323:H345" si="57">D323-E323</f>
        <v>-2</v>
      </c>
      <c r="I323" s="20">
        <f t="shared" ref="I323:I345" si="58">IF(C323=0, "-", IF(G323/C323&lt;10, G323/C323, "&gt;999%"))</f>
        <v>-1</v>
      </c>
      <c r="J323" s="21">
        <f t="shared" ref="J323:J345" si="59">IF(E323=0, "-", IF(H323/E323&lt;10, H323/E323, "&gt;999%"))</f>
        <v>-1</v>
      </c>
    </row>
    <row r="324" spans="1:10" x14ac:dyDescent="0.2">
      <c r="A324" s="158" t="s">
        <v>323</v>
      </c>
      <c r="B324" s="65">
        <v>0</v>
      </c>
      <c r="C324" s="66">
        <v>1</v>
      </c>
      <c r="D324" s="65">
        <v>0</v>
      </c>
      <c r="E324" s="66">
        <v>1</v>
      </c>
      <c r="F324" s="67"/>
      <c r="G324" s="65">
        <f t="shared" si="56"/>
        <v>-1</v>
      </c>
      <c r="H324" s="66">
        <f t="shared" si="57"/>
        <v>-1</v>
      </c>
      <c r="I324" s="20">
        <f t="shared" si="58"/>
        <v>-1</v>
      </c>
      <c r="J324" s="21">
        <f t="shared" si="59"/>
        <v>-1</v>
      </c>
    </row>
    <row r="325" spans="1:10" x14ac:dyDescent="0.2">
      <c r="A325" s="158" t="s">
        <v>230</v>
      </c>
      <c r="B325" s="65">
        <v>16</v>
      </c>
      <c r="C325" s="66">
        <v>23</v>
      </c>
      <c r="D325" s="65">
        <v>59</v>
      </c>
      <c r="E325" s="66">
        <v>82</v>
      </c>
      <c r="F325" s="67"/>
      <c r="G325" s="65">
        <f t="shared" si="56"/>
        <v>-7</v>
      </c>
      <c r="H325" s="66">
        <f t="shared" si="57"/>
        <v>-23</v>
      </c>
      <c r="I325" s="20">
        <f t="shared" si="58"/>
        <v>-0.30434782608695654</v>
      </c>
      <c r="J325" s="21">
        <f t="shared" si="59"/>
        <v>-0.28048780487804881</v>
      </c>
    </row>
    <row r="326" spans="1:10" x14ac:dyDescent="0.2">
      <c r="A326" s="158" t="s">
        <v>231</v>
      </c>
      <c r="B326" s="65">
        <v>2</v>
      </c>
      <c r="C326" s="66">
        <v>1</v>
      </c>
      <c r="D326" s="65">
        <v>4</v>
      </c>
      <c r="E326" s="66">
        <v>6</v>
      </c>
      <c r="F326" s="67"/>
      <c r="G326" s="65">
        <f t="shared" si="56"/>
        <v>1</v>
      </c>
      <c r="H326" s="66">
        <f t="shared" si="57"/>
        <v>-2</v>
      </c>
      <c r="I326" s="20">
        <f t="shared" si="58"/>
        <v>1</v>
      </c>
      <c r="J326" s="21">
        <f t="shared" si="59"/>
        <v>-0.33333333333333331</v>
      </c>
    </row>
    <row r="327" spans="1:10" x14ac:dyDescent="0.2">
      <c r="A327" s="158" t="s">
        <v>251</v>
      </c>
      <c r="B327" s="65">
        <v>22</v>
      </c>
      <c r="C327" s="66">
        <v>24</v>
      </c>
      <c r="D327" s="65">
        <v>100</v>
      </c>
      <c r="E327" s="66">
        <v>93</v>
      </c>
      <c r="F327" s="67"/>
      <c r="G327" s="65">
        <f t="shared" si="56"/>
        <v>-2</v>
      </c>
      <c r="H327" s="66">
        <f t="shared" si="57"/>
        <v>7</v>
      </c>
      <c r="I327" s="20">
        <f t="shared" si="58"/>
        <v>-8.3333333333333329E-2</v>
      </c>
      <c r="J327" s="21">
        <f t="shared" si="59"/>
        <v>7.5268817204301078E-2</v>
      </c>
    </row>
    <row r="328" spans="1:10" x14ac:dyDescent="0.2">
      <c r="A328" s="158" t="s">
        <v>311</v>
      </c>
      <c r="B328" s="65">
        <v>13</v>
      </c>
      <c r="C328" s="66">
        <v>4</v>
      </c>
      <c r="D328" s="65">
        <v>29</v>
      </c>
      <c r="E328" s="66">
        <v>25</v>
      </c>
      <c r="F328" s="67"/>
      <c r="G328" s="65">
        <f t="shared" si="56"/>
        <v>9</v>
      </c>
      <c r="H328" s="66">
        <f t="shared" si="57"/>
        <v>4</v>
      </c>
      <c r="I328" s="20">
        <f t="shared" si="58"/>
        <v>2.25</v>
      </c>
      <c r="J328" s="21">
        <f t="shared" si="59"/>
        <v>0.16</v>
      </c>
    </row>
    <row r="329" spans="1:10" x14ac:dyDescent="0.2">
      <c r="A329" s="158" t="s">
        <v>252</v>
      </c>
      <c r="B329" s="65">
        <v>4</v>
      </c>
      <c r="C329" s="66">
        <v>4</v>
      </c>
      <c r="D329" s="65">
        <v>34</v>
      </c>
      <c r="E329" s="66">
        <v>19</v>
      </c>
      <c r="F329" s="67"/>
      <c r="G329" s="65">
        <f t="shared" si="56"/>
        <v>0</v>
      </c>
      <c r="H329" s="66">
        <f t="shared" si="57"/>
        <v>15</v>
      </c>
      <c r="I329" s="20">
        <f t="shared" si="58"/>
        <v>0</v>
      </c>
      <c r="J329" s="21">
        <f t="shared" si="59"/>
        <v>0.78947368421052633</v>
      </c>
    </row>
    <row r="330" spans="1:10" x14ac:dyDescent="0.2">
      <c r="A330" s="158" t="s">
        <v>266</v>
      </c>
      <c r="B330" s="65">
        <v>0</v>
      </c>
      <c r="C330" s="66">
        <v>0</v>
      </c>
      <c r="D330" s="65">
        <v>1</v>
      </c>
      <c r="E330" s="66">
        <v>3</v>
      </c>
      <c r="F330" s="67"/>
      <c r="G330" s="65">
        <f t="shared" si="56"/>
        <v>0</v>
      </c>
      <c r="H330" s="66">
        <f t="shared" si="57"/>
        <v>-2</v>
      </c>
      <c r="I330" s="20" t="str">
        <f t="shared" si="58"/>
        <v>-</v>
      </c>
      <c r="J330" s="21">
        <f t="shared" si="59"/>
        <v>-0.66666666666666663</v>
      </c>
    </row>
    <row r="331" spans="1:10" x14ac:dyDescent="0.2">
      <c r="A331" s="158" t="s">
        <v>267</v>
      </c>
      <c r="B331" s="65">
        <v>3</v>
      </c>
      <c r="C331" s="66">
        <v>0</v>
      </c>
      <c r="D331" s="65">
        <v>13</v>
      </c>
      <c r="E331" s="66">
        <v>25</v>
      </c>
      <c r="F331" s="67"/>
      <c r="G331" s="65">
        <f t="shared" si="56"/>
        <v>3</v>
      </c>
      <c r="H331" s="66">
        <f t="shared" si="57"/>
        <v>-12</v>
      </c>
      <c r="I331" s="20" t="str">
        <f t="shared" si="58"/>
        <v>-</v>
      </c>
      <c r="J331" s="21">
        <f t="shared" si="59"/>
        <v>-0.48</v>
      </c>
    </row>
    <row r="332" spans="1:10" x14ac:dyDescent="0.2">
      <c r="A332" s="158" t="s">
        <v>312</v>
      </c>
      <c r="B332" s="65">
        <v>1</v>
      </c>
      <c r="C332" s="66">
        <v>1</v>
      </c>
      <c r="D332" s="65">
        <v>2</v>
      </c>
      <c r="E332" s="66">
        <v>7</v>
      </c>
      <c r="F332" s="67"/>
      <c r="G332" s="65">
        <f t="shared" si="56"/>
        <v>0</v>
      </c>
      <c r="H332" s="66">
        <f t="shared" si="57"/>
        <v>-5</v>
      </c>
      <c r="I332" s="20">
        <f t="shared" si="58"/>
        <v>0</v>
      </c>
      <c r="J332" s="21">
        <f t="shared" si="59"/>
        <v>-0.7142857142857143</v>
      </c>
    </row>
    <row r="333" spans="1:10" x14ac:dyDescent="0.2">
      <c r="A333" s="158" t="s">
        <v>364</v>
      </c>
      <c r="B333" s="65">
        <v>1</v>
      </c>
      <c r="C333" s="66">
        <v>3</v>
      </c>
      <c r="D333" s="65">
        <v>27</v>
      </c>
      <c r="E333" s="66">
        <v>3</v>
      </c>
      <c r="F333" s="67"/>
      <c r="G333" s="65">
        <f t="shared" si="56"/>
        <v>-2</v>
      </c>
      <c r="H333" s="66">
        <f t="shared" si="57"/>
        <v>24</v>
      </c>
      <c r="I333" s="20">
        <f t="shared" si="58"/>
        <v>-0.66666666666666663</v>
      </c>
      <c r="J333" s="21">
        <f t="shared" si="59"/>
        <v>8</v>
      </c>
    </row>
    <row r="334" spans="1:10" x14ac:dyDescent="0.2">
      <c r="A334" s="158" t="s">
        <v>396</v>
      </c>
      <c r="B334" s="65">
        <v>3</v>
      </c>
      <c r="C334" s="66">
        <v>2</v>
      </c>
      <c r="D334" s="65">
        <v>18</v>
      </c>
      <c r="E334" s="66">
        <v>4</v>
      </c>
      <c r="F334" s="67"/>
      <c r="G334" s="65">
        <f t="shared" si="56"/>
        <v>1</v>
      </c>
      <c r="H334" s="66">
        <f t="shared" si="57"/>
        <v>14</v>
      </c>
      <c r="I334" s="20">
        <f t="shared" si="58"/>
        <v>0.5</v>
      </c>
      <c r="J334" s="21">
        <f t="shared" si="59"/>
        <v>3.5</v>
      </c>
    </row>
    <row r="335" spans="1:10" x14ac:dyDescent="0.2">
      <c r="A335" s="158" t="s">
        <v>455</v>
      </c>
      <c r="B335" s="65">
        <v>23</v>
      </c>
      <c r="C335" s="66">
        <v>2</v>
      </c>
      <c r="D335" s="65">
        <v>53</v>
      </c>
      <c r="E335" s="66">
        <v>12</v>
      </c>
      <c r="F335" s="67"/>
      <c r="G335" s="65">
        <f t="shared" si="56"/>
        <v>21</v>
      </c>
      <c r="H335" s="66">
        <f t="shared" si="57"/>
        <v>41</v>
      </c>
      <c r="I335" s="20" t="str">
        <f t="shared" si="58"/>
        <v>&gt;999%</v>
      </c>
      <c r="J335" s="21">
        <f t="shared" si="59"/>
        <v>3.4166666666666665</v>
      </c>
    </row>
    <row r="336" spans="1:10" x14ac:dyDescent="0.2">
      <c r="A336" s="158" t="s">
        <v>365</v>
      </c>
      <c r="B336" s="65">
        <v>31</v>
      </c>
      <c r="C336" s="66">
        <v>17</v>
      </c>
      <c r="D336" s="65">
        <v>87</v>
      </c>
      <c r="E336" s="66">
        <v>52</v>
      </c>
      <c r="F336" s="67"/>
      <c r="G336" s="65">
        <f t="shared" si="56"/>
        <v>14</v>
      </c>
      <c r="H336" s="66">
        <f t="shared" si="57"/>
        <v>35</v>
      </c>
      <c r="I336" s="20">
        <f t="shared" si="58"/>
        <v>0.82352941176470584</v>
      </c>
      <c r="J336" s="21">
        <f t="shared" si="59"/>
        <v>0.67307692307692313</v>
      </c>
    </row>
    <row r="337" spans="1:10" x14ac:dyDescent="0.2">
      <c r="A337" s="158" t="s">
        <v>397</v>
      </c>
      <c r="B337" s="65">
        <v>13</v>
      </c>
      <c r="C337" s="66">
        <v>11</v>
      </c>
      <c r="D337" s="65">
        <v>41</v>
      </c>
      <c r="E337" s="66">
        <v>80</v>
      </c>
      <c r="F337" s="67"/>
      <c r="G337" s="65">
        <f t="shared" si="56"/>
        <v>2</v>
      </c>
      <c r="H337" s="66">
        <f t="shared" si="57"/>
        <v>-39</v>
      </c>
      <c r="I337" s="20">
        <f t="shared" si="58"/>
        <v>0.18181818181818182</v>
      </c>
      <c r="J337" s="21">
        <f t="shared" si="59"/>
        <v>-0.48749999999999999</v>
      </c>
    </row>
    <row r="338" spans="1:10" x14ac:dyDescent="0.2">
      <c r="A338" s="158" t="s">
        <v>398</v>
      </c>
      <c r="B338" s="65">
        <v>11</v>
      </c>
      <c r="C338" s="66">
        <v>4</v>
      </c>
      <c r="D338" s="65">
        <v>42</v>
      </c>
      <c r="E338" s="66">
        <v>13</v>
      </c>
      <c r="F338" s="67"/>
      <c r="G338" s="65">
        <f t="shared" si="56"/>
        <v>7</v>
      </c>
      <c r="H338" s="66">
        <f t="shared" si="57"/>
        <v>29</v>
      </c>
      <c r="I338" s="20">
        <f t="shared" si="58"/>
        <v>1.75</v>
      </c>
      <c r="J338" s="21">
        <f t="shared" si="59"/>
        <v>2.2307692307692308</v>
      </c>
    </row>
    <row r="339" spans="1:10" x14ac:dyDescent="0.2">
      <c r="A339" s="158" t="s">
        <v>399</v>
      </c>
      <c r="B339" s="65">
        <v>39</v>
      </c>
      <c r="C339" s="66">
        <v>9</v>
      </c>
      <c r="D339" s="65">
        <v>111</v>
      </c>
      <c r="E339" s="66">
        <v>50</v>
      </c>
      <c r="F339" s="67"/>
      <c r="G339" s="65">
        <f t="shared" si="56"/>
        <v>30</v>
      </c>
      <c r="H339" s="66">
        <f t="shared" si="57"/>
        <v>61</v>
      </c>
      <c r="I339" s="20">
        <f t="shared" si="58"/>
        <v>3.3333333333333335</v>
      </c>
      <c r="J339" s="21">
        <f t="shared" si="59"/>
        <v>1.22</v>
      </c>
    </row>
    <row r="340" spans="1:10" x14ac:dyDescent="0.2">
      <c r="A340" s="158" t="s">
        <v>439</v>
      </c>
      <c r="B340" s="65">
        <v>12</v>
      </c>
      <c r="C340" s="66">
        <v>5</v>
      </c>
      <c r="D340" s="65">
        <v>21</v>
      </c>
      <c r="E340" s="66">
        <v>21</v>
      </c>
      <c r="F340" s="67"/>
      <c r="G340" s="65">
        <f t="shared" si="56"/>
        <v>7</v>
      </c>
      <c r="H340" s="66">
        <f t="shared" si="57"/>
        <v>0</v>
      </c>
      <c r="I340" s="20">
        <f t="shared" si="58"/>
        <v>1.4</v>
      </c>
      <c r="J340" s="21">
        <f t="shared" si="59"/>
        <v>0</v>
      </c>
    </row>
    <row r="341" spans="1:10" x14ac:dyDescent="0.2">
      <c r="A341" s="158" t="s">
        <v>440</v>
      </c>
      <c r="B341" s="65">
        <v>23</v>
      </c>
      <c r="C341" s="66">
        <v>11</v>
      </c>
      <c r="D341" s="65">
        <v>57</v>
      </c>
      <c r="E341" s="66">
        <v>52</v>
      </c>
      <c r="F341" s="67"/>
      <c r="G341" s="65">
        <f t="shared" si="56"/>
        <v>12</v>
      </c>
      <c r="H341" s="66">
        <f t="shared" si="57"/>
        <v>5</v>
      </c>
      <c r="I341" s="20">
        <f t="shared" si="58"/>
        <v>1.0909090909090908</v>
      </c>
      <c r="J341" s="21">
        <f t="shared" si="59"/>
        <v>9.6153846153846159E-2</v>
      </c>
    </row>
    <row r="342" spans="1:10" x14ac:dyDescent="0.2">
      <c r="A342" s="158" t="s">
        <v>456</v>
      </c>
      <c r="B342" s="65">
        <v>5</v>
      </c>
      <c r="C342" s="66">
        <v>2</v>
      </c>
      <c r="D342" s="65">
        <v>18</v>
      </c>
      <c r="E342" s="66">
        <v>11</v>
      </c>
      <c r="F342" s="67"/>
      <c r="G342" s="65">
        <f t="shared" si="56"/>
        <v>3</v>
      </c>
      <c r="H342" s="66">
        <f t="shared" si="57"/>
        <v>7</v>
      </c>
      <c r="I342" s="20">
        <f t="shared" si="58"/>
        <v>1.5</v>
      </c>
      <c r="J342" s="21">
        <f t="shared" si="59"/>
        <v>0.63636363636363635</v>
      </c>
    </row>
    <row r="343" spans="1:10" x14ac:dyDescent="0.2">
      <c r="A343" s="158" t="s">
        <v>496</v>
      </c>
      <c r="B343" s="65">
        <v>0</v>
      </c>
      <c r="C343" s="66">
        <v>0</v>
      </c>
      <c r="D343" s="65">
        <v>0</v>
      </c>
      <c r="E343" s="66">
        <v>2</v>
      </c>
      <c r="F343" s="67"/>
      <c r="G343" s="65">
        <f t="shared" si="56"/>
        <v>0</v>
      </c>
      <c r="H343" s="66">
        <f t="shared" si="57"/>
        <v>-2</v>
      </c>
      <c r="I343" s="20" t="str">
        <f t="shared" si="58"/>
        <v>-</v>
      </c>
      <c r="J343" s="21">
        <f t="shared" si="59"/>
        <v>-1</v>
      </c>
    </row>
    <row r="344" spans="1:10" x14ac:dyDescent="0.2">
      <c r="A344" s="158" t="s">
        <v>277</v>
      </c>
      <c r="B344" s="65">
        <v>0</v>
      </c>
      <c r="C344" s="66">
        <v>0</v>
      </c>
      <c r="D344" s="65">
        <v>8</v>
      </c>
      <c r="E344" s="66">
        <v>5</v>
      </c>
      <c r="F344" s="67"/>
      <c r="G344" s="65">
        <f t="shared" si="56"/>
        <v>0</v>
      </c>
      <c r="H344" s="66">
        <f t="shared" si="57"/>
        <v>3</v>
      </c>
      <c r="I344" s="20" t="str">
        <f t="shared" si="58"/>
        <v>-</v>
      </c>
      <c r="J344" s="21">
        <f t="shared" si="59"/>
        <v>0.6</v>
      </c>
    </row>
    <row r="345" spans="1:10" s="160" customFormat="1" x14ac:dyDescent="0.2">
      <c r="A345" s="178" t="s">
        <v>639</v>
      </c>
      <c r="B345" s="71">
        <v>222</v>
      </c>
      <c r="C345" s="72">
        <v>125</v>
      </c>
      <c r="D345" s="71">
        <v>725</v>
      </c>
      <c r="E345" s="72">
        <v>568</v>
      </c>
      <c r="F345" s="73"/>
      <c r="G345" s="71">
        <f t="shared" si="56"/>
        <v>97</v>
      </c>
      <c r="H345" s="72">
        <f t="shared" si="57"/>
        <v>157</v>
      </c>
      <c r="I345" s="37">
        <f t="shared" si="58"/>
        <v>0.77600000000000002</v>
      </c>
      <c r="J345" s="38">
        <f t="shared" si="59"/>
        <v>0.27640845070422537</v>
      </c>
    </row>
    <row r="346" spans="1:10" x14ac:dyDescent="0.2">
      <c r="A346" s="177"/>
      <c r="B346" s="143"/>
      <c r="C346" s="144"/>
      <c r="D346" s="143"/>
      <c r="E346" s="144"/>
      <c r="F346" s="145"/>
      <c r="G346" s="143"/>
      <c r="H346" s="144"/>
      <c r="I346" s="151"/>
      <c r="J346" s="152"/>
    </row>
    <row r="347" spans="1:10" s="139" customFormat="1" x14ac:dyDescent="0.2">
      <c r="A347" s="159" t="s">
        <v>72</v>
      </c>
      <c r="B347" s="65"/>
      <c r="C347" s="66"/>
      <c r="D347" s="65"/>
      <c r="E347" s="66"/>
      <c r="F347" s="67"/>
      <c r="G347" s="65"/>
      <c r="H347" s="66"/>
      <c r="I347" s="20"/>
      <c r="J347" s="21"/>
    </row>
    <row r="348" spans="1:10" x14ac:dyDescent="0.2">
      <c r="A348" s="158" t="s">
        <v>537</v>
      </c>
      <c r="B348" s="65">
        <v>6</v>
      </c>
      <c r="C348" s="66">
        <v>4</v>
      </c>
      <c r="D348" s="65">
        <v>20</v>
      </c>
      <c r="E348" s="66">
        <v>16</v>
      </c>
      <c r="F348" s="67"/>
      <c r="G348" s="65">
        <f>B348-C348</f>
        <v>2</v>
      </c>
      <c r="H348" s="66">
        <f>D348-E348</f>
        <v>4</v>
      </c>
      <c r="I348" s="20">
        <f>IF(C348=0, "-", IF(G348/C348&lt;10, G348/C348, "&gt;999%"))</f>
        <v>0.5</v>
      </c>
      <c r="J348" s="21">
        <f>IF(E348=0, "-", IF(H348/E348&lt;10, H348/E348, "&gt;999%"))</f>
        <v>0.25</v>
      </c>
    </row>
    <row r="349" spans="1:10" s="160" customFormat="1" x14ac:dyDescent="0.2">
      <c r="A349" s="178" t="s">
        <v>640</v>
      </c>
      <c r="B349" s="71">
        <v>6</v>
      </c>
      <c r="C349" s="72">
        <v>4</v>
      </c>
      <c r="D349" s="71">
        <v>20</v>
      </c>
      <c r="E349" s="72">
        <v>16</v>
      </c>
      <c r="F349" s="73"/>
      <c r="G349" s="71">
        <f>B349-C349</f>
        <v>2</v>
      </c>
      <c r="H349" s="72">
        <f>D349-E349</f>
        <v>4</v>
      </c>
      <c r="I349" s="37">
        <f>IF(C349=0, "-", IF(G349/C349&lt;10, G349/C349, "&gt;999%"))</f>
        <v>0.5</v>
      </c>
      <c r="J349" s="38">
        <f>IF(E349=0, "-", IF(H349/E349&lt;10, H349/E349, "&gt;999%"))</f>
        <v>0.25</v>
      </c>
    </row>
    <row r="350" spans="1:10" x14ac:dyDescent="0.2">
      <c r="A350" s="177"/>
      <c r="B350" s="143"/>
      <c r="C350" s="144"/>
      <c r="D350" s="143"/>
      <c r="E350" s="144"/>
      <c r="F350" s="145"/>
      <c r="G350" s="143"/>
      <c r="H350" s="144"/>
      <c r="I350" s="151"/>
      <c r="J350" s="152"/>
    </row>
    <row r="351" spans="1:10" s="139" customFormat="1" x14ac:dyDescent="0.2">
      <c r="A351" s="159" t="s">
        <v>73</v>
      </c>
      <c r="B351" s="65"/>
      <c r="C351" s="66"/>
      <c r="D351" s="65"/>
      <c r="E351" s="66"/>
      <c r="F351" s="67"/>
      <c r="G351" s="65"/>
      <c r="H351" s="66"/>
      <c r="I351" s="20"/>
      <c r="J351" s="21"/>
    </row>
    <row r="352" spans="1:10" x14ac:dyDescent="0.2">
      <c r="A352" s="158" t="s">
        <v>287</v>
      </c>
      <c r="B352" s="65">
        <v>1</v>
      </c>
      <c r="C352" s="66">
        <v>0</v>
      </c>
      <c r="D352" s="65">
        <v>2</v>
      </c>
      <c r="E352" s="66">
        <v>0</v>
      </c>
      <c r="F352" s="67"/>
      <c r="G352" s="65">
        <f t="shared" ref="G352:G359" si="60">B352-C352</f>
        <v>1</v>
      </c>
      <c r="H352" s="66">
        <f t="shared" ref="H352:H359" si="61">D352-E352</f>
        <v>2</v>
      </c>
      <c r="I352" s="20" t="str">
        <f t="shared" ref="I352:I359" si="62">IF(C352=0, "-", IF(G352/C352&lt;10, G352/C352, "&gt;999%"))</f>
        <v>-</v>
      </c>
      <c r="J352" s="21" t="str">
        <f t="shared" ref="J352:J359" si="63">IF(E352=0, "-", IF(H352/E352&lt;10, H352/E352, "&gt;999%"))</f>
        <v>-</v>
      </c>
    </row>
    <row r="353" spans="1:10" x14ac:dyDescent="0.2">
      <c r="A353" s="158" t="s">
        <v>515</v>
      </c>
      <c r="B353" s="65">
        <v>12</v>
      </c>
      <c r="C353" s="66">
        <v>29</v>
      </c>
      <c r="D353" s="65">
        <v>49</v>
      </c>
      <c r="E353" s="66">
        <v>87</v>
      </c>
      <c r="F353" s="67"/>
      <c r="G353" s="65">
        <f t="shared" si="60"/>
        <v>-17</v>
      </c>
      <c r="H353" s="66">
        <f t="shared" si="61"/>
        <v>-38</v>
      </c>
      <c r="I353" s="20">
        <f t="shared" si="62"/>
        <v>-0.58620689655172409</v>
      </c>
      <c r="J353" s="21">
        <f t="shared" si="63"/>
        <v>-0.43678160919540232</v>
      </c>
    </row>
    <row r="354" spans="1:10" x14ac:dyDescent="0.2">
      <c r="A354" s="158" t="s">
        <v>460</v>
      </c>
      <c r="B354" s="65">
        <v>0</v>
      </c>
      <c r="C354" s="66">
        <v>1</v>
      </c>
      <c r="D354" s="65">
        <v>0</v>
      </c>
      <c r="E354" s="66">
        <v>4</v>
      </c>
      <c r="F354" s="67"/>
      <c r="G354" s="65">
        <f t="shared" si="60"/>
        <v>-1</v>
      </c>
      <c r="H354" s="66">
        <f t="shared" si="61"/>
        <v>-4</v>
      </c>
      <c r="I354" s="20">
        <f t="shared" si="62"/>
        <v>-1</v>
      </c>
      <c r="J354" s="21">
        <f t="shared" si="63"/>
        <v>-1</v>
      </c>
    </row>
    <row r="355" spans="1:10" x14ac:dyDescent="0.2">
      <c r="A355" s="158" t="s">
        <v>288</v>
      </c>
      <c r="B355" s="65">
        <v>1</v>
      </c>
      <c r="C355" s="66">
        <v>1</v>
      </c>
      <c r="D355" s="65">
        <v>3</v>
      </c>
      <c r="E355" s="66">
        <v>2</v>
      </c>
      <c r="F355" s="67"/>
      <c r="G355" s="65">
        <f t="shared" si="60"/>
        <v>0</v>
      </c>
      <c r="H355" s="66">
        <f t="shared" si="61"/>
        <v>1</v>
      </c>
      <c r="I355" s="20">
        <f t="shared" si="62"/>
        <v>0</v>
      </c>
      <c r="J355" s="21">
        <f t="shared" si="63"/>
        <v>0.5</v>
      </c>
    </row>
    <row r="356" spans="1:10" x14ac:dyDescent="0.2">
      <c r="A356" s="158" t="s">
        <v>289</v>
      </c>
      <c r="B356" s="65">
        <v>0</v>
      </c>
      <c r="C356" s="66">
        <v>0</v>
      </c>
      <c r="D356" s="65">
        <v>4</v>
      </c>
      <c r="E356" s="66">
        <v>0</v>
      </c>
      <c r="F356" s="67"/>
      <c r="G356" s="65">
        <f t="shared" si="60"/>
        <v>0</v>
      </c>
      <c r="H356" s="66">
        <f t="shared" si="61"/>
        <v>4</v>
      </c>
      <c r="I356" s="20" t="str">
        <f t="shared" si="62"/>
        <v>-</v>
      </c>
      <c r="J356" s="21" t="str">
        <f t="shared" si="63"/>
        <v>-</v>
      </c>
    </row>
    <row r="357" spans="1:10" x14ac:dyDescent="0.2">
      <c r="A357" s="158" t="s">
        <v>473</v>
      </c>
      <c r="B357" s="65">
        <v>5</v>
      </c>
      <c r="C357" s="66">
        <v>11</v>
      </c>
      <c r="D357" s="65">
        <v>25</v>
      </c>
      <c r="E357" s="66">
        <v>34</v>
      </c>
      <c r="F357" s="67"/>
      <c r="G357" s="65">
        <f t="shared" si="60"/>
        <v>-6</v>
      </c>
      <c r="H357" s="66">
        <f t="shared" si="61"/>
        <v>-9</v>
      </c>
      <c r="I357" s="20">
        <f t="shared" si="62"/>
        <v>-0.54545454545454541</v>
      </c>
      <c r="J357" s="21">
        <f t="shared" si="63"/>
        <v>-0.26470588235294118</v>
      </c>
    </row>
    <row r="358" spans="1:10" x14ac:dyDescent="0.2">
      <c r="A358" s="158" t="s">
        <v>497</v>
      </c>
      <c r="B358" s="65">
        <v>0</v>
      </c>
      <c r="C358" s="66">
        <v>0</v>
      </c>
      <c r="D358" s="65">
        <v>0</v>
      </c>
      <c r="E358" s="66">
        <v>8</v>
      </c>
      <c r="F358" s="67"/>
      <c r="G358" s="65">
        <f t="shared" si="60"/>
        <v>0</v>
      </c>
      <c r="H358" s="66">
        <f t="shared" si="61"/>
        <v>-8</v>
      </c>
      <c r="I358" s="20" t="str">
        <f t="shared" si="62"/>
        <v>-</v>
      </c>
      <c r="J358" s="21">
        <f t="shared" si="63"/>
        <v>-1</v>
      </c>
    </row>
    <row r="359" spans="1:10" s="160" customFormat="1" x14ac:dyDescent="0.2">
      <c r="A359" s="178" t="s">
        <v>641</v>
      </c>
      <c r="B359" s="71">
        <v>19</v>
      </c>
      <c r="C359" s="72">
        <v>42</v>
      </c>
      <c r="D359" s="71">
        <v>83</v>
      </c>
      <c r="E359" s="72">
        <v>135</v>
      </c>
      <c r="F359" s="73"/>
      <c r="G359" s="71">
        <f t="shared" si="60"/>
        <v>-23</v>
      </c>
      <c r="H359" s="72">
        <f t="shared" si="61"/>
        <v>-52</v>
      </c>
      <c r="I359" s="37">
        <f t="shared" si="62"/>
        <v>-0.54761904761904767</v>
      </c>
      <c r="J359" s="38">
        <f t="shared" si="63"/>
        <v>-0.38518518518518519</v>
      </c>
    </row>
    <row r="360" spans="1:10" x14ac:dyDescent="0.2">
      <c r="A360" s="177"/>
      <c r="B360" s="143"/>
      <c r="C360" s="144"/>
      <c r="D360" s="143"/>
      <c r="E360" s="144"/>
      <c r="F360" s="145"/>
      <c r="G360" s="143"/>
      <c r="H360" s="144"/>
      <c r="I360" s="151"/>
      <c r="J360" s="152"/>
    </row>
    <row r="361" spans="1:10" s="139" customFormat="1" x14ac:dyDescent="0.2">
      <c r="A361" s="159" t="s">
        <v>74</v>
      </c>
      <c r="B361" s="65"/>
      <c r="C361" s="66"/>
      <c r="D361" s="65"/>
      <c r="E361" s="66"/>
      <c r="F361" s="67"/>
      <c r="G361" s="65"/>
      <c r="H361" s="66"/>
      <c r="I361" s="20"/>
      <c r="J361" s="21"/>
    </row>
    <row r="362" spans="1:10" x14ac:dyDescent="0.2">
      <c r="A362" s="158" t="s">
        <v>376</v>
      </c>
      <c r="B362" s="65">
        <v>32</v>
      </c>
      <c r="C362" s="66">
        <v>33</v>
      </c>
      <c r="D362" s="65">
        <v>193</v>
      </c>
      <c r="E362" s="66">
        <v>158</v>
      </c>
      <c r="F362" s="67"/>
      <c r="G362" s="65">
        <f>B362-C362</f>
        <v>-1</v>
      </c>
      <c r="H362" s="66">
        <f>D362-E362</f>
        <v>35</v>
      </c>
      <c r="I362" s="20">
        <f>IF(C362=0, "-", IF(G362/C362&lt;10, G362/C362, "&gt;999%"))</f>
        <v>-3.0303030303030304E-2</v>
      </c>
      <c r="J362" s="21">
        <f>IF(E362=0, "-", IF(H362/E362&lt;10, H362/E362, "&gt;999%"))</f>
        <v>0.22151898734177214</v>
      </c>
    </row>
    <row r="363" spans="1:10" x14ac:dyDescent="0.2">
      <c r="A363" s="158" t="s">
        <v>201</v>
      </c>
      <c r="B363" s="65">
        <v>70</v>
      </c>
      <c r="C363" s="66">
        <v>51</v>
      </c>
      <c r="D363" s="65">
        <v>526</v>
      </c>
      <c r="E363" s="66">
        <v>426</v>
      </c>
      <c r="F363" s="67"/>
      <c r="G363" s="65">
        <f>B363-C363</f>
        <v>19</v>
      </c>
      <c r="H363" s="66">
        <f>D363-E363</f>
        <v>100</v>
      </c>
      <c r="I363" s="20">
        <f>IF(C363=0, "-", IF(G363/C363&lt;10, G363/C363, "&gt;999%"))</f>
        <v>0.37254901960784315</v>
      </c>
      <c r="J363" s="21">
        <f>IF(E363=0, "-", IF(H363/E363&lt;10, H363/E363, "&gt;999%"))</f>
        <v>0.23474178403755869</v>
      </c>
    </row>
    <row r="364" spans="1:10" x14ac:dyDescent="0.2">
      <c r="A364" s="158" t="s">
        <v>346</v>
      </c>
      <c r="B364" s="65">
        <v>131</v>
      </c>
      <c r="C364" s="66">
        <v>111</v>
      </c>
      <c r="D364" s="65">
        <v>867</v>
      </c>
      <c r="E364" s="66">
        <v>565</v>
      </c>
      <c r="F364" s="67"/>
      <c r="G364" s="65">
        <f>B364-C364</f>
        <v>20</v>
      </c>
      <c r="H364" s="66">
        <f>D364-E364</f>
        <v>302</v>
      </c>
      <c r="I364" s="20">
        <f>IF(C364=0, "-", IF(G364/C364&lt;10, G364/C364, "&gt;999%"))</f>
        <v>0.18018018018018017</v>
      </c>
      <c r="J364" s="21">
        <f>IF(E364=0, "-", IF(H364/E364&lt;10, H364/E364, "&gt;999%"))</f>
        <v>0.53451327433628315</v>
      </c>
    </row>
    <row r="365" spans="1:10" s="160" customFormat="1" x14ac:dyDescent="0.2">
      <c r="A365" s="178" t="s">
        <v>642</v>
      </c>
      <c r="B365" s="71">
        <v>233</v>
      </c>
      <c r="C365" s="72">
        <v>195</v>
      </c>
      <c r="D365" s="71">
        <v>1586</v>
      </c>
      <c r="E365" s="72">
        <v>1149</v>
      </c>
      <c r="F365" s="73"/>
      <c r="G365" s="71">
        <f>B365-C365</f>
        <v>38</v>
      </c>
      <c r="H365" s="72">
        <f>D365-E365</f>
        <v>437</v>
      </c>
      <c r="I365" s="37">
        <f>IF(C365=0, "-", IF(G365/C365&lt;10, G365/C365, "&gt;999%"))</f>
        <v>0.19487179487179487</v>
      </c>
      <c r="J365" s="38">
        <f>IF(E365=0, "-", IF(H365/E365&lt;10, H365/E365, "&gt;999%"))</f>
        <v>0.38033072236727589</v>
      </c>
    </row>
    <row r="366" spans="1:10" x14ac:dyDescent="0.2">
      <c r="A366" s="177"/>
      <c r="B366" s="143"/>
      <c r="C366" s="144"/>
      <c r="D366" s="143"/>
      <c r="E366" s="144"/>
      <c r="F366" s="145"/>
      <c r="G366" s="143"/>
      <c r="H366" s="144"/>
      <c r="I366" s="151"/>
      <c r="J366" s="152"/>
    </row>
    <row r="367" spans="1:10" s="139" customFormat="1" x14ac:dyDescent="0.2">
      <c r="A367" s="159" t="s">
        <v>75</v>
      </c>
      <c r="B367" s="65"/>
      <c r="C367" s="66"/>
      <c r="D367" s="65"/>
      <c r="E367" s="66"/>
      <c r="F367" s="67"/>
      <c r="G367" s="65"/>
      <c r="H367" s="66"/>
      <c r="I367" s="20"/>
      <c r="J367" s="21"/>
    </row>
    <row r="368" spans="1:10" x14ac:dyDescent="0.2">
      <c r="A368" s="158" t="s">
        <v>297</v>
      </c>
      <c r="B368" s="65">
        <v>0</v>
      </c>
      <c r="C368" s="66">
        <v>0</v>
      </c>
      <c r="D368" s="65">
        <v>10</v>
      </c>
      <c r="E368" s="66">
        <v>4</v>
      </c>
      <c r="F368" s="67"/>
      <c r="G368" s="65">
        <f>B368-C368</f>
        <v>0</v>
      </c>
      <c r="H368" s="66">
        <f>D368-E368</f>
        <v>6</v>
      </c>
      <c r="I368" s="20" t="str">
        <f>IF(C368=0, "-", IF(G368/C368&lt;10, G368/C368, "&gt;999%"))</f>
        <v>-</v>
      </c>
      <c r="J368" s="21">
        <f>IF(E368=0, "-", IF(H368/E368&lt;10, H368/E368, "&gt;999%"))</f>
        <v>1.5</v>
      </c>
    </row>
    <row r="369" spans="1:10" x14ac:dyDescent="0.2">
      <c r="A369" s="158" t="s">
        <v>232</v>
      </c>
      <c r="B369" s="65">
        <v>3</v>
      </c>
      <c r="C369" s="66">
        <v>1</v>
      </c>
      <c r="D369" s="65">
        <v>10</v>
      </c>
      <c r="E369" s="66">
        <v>3</v>
      </c>
      <c r="F369" s="67"/>
      <c r="G369" s="65">
        <f>B369-C369</f>
        <v>2</v>
      </c>
      <c r="H369" s="66">
        <f>D369-E369</f>
        <v>7</v>
      </c>
      <c r="I369" s="20">
        <f>IF(C369=0, "-", IF(G369/C369&lt;10, G369/C369, "&gt;999%"))</f>
        <v>2</v>
      </c>
      <c r="J369" s="21">
        <f>IF(E369=0, "-", IF(H369/E369&lt;10, H369/E369, "&gt;999%"))</f>
        <v>2.3333333333333335</v>
      </c>
    </row>
    <row r="370" spans="1:10" x14ac:dyDescent="0.2">
      <c r="A370" s="158" t="s">
        <v>366</v>
      </c>
      <c r="B370" s="65">
        <v>3</v>
      </c>
      <c r="C370" s="66">
        <v>10</v>
      </c>
      <c r="D370" s="65">
        <v>25</v>
      </c>
      <c r="E370" s="66">
        <v>27</v>
      </c>
      <c r="F370" s="67"/>
      <c r="G370" s="65">
        <f>B370-C370</f>
        <v>-7</v>
      </c>
      <c r="H370" s="66">
        <f>D370-E370</f>
        <v>-2</v>
      </c>
      <c r="I370" s="20">
        <f>IF(C370=0, "-", IF(G370/C370&lt;10, G370/C370, "&gt;999%"))</f>
        <v>-0.7</v>
      </c>
      <c r="J370" s="21">
        <f>IF(E370=0, "-", IF(H370/E370&lt;10, H370/E370, "&gt;999%"))</f>
        <v>-7.407407407407407E-2</v>
      </c>
    </row>
    <row r="371" spans="1:10" x14ac:dyDescent="0.2">
      <c r="A371" s="158" t="s">
        <v>209</v>
      </c>
      <c r="B371" s="65">
        <v>4</v>
      </c>
      <c r="C371" s="66">
        <v>15</v>
      </c>
      <c r="D371" s="65">
        <v>49</v>
      </c>
      <c r="E371" s="66">
        <v>48</v>
      </c>
      <c r="F371" s="67"/>
      <c r="G371" s="65">
        <f>B371-C371</f>
        <v>-11</v>
      </c>
      <c r="H371" s="66">
        <f>D371-E371</f>
        <v>1</v>
      </c>
      <c r="I371" s="20">
        <f>IF(C371=0, "-", IF(G371/C371&lt;10, G371/C371, "&gt;999%"))</f>
        <v>-0.73333333333333328</v>
      </c>
      <c r="J371" s="21">
        <f>IF(E371=0, "-", IF(H371/E371&lt;10, H371/E371, "&gt;999%"))</f>
        <v>2.0833333333333332E-2</v>
      </c>
    </row>
    <row r="372" spans="1:10" s="160" customFormat="1" x14ac:dyDescent="0.2">
      <c r="A372" s="178" t="s">
        <v>643</v>
      </c>
      <c r="B372" s="71">
        <v>10</v>
      </c>
      <c r="C372" s="72">
        <v>26</v>
      </c>
      <c r="D372" s="71">
        <v>94</v>
      </c>
      <c r="E372" s="72">
        <v>82</v>
      </c>
      <c r="F372" s="73"/>
      <c r="G372" s="71">
        <f>B372-C372</f>
        <v>-16</v>
      </c>
      <c r="H372" s="72">
        <f>D372-E372</f>
        <v>12</v>
      </c>
      <c r="I372" s="37">
        <f>IF(C372=0, "-", IF(G372/C372&lt;10, G372/C372, "&gt;999%"))</f>
        <v>-0.61538461538461542</v>
      </c>
      <c r="J372" s="38">
        <f>IF(E372=0, "-", IF(H372/E372&lt;10, H372/E372, "&gt;999%"))</f>
        <v>0.14634146341463414</v>
      </c>
    </row>
    <row r="373" spans="1:10" x14ac:dyDescent="0.2">
      <c r="A373" s="177"/>
      <c r="B373" s="143"/>
      <c r="C373" s="144"/>
      <c r="D373" s="143"/>
      <c r="E373" s="144"/>
      <c r="F373" s="145"/>
      <c r="G373" s="143"/>
      <c r="H373" s="144"/>
      <c r="I373" s="151"/>
      <c r="J373" s="152"/>
    </row>
    <row r="374" spans="1:10" s="139" customFormat="1" x14ac:dyDescent="0.2">
      <c r="A374" s="159" t="s">
        <v>76</v>
      </c>
      <c r="B374" s="65"/>
      <c r="C374" s="66"/>
      <c r="D374" s="65"/>
      <c r="E374" s="66"/>
      <c r="F374" s="67"/>
      <c r="G374" s="65"/>
      <c r="H374" s="66"/>
      <c r="I374" s="20"/>
      <c r="J374" s="21"/>
    </row>
    <row r="375" spans="1:10" x14ac:dyDescent="0.2">
      <c r="A375" s="158" t="s">
        <v>347</v>
      </c>
      <c r="B375" s="65">
        <v>47</v>
      </c>
      <c r="C375" s="66">
        <v>43</v>
      </c>
      <c r="D375" s="65">
        <v>484</v>
      </c>
      <c r="E375" s="66">
        <v>667</v>
      </c>
      <c r="F375" s="67"/>
      <c r="G375" s="65">
        <f t="shared" ref="G375:G384" si="64">B375-C375</f>
        <v>4</v>
      </c>
      <c r="H375" s="66">
        <f t="shared" ref="H375:H384" si="65">D375-E375</f>
        <v>-183</v>
      </c>
      <c r="I375" s="20">
        <f t="shared" ref="I375:I384" si="66">IF(C375=0, "-", IF(G375/C375&lt;10, G375/C375, "&gt;999%"))</f>
        <v>9.3023255813953487E-2</v>
      </c>
      <c r="J375" s="21">
        <f t="shared" ref="J375:J384" si="67">IF(E375=0, "-", IF(H375/E375&lt;10, H375/E375, "&gt;999%"))</f>
        <v>-0.27436281859070466</v>
      </c>
    </row>
    <row r="376" spans="1:10" x14ac:dyDescent="0.2">
      <c r="A376" s="158" t="s">
        <v>348</v>
      </c>
      <c r="B376" s="65">
        <v>21</v>
      </c>
      <c r="C376" s="66">
        <v>39</v>
      </c>
      <c r="D376" s="65">
        <v>275</v>
      </c>
      <c r="E376" s="66">
        <v>342</v>
      </c>
      <c r="F376" s="67"/>
      <c r="G376" s="65">
        <f t="shared" si="64"/>
        <v>-18</v>
      </c>
      <c r="H376" s="66">
        <f t="shared" si="65"/>
        <v>-67</v>
      </c>
      <c r="I376" s="20">
        <f t="shared" si="66"/>
        <v>-0.46153846153846156</v>
      </c>
      <c r="J376" s="21">
        <f t="shared" si="67"/>
        <v>-0.195906432748538</v>
      </c>
    </row>
    <row r="377" spans="1:10" x14ac:dyDescent="0.2">
      <c r="A377" s="158" t="s">
        <v>474</v>
      </c>
      <c r="B377" s="65">
        <v>7</v>
      </c>
      <c r="C377" s="66">
        <v>12</v>
      </c>
      <c r="D377" s="65">
        <v>29</v>
      </c>
      <c r="E377" s="66">
        <v>31</v>
      </c>
      <c r="F377" s="67"/>
      <c r="G377" s="65">
        <f t="shared" si="64"/>
        <v>-5</v>
      </c>
      <c r="H377" s="66">
        <f t="shared" si="65"/>
        <v>-2</v>
      </c>
      <c r="I377" s="20">
        <f t="shared" si="66"/>
        <v>-0.41666666666666669</v>
      </c>
      <c r="J377" s="21">
        <f t="shared" si="67"/>
        <v>-6.4516129032258063E-2</v>
      </c>
    </row>
    <row r="378" spans="1:10" x14ac:dyDescent="0.2">
      <c r="A378" s="158" t="s">
        <v>195</v>
      </c>
      <c r="B378" s="65">
        <v>3</v>
      </c>
      <c r="C378" s="66">
        <v>0</v>
      </c>
      <c r="D378" s="65">
        <v>55</v>
      </c>
      <c r="E378" s="66">
        <v>33</v>
      </c>
      <c r="F378" s="67"/>
      <c r="G378" s="65">
        <f t="shared" si="64"/>
        <v>3</v>
      </c>
      <c r="H378" s="66">
        <f t="shared" si="65"/>
        <v>22</v>
      </c>
      <c r="I378" s="20" t="str">
        <f t="shared" si="66"/>
        <v>-</v>
      </c>
      <c r="J378" s="21">
        <f t="shared" si="67"/>
        <v>0.66666666666666663</v>
      </c>
    </row>
    <row r="379" spans="1:10" x14ac:dyDescent="0.2">
      <c r="A379" s="158" t="s">
        <v>377</v>
      </c>
      <c r="B379" s="65">
        <v>141</v>
      </c>
      <c r="C379" s="66">
        <v>96</v>
      </c>
      <c r="D379" s="65">
        <v>820</v>
      </c>
      <c r="E379" s="66">
        <v>609</v>
      </c>
      <c r="F379" s="67"/>
      <c r="G379" s="65">
        <f t="shared" si="64"/>
        <v>45</v>
      </c>
      <c r="H379" s="66">
        <f t="shared" si="65"/>
        <v>211</v>
      </c>
      <c r="I379" s="20">
        <f t="shared" si="66"/>
        <v>0.46875</v>
      </c>
      <c r="J379" s="21">
        <f t="shared" si="67"/>
        <v>0.34646962233169132</v>
      </c>
    </row>
    <row r="380" spans="1:10" x14ac:dyDescent="0.2">
      <c r="A380" s="158" t="s">
        <v>414</v>
      </c>
      <c r="B380" s="65">
        <v>1</v>
      </c>
      <c r="C380" s="66">
        <v>67</v>
      </c>
      <c r="D380" s="65">
        <v>2</v>
      </c>
      <c r="E380" s="66">
        <v>219</v>
      </c>
      <c r="F380" s="67"/>
      <c r="G380" s="65">
        <f t="shared" si="64"/>
        <v>-66</v>
      </c>
      <c r="H380" s="66">
        <f t="shared" si="65"/>
        <v>-217</v>
      </c>
      <c r="I380" s="20">
        <f t="shared" si="66"/>
        <v>-0.9850746268656716</v>
      </c>
      <c r="J380" s="21">
        <f t="shared" si="67"/>
        <v>-0.9908675799086758</v>
      </c>
    </row>
    <row r="381" spans="1:10" x14ac:dyDescent="0.2">
      <c r="A381" s="158" t="s">
        <v>415</v>
      </c>
      <c r="B381" s="65">
        <v>54</v>
      </c>
      <c r="C381" s="66">
        <v>89</v>
      </c>
      <c r="D381" s="65">
        <v>445</v>
      </c>
      <c r="E381" s="66">
        <v>472</v>
      </c>
      <c r="F381" s="67"/>
      <c r="G381" s="65">
        <f t="shared" si="64"/>
        <v>-35</v>
      </c>
      <c r="H381" s="66">
        <f t="shared" si="65"/>
        <v>-27</v>
      </c>
      <c r="I381" s="20">
        <f t="shared" si="66"/>
        <v>-0.39325842696629215</v>
      </c>
      <c r="J381" s="21">
        <f t="shared" si="67"/>
        <v>-5.7203389830508475E-2</v>
      </c>
    </row>
    <row r="382" spans="1:10" x14ac:dyDescent="0.2">
      <c r="A382" s="158" t="s">
        <v>484</v>
      </c>
      <c r="B382" s="65">
        <v>27</v>
      </c>
      <c r="C382" s="66">
        <v>18</v>
      </c>
      <c r="D382" s="65">
        <v>161</v>
      </c>
      <c r="E382" s="66">
        <v>117</v>
      </c>
      <c r="F382" s="67"/>
      <c r="G382" s="65">
        <f t="shared" si="64"/>
        <v>9</v>
      </c>
      <c r="H382" s="66">
        <f t="shared" si="65"/>
        <v>44</v>
      </c>
      <c r="I382" s="20">
        <f t="shared" si="66"/>
        <v>0.5</v>
      </c>
      <c r="J382" s="21">
        <f t="shared" si="67"/>
        <v>0.37606837606837606</v>
      </c>
    </row>
    <row r="383" spans="1:10" x14ac:dyDescent="0.2">
      <c r="A383" s="158" t="s">
        <v>498</v>
      </c>
      <c r="B383" s="65">
        <v>187</v>
      </c>
      <c r="C383" s="66">
        <v>190</v>
      </c>
      <c r="D383" s="65">
        <v>1240</v>
      </c>
      <c r="E383" s="66">
        <v>1058</v>
      </c>
      <c r="F383" s="67"/>
      <c r="G383" s="65">
        <f t="shared" si="64"/>
        <v>-3</v>
      </c>
      <c r="H383" s="66">
        <f t="shared" si="65"/>
        <v>182</v>
      </c>
      <c r="I383" s="20">
        <f t="shared" si="66"/>
        <v>-1.5789473684210527E-2</v>
      </c>
      <c r="J383" s="21">
        <f t="shared" si="67"/>
        <v>0.17202268431001891</v>
      </c>
    </row>
    <row r="384" spans="1:10" s="160" customFormat="1" x14ac:dyDescent="0.2">
      <c r="A384" s="178" t="s">
        <v>644</v>
      </c>
      <c r="B384" s="71">
        <v>488</v>
      </c>
      <c r="C384" s="72">
        <v>554</v>
      </c>
      <c r="D384" s="71">
        <v>3511</v>
      </c>
      <c r="E384" s="72">
        <v>3548</v>
      </c>
      <c r="F384" s="73"/>
      <c r="G384" s="71">
        <f t="shared" si="64"/>
        <v>-66</v>
      </c>
      <c r="H384" s="72">
        <f t="shared" si="65"/>
        <v>-37</v>
      </c>
      <c r="I384" s="37">
        <f t="shared" si="66"/>
        <v>-0.11913357400722022</v>
      </c>
      <c r="J384" s="38">
        <f t="shared" si="67"/>
        <v>-1.0428410372040587E-2</v>
      </c>
    </row>
    <row r="385" spans="1:10" x14ac:dyDescent="0.2">
      <c r="A385" s="177"/>
      <c r="B385" s="143"/>
      <c r="C385" s="144"/>
      <c r="D385" s="143"/>
      <c r="E385" s="144"/>
      <c r="F385" s="145"/>
      <c r="G385" s="143"/>
      <c r="H385" s="144"/>
      <c r="I385" s="151"/>
      <c r="J385" s="152"/>
    </row>
    <row r="386" spans="1:10" s="139" customFormat="1" x14ac:dyDescent="0.2">
      <c r="A386" s="159" t="s">
        <v>77</v>
      </c>
      <c r="B386" s="65"/>
      <c r="C386" s="66"/>
      <c r="D386" s="65"/>
      <c r="E386" s="66"/>
      <c r="F386" s="67"/>
      <c r="G386" s="65"/>
      <c r="H386" s="66"/>
      <c r="I386" s="20"/>
      <c r="J386" s="21"/>
    </row>
    <row r="387" spans="1:10" x14ac:dyDescent="0.2">
      <c r="A387" s="158" t="s">
        <v>298</v>
      </c>
      <c r="B387" s="65">
        <v>0</v>
      </c>
      <c r="C387" s="66">
        <v>1</v>
      </c>
      <c r="D387" s="65">
        <v>1</v>
      </c>
      <c r="E387" s="66">
        <v>4</v>
      </c>
      <c r="F387" s="67"/>
      <c r="G387" s="65">
        <f t="shared" ref="G387:G397" si="68">B387-C387</f>
        <v>-1</v>
      </c>
      <c r="H387" s="66">
        <f t="shared" ref="H387:H397" si="69">D387-E387</f>
        <v>-3</v>
      </c>
      <c r="I387" s="20">
        <f t="shared" ref="I387:I397" si="70">IF(C387=0, "-", IF(G387/C387&lt;10, G387/C387, "&gt;999%"))</f>
        <v>-1</v>
      </c>
      <c r="J387" s="21">
        <f t="shared" ref="J387:J397" si="71">IF(E387=0, "-", IF(H387/E387&lt;10, H387/E387, "&gt;999%"))</f>
        <v>-0.75</v>
      </c>
    </row>
    <row r="388" spans="1:10" x14ac:dyDescent="0.2">
      <c r="A388" s="158" t="s">
        <v>324</v>
      </c>
      <c r="B388" s="65">
        <v>0</v>
      </c>
      <c r="C388" s="66">
        <v>1</v>
      </c>
      <c r="D388" s="65">
        <v>0</v>
      </c>
      <c r="E388" s="66">
        <v>1</v>
      </c>
      <c r="F388" s="67"/>
      <c r="G388" s="65">
        <f t="shared" si="68"/>
        <v>-1</v>
      </c>
      <c r="H388" s="66">
        <f t="shared" si="69"/>
        <v>-1</v>
      </c>
      <c r="I388" s="20">
        <f t="shared" si="70"/>
        <v>-1</v>
      </c>
      <c r="J388" s="21">
        <f t="shared" si="71"/>
        <v>-1</v>
      </c>
    </row>
    <row r="389" spans="1:10" x14ac:dyDescent="0.2">
      <c r="A389" s="158" t="s">
        <v>330</v>
      </c>
      <c r="B389" s="65">
        <v>12</v>
      </c>
      <c r="C389" s="66">
        <v>17</v>
      </c>
      <c r="D389" s="65">
        <v>59</v>
      </c>
      <c r="E389" s="66">
        <v>77</v>
      </c>
      <c r="F389" s="67"/>
      <c r="G389" s="65">
        <f t="shared" si="68"/>
        <v>-5</v>
      </c>
      <c r="H389" s="66">
        <f t="shared" si="69"/>
        <v>-18</v>
      </c>
      <c r="I389" s="20">
        <f t="shared" si="70"/>
        <v>-0.29411764705882354</v>
      </c>
      <c r="J389" s="21">
        <f t="shared" si="71"/>
        <v>-0.23376623376623376</v>
      </c>
    </row>
    <row r="390" spans="1:10" x14ac:dyDescent="0.2">
      <c r="A390" s="158" t="s">
        <v>233</v>
      </c>
      <c r="B390" s="65">
        <v>3</v>
      </c>
      <c r="C390" s="66">
        <v>5</v>
      </c>
      <c r="D390" s="65">
        <v>17</v>
      </c>
      <c r="E390" s="66">
        <v>10</v>
      </c>
      <c r="F390" s="67"/>
      <c r="G390" s="65">
        <f t="shared" si="68"/>
        <v>-2</v>
      </c>
      <c r="H390" s="66">
        <f t="shared" si="69"/>
        <v>7</v>
      </c>
      <c r="I390" s="20">
        <f t="shared" si="70"/>
        <v>-0.4</v>
      </c>
      <c r="J390" s="21">
        <f t="shared" si="71"/>
        <v>0.7</v>
      </c>
    </row>
    <row r="391" spans="1:10" x14ac:dyDescent="0.2">
      <c r="A391" s="158" t="s">
        <v>485</v>
      </c>
      <c r="B391" s="65">
        <v>9</v>
      </c>
      <c r="C391" s="66">
        <v>18</v>
      </c>
      <c r="D391" s="65">
        <v>47</v>
      </c>
      <c r="E391" s="66">
        <v>46</v>
      </c>
      <c r="F391" s="67"/>
      <c r="G391" s="65">
        <f t="shared" si="68"/>
        <v>-9</v>
      </c>
      <c r="H391" s="66">
        <f t="shared" si="69"/>
        <v>1</v>
      </c>
      <c r="I391" s="20">
        <f t="shared" si="70"/>
        <v>-0.5</v>
      </c>
      <c r="J391" s="21">
        <f t="shared" si="71"/>
        <v>2.1739130434782608E-2</v>
      </c>
    </row>
    <row r="392" spans="1:10" x14ac:dyDescent="0.2">
      <c r="A392" s="158" t="s">
        <v>499</v>
      </c>
      <c r="B392" s="65">
        <v>55</v>
      </c>
      <c r="C392" s="66">
        <v>82</v>
      </c>
      <c r="D392" s="65">
        <v>378</v>
      </c>
      <c r="E392" s="66">
        <v>325</v>
      </c>
      <c r="F392" s="67"/>
      <c r="G392" s="65">
        <f t="shared" si="68"/>
        <v>-27</v>
      </c>
      <c r="H392" s="66">
        <f t="shared" si="69"/>
        <v>53</v>
      </c>
      <c r="I392" s="20">
        <f t="shared" si="70"/>
        <v>-0.32926829268292684</v>
      </c>
      <c r="J392" s="21">
        <f t="shared" si="71"/>
        <v>0.16307692307692306</v>
      </c>
    </row>
    <row r="393" spans="1:10" x14ac:dyDescent="0.2">
      <c r="A393" s="158" t="s">
        <v>416</v>
      </c>
      <c r="B393" s="65">
        <v>0</v>
      </c>
      <c r="C393" s="66">
        <v>1</v>
      </c>
      <c r="D393" s="65">
        <v>0</v>
      </c>
      <c r="E393" s="66">
        <v>13</v>
      </c>
      <c r="F393" s="67"/>
      <c r="G393" s="65">
        <f t="shared" si="68"/>
        <v>-1</v>
      </c>
      <c r="H393" s="66">
        <f t="shared" si="69"/>
        <v>-13</v>
      </c>
      <c r="I393" s="20">
        <f t="shared" si="70"/>
        <v>-1</v>
      </c>
      <c r="J393" s="21">
        <f t="shared" si="71"/>
        <v>-1</v>
      </c>
    </row>
    <row r="394" spans="1:10" x14ac:dyDescent="0.2">
      <c r="A394" s="158" t="s">
        <v>445</v>
      </c>
      <c r="B394" s="65">
        <v>16</v>
      </c>
      <c r="C394" s="66">
        <v>2</v>
      </c>
      <c r="D394" s="65">
        <v>127</v>
      </c>
      <c r="E394" s="66">
        <v>77</v>
      </c>
      <c r="F394" s="67"/>
      <c r="G394" s="65">
        <f t="shared" si="68"/>
        <v>14</v>
      </c>
      <c r="H394" s="66">
        <f t="shared" si="69"/>
        <v>50</v>
      </c>
      <c r="I394" s="20">
        <f t="shared" si="70"/>
        <v>7</v>
      </c>
      <c r="J394" s="21">
        <f t="shared" si="71"/>
        <v>0.64935064935064934</v>
      </c>
    </row>
    <row r="395" spans="1:10" x14ac:dyDescent="0.2">
      <c r="A395" s="158" t="s">
        <v>349</v>
      </c>
      <c r="B395" s="65">
        <v>1</v>
      </c>
      <c r="C395" s="66">
        <v>67</v>
      </c>
      <c r="D395" s="65">
        <v>2</v>
      </c>
      <c r="E395" s="66">
        <v>302</v>
      </c>
      <c r="F395" s="67"/>
      <c r="G395" s="65">
        <f t="shared" si="68"/>
        <v>-66</v>
      </c>
      <c r="H395" s="66">
        <f t="shared" si="69"/>
        <v>-300</v>
      </c>
      <c r="I395" s="20">
        <f t="shared" si="70"/>
        <v>-0.9850746268656716</v>
      </c>
      <c r="J395" s="21">
        <f t="shared" si="71"/>
        <v>-0.99337748344370858</v>
      </c>
    </row>
    <row r="396" spans="1:10" x14ac:dyDescent="0.2">
      <c r="A396" s="158" t="s">
        <v>378</v>
      </c>
      <c r="B396" s="65">
        <v>14</v>
      </c>
      <c r="C396" s="66">
        <v>68</v>
      </c>
      <c r="D396" s="65">
        <v>198</v>
      </c>
      <c r="E396" s="66">
        <v>486</v>
      </c>
      <c r="F396" s="67"/>
      <c r="G396" s="65">
        <f t="shared" si="68"/>
        <v>-54</v>
      </c>
      <c r="H396" s="66">
        <f t="shared" si="69"/>
        <v>-288</v>
      </c>
      <c r="I396" s="20">
        <f t="shared" si="70"/>
        <v>-0.79411764705882348</v>
      </c>
      <c r="J396" s="21">
        <f t="shared" si="71"/>
        <v>-0.59259259259259256</v>
      </c>
    </row>
    <row r="397" spans="1:10" s="160" customFormat="1" x14ac:dyDescent="0.2">
      <c r="A397" s="178" t="s">
        <v>645</v>
      </c>
      <c r="B397" s="71">
        <v>110</v>
      </c>
      <c r="C397" s="72">
        <v>262</v>
      </c>
      <c r="D397" s="71">
        <v>829</v>
      </c>
      <c r="E397" s="72">
        <v>1341</v>
      </c>
      <c r="F397" s="73"/>
      <c r="G397" s="71">
        <f t="shared" si="68"/>
        <v>-152</v>
      </c>
      <c r="H397" s="72">
        <f t="shared" si="69"/>
        <v>-512</v>
      </c>
      <c r="I397" s="37">
        <f t="shared" si="70"/>
        <v>-0.58015267175572516</v>
      </c>
      <c r="J397" s="38">
        <f t="shared" si="71"/>
        <v>-0.38180462341536164</v>
      </c>
    </row>
    <row r="398" spans="1:10" x14ac:dyDescent="0.2">
      <c r="A398" s="177"/>
      <c r="B398" s="143"/>
      <c r="C398" s="144"/>
      <c r="D398" s="143"/>
      <c r="E398" s="144"/>
      <c r="F398" s="145"/>
      <c r="G398" s="143"/>
      <c r="H398" s="144"/>
      <c r="I398" s="151"/>
      <c r="J398" s="152"/>
    </row>
    <row r="399" spans="1:10" s="139" customFormat="1" x14ac:dyDescent="0.2">
      <c r="A399" s="159" t="s">
        <v>78</v>
      </c>
      <c r="B399" s="65"/>
      <c r="C399" s="66"/>
      <c r="D399" s="65"/>
      <c r="E399" s="66"/>
      <c r="F399" s="67"/>
      <c r="G399" s="65"/>
      <c r="H399" s="66"/>
      <c r="I399" s="20"/>
      <c r="J399" s="21"/>
    </row>
    <row r="400" spans="1:10" x14ac:dyDescent="0.2">
      <c r="A400" s="158" t="s">
        <v>350</v>
      </c>
      <c r="B400" s="65">
        <v>0</v>
      </c>
      <c r="C400" s="66">
        <v>2</v>
      </c>
      <c r="D400" s="65">
        <v>2</v>
      </c>
      <c r="E400" s="66">
        <v>8</v>
      </c>
      <c r="F400" s="67"/>
      <c r="G400" s="65">
        <f t="shared" ref="G400:G406" si="72">B400-C400</f>
        <v>-2</v>
      </c>
      <c r="H400" s="66">
        <f t="shared" ref="H400:H406" si="73">D400-E400</f>
        <v>-6</v>
      </c>
      <c r="I400" s="20">
        <f t="shared" ref="I400:I406" si="74">IF(C400=0, "-", IF(G400/C400&lt;10, G400/C400, "&gt;999%"))</f>
        <v>-1</v>
      </c>
      <c r="J400" s="21">
        <f t="shared" ref="J400:J406" si="75">IF(E400=0, "-", IF(H400/E400&lt;10, H400/E400, "&gt;999%"))</f>
        <v>-0.75</v>
      </c>
    </row>
    <row r="401" spans="1:10" x14ac:dyDescent="0.2">
      <c r="A401" s="158" t="s">
        <v>379</v>
      </c>
      <c r="B401" s="65">
        <v>0</v>
      </c>
      <c r="C401" s="66">
        <v>2</v>
      </c>
      <c r="D401" s="65">
        <v>14</v>
      </c>
      <c r="E401" s="66">
        <v>13</v>
      </c>
      <c r="F401" s="67"/>
      <c r="G401" s="65">
        <f t="shared" si="72"/>
        <v>-2</v>
      </c>
      <c r="H401" s="66">
        <f t="shared" si="73"/>
        <v>1</v>
      </c>
      <c r="I401" s="20">
        <f t="shared" si="74"/>
        <v>-1</v>
      </c>
      <c r="J401" s="21">
        <f t="shared" si="75"/>
        <v>7.6923076923076927E-2</v>
      </c>
    </row>
    <row r="402" spans="1:10" x14ac:dyDescent="0.2">
      <c r="A402" s="158" t="s">
        <v>380</v>
      </c>
      <c r="B402" s="65">
        <v>0</v>
      </c>
      <c r="C402" s="66">
        <v>1</v>
      </c>
      <c r="D402" s="65">
        <v>5</v>
      </c>
      <c r="E402" s="66">
        <v>2</v>
      </c>
      <c r="F402" s="67"/>
      <c r="G402" s="65">
        <f t="shared" si="72"/>
        <v>-1</v>
      </c>
      <c r="H402" s="66">
        <f t="shared" si="73"/>
        <v>3</v>
      </c>
      <c r="I402" s="20">
        <f t="shared" si="74"/>
        <v>-1</v>
      </c>
      <c r="J402" s="21">
        <f t="shared" si="75"/>
        <v>1.5</v>
      </c>
    </row>
    <row r="403" spans="1:10" x14ac:dyDescent="0.2">
      <c r="A403" s="158" t="s">
        <v>237</v>
      </c>
      <c r="B403" s="65">
        <v>0</v>
      </c>
      <c r="C403" s="66">
        <v>0</v>
      </c>
      <c r="D403" s="65">
        <v>3</v>
      </c>
      <c r="E403" s="66">
        <v>1</v>
      </c>
      <c r="F403" s="67"/>
      <c r="G403" s="65">
        <f t="shared" si="72"/>
        <v>0</v>
      </c>
      <c r="H403" s="66">
        <f t="shared" si="73"/>
        <v>2</v>
      </c>
      <c r="I403" s="20" t="str">
        <f t="shared" si="74"/>
        <v>-</v>
      </c>
      <c r="J403" s="21">
        <f t="shared" si="75"/>
        <v>2</v>
      </c>
    </row>
    <row r="404" spans="1:10" x14ac:dyDescent="0.2">
      <c r="A404" s="158" t="s">
        <v>475</v>
      </c>
      <c r="B404" s="65">
        <v>0</v>
      </c>
      <c r="C404" s="66">
        <v>0</v>
      </c>
      <c r="D404" s="65">
        <v>3</v>
      </c>
      <c r="E404" s="66">
        <v>4</v>
      </c>
      <c r="F404" s="67"/>
      <c r="G404" s="65">
        <f t="shared" si="72"/>
        <v>0</v>
      </c>
      <c r="H404" s="66">
        <f t="shared" si="73"/>
        <v>-1</v>
      </c>
      <c r="I404" s="20" t="str">
        <f t="shared" si="74"/>
        <v>-</v>
      </c>
      <c r="J404" s="21">
        <f t="shared" si="75"/>
        <v>-0.25</v>
      </c>
    </row>
    <row r="405" spans="1:10" x14ac:dyDescent="0.2">
      <c r="A405" s="158" t="s">
        <v>465</v>
      </c>
      <c r="B405" s="65">
        <v>1</v>
      </c>
      <c r="C405" s="66">
        <v>1</v>
      </c>
      <c r="D405" s="65">
        <v>3</v>
      </c>
      <c r="E405" s="66">
        <v>6</v>
      </c>
      <c r="F405" s="67"/>
      <c r="G405" s="65">
        <f t="shared" si="72"/>
        <v>0</v>
      </c>
      <c r="H405" s="66">
        <f t="shared" si="73"/>
        <v>-3</v>
      </c>
      <c r="I405" s="20">
        <f t="shared" si="74"/>
        <v>0</v>
      </c>
      <c r="J405" s="21">
        <f t="shared" si="75"/>
        <v>-0.5</v>
      </c>
    </row>
    <row r="406" spans="1:10" s="160" customFormat="1" x14ac:dyDescent="0.2">
      <c r="A406" s="178" t="s">
        <v>646</v>
      </c>
      <c r="B406" s="71">
        <v>1</v>
      </c>
      <c r="C406" s="72">
        <v>6</v>
      </c>
      <c r="D406" s="71">
        <v>30</v>
      </c>
      <c r="E406" s="72">
        <v>34</v>
      </c>
      <c r="F406" s="73"/>
      <c r="G406" s="71">
        <f t="shared" si="72"/>
        <v>-5</v>
      </c>
      <c r="H406" s="72">
        <f t="shared" si="73"/>
        <v>-4</v>
      </c>
      <c r="I406" s="37">
        <f t="shared" si="74"/>
        <v>-0.83333333333333337</v>
      </c>
      <c r="J406" s="38">
        <f t="shared" si="75"/>
        <v>-0.11764705882352941</v>
      </c>
    </row>
    <row r="407" spans="1:10" x14ac:dyDescent="0.2">
      <c r="A407" s="177"/>
      <c r="B407" s="143"/>
      <c r="C407" s="144"/>
      <c r="D407" s="143"/>
      <c r="E407" s="144"/>
      <c r="F407" s="145"/>
      <c r="G407" s="143"/>
      <c r="H407" s="144"/>
      <c r="I407" s="151"/>
      <c r="J407" s="152"/>
    </row>
    <row r="408" spans="1:10" s="139" customFormat="1" x14ac:dyDescent="0.2">
      <c r="A408" s="159" t="s">
        <v>79</v>
      </c>
      <c r="B408" s="65"/>
      <c r="C408" s="66"/>
      <c r="D408" s="65"/>
      <c r="E408" s="66"/>
      <c r="F408" s="67"/>
      <c r="G408" s="65"/>
      <c r="H408" s="66"/>
      <c r="I408" s="20"/>
      <c r="J408" s="21"/>
    </row>
    <row r="409" spans="1:10" x14ac:dyDescent="0.2">
      <c r="A409" s="158" t="s">
        <v>253</v>
      </c>
      <c r="B409" s="65">
        <v>1</v>
      </c>
      <c r="C409" s="66">
        <v>0</v>
      </c>
      <c r="D409" s="65">
        <v>19</v>
      </c>
      <c r="E409" s="66">
        <v>0</v>
      </c>
      <c r="F409" s="67"/>
      <c r="G409" s="65">
        <f>B409-C409</f>
        <v>1</v>
      </c>
      <c r="H409" s="66">
        <f>D409-E409</f>
        <v>19</v>
      </c>
      <c r="I409" s="20" t="str">
        <f>IF(C409=0, "-", IF(G409/C409&lt;10, G409/C409, "&gt;999%"))</f>
        <v>-</v>
      </c>
      <c r="J409" s="21" t="str">
        <f>IF(E409=0, "-", IF(H409/E409&lt;10, H409/E409, "&gt;999%"))</f>
        <v>-</v>
      </c>
    </row>
    <row r="410" spans="1:10" s="160" customFormat="1" x14ac:dyDescent="0.2">
      <c r="A410" s="178" t="s">
        <v>647</v>
      </c>
      <c r="B410" s="71">
        <v>1</v>
      </c>
      <c r="C410" s="72">
        <v>0</v>
      </c>
      <c r="D410" s="71">
        <v>19</v>
      </c>
      <c r="E410" s="72">
        <v>0</v>
      </c>
      <c r="F410" s="73"/>
      <c r="G410" s="71">
        <f>B410-C410</f>
        <v>1</v>
      </c>
      <c r="H410" s="72">
        <f>D410-E410</f>
        <v>19</v>
      </c>
      <c r="I410" s="37" t="str">
        <f>IF(C410=0, "-", IF(G410/C410&lt;10, G410/C410, "&gt;999%"))</f>
        <v>-</v>
      </c>
      <c r="J410" s="38" t="str">
        <f>IF(E410=0, "-", IF(H410/E410&lt;10, H410/E410, "&gt;999%"))</f>
        <v>-</v>
      </c>
    </row>
    <row r="411" spans="1:10" x14ac:dyDescent="0.2">
      <c r="A411" s="177"/>
      <c r="B411" s="143"/>
      <c r="C411" s="144"/>
      <c r="D411" s="143"/>
      <c r="E411" s="144"/>
      <c r="F411" s="145"/>
      <c r="G411" s="143"/>
      <c r="H411" s="144"/>
      <c r="I411" s="151"/>
      <c r="J411" s="152"/>
    </row>
    <row r="412" spans="1:10" s="139" customFormat="1" x14ac:dyDescent="0.2">
      <c r="A412" s="159" t="s">
        <v>80</v>
      </c>
      <c r="B412" s="65"/>
      <c r="C412" s="66"/>
      <c r="D412" s="65"/>
      <c r="E412" s="66"/>
      <c r="F412" s="67"/>
      <c r="G412" s="65"/>
      <c r="H412" s="66"/>
      <c r="I412" s="20"/>
      <c r="J412" s="21"/>
    </row>
    <row r="413" spans="1:10" x14ac:dyDescent="0.2">
      <c r="A413" s="158" t="s">
        <v>325</v>
      </c>
      <c r="B413" s="65">
        <v>9</v>
      </c>
      <c r="C413" s="66">
        <v>3</v>
      </c>
      <c r="D413" s="65">
        <v>20</v>
      </c>
      <c r="E413" s="66">
        <v>12</v>
      </c>
      <c r="F413" s="67"/>
      <c r="G413" s="65">
        <f t="shared" ref="G413:G421" si="76">B413-C413</f>
        <v>6</v>
      </c>
      <c r="H413" s="66">
        <f t="shared" ref="H413:H421" si="77">D413-E413</f>
        <v>8</v>
      </c>
      <c r="I413" s="20">
        <f t="shared" ref="I413:I421" si="78">IF(C413=0, "-", IF(G413/C413&lt;10, G413/C413, "&gt;999%"))</f>
        <v>2</v>
      </c>
      <c r="J413" s="21">
        <f t="shared" ref="J413:J421" si="79">IF(E413=0, "-", IF(H413/E413&lt;10, H413/E413, "&gt;999%"))</f>
        <v>0.66666666666666663</v>
      </c>
    </row>
    <row r="414" spans="1:10" x14ac:dyDescent="0.2">
      <c r="A414" s="158" t="s">
        <v>313</v>
      </c>
      <c r="B414" s="65">
        <v>2</v>
      </c>
      <c r="C414" s="66">
        <v>0</v>
      </c>
      <c r="D414" s="65">
        <v>5</v>
      </c>
      <c r="E414" s="66">
        <v>2</v>
      </c>
      <c r="F414" s="67"/>
      <c r="G414" s="65">
        <f t="shared" si="76"/>
        <v>2</v>
      </c>
      <c r="H414" s="66">
        <f t="shared" si="77"/>
        <v>3</v>
      </c>
      <c r="I414" s="20" t="str">
        <f t="shared" si="78"/>
        <v>-</v>
      </c>
      <c r="J414" s="21">
        <f t="shared" si="79"/>
        <v>1.5</v>
      </c>
    </row>
    <row r="415" spans="1:10" x14ac:dyDescent="0.2">
      <c r="A415" s="158" t="s">
        <v>441</v>
      </c>
      <c r="B415" s="65">
        <v>5</v>
      </c>
      <c r="C415" s="66">
        <v>3</v>
      </c>
      <c r="D415" s="65">
        <v>19</v>
      </c>
      <c r="E415" s="66">
        <v>15</v>
      </c>
      <c r="F415" s="67"/>
      <c r="G415" s="65">
        <f t="shared" si="76"/>
        <v>2</v>
      </c>
      <c r="H415" s="66">
        <f t="shared" si="77"/>
        <v>4</v>
      </c>
      <c r="I415" s="20">
        <f t="shared" si="78"/>
        <v>0.66666666666666663</v>
      </c>
      <c r="J415" s="21">
        <f t="shared" si="79"/>
        <v>0.26666666666666666</v>
      </c>
    </row>
    <row r="416" spans="1:10" x14ac:dyDescent="0.2">
      <c r="A416" s="158" t="s">
        <v>442</v>
      </c>
      <c r="B416" s="65">
        <v>4</v>
      </c>
      <c r="C416" s="66">
        <v>1</v>
      </c>
      <c r="D416" s="65">
        <v>20</v>
      </c>
      <c r="E416" s="66">
        <v>15</v>
      </c>
      <c r="F416" s="67"/>
      <c r="G416" s="65">
        <f t="shared" si="76"/>
        <v>3</v>
      </c>
      <c r="H416" s="66">
        <f t="shared" si="77"/>
        <v>5</v>
      </c>
      <c r="I416" s="20">
        <f t="shared" si="78"/>
        <v>3</v>
      </c>
      <c r="J416" s="21">
        <f t="shared" si="79"/>
        <v>0.33333333333333331</v>
      </c>
    </row>
    <row r="417" spans="1:10" x14ac:dyDescent="0.2">
      <c r="A417" s="158" t="s">
        <v>314</v>
      </c>
      <c r="B417" s="65">
        <v>1</v>
      </c>
      <c r="C417" s="66">
        <v>2</v>
      </c>
      <c r="D417" s="65">
        <v>3</v>
      </c>
      <c r="E417" s="66">
        <v>9</v>
      </c>
      <c r="F417" s="67"/>
      <c r="G417" s="65">
        <f t="shared" si="76"/>
        <v>-1</v>
      </c>
      <c r="H417" s="66">
        <f t="shared" si="77"/>
        <v>-6</v>
      </c>
      <c r="I417" s="20">
        <f t="shared" si="78"/>
        <v>-0.5</v>
      </c>
      <c r="J417" s="21">
        <f t="shared" si="79"/>
        <v>-0.66666666666666663</v>
      </c>
    </row>
    <row r="418" spans="1:10" x14ac:dyDescent="0.2">
      <c r="A418" s="158" t="s">
        <v>400</v>
      </c>
      <c r="B418" s="65">
        <v>8</v>
      </c>
      <c r="C418" s="66">
        <v>5</v>
      </c>
      <c r="D418" s="65">
        <v>105</v>
      </c>
      <c r="E418" s="66">
        <v>84</v>
      </c>
      <c r="F418" s="67"/>
      <c r="G418" s="65">
        <f t="shared" si="76"/>
        <v>3</v>
      </c>
      <c r="H418" s="66">
        <f t="shared" si="77"/>
        <v>21</v>
      </c>
      <c r="I418" s="20">
        <f t="shared" si="78"/>
        <v>0.6</v>
      </c>
      <c r="J418" s="21">
        <f t="shared" si="79"/>
        <v>0.25</v>
      </c>
    </row>
    <row r="419" spans="1:10" x14ac:dyDescent="0.2">
      <c r="A419" s="158" t="s">
        <v>278</v>
      </c>
      <c r="B419" s="65">
        <v>0</v>
      </c>
      <c r="C419" s="66">
        <v>1</v>
      </c>
      <c r="D419" s="65">
        <v>1</v>
      </c>
      <c r="E419" s="66">
        <v>2</v>
      </c>
      <c r="F419" s="67"/>
      <c r="G419" s="65">
        <f t="shared" si="76"/>
        <v>-1</v>
      </c>
      <c r="H419" s="66">
        <f t="shared" si="77"/>
        <v>-1</v>
      </c>
      <c r="I419" s="20">
        <f t="shared" si="78"/>
        <v>-1</v>
      </c>
      <c r="J419" s="21">
        <f t="shared" si="79"/>
        <v>-0.5</v>
      </c>
    </row>
    <row r="420" spans="1:10" x14ac:dyDescent="0.2">
      <c r="A420" s="158" t="s">
        <v>268</v>
      </c>
      <c r="B420" s="65">
        <v>5</v>
      </c>
      <c r="C420" s="66">
        <v>3</v>
      </c>
      <c r="D420" s="65">
        <v>19</v>
      </c>
      <c r="E420" s="66">
        <v>19</v>
      </c>
      <c r="F420" s="67"/>
      <c r="G420" s="65">
        <f t="shared" si="76"/>
        <v>2</v>
      </c>
      <c r="H420" s="66">
        <f t="shared" si="77"/>
        <v>0</v>
      </c>
      <c r="I420" s="20">
        <f t="shared" si="78"/>
        <v>0.66666666666666663</v>
      </c>
      <c r="J420" s="21">
        <f t="shared" si="79"/>
        <v>0</v>
      </c>
    </row>
    <row r="421" spans="1:10" s="160" customFormat="1" x14ac:dyDescent="0.2">
      <c r="A421" s="178" t="s">
        <v>648</v>
      </c>
      <c r="B421" s="71">
        <v>34</v>
      </c>
      <c r="C421" s="72">
        <v>18</v>
      </c>
      <c r="D421" s="71">
        <v>192</v>
      </c>
      <c r="E421" s="72">
        <v>158</v>
      </c>
      <c r="F421" s="73"/>
      <c r="G421" s="71">
        <f t="shared" si="76"/>
        <v>16</v>
      </c>
      <c r="H421" s="72">
        <f t="shared" si="77"/>
        <v>34</v>
      </c>
      <c r="I421" s="37">
        <f t="shared" si="78"/>
        <v>0.88888888888888884</v>
      </c>
      <c r="J421" s="38">
        <f t="shared" si="79"/>
        <v>0.21518987341772153</v>
      </c>
    </row>
    <row r="422" spans="1:10" x14ac:dyDescent="0.2">
      <c r="A422" s="177"/>
      <c r="B422" s="143"/>
      <c r="C422" s="144"/>
      <c r="D422" s="143"/>
      <c r="E422" s="144"/>
      <c r="F422" s="145"/>
      <c r="G422" s="143"/>
      <c r="H422" s="144"/>
      <c r="I422" s="151"/>
      <c r="J422" s="152"/>
    </row>
    <row r="423" spans="1:10" s="139" customFormat="1" x14ac:dyDescent="0.2">
      <c r="A423" s="159" t="s">
        <v>81</v>
      </c>
      <c r="B423" s="65"/>
      <c r="C423" s="66"/>
      <c r="D423" s="65"/>
      <c r="E423" s="66"/>
      <c r="F423" s="67"/>
      <c r="G423" s="65"/>
      <c r="H423" s="66"/>
      <c r="I423" s="20"/>
      <c r="J423" s="21"/>
    </row>
    <row r="424" spans="1:10" x14ac:dyDescent="0.2">
      <c r="A424" s="158" t="s">
        <v>500</v>
      </c>
      <c r="B424" s="65">
        <v>29</v>
      </c>
      <c r="C424" s="66">
        <v>25</v>
      </c>
      <c r="D424" s="65">
        <v>107</v>
      </c>
      <c r="E424" s="66">
        <v>86</v>
      </c>
      <c r="F424" s="67"/>
      <c r="G424" s="65">
        <f>B424-C424</f>
        <v>4</v>
      </c>
      <c r="H424" s="66">
        <f>D424-E424</f>
        <v>21</v>
      </c>
      <c r="I424" s="20">
        <f>IF(C424=0, "-", IF(G424/C424&lt;10, G424/C424, "&gt;999%"))</f>
        <v>0.16</v>
      </c>
      <c r="J424" s="21">
        <f>IF(E424=0, "-", IF(H424/E424&lt;10, H424/E424, "&gt;999%"))</f>
        <v>0.2441860465116279</v>
      </c>
    </row>
    <row r="425" spans="1:10" x14ac:dyDescent="0.2">
      <c r="A425" s="158" t="s">
        <v>501</v>
      </c>
      <c r="B425" s="65">
        <v>7</v>
      </c>
      <c r="C425" s="66">
        <v>0</v>
      </c>
      <c r="D425" s="65">
        <v>14</v>
      </c>
      <c r="E425" s="66">
        <v>0</v>
      </c>
      <c r="F425" s="67"/>
      <c r="G425" s="65">
        <f>B425-C425</f>
        <v>7</v>
      </c>
      <c r="H425" s="66">
        <f>D425-E425</f>
        <v>14</v>
      </c>
      <c r="I425" s="20" t="str">
        <f>IF(C425=0, "-", IF(G425/C425&lt;10, G425/C425, "&gt;999%"))</f>
        <v>-</v>
      </c>
      <c r="J425" s="21" t="str">
        <f>IF(E425=0, "-", IF(H425/E425&lt;10, H425/E425, "&gt;999%"))</f>
        <v>-</v>
      </c>
    </row>
    <row r="426" spans="1:10" s="160" customFormat="1" x14ac:dyDescent="0.2">
      <c r="A426" s="178" t="s">
        <v>649</v>
      </c>
      <c r="B426" s="71">
        <v>36</v>
      </c>
      <c r="C426" s="72">
        <v>25</v>
      </c>
      <c r="D426" s="71">
        <v>121</v>
      </c>
      <c r="E426" s="72">
        <v>86</v>
      </c>
      <c r="F426" s="73"/>
      <c r="G426" s="71">
        <f>B426-C426</f>
        <v>11</v>
      </c>
      <c r="H426" s="72">
        <f>D426-E426</f>
        <v>35</v>
      </c>
      <c r="I426" s="37">
        <f>IF(C426=0, "-", IF(G426/C426&lt;10, G426/C426, "&gt;999%"))</f>
        <v>0.44</v>
      </c>
      <c r="J426" s="38">
        <f>IF(E426=0, "-", IF(H426/E426&lt;10, H426/E426, "&gt;999%"))</f>
        <v>0.40697674418604651</v>
      </c>
    </row>
    <row r="427" spans="1:10" x14ac:dyDescent="0.2">
      <c r="A427" s="177"/>
      <c r="B427" s="143"/>
      <c r="C427" s="144"/>
      <c r="D427" s="143"/>
      <c r="E427" s="144"/>
      <c r="F427" s="145"/>
      <c r="G427" s="143"/>
      <c r="H427" s="144"/>
      <c r="I427" s="151"/>
      <c r="J427" s="152"/>
    </row>
    <row r="428" spans="1:10" s="139" customFormat="1" x14ac:dyDescent="0.2">
      <c r="A428" s="159" t="s">
        <v>82</v>
      </c>
      <c r="B428" s="65"/>
      <c r="C428" s="66"/>
      <c r="D428" s="65"/>
      <c r="E428" s="66"/>
      <c r="F428" s="67"/>
      <c r="G428" s="65"/>
      <c r="H428" s="66"/>
      <c r="I428" s="20"/>
      <c r="J428" s="21"/>
    </row>
    <row r="429" spans="1:10" x14ac:dyDescent="0.2">
      <c r="A429" s="158" t="s">
        <v>351</v>
      </c>
      <c r="B429" s="65">
        <v>7</v>
      </c>
      <c r="C429" s="66">
        <v>0</v>
      </c>
      <c r="D429" s="65">
        <v>40</v>
      </c>
      <c r="E429" s="66">
        <v>0</v>
      </c>
      <c r="F429" s="67"/>
      <c r="G429" s="65">
        <f t="shared" ref="G429:G437" si="80">B429-C429</f>
        <v>7</v>
      </c>
      <c r="H429" s="66">
        <f t="shared" ref="H429:H437" si="81">D429-E429</f>
        <v>40</v>
      </c>
      <c r="I429" s="20" t="str">
        <f t="shared" ref="I429:I437" si="82">IF(C429=0, "-", IF(G429/C429&lt;10, G429/C429, "&gt;999%"))</f>
        <v>-</v>
      </c>
      <c r="J429" s="21" t="str">
        <f t="shared" ref="J429:J437" si="83">IF(E429=0, "-", IF(H429/E429&lt;10, H429/E429, "&gt;999%"))</f>
        <v>-</v>
      </c>
    </row>
    <row r="430" spans="1:10" x14ac:dyDescent="0.2">
      <c r="A430" s="158" t="s">
        <v>331</v>
      </c>
      <c r="B430" s="65">
        <v>6</v>
      </c>
      <c r="C430" s="66">
        <v>16</v>
      </c>
      <c r="D430" s="65">
        <v>56</v>
      </c>
      <c r="E430" s="66">
        <v>21</v>
      </c>
      <c r="F430" s="67"/>
      <c r="G430" s="65">
        <f t="shared" si="80"/>
        <v>-10</v>
      </c>
      <c r="H430" s="66">
        <f t="shared" si="81"/>
        <v>35</v>
      </c>
      <c r="I430" s="20">
        <f t="shared" si="82"/>
        <v>-0.625</v>
      </c>
      <c r="J430" s="21">
        <f t="shared" si="83"/>
        <v>1.6666666666666667</v>
      </c>
    </row>
    <row r="431" spans="1:10" x14ac:dyDescent="0.2">
      <c r="A431" s="158" t="s">
        <v>466</v>
      </c>
      <c r="B431" s="65">
        <v>1</v>
      </c>
      <c r="C431" s="66">
        <v>3</v>
      </c>
      <c r="D431" s="65">
        <v>29</v>
      </c>
      <c r="E431" s="66">
        <v>22</v>
      </c>
      <c r="F431" s="67"/>
      <c r="G431" s="65">
        <f t="shared" si="80"/>
        <v>-2</v>
      </c>
      <c r="H431" s="66">
        <f t="shared" si="81"/>
        <v>7</v>
      </c>
      <c r="I431" s="20">
        <f t="shared" si="82"/>
        <v>-0.66666666666666663</v>
      </c>
      <c r="J431" s="21">
        <f t="shared" si="83"/>
        <v>0.31818181818181818</v>
      </c>
    </row>
    <row r="432" spans="1:10" x14ac:dyDescent="0.2">
      <c r="A432" s="158" t="s">
        <v>381</v>
      </c>
      <c r="B432" s="65">
        <v>8</v>
      </c>
      <c r="C432" s="66">
        <v>34</v>
      </c>
      <c r="D432" s="65">
        <v>79</v>
      </c>
      <c r="E432" s="66">
        <v>85</v>
      </c>
      <c r="F432" s="67"/>
      <c r="G432" s="65">
        <f t="shared" si="80"/>
        <v>-26</v>
      </c>
      <c r="H432" s="66">
        <f t="shared" si="81"/>
        <v>-6</v>
      </c>
      <c r="I432" s="20">
        <f t="shared" si="82"/>
        <v>-0.76470588235294112</v>
      </c>
      <c r="J432" s="21">
        <f t="shared" si="83"/>
        <v>-7.0588235294117646E-2</v>
      </c>
    </row>
    <row r="433" spans="1:10" x14ac:dyDescent="0.2">
      <c r="A433" s="158" t="s">
        <v>516</v>
      </c>
      <c r="B433" s="65">
        <v>13</v>
      </c>
      <c r="C433" s="66">
        <v>20</v>
      </c>
      <c r="D433" s="65">
        <v>58</v>
      </c>
      <c r="E433" s="66">
        <v>34</v>
      </c>
      <c r="F433" s="67"/>
      <c r="G433" s="65">
        <f t="shared" si="80"/>
        <v>-7</v>
      </c>
      <c r="H433" s="66">
        <f t="shared" si="81"/>
        <v>24</v>
      </c>
      <c r="I433" s="20">
        <f t="shared" si="82"/>
        <v>-0.35</v>
      </c>
      <c r="J433" s="21">
        <f t="shared" si="83"/>
        <v>0.70588235294117652</v>
      </c>
    </row>
    <row r="434" spans="1:10" x14ac:dyDescent="0.2">
      <c r="A434" s="158" t="s">
        <v>461</v>
      </c>
      <c r="B434" s="65">
        <v>0</v>
      </c>
      <c r="C434" s="66">
        <v>0</v>
      </c>
      <c r="D434" s="65">
        <v>1</v>
      </c>
      <c r="E434" s="66">
        <v>1</v>
      </c>
      <c r="F434" s="67"/>
      <c r="G434" s="65">
        <f t="shared" si="80"/>
        <v>0</v>
      </c>
      <c r="H434" s="66">
        <f t="shared" si="81"/>
        <v>0</v>
      </c>
      <c r="I434" s="20" t="str">
        <f t="shared" si="82"/>
        <v>-</v>
      </c>
      <c r="J434" s="21">
        <f t="shared" si="83"/>
        <v>0</v>
      </c>
    </row>
    <row r="435" spans="1:10" x14ac:dyDescent="0.2">
      <c r="A435" s="158" t="s">
        <v>218</v>
      </c>
      <c r="B435" s="65">
        <v>1</v>
      </c>
      <c r="C435" s="66">
        <v>1</v>
      </c>
      <c r="D435" s="65">
        <v>9</v>
      </c>
      <c r="E435" s="66">
        <v>2</v>
      </c>
      <c r="F435" s="67"/>
      <c r="G435" s="65">
        <f t="shared" si="80"/>
        <v>0</v>
      </c>
      <c r="H435" s="66">
        <f t="shared" si="81"/>
        <v>7</v>
      </c>
      <c r="I435" s="20">
        <f t="shared" si="82"/>
        <v>0</v>
      </c>
      <c r="J435" s="21">
        <f t="shared" si="83"/>
        <v>3.5</v>
      </c>
    </row>
    <row r="436" spans="1:10" x14ac:dyDescent="0.2">
      <c r="A436" s="158" t="s">
        <v>476</v>
      </c>
      <c r="B436" s="65">
        <v>16</v>
      </c>
      <c r="C436" s="66">
        <v>19</v>
      </c>
      <c r="D436" s="65">
        <v>33</v>
      </c>
      <c r="E436" s="66">
        <v>76</v>
      </c>
      <c r="F436" s="67"/>
      <c r="G436" s="65">
        <f t="shared" si="80"/>
        <v>-3</v>
      </c>
      <c r="H436" s="66">
        <f t="shared" si="81"/>
        <v>-43</v>
      </c>
      <c r="I436" s="20">
        <f t="shared" si="82"/>
        <v>-0.15789473684210525</v>
      </c>
      <c r="J436" s="21">
        <f t="shared" si="83"/>
        <v>-0.56578947368421051</v>
      </c>
    </row>
    <row r="437" spans="1:10" s="160" customFormat="1" x14ac:dyDescent="0.2">
      <c r="A437" s="178" t="s">
        <v>650</v>
      </c>
      <c r="B437" s="71">
        <v>52</v>
      </c>
      <c r="C437" s="72">
        <v>93</v>
      </c>
      <c r="D437" s="71">
        <v>305</v>
      </c>
      <c r="E437" s="72">
        <v>241</v>
      </c>
      <c r="F437" s="73"/>
      <c r="G437" s="71">
        <f t="shared" si="80"/>
        <v>-41</v>
      </c>
      <c r="H437" s="72">
        <f t="shared" si="81"/>
        <v>64</v>
      </c>
      <c r="I437" s="37">
        <f t="shared" si="82"/>
        <v>-0.44086021505376344</v>
      </c>
      <c r="J437" s="38">
        <f t="shared" si="83"/>
        <v>0.26556016597510373</v>
      </c>
    </row>
    <row r="438" spans="1:10" x14ac:dyDescent="0.2">
      <c r="A438" s="177"/>
      <c r="B438" s="143"/>
      <c r="C438" s="144"/>
      <c r="D438" s="143"/>
      <c r="E438" s="144"/>
      <c r="F438" s="145"/>
      <c r="G438" s="143"/>
      <c r="H438" s="144"/>
      <c r="I438" s="151"/>
      <c r="J438" s="152"/>
    </row>
    <row r="439" spans="1:10" s="139" customFormat="1" x14ac:dyDescent="0.2">
      <c r="A439" s="159" t="s">
        <v>83</v>
      </c>
      <c r="B439" s="65"/>
      <c r="C439" s="66"/>
      <c r="D439" s="65"/>
      <c r="E439" s="66"/>
      <c r="F439" s="67"/>
      <c r="G439" s="65"/>
      <c r="H439" s="66"/>
      <c r="I439" s="20"/>
      <c r="J439" s="21"/>
    </row>
    <row r="440" spans="1:10" x14ac:dyDescent="0.2">
      <c r="A440" s="158" t="s">
        <v>538</v>
      </c>
      <c r="B440" s="65">
        <v>11</v>
      </c>
      <c r="C440" s="66">
        <v>11</v>
      </c>
      <c r="D440" s="65">
        <v>32</v>
      </c>
      <c r="E440" s="66">
        <v>59</v>
      </c>
      <c r="F440" s="67"/>
      <c r="G440" s="65">
        <f>B440-C440</f>
        <v>0</v>
      </c>
      <c r="H440" s="66">
        <f>D440-E440</f>
        <v>-27</v>
      </c>
      <c r="I440" s="20">
        <f>IF(C440=0, "-", IF(G440/C440&lt;10, G440/C440, "&gt;999%"))</f>
        <v>0</v>
      </c>
      <c r="J440" s="21">
        <f>IF(E440=0, "-", IF(H440/E440&lt;10, H440/E440, "&gt;999%"))</f>
        <v>-0.4576271186440678</v>
      </c>
    </row>
    <row r="441" spans="1:10" s="160" customFormat="1" x14ac:dyDescent="0.2">
      <c r="A441" s="178" t="s">
        <v>651</v>
      </c>
      <c r="B441" s="71">
        <v>11</v>
      </c>
      <c r="C441" s="72">
        <v>11</v>
      </c>
      <c r="D441" s="71">
        <v>32</v>
      </c>
      <c r="E441" s="72">
        <v>59</v>
      </c>
      <c r="F441" s="73"/>
      <c r="G441" s="71">
        <f>B441-C441</f>
        <v>0</v>
      </c>
      <c r="H441" s="72">
        <f>D441-E441</f>
        <v>-27</v>
      </c>
      <c r="I441" s="37">
        <f>IF(C441=0, "-", IF(G441/C441&lt;10, G441/C441, "&gt;999%"))</f>
        <v>0</v>
      </c>
      <c r="J441" s="38">
        <f>IF(E441=0, "-", IF(H441/E441&lt;10, H441/E441, "&gt;999%"))</f>
        <v>-0.4576271186440678</v>
      </c>
    </row>
    <row r="442" spans="1:10" x14ac:dyDescent="0.2">
      <c r="A442" s="177"/>
      <c r="B442" s="143"/>
      <c r="C442" s="144"/>
      <c r="D442" s="143"/>
      <c r="E442" s="144"/>
      <c r="F442" s="145"/>
      <c r="G442" s="143"/>
      <c r="H442" s="144"/>
      <c r="I442" s="151"/>
      <c r="J442" s="152"/>
    </row>
    <row r="443" spans="1:10" s="139" customFormat="1" x14ac:dyDescent="0.2">
      <c r="A443" s="159" t="s">
        <v>84</v>
      </c>
      <c r="B443" s="65"/>
      <c r="C443" s="66"/>
      <c r="D443" s="65"/>
      <c r="E443" s="66"/>
      <c r="F443" s="67"/>
      <c r="G443" s="65"/>
      <c r="H443" s="66"/>
      <c r="I443" s="20"/>
      <c r="J443" s="21"/>
    </row>
    <row r="444" spans="1:10" x14ac:dyDescent="0.2">
      <c r="A444" s="158" t="s">
        <v>202</v>
      </c>
      <c r="B444" s="65">
        <v>0</v>
      </c>
      <c r="C444" s="66">
        <v>5</v>
      </c>
      <c r="D444" s="65">
        <v>2</v>
      </c>
      <c r="E444" s="66">
        <v>20</v>
      </c>
      <c r="F444" s="67"/>
      <c r="G444" s="65">
        <f t="shared" ref="G444:G451" si="84">B444-C444</f>
        <v>-5</v>
      </c>
      <c r="H444" s="66">
        <f t="shared" ref="H444:H451" si="85">D444-E444</f>
        <v>-18</v>
      </c>
      <c r="I444" s="20">
        <f t="shared" ref="I444:I451" si="86">IF(C444=0, "-", IF(G444/C444&lt;10, G444/C444, "&gt;999%"))</f>
        <v>-1</v>
      </c>
      <c r="J444" s="21">
        <f t="shared" ref="J444:J451" si="87">IF(E444=0, "-", IF(H444/E444&lt;10, H444/E444, "&gt;999%"))</f>
        <v>-0.9</v>
      </c>
    </row>
    <row r="445" spans="1:10" x14ac:dyDescent="0.2">
      <c r="A445" s="158" t="s">
        <v>352</v>
      </c>
      <c r="B445" s="65">
        <v>14</v>
      </c>
      <c r="C445" s="66">
        <v>6</v>
      </c>
      <c r="D445" s="65">
        <v>41</v>
      </c>
      <c r="E445" s="66">
        <v>78</v>
      </c>
      <c r="F445" s="67"/>
      <c r="G445" s="65">
        <f t="shared" si="84"/>
        <v>8</v>
      </c>
      <c r="H445" s="66">
        <f t="shared" si="85"/>
        <v>-37</v>
      </c>
      <c r="I445" s="20">
        <f t="shared" si="86"/>
        <v>1.3333333333333333</v>
      </c>
      <c r="J445" s="21">
        <f t="shared" si="87"/>
        <v>-0.47435897435897434</v>
      </c>
    </row>
    <row r="446" spans="1:10" x14ac:dyDescent="0.2">
      <c r="A446" s="158" t="s">
        <v>382</v>
      </c>
      <c r="B446" s="65">
        <v>2</v>
      </c>
      <c r="C446" s="66">
        <v>6</v>
      </c>
      <c r="D446" s="65">
        <v>19</v>
      </c>
      <c r="E446" s="66">
        <v>40</v>
      </c>
      <c r="F446" s="67"/>
      <c r="G446" s="65">
        <f t="shared" si="84"/>
        <v>-4</v>
      </c>
      <c r="H446" s="66">
        <f t="shared" si="85"/>
        <v>-21</v>
      </c>
      <c r="I446" s="20">
        <f t="shared" si="86"/>
        <v>-0.66666666666666663</v>
      </c>
      <c r="J446" s="21">
        <f t="shared" si="87"/>
        <v>-0.52500000000000002</v>
      </c>
    </row>
    <row r="447" spans="1:10" x14ac:dyDescent="0.2">
      <c r="A447" s="158" t="s">
        <v>417</v>
      </c>
      <c r="B447" s="65">
        <v>21</v>
      </c>
      <c r="C447" s="66">
        <v>13</v>
      </c>
      <c r="D447" s="65">
        <v>47</v>
      </c>
      <c r="E447" s="66">
        <v>60</v>
      </c>
      <c r="F447" s="67"/>
      <c r="G447" s="65">
        <f t="shared" si="84"/>
        <v>8</v>
      </c>
      <c r="H447" s="66">
        <f t="shared" si="85"/>
        <v>-13</v>
      </c>
      <c r="I447" s="20">
        <f t="shared" si="86"/>
        <v>0.61538461538461542</v>
      </c>
      <c r="J447" s="21">
        <f t="shared" si="87"/>
        <v>-0.21666666666666667</v>
      </c>
    </row>
    <row r="448" spans="1:10" x14ac:dyDescent="0.2">
      <c r="A448" s="158" t="s">
        <v>238</v>
      </c>
      <c r="B448" s="65">
        <v>1</v>
      </c>
      <c r="C448" s="66">
        <v>6</v>
      </c>
      <c r="D448" s="65">
        <v>37</v>
      </c>
      <c r="E448" s="66">
        <v>27</v>
      </c>
      <c r="F448" s="67"/>
      <c r="G448" s="65">
        <f t="shared" si="84"/>
        <v>-5</v>
      </c>
      <c r="H448" s="66">
        <f t="shared" si="85"/>
        <v>10</v>
      </c>
      <c r="I448" s="20">
        <f t="shared" si="86"/>
        <v>-0.83333333333333337</v>
      </c>
      <c r="J448" s="21">
        <f t="shared" si="87"/>
        <v>0.37037037037037035</v>
      </c>
    </row>
    <row r="449" spans="1:10" x14ac:dyDescent="0.2">
      <c r="A449" s="158" t="s">
        <v>219</v>
      </c>
      <c r="B449" s="65">
        <v>3</v>
      </c>
      <c r="C449" s="66">
        <v>4</v>
      </c>
      <c r="D449" s="65">
        <v>11</v>
      </c>
      <c r="E449" s="66">
        <v>37</v>
      </c>
      <c r="F449" s="67"/>
      <c r="G449" s="65">
        <f t="shared" si="84"/>
        <v>-1</v>
      </c>
      <c r="H449" s="66">
        <f t="shared" si="85"/>
        <v>-26</v>
      </c>
      <c r="I449" s="20">
        <f t="shared" si="86"/>
        <v>-0.25</v>
      </c>
      <c r="J449" s="21">
        <f t="shared" si="87"/>
        <v>-0.70270270270270274</v>
      </c>
    </row>
    <row r="450" spans="1:10" x14ac:dyDescent="0.2">
      <c r="A450" s="158" t="s">
        <v>259</v>
      </c>
      <c r="B450" s="65">
        <v>10</v>
      </c>
      <c r="C450" s="66">
        <v>3</v>
      </c>
      <c r="D450" s="65">
        <v>26</v>
      </c>
      <c r="E450" s="66">
        <v>21</v>
      </c>
      <c r="F450" s="67"/>
      <c r="G450" s="65">
        <f t="shared" si="84"/>
        <v>7</v>
      </c>
      <c r="H450" s="66">
        <f t="shared" si="85"/>
        <v>5</v>
      </c>
      <c r="I450" s="20">
        <f t="shared" si="86"/>
        <v>2.3333333333333335</v>
      </c>
      <c r="J450" s="21">
        <f t="shared" si="87"/>
        <v>0.23809523809523808</v>
      </c>
    </row>
    <row r="451" spans="1:10" s="160" customFormat="1" x14ac:dyDescent="0.2">
      <c r="A451" s="178" t="s">
        <v>652</v>
      </c>
      <c r="B451" s="71">
        <v>51</v>
      </c>
      <c r="C451" s="72">
        <v>43</v>
      </c>
      <c r="D451" s="71">
        <v>183</v>
      </c>
      <c r="E451" s="72">
        <v>283</v>
      </c>
      <c r="F451" s="73"/>
      <c r="G451" s="71">
        <f t="shared" si="84"/>
        <v>8</v>
      </c>
      <c r="H451" s="72">
        <f t="shared" si="85"/>
        <v>-100</v>
      </c>
      <c r="I451" s="37">
        <f t="shared" si="86"/>
        <v>0.18604651162790697</v>
      </c>
      <c r="J451" s="38">
        <f t="shared" si="87"/>
        <v>-0.35335689045936397</v>
      </c>
    </row>
    <row r="452" spans="1:10" x14ac:dyDescent="0.2">
      <c r="A452" s="177"/>
      <c r="B452" s="143"/>
      <c r="C452" s="144"/>
      <c r="D452" s="143"/>
      <c r="E452" s="144"/>
      <c r="F452" s="145"/>
      <c r="G452" s="143"/>
      <c r="H452" s="144"/>
      <c r="I452" s="151"/>
      <c r="J452" s="152"/>
    </row>
    <row r="453" spans="1:10" s="139" customFormat="1" x14ac:dyDescent="0.2">
      <c r="A453" s="159" t="s">
        <v>85</v>
      </c>
      <c r="B453" s="65"/>
      <c r="C453" s="66"/>
      <c r="D453" s="65"/>
      <c r="E453" s="66"/>
      <c r="F453" s="67"/>
      <c r="G453" s="65"/>
      <c r="H453" s="66"/>
      <c r="I453" s="20"/>
      <c r="J453" s="21"/>
    </row>
    <row r="454" spans="1:10" x14ac:dyDescent="0.2">
      <c r="A454" s="158" t="s">
        <v>383</v>
      </c>
      <c r="B454" s="65">
        <v>2</v>
      </c>
      <c r="C454" s="66">
        <v>2</v>
      </c>
      <c r="D454" s="65">
        <v>5</v>
      </c>
      <c r="E454" s="66">
        <v>6</v>
      </c>
      <c r="F454" s="67"/>
      <c r="G454" s="65">
        <f>B454-C454</f>
        <v>0</v>
      </c>
      <c r="H454" s="66">
        <f>D454-E454</f>
        <v>-1</v>
      </c>
      <c r="I454" s="20">
        <f>IF(C454=0, "-", IF(G454/C454&lt;10, G454/C454, "&gt;999%"))</f>
        <v>0</v>
      </c>
      <c r="J454" s="21">
        <f>IF(E454=0, "-", IF(H454/E454&lt;10, H454/E454, "&gt;999%"))</f>
        <v>-0.16666666666666666</v>
      </c>
    </row>
    <row r="455" spans="1:10" x14ac:dyDescent="0.2">
      <c r="A455" s="158" t="s">
        <v>502</v>
      </c>
      <c r="B455" s="65">
        <v>1</v>
      </c>
      <c r="C455" s="66">
        <v>5</v>
      </c>
      <c r="D455" s="65">
        <v>14</v>
      </c>
      <c r="E455" s="66">
        <v>19</v>
      </c>
      <c r="F455" s="67"/>
      <c r="G455" s="65">
        <f>B455-C455</f>
        <v>-4</v>
      </c>
      <c r="H455" s="66">
        <f>D455-E455</f>
        <v>-5</v>
      </c>
      <c r="I455" s="20">
        <f>IF(C455=0, "-", IF(G455/C455&lt;10, G455/C455, "&gt;999%"))</f>
        <v>-0.8</v>
      </c>
      <c r="J455" s="21">
        <f>IF(E455=0, "-", IF(H455/E455&lt;10, H455/E455, "&gt;999%"))</f>
        <v>-0.26315789473684209</v>
      </c>
    </row>
    <row r="456" spans="1:10" x14ac:dyDescent="0.2">
      <c r="A456" s="158" t="s">
        <v>418</v>
      </c>
      <c r="B456" s="65">
        <v>2</v>
      </c>
      <c r="C456" s="66">
        <v>0</v>
      </c>
      <c r="D456" s="65">
        <v>13</v>
      </c>
      <c r="E456" s="66">
        <v>6</v>
      </c>
      <c r="F456" s="67"/>
      <c r="G456" s="65">
        <f>B456-C456</f>
        <v>2</v>
      </c>
      <c r="H456" s="66">
        <f>D456-E456</f>
        <v>7</v>
      </c>
      <c r="I456" s="20" t="str">
        <f>IF(C456=0, "-", IF(G456/C456&lt;10, G456/C456, "&gt;999%"))</f>
        <v>-</v>
      </c>
      <c r="J456" s="21">
        <f>IF(E456=0, "-", IF(H456/E456&lt;10, H456/E456, "&gt;999%"))</f>
        <v>1.1666666666666667</v>
      </c>
    </row>
    <row r="457" spans="1:10" s="160" customFormat="1" x14ac:dyDescent="0.2">
      <c r="A457" s="178" t="s">
        <v>653</v>
      </c>
      <c r="B457" s="71">
        <v>5</v>
      </c>
      <c r="C457" s="72">
        <v>7</v>
      </c>
      <c r="D457" s="71">
        <v>32</v>
      </c>
      <c r="E457" s="72">
        <v>31</v>
      </c>
      <c r="F457" s="73"/>
      <c r="G457" s="71">
        <f>B457-C457</f>
        <v>-2</v>
      </c>
      <c r="H457" s="72">
        <f>D457-E457</f>
        <v>1</v>
      </c>
      <c r="I457" s="37">
        <f>IF(C457=0, "-", IF(G457/C457&lt;10, G457/C457, "&gt;999%"))</f>
        <v>-0.2857142857142857</v>
      </c>
      <c r="J457" s="38">
        <f>IF(E457=0, "-", IF(H457/E457&lt;10, H457/E457, "&gt;999%"))</f>
        <v>3.2258064516129031E-2</v>
      </c>
    </row>
    <row r="458" spans="1:10" x14ac:dyDescent="0.2">
      <c r="A458" s="177"/>
      <c r="B458" s="143"/>
      <c r="C458" s="144"/>
      <c r="D458" s="143"/>
      <c r="E458" s="144"/>
      <c r="F458" s="145"/>
      <c r="G458" s="143"/>
      <c r="H458" s="144"/>
      <c r="I458" s="151"/>
      <c r="J458" s="152"/>
    </row>
    <row r="459" spans="1:10" s="139" customFormat="1" x14ac:dyDescent="0.2">
      <c r="A459" s="159" t="s">
        <v>86</v>
      </c>
      <c r="B459" s="65"/>
      <c r="C459" s="66"/>
      <c r="D459" s="65"/>
      <c r="E459" s="66"/>
      <c r="F459" s="67"/>
      <c r="G459" s="65"/>
      <c r="H459" s="66"/>
      <c r="I459" s="20"/>
      <c r="J459" s="21"/>
    </row>
    <row r="460" spans="1:10" x14ac:dyDescent="0.2">
      <c r="A460" s="158" t="s">
        <v>299</v>
      </c>
      <c r="B460" s="65">
        <v>11</v>
      </c>
      <c r="C460" s="66">
        <v>0</v>
      </c>
      <c r="D460" s="65">
        <v>38</v>
      </c>
      <c r="E460" s="66">
        <v>10</v>
      </c>
      <c r="F460" s="67"/>
      <c r="G460" s="65">
        <f t="shared" ref="G460:G467" si="88">B460-C460</f>
        <v>11</v>
      </c>
      <c r="H460" s="66">
        <f t="shared" ref="H460:H467" si="89">D460-E460</f>
        <v>28</v>
      </c>
      <c r="I460" s="20" t="str">
        <f t="shared" ref="I460:I467" si="90">IF(C460=0, "-", IF(G460/C460&lt;10, G460/C460, "&gt;999%"))</f>
        <v>-</v>
      </c>
      <c r="J460" s="21">
        <f t="shared" ref="J460:J467" si="91">IF(E460=0, "-", IF(H460/E460&lt;10, H460/E460, "&gt;999%"))</f>
        <v>2.8</v>
      </c>
    </row>
    <row r="461" spans="1:10" x14ac:dyDescent="0.2">
      <c r="A461" s="158" t="s">
        <v>384</v>
      </c>
      <c r="B461" s="65">
        <v>92</v>
      </c>
      <c r="C461" s="66">
        <v>53</v>
      </c>
      <c r="D461" s="65">
        <v>489</v>
      </c>
      <c r="E461" s="66">
        <v>522</v>
      </c>
      <c r="F461" s="67"/>
      <c r="G461" s="65">
        <f t="shared" si="88"/>
        <v>39</v>
      </c>
      <c r="H461" s="66">
        <f t="shared" si="89"/>
        <v>-33</v>
      </c>
      <c r="I461" s="20">
        <f t="shared" si="90"/>
        <v>0.73584905660377353</v>
      </c>
      <c r="J461" s="21">
        <f t="shared" si="91"/>
        <v>-6.3218390804597707E-2</v>
      </c>
    </row>
    <row r="462" spans="1:10" x14ac:dyDescent="0.2">
      <c r="A462" s="158" t="s">
        <v>220</v>
      </c>
      <c r="B462" s="65">
        <v>31</v>
      </c>
      <c r="C462" s="66">
        <v>41</v>
      </c>
      <c r="D462" s="65">
        <v>96</v>
      </c>
      <c r="E462" s="66">
        <v>145</v>
      </c>
      <c r="F462" s="67"/>
      <c r="G462" s="65">
        <f t="shared" si="88"/>
        <v>-10</v>
      </c>
      <c r="H462" s="66">
        <f t="shared" si="89"/>
        <v>-49</v>
      </c>
      <c r="I462" s="20">
        <f t="shared" si="90"/>
        <v>-0.24390243902439024</v>
      </c>
      <c r="J462" s="21">
        <f t="shared" si="91"/>
        <v>-0.33793103448275863</v>
      </c>
    </row>
    <row r="463" spans="1:10" x14ac:dyDescent="0.2">
      <c r="A463" s="158" t="s">
        <v>239</v>
      </c>
      <c r="B463" s="65">
        <v>0</v>
      </c>
      <c r="C463" s="66">
        <v>0</v>
      </c>
      <c r="D463" s="65">
        <v>0</v>
      </c>
      <c r="E463" s="66">
        <v>13</v>
      </c>
      <c r="F463" s="67"/>
      <c r="G463" s="65">
        <f t="shared" si="88"/>
        <v>0</v>
      </c>
      <c r="H463" s="66">
        <f t="shared" si="89"/>
        <v>-13</v>
      </c>
      <c r="I463" s="20" t="str">
        <f t="shared" si="90"/>
        <v>-</v>
      </c>
      <c r="J463" s="21">
        <f t="shared" si="91"/>
        <v>-1</v>
      </c>
    </row>
    <row r="464" spans="1:10" x14ac:dyDescent="0.2">
      <c r="A464" s="158" t="s">
        <v>419</v>
      </c>
      <c r="B464" s="65">
        <v>133</v>
      </c>
      <c r="C464" s="66">
        <v>17</v>
      </c>
      <c r="D464" s="65">
        <v>343</v>
      </c>
      <c r="E464" s="66">
        <v>343</v>
      </c>
      <c r="F464" s="67"/>
      <c r="G464" s="65">
        <f t="shared" si="88"/>
        <v>116</v>
      </c>
      <c r="H464" s="66">
        <f t="shared" si="89"/>
        <v>0</v>
      </c>
      <c r="I464" s="20">
        <f t="shared" si="90"/>
        <v>6.8235294117647056</v>
      </c>
      <c r="J464" s="21">
        <f t="shared" si="91"/>
        <v>0</v>
      </c>
    </row>
    <row r="465" spans="1:10" x14ac:dyDescent="0.2">
      <c r="A465" s="158" t="s">
        <v>221</v>
      </c>
      <c r="B465" s="65">
        <v>15</v>
      </c>
      <c r="C465" s="66">
        <v>6</v>
      </c>
      <c r="D465" s="65">
        <v>29</v>
      </c>
      <c r="E465" s="66">
        <v>54</v>
      </c>
      <c r="F465" s="67"/>
      <c r="G465" s="65">
        <f t="shared" si="88"/>
        <v>9</v>
      </c>
      <c r="H465" s="66">
        <f t="shared" si="89"/>
        <v>-25</v>
      </c>
      <c r="I465" s="20">
        <f t="shared" si="90"/>
        <v>1.5</v>
      </c>
      <c r="J465" s="21">
        <f t="shared" si="91"/>
        <v>-0.46296296296296297</v>
      </c>
    </row>
    <row r="466" spans="1:10" x14ac:dyDescent="0.2">
      <c r="A466" s="158" t="s">
        <v>353</v>
      </c>
      <c r="B466" s="65">
        <v>101</v>
      </c>
      <c r="C466" s="66">
        <v>88</v>
      </c>
      <c r="D466" s="65">
        <v>300</v>
      </c>
      <c r="E466" s="66">
        <v>395</v>
      </c>
      <c r="F466" s="67"/>
      <c r="G466" s="65">
        <f t="shared" si="88"/>
        <v>13</v>
      </c>
      <c r="H466" s="66">
        <f t="shared" si="89"/>
        <v>-95</v>
      </c>
      <c r="I466" s="20">
        <f t="shared" si="90"/>
        <v>0.14772727272727273</v>
      </c>
      <c r="J466" s="21">
        <f t="shared" si="91"/>
        <v>-0.24050632911392406</v>
      </c>
    </row>
    <row r="467" spans="1:10" s="160" customFormat="1" x14ac:dyDescent="0.2">
      <c r="A467" s="178" t="s">
        <v>654</v>
      </c>
      <c r="B467" s="71">
        <v>383</v>
      </c>
      <c r="C467" s="72">
        <v>205</v>
      </c>
      <c r="D467" s="71">
        <v>1295</v>
      </c>
      <c r="E467" s="72">
        <v>1482</v>
      </c>
      <c r="F467" s="73"/>
      <c r="G467" s="71">
        <f t="shared" si="88"/>
        <v>178</v>
      </c>
      <c r="H467" s="72">
        <f t="shared" si="89"/>
        <v>-187</v>
      </c>
      <c r="I467" s="37">
        <f t="shared" si="90"/>
        <v>0.86829268292682926</v>
      </c>
      <c r="J467" s="38">
        <f t="shared" si="91"/>
        <v>-0.12618083670715249</v>
      </c>
    </row>
    <row r="468" spans="1:10" x14ac:dyDescent="0.2">
      <c r="A468" s="177"/>
      <c r="B468" s="143"/>
      <c r="C468" s="144"/>
      <c r="D468" s="143"/>
      <c r="E468" s="144"/>
      <c r="F468" s="145"/>
      <c r="G468" s="143"/>
      <c r="H468" s="144"/>
      <c r="I468" s="151"/>
      <c r="J468" s="152"/>
    </row>
    <row r="469" spans="1:10" s="139" customFormat="1" x14ac:dyDescent="0.2">
      <c r="A469" s="159" t="s">
        <v>87</v>
      </c>
      <c r="B469" s="65"/>
      <c r="C469" s="66"/>
      <c r="D469" s="65"/>
      <c r="E469" s="66"/>
      <c r="F469" s="67"/>
      <c r="G469" s="65"/>
      <c r="H469" s="66"/>
      <c r="I469" s="20"/>
      <c r="J469" s="21"/>
    </row>
    <row r="470" spans="1:10" x14ac:dyDescent="0.2">
      <c r="A470" s="158" t="s">
        <v>203</v>
      </c>
      <c r="B470" s="65">
        <v>86</v>
      </c>
      <c r="C470" s="66">
        <v>34</v>
      </c>
      <c r="D470" s="65">
        <v>332</v>
      </c>
      <c r="E470" s="66">
        <v>161</v>
      </c>
      <c r="F470" s="67"/>
      <c r="G470" s="65">
        <f t="shared" ref="G470:G476" si="92">B470-C470</f>
        <v>52</v>
      </c>
      <c r="H470" s="66">
        <f t="shared" ref="H470:H476" si="93">D470-E470</f>
        <v>171</v>
      </c>
      <c r="I470" s="20">
        <f t="shared" ref="I470:I476" si="94">IF(C470=0, "-", IF(G470/C470&lt;10, G470/C470, "&gt;999%"))</f>
        <v>1.5294117647058822</v>
      </c>
      <c r="J470" s="21">
        <f t="shared" ref="J470:J476" si="95">IF(E470=0, "-", IF(H470/E470&lt;10, H470/E470, "&gt;999%"))</f>
        <v>1.0621118012422359</v>
      </c>
    </row>
    <row r="471" spans="1:10" x14ac:dyDescent="0.2">
      <c r="A471" s="158" t="s">
        <v>332</v>
      </c>
      <c r="B471" s="65">
        <v>11</v>
      </c>
      <c r="C471" s="66">
        <v>18</v>
      </c>
      <c r="D471" s="65">
        <v>88</v>
      </c>
      <c r="E471" s="66">
        <v>73</v>
      </c>
      <c r="F471" s="67"/>
      <c r="G471" s="65">
        <f t="shared" si="92"/>
        <v>-7</v>
      </c>
      <c r="H471" s="66">
        <f t="shared" si="93"/>
        <v>15</v>
      </c>
      <c r="I471" s="20">
        <f t="shared" si="94"/>
        <v>-0.3888888888888889</v>
      </c>
      <c r="J471" s="21">
        <f t="shared" si="95"/>
        <v>0.20547945205479451</v>
      </c>
    </row>
    <row r="472" spans="1:10" x14ac:dyDescent="0.2">
      <c r="A472" s="158" t="s">
        <v>333</v>
      </c>
      <c r="B472" s="65">
        <v>67</v>
      </c>
      <c r="C472" s="66">
        <v>52</v>
      </c>
      <c r="D472" s="65">
        <v>295</v>
      </c>
      <c r="E472" s="66">
        <v>92</v>
      </c>
      <c r="F472" s="67"/>
      <c r="G472" s="65">
        <f t="shared" si="92"/>
        <v>15</v>
      </c>
      <c r="H472" s="66">
        <f t="shared" si="93"/>
        <v>203</v>
      </c>
      <c r="I472" s="20">
        <f t="shared" si="94"/>
        <v>0.28846153846153844</v>
      </c>
      <c r="J472" s="21">
        <f t="shared" si="95"/>
        <v>2.2065217391304346</v>
      </c>
    </row>
    <row r="473" spans="1:10" x14ac:dyDescent="0.2">
      <c r="A473" s="158" t="s">
        <v>354</v>
      </c>
      <c r="B473" s="65">
        <v>0</v>
      </c>
      <c r="C473" s="66">
        <v>3</v>
      </c>
      <c r="D473" s="65">
        <v>8</v>
      </c>
      <c r="E473" s="66">
        <v>12</v>
      </c>
      <c r="F473" s="67"/>
      <c r="G473" s="65">
        <f t="shared" si="92"/>
        <v>-3</v>
      </c>
      <c r="H473" s="66">
        <f t="shared" si="93"/>
        <v>-4</v>
      </c>
      <c r="I473" s="20">
        <f t="shared" si="94"/>
        <v>-1</v>
      </c>
      <c r="J473" s="21">
        <f t="shared" si="95"/>
        <v>-0.33333333333333331</v>
      </c>
    </row>
    <row r="474" spans="1:10" x14ac:dyDescent="0.2">
      <c r="A474" s="158" t="s">
        <v>204</v>
      </c>
      <c r="B474" s="65">
        <v>49</v>
      </c>
      <c r="C474" s="66">
        <v>23</v>
      </c>
      <c r="D474" s="65">
        <v>171</v>
      </c>
      <c r="E474" s="66">
        <v>205</v>
      </c>
      <c r="F474" s="67"/>
      <c r="G474" s="65">
        <f t="shared" si="92"/>
        <v>26</v>
      </c>
      <c r="H474" s="66">
        <f t="shared" si="93"/>
        <v>-34</v>
      </c>
      <c r="I474" s="20">
        <f t="shared" si="94"/>
        <v>1.1304347826086956</v>
      </c>
      <c r="J474" s="21">
        <f t="shared" si="95"/>
        <v>-0.16585365853658537</v>
      </c>
    </row>
    <row r="475" spans="1:10" x14ac:dyDescent="0.2">
      <c r="A475" s="158" t="s">
        <v>355</v>
      </c>
      <c r="B475" s="65">
        <v>29</v>
      </c>
      <c r="C475" s="66">
        <v>40</v>
      </c>
      <c r="D475" s="65">
        <v>57</v>
      </c>
      <c r="E475" s="66">
        <v>194</v>
      </c>
      <c r="F475" s="67"/>
      <c r="G475" s="65">
        <f t="shared" si="92"/>
        <v>-11</v>
      </c>
      <c r="H475" s="66">
        <f t="shared" si="93"/>
        <v>-137</v>
      </c>
      <c r="I475" s="20">
        <f t="shared" si="94"/>
        <v>-0.27500000000000002</v>
      </c>
      <c r="J475" s="21">
        <f t="shared" si="95"/>
        <v>-0.70618556701030932</v>
      </c>
    </row>
    <row r="476" spans="1:10" s="160" customFormat="1" x14ac:dyDescent="0.2">
      <c r="A476" s="178" t="s">
        <v>655</v>
      </c>
      <c r="B476" s="71">
        <v>242</v>
      </c>
      <c r="C476" s="72">
        <v>170</v>
      </c>
      <c r="D476" s="71">
        <v>951</v>
      </c>
      <c r="E476" s="72">
        <v>737</v>
      </c>
      <c r="F476" s="73"/>
      <c r="G476" s="71">
        <f t="shared" si="92"/>
        <v>72</v>
      </c>
      <c r="H476" s="72">
        <f t="shared" si="93"/>
        <v>214</v>
      </c>
      <c r="I476" s="37">
        <f t="shared" si="94"/>
        <v>0.42352941176470588</v>
      </c>
      <c r="J476" s="38">
        <f t="shared" si="95"/>
        <v>0.29036635006784262</v>
      </c>
    </row>
    <row r="477" spans="1:10" x14ac:dyDescent="0.2">
      <c r="A477" s="177"/>
      <c r="B477" s="143"/>
      <c r="C477" s="144"/>
      <c r="D477" s="143"/>
      <c r="E477" s="144"/>
      <c r="F477" s="145"/>
      <c r="G477" s="143"/>
      <c r="H477" s="144"/>
      <c r="I477" s="151"/>
      <c r="J477" s="152"/>
    </row>
    <row r="478" spans="1:10" s="139" customFormat="1" x14ac:dyDescent="0.2">
      <c r="A478" s="159" t="s">
        <v>88</v>
      </c>
      <c r="B478" s="65"/>
      <c r="C478" s="66"/>
      <c r="D478" s="65"/>
      <c r="E478" s="66"/>
      <c r="F478" s="67"/>
      <c r="G478" s="65"/>
      <c r="H478" s="66"/>
      <c r="I478" s="20"/>
      <c r="J478" s="21"/>
    </row>
    <row r="479" spans="1:10" x14ac:dyDescent="0.2">
      <c r="A479" s="158" t="s">
        <v>254</v>
      </c>
      <c r="B479" s="65">
        <v>5</v>
      </c>
      <c r="C479" s="66">
        <v>0</v>
      </c>
      <c r="D479" s="65">
        <v>150</v>
      </c>
      <c r="E479" s="66">
        <v>0</v>
      </c>
      <c r="F479" s="67"/>
      <c r="G479" s="65">
        <f>B479-C479</f>
        <v>5</v>
      </c>
      <c r="H479" s="66">
        <f>D479-E479</f>
        <v>150</v>
      </c>
      <c r="I479" s="20" t="str">
        <f>IF(C479=0, "-", IF(G479/C479&lt;10, G479/C479, "&gt;999%"))</f>
        <v>-</v>
      </c>
      <c r="J479" s="21" t="str">
        <f>IF(E479=0, "-", IF(H479/E479&lt;10, H479/E479, "&gt;999%"))</f>
        <v>-</v>
      </c>
    </row>
    <row r="480" spans="1:10" s="160" customFormat="1" x14ac:dyDescent="0.2">
      <c r="A480" s="178" t="s">
        <v>656</v>
      </c>
      <c r="B480" s="71">
        <v>5</v>
      </c>
      <c r="C480" s="72">
        <v>0</v>
      </c>
      <c r="D480" s="71">
        <v>150</v>
      </c>
      <c r="E480" s="72">
        <v>0</v>
      </c>
      <c r="F480" s="73"/>
      <c r="G480" s="71">
        <f>B480-C480</f>
        <v>5</v>
      </c>
      <c r="H480" s="72">
        <f>D480-E480</f>
        <v>150</v>
      </c>
      <c r="I480" s="37" t="str">
        <f>IF(C480=0, "-", IF(G480/C480&lt;10, G480/C480, "&gt;999%"))</f>
        <v>-</v>
      </c>
      <c r="J480" s="38" t="str">
        <f>IF(E480=0, "-", IF(H480/E480&lt;10, H480/E480, "&gt;999%"))</f>
        <v>-</v>
      </c>
    </row>
    <row r="481" spans="1:10" x14ac:dyDescent="0.2">
      <c r="A481" s="177"/>
      <c r="B481" s="143"/>
      <c r="C481" s="144"/>
      <c r="D481" s="143"/>
      <c r="E481" s="144"/>
      <c r="F481" s="145"/>
      <c r="G481" s="143"/>
      <c r="H481" s="144"/>
      <c r="I481" s="151"/>
      <c r="J481" s="152"/>
    </row>
    <row r="482" spans="1:10" s="139" customFormat="1" x14ac:dyDescent="0.2">
      <c r="A482" s="159" t="s">
        <v>89</v>
      </c>
      <c r="B482" s="65"/>
      <c r="C482" s="66"/>
      <c r="D482" s="65"/>
      <c r="E482" s="66"/>
      <c r="F482" s="67"/>
      <c r="G482" s="65"/>
      <c r="H482" s="66"/>
      <c r="I482" s="20"/>
      <c r="J482" s="21"/>
    </row>
    <row r="483" spans="1:10" x14ac:dyDescent="0.2">
      <c r="A483" s="158" t="s">
        <v>300</v>
      </c>
      <c r="B483" s="65">
        <v>0</v>
      </c>
      <c r="C483" s="66">
        <v>0</v>
      </c>
      <c r="D483" s="65">
        <v>0</v>
      </c>
      <c r="E483" s="66">
        <v>15</v>
      </c>
      <c r="F483" s="67"/>
      <c r="G483" s="65">
        <f t="shared" ref="G483:G504" si="96">B483-C483</f>
        <v>0</v>
      </c>
      <c r="H483" s="66">
        <f t="shared" ref="H483:H504" si="97">D483-E483</f>
        <v>-15</v>
      </c>
      <c r="I483" s="20" t="str">
        <f t="shared" ref="I483:I504" si="98">IF(C483=0, "-", IF(G483/C483&lt;10, G483/C483, "&gt;999%"))</f>
        <v>-</v>
      </c>
      <c r="J483" s="21">
        <f t="shared" ref="J483:J504" si="99">IF(E483=0, "-", IF(H483/E483&lt;10, H483/E483, "&gt;999%"))</f>
        <v>-1</v>
      </c>
    </row>
    <row r="484" spans="1:10" x14ac:dyDescent="0.2">
      <c r="A484" s="158" t="s">
        <v>240</v>
      </c>
      <c r="B484" s="65">
        <v>54</v>
      </c>
      <c r="C484" s="66">
        <v>82</v>
      </c>
      <c r="D484" s="65">
        <v>591</v>
      </c>
      <c r="E484" s="66">
        <v>626</v>
      </c>
      <c r="F484" s="67"/>
      <c r="G484" s="65">
        <f t="shared" si="96"/>
        <v>-28</v>
      </c>
      <c r="H484" s="66">
        <f t="shared" si="97"/>
        <v>-35</v>
      </c>
      <c r="I484" s="20">
        <f t="shared" si="98"/>
        <v>-0.34146341463414637</v>
      </c>
      <c r="J484" s="21">
        <f t="shared" si="99"/>
        <v>-5.5910543130990413E-2</v>
      </c>
    </row>
    <row r="485" spans="1:10" x14ac:dyDescent="0.2">
      <c r="A485" s="158" t="s">
        <v>356</v>
      </c>
      <c r="B485" s="65">
        <v>22</v>
      </c>
      <c r="C485" s="66">
        <v>30</v>
      </c>
      <c r="D485" s="65">
        <v>261</v>
      </c>
      <c r="E485" s="66">
        <v>289</v>
      </c>
      <c r="F485" s="67"/>
      <c r="G485" s="65">
        <f t="shared" si="96"/>
        <v>-8</v>
      </c>
      <c r="H485" s="66">
        <f t="shared" si="97"/>
        <v>-28</v>
      </c>
      <c r="I485" s="20">
        <f t="shared" si="98"/>
        <v>-0.26666666666666666</v>
      </c>
      <c r="J485" s="21">
        <f t="shared" si="99"/>
        <v>-9.6885813148788927E-2</v>
      </c>
    </row>
    <row r="486" spans="1:10" x14ac:dyDescent="0.2">
      <c r="A486" s="158" t="s">
        <v>464</v>
      </c>
      <c r="B486" s="65">
        <v>2</v>
      </c>
      <c r="C486" s="66">
        <v>2</v>
      </c>
      <c r="D486" s="65">
        <v>12</v>
      </c>
      <c r="E486" s="66">
        <v>5</v>
      </c>
      <c r="F486" s="67"/>
      <c r="G486" s="65">
        <f t="shared" si="96"/>
        <v>0</v>
      </c>
      <c r="H486" s="66">
        <f t="shared" si="97"/>
        <v>7</v>
      </c>
      <c r="I486" s="20">
        <f t="shared" si="98"/>
        <v>0</v>
      </c>
      <c r="J486" s="21">
        <f t="shared" si="99"/>
        <v>1.4</v>
      </c>
    </row>
    <row r="487" spans="1:10" x14ac:dyDescent="0.2">
      <c r="A487" s="158" t="s">
        <v>222</v>
      </c>
      <c r="B487" s="65">
        <v>160</v>
      </c>
      <c r="C487" s="66">
        <v>133</v>
      </c>
      <c r="D487" s="65">
        <v>935</v>
      </c>
      <c r="E487" s="66">
        <v>856</v>
      </c>
      <c r="F487" s="67"/>
      <c r="G487" s="65">
        <f t="shared" si="96"/>
        <v>27</v>
      </c>
      <c r="H487" s="66">
        <f t="shared" si="97"/>
        <v>79</v>
      </c>
      <c r="I487" s="20">
        <f t="shared" si="98"/>
        <v>0.20300751879699247</v>
      </c>
      <c r="J487" s="21">
        <f t="shared" si="99"/>
        <v>9.2289719626168221E-2</v>
      </c>
    </row>
    <row r="488" spans="1:10" x14ac:dyDescent="0.2">
      <c r="A488" s="158" t="s">
        <v>420</v>
      </c>
      <c r="B488" s="65">
        <v>25</v>
      </c>
      <c r="C488" s="66">
        <v>37</v>
      </c>
      <c r="D488" s="65">
        <v>184</v>
      </c>
      <c r="E488" s="66">
        <v>127</v>
      </c>
      <c r="F488" s="67"/>
      <c r="G488" s="65">
        <f t="shared" si="96"/>
        <v>-12</v>
      </c>
      <c r="H488" s="66">
        <f t="shared" si="97"/>
        <v>57</v>
      </c>
      <c r="I488" s="20">
        <f t="shared" si="98"/>
        <v>-0.32432432432432434</v>
      </c>
      <c r="J488" s="21">
        <f t="shared" si="99"/>
        <v>0.44881889763779526</v>
      </c>
    </row>
    <row r="489" spans="1:10" x14ac:dyDescent="0.2">
      <c r="A489" s="158" t="s">
        <v>290</v>
      </c>
      <c r="B489" s="65">
        <v>0</v>
      </c>
      <c r="C489" s="66">
        <v>1</v>
      </c>
      <c r="D489" s="65">
        <v>7</v>
      </c>
      <c r="E489" s="66">
        <v>6</v>
      </c>
      <c r="F489" s="67"/>
      <c r="G489" s="65">
        <f t="shared" si="96"/>
        <v>-1</v>
      </c>
      <c r="H489" s="66">
        <f t="shared" si="97"/>
        <v>1</v>
      </c>
      <c r="I489" s="20">
        <f t="shared" si="98"/>
        <v>-1</v>
      </c>
      <c r="J489" s="21">
        <f t="shared" si="99"/>
        <v>0.16666666666666666</v>
      </c>
    </row>
    <row r="490" spans="1:10" x14ac:dyDescent="0.2">
      <c r="A490" s="158" t="s">
        <v>462</v>
      </c>
      <c r="B490" s="65">
        <v>25</v>
      </c>
      <c r="C490" s="66">
        <v>17</v>
      </c>
      <c r="D490" s="65">
        <v>137</v>
      </c>
      <c r="E490" s="66">
        <v>83</v>
      </c>
      <c r="F490" s="67"/>
      <c r="G490" s="65">
        <f t="shared" si="96"/>
        <v>8</v>
      </c>
      <c r="H490" s="66">
        <f t="shared" si="97"/>
        <v>54</v>
      </c>
      <c r="I490" s="20">
        <f t="shared" si="98"/>
        <v>0.47058823529411764</v>
      </c>
      <c r="J490" s="21">
        <f t="shared" si="99"/>
        <v>0.6506024096385542</v>
      </c>
    </row>
    <row r="491" spans="1:10" x14ac:dyDescent="0.2">
      <c r="A491" s="158" t="s">
        <v>477</v>
      </c>
      <c r="B491" s="65">
        <v>33</v>
      </c>
      <c r="C491" s="66">
        <v>67</v>
      </c>
      <c r="D491" s="65">
        <v>445</v>
      </c>
      <c r="E491" s="66">
        <v>472</v>
      </c>
      <c r="F491" s="67"/>
      <c r="G491" s="65">
        <f t="shared" si="96"/>
        <v>-34</v>
      </c>
      <c r="H491" s="66">
        <f t="shared" si="97"/>
        <v>-27</v>
      </c>
      <c r="I491" s="20">
        <f t="shared" si="98"/>
        <v>-0.5074626865671642</v>
      </c>
      <c r="J491" s="21">
        <f t="shared" si="99"/>
        <v>-5.7203389830508475E-2</v>
      </c>
    </row>
    <row r="492" spans="1:10" x14ac:dyDescent="0.2">
      <c r="A492" s="158" t="s">
        <v>486</v>
      </c>
      <c r="B492" s="65">
        <v>118</v>
      </c>
      <c r="C492" s="66">
        <v>37</v>
      </c>
      <c r="D492" s="65">
        <v>443</v>
      </c>
      <c r="E492" s="66">
        <v>299</v>
      </c>
      <c r="F492" s="67"/>
      <c r="G492" s="65">
        <f t="shared" si="96"/>
        <v>81</v>
      </c>
      <c r="H492" s="66">
        <f t="shared" si="97"/>
        <v>144</v>
      </c>
      <c r="I492" s="20">
        <f t="shared" si="98"/>
        <v>2.189189189189189</v>
      </c>
      <c r="J492" s="21">
        <f t="shared" si="99"/>
        <v>0.48160535117056857</v>
      </c>
    </row>
    <row r="493" spans="1:10" x14ac:dyDescent="0.2">
      <c r="A493" s="158" t="s">
        <v>503</v>
      </c>
      <c r="B493" s="65">
        <v>391</v>
      </c>
      <c r="C493" s="66">
        <v>260</v>
      </c>
      <c r="D493" s="65">
        <v>1630</v>
      </c>
      <c r="E493" s="66">
        <v>1399</v>
      </c>
      <c r="F493" s="67"/>
      <c r="G493" s="65">
        <f t="shared" si="96"/>
        <v>131</v>
      </c>
      <c r="H493" s="66">
        <f t="shared" si="97"/>
        <v>231</v>
      </c>
      <c r="I493" s="20">
        <f t="shared" si="98"/>
        <v>0.50384615384615383</v>
      </c>
      <c r="J493" s="21">
        <f t="shared" si="99"/>
        <v>0.1651179413867048</v>
      </c>
    </row>
    <row r="494" spans="1:10" x14ac:dyDescent="0.2">
      <c r="A494" s="158" t="s">
        <v>421</v>
      </c>
      <c r="B494" s="65">
        <v>120</v>
      </c>
      <c r="C494" s="66">
        <v>133</v>
      </c>
      <c r="D494" s="65">
        <v>486</v>
      </c>
      <c r="E494" s="66">
        <v>199</v>
      </c>
      <c r="F494" s="67"/>
      <c r="G494" s="65">
        <f t="shared" si="96"/>
        <v>-13</v>
      </c>
      <c r="H494" s="66">
        <f t="shared" si="97"/>
        <v>287</v>
      </c>
      <c r="I494" s="20">
        <f t="shared" si="98"/>
        <v>-9.7744360902255634E-2</v>
      </c>
      <c r="J494" s="21">
        <f t="shared" si="99"/>
        <v>1.4422110552763818</v>
      </c>
    </row>
    <row r="495" spans="1:10" x14ac:dyDescent="0.2">
      <c r="A495" s="158" t="s">
        <v>504</v>
      </c>
      <c r="B495" s="65">
        <v>70</v>
      </c>
      <c r="C495" s="66">
        <v>67</v>
      </c>
      <c r="D495" s="65">
        <v>337</v>
      </c>
      <c r="E495" s="66">
        <v>357</v>
      </c>
      <c r="F495" s="67"/>
      <c r="G495" s="65">
        <f t="shared" si="96"/>
        <v>3</v>
      </c>
      <c r="H495" s="66">
        <f t="shared" si="97"/>
        <v>-20</v>
      </c>
      <c r="I495" s="20">
        <f t="shared" si="98"/>
        <v>4.4776119402985072E-2</v>
      </c>
      <c r="J495" s="21">
        <f t="shared" si="99"/>
        <v>-5.6022408963585436E-2</v>
      </c>
    </row>
    <row r="496" spans="1:10" x14ac:dyDescent="0.2">
      <c r="A496" s="158" t="s">
        <v>446</v>
      </c>
      <c r="B496" s="65">
        <v>109</v>
      </c>
      <c r="C496" s="66">
        <v>82</v>
      </c>
      <c r="D496" s="65">
        <v>454</v>
      </c>
      <c r="E496" s="66">
        <v>857</v>
      </c>
      <c r="F496" s="67"/>
      <c r="G496" s="65">
        <f t="shared" si="96"/>
        <v>27</v>
      </c>
      <c r="H496" s="66">
        <f t="shared" si="97"/>
        <v>-403</v>
      </c>
      <c r="I496" s="20">
        <f t="shared" si="98"/>
        <v>0.32926829268292684</v>
      </c>
      <c r="J496" s="21">
        <f t="shared" si="99"/>
        <v>-0.47024504084014002</v>
      </c>
    </row>
    <row r="497" spans="1:10" x14ac:dyDescent="0.2">
      <c r="A497" s="158" t="s">
        <v>422</v>
      </c>
      <c r="B497" s="65">
        <v>74</v>
      </c>
      <c r="C497" s="66">
        <v>166</v>
      </c>
      <c r="D497" s="65">
        <v>871</v>
      </c>
      <c r="E497" s="66">
        <v>678</v>
      </c>
      <c r="F497" s="67"/>
      <c r="G497" s="65">
        <f t="shared" si="96"/>
        <v>-92</v>
      </c>
      <c r="H497" s="66">
        <f t="shared" si="97"/>
        <v>193</v>
      </c>
      <c r="I497" s="20">
        <f t="shared" si="98"/>
        <v>-0.55421686746987953</v>
      </c>
      <c r="J497" s="21">
        <f t="shared" si="99"/>
        <v>0.28466076696165193</v>
      </c>
    </row>
    <row r="498" spans="1:10" x14ac:dyDescent="0.2">
      <c r="A498" s="158" t="s">
        <v>223</v>
      </c>
      <c r="B498" s="65">
        <v>0</v>
      </c>
      <c r="C498" s="66">
        <v>2</v>
      </c>
      <c r="D498" s="65">
        <v>2</v>
      </c>
      <c r="E498" s="66">
        <v>4</v>
      </c>
      <c r="F498" s="67"/>
      <c r="G498" s="65">
        <f t="shared" si="96"/>
        <v>-2</v>
      </c>
      <c r="H498" s="66">
        <f t="shared" si="97"/>
        <v>-2</v>
      </c>
      <c r="I498" s="20">
        <f t="shared" si="98"/>
        <v>-1</v>
      </c>
      <c r="J498" s="21">
        <f t="shared" si="99"/>
        <v>-0.5</v>
      </c>
    </row>
    <row r="499" spans="1:10" x14ac:dyDescent="0.2">
      <c r="A499" s="158" t="s">
        <v>224</v>
      </c>
      <c r="B499" s="65">
        <v>0</v>
      </c>
      <c r="C499" s="66">
        <v>0</v>
      </c>
      <c r="D499" s="65">
        <v>0</v>
      </c>
      <c r="E499" s="66">
        <v>1</v>
      </c>
      <c r="F499" s="67"/>
      <c r="G499" s="65">
        <f t="shared" si="96"/>
        <v>0</v>
      </c>
      <c r="H499" s="66">
        <f t="shared" si="97"/>
        <v>-1</v>
      </c>
      <c r="I499" s="20" t="str">
        <f t="shared" si="98"/>
        <v>-</v>
      </c>
      <c r="J499" s="21">
        <f t="shared" si="99"/>
        <v>-1</v>
      </c>
    </row>
    <row r="500" spans="1:10" x14ac:dyDescent="0.2">
      <c r="A500" s="158" t="s">
        <v>385</v>
      </c>
      <c r="B500" s="65">
        <v>147</v>
      </c>
      <c r="C500" s="66">
        <v>177</v>
      </c>
      <c r="D500" s="65">
        <v>1552</v>
      </c>
      <c r="E500" s="66">
        <v>1639</v>
      </c>
      <c r="F500" s="67"/>
      <c r="G500" s="65">
        <f t="shared" si="96"/>
        <v>-30</v>
      </c>
      <c r="H500" s="66">
        <f t="shared" si="97"/>
        <v>-87</v>
      </c>
      <c r="I500" s="20">
        <f t="shared" si="98"/>
        <v>-0.16949152542372881</v>
      </c>
      <c r="J500" s="21">
        <f t="shared" si="99"/>
        <v>-5.3081147040878587E-2</v>
      </c>
    </row>
    <row r="501" spans="1:10" x14ac:dyDescent="0.2">
      <c r="A501" s="158" t="s">
        <v>315</v>
      </c>
      <c r="B501" s="65">
        <v>0</v>
      </c>
      <c r="C501" s="66">
        <v>1</v>
      </c>
      <c r="D501" s="65">
        <v>1</v>
      </c>
      <c r="E501" s="66">
        <v>2</v>
      </c>
      <c r="F501" s="67"/>
      <c r="G501" s="65">
        <f t="shared" si="96"/>
        <v>-1</v>
      </c>
      <c r="H501" s="66">
        <f t="shared" si="97"/>
        <v>-1</v>
      </c>
      <c r="I501" s="20">
        <f t="shared" si="98"/>
        <v>-1</v>
      </c>
      <c r="J501" s="21">
        <f t="shared" si="99"/>
        <v>-0.5</v>
      </c>
    </row>
    <row r="502" spans="1:10" x14ac:dyDescent="0.2">
      <c r="A502" s="158" t="s">
        <v>205</v>
      </c>
      <c r="B502" s="65">
        <v>17</v>
      </c>
      <c r="C502" s="66">
        <v>20</v>
      </c>
      <c r="D502" s="65">
        <v>101</v>
      </c>
      <c r="E502" s="66">
        <v>203</v>
      </c>
      <c r="F502" s="67"/>
      <c r="G502" s="65">
        <f t="shared" si="96"/>
        <v>-3</v>
      </c>
      <c r="H502" s="66">
        <f t="shared" si="97"/>
        <v>-102</v>
      </c>
      <c r="I502" s="20">
        <f t="shared" si="98"/>
        <v>-0.15</v>
      </c>
      <c r="J502" s="21">
        <f t="shared" si="99"/>
        <v>-0.50246305418719217</v>
      </c>
    </row>
    <row r="503" spans="1:10" x14ac:dyDescent="0.2">
      <c r="A503" s="158" t="s">
        <v>334</v>
      </c>
      <c r="B503" s="65">
        <v>25</v>
      </c>
      <c r="C503" s="66">
        <v>47</v>
      </c>
      <c r="D503" s="65">
        <v>320</v>
      </c>
      <c r="E503" s="66">
        <v>315</v>
      </c>
      <c r="F503" s="67"/>
      <c r="G503" s="65">
        <f t="shared" si="96"/>
        <v>-22</v>
      </c>
      <c r="H503" s="66">
        <f t="shared" si="97"/>
        <v>5</v>
      </c>
      <c r="I503" s="20">
        <f t="shared" si="98"/>
        <v>-0.46808510638297873</v>
      </c>
      <c r="J503" s="21">
        <f t="shared" si="99"/>
        <v>1.5873015873015872E-2</v>
      </c>
    </row>
    <row r="504" spans="1:10" s="160" customFormat="1" x14ac:dyDescent="0.2">
      <c r="A504" s="178" t="s">
        <v>657</v>
      </c>
      <c r="B504" s="71">
        <v>1392</v>
      </c>
      <c r="C504" s="72">
        <v>1361</v>
      </c>
      <c r="D504" s="71">
        <v>8769</v>
      </c>
      <c r="E504" s="72">
        <v>8432</v>
      </c>
      <c r="F504" s="73"/>
      <c r="G504" s="71">
        <f t="shared" si="96"/>
        <v>31</v>
      </c>
      <c r="H504" s="72">
        <f t="shared" si="97"/>
        <v>337</v>
      </c>
      <c r="I504" s="37">
        <f t="shared" si="98"/>
        <v>2.2777369581190303E-2</v>
      </c>
      <c r="J504" s="38">
        <f t="shared" si="99"/>
        <v>3.9966793168880459E-2</v>
      </c>
    </row>
    <row r="505" spans="1:10" x14ac:dyDescent="0.2">
      <c r="A505" s="177"/>
      <c r="B505" s="143"/>
      <c r="C505" s="144"/>
      <c r="D505" s="143"/>
      <c r="E505" s="144"/>
      <c r="F505" s="145"/>
      <c r="G505" s="143"/>
      <c r="H505" s="144"/>
      <c r="I505" s="151"/>
      <c r="J505" s="152"/>
    </row>
    <row r="506" spans="1:10" s="139" customFormat="1" x14ac:dyDescent="0.2">
      <c r="A506" s="159" t="s">
        <v>90</v>
      </c>
      <c r="B506" s="65"/>
      <c r="C506" s="66"/>
      <c r="D506" s="65"/>
      <c r="E506" s="66"/>
      <c r="F506" s="67"/>
      <c r="G506" s="65"/>
      <c r="H506" s="66"/>
      <c r="I506" s="20"/>
      <c r="J506" s="21"/>
    </row>
    <row r="507" spans="1:10" x14ac:dyDescent="0.2">
      <c r="A507" s="158" t="s">
        <v>539</v>
      </c>
      <c r="B507" s="65">
        <v>7</v>
      </c>
      <c r="C507" s="66">
        <v>0</v>
      </c>
      <c r="D507" s="65">
        <v>27</v>
      </c>
      <c r="E507" s="66">
        <v>15</v>
      </c>
      <c r="F507" s="67"/>
      <c r="G507" s="65">
        <f>B507-C507</f>
        <v>7</v>
      </c>
      <c r="H507" s="66">
        <f>D507-E507</f>
        <v>12</v>
      </c>
      <c r="I507" s="20" t="str">
        <f>IF(C507=0, "-", IF(G507/C507&lt;10, G507/C507, "&gt;999%"))</f>
        <v>-</v>
      </c>
      <c r="J507" s="21">
        <f>IF(E507=0, "-", IF(H507/E507&lt;10, H507/E507, "&gt;999%"))</f>
        <v>0.8</v>
      </c>
    </row>
    <row r="508" spans="1:10" x14ac:dyDescent="0.2">
      <c r="A508" s="158" t="s">
        <v>526</v>
      </c>
      <c r="B508" s="65">
        <v>0</v>
      </c>
      <c r="C508" s="66">
        <v>1</v>
      </c>
      <c r="D508" s="65">
        <v>3</v>
      </c>
      <c r="E508" s="66">
        <v>3</v>
      </c>
      <c r="F508" s="67"/>
      <c r="G508" s="65">
        <f>B508-C508</f>
        <v>-1</v>
      </c>
      <c r="H508" s="66">
        <f>D508-E508</f>
        <v>0</v>
      </c>
      <c r="I508" s="20">
        <f>IF(C508=0, "-", IF(G508/C508&lt;10, G508/C508, "&gt;999%"))</f>
        <v>-1</v>
      </c>
      <c r="J508" s="21">
        <f>IF(E508=0, "-", IF(H508/E508&lt;10, H508/E508, "&gt;999%"))</f>
        <v>0</v>
      </c>
    </row>
    <row r="509" spans="1:10" s="160" customFormat="1" x14ac:dyDescent="0.2">
      <c r="A509" s="178" t="s">
        <v>658</v>
      </c>
      <c r="B509" s="71">
        <v>7</v>
      </c>
      <c r="C509" s="72">
        <v>1</v>
      </c>
      <c r="D509" s="71">
        <v>30</v>
      </c>
      <c r="E509" s="72">
        <v>18</v>
      </c>
      <c r="F509" s="73"/>
      <c r="G509" s="71">
        <f>B509-C509</f>
        <v>6</v>
      </c>
      <c r="H509" s="72">
        <f>D509-E509</f>
        <v>12</v>
      </c>
      <c r="I509" s="37">
        <f>IF(C509=0, "-", IF(G509/C509&lt;10, G509/C509, "&gt;999%"))</f>
        <v>6</v>
      </c>
      <c r="J509" s="38">
        <f>IF(E509=0, "-", IF(H509/E509&lt;10, H509/E509, "&gt;999%"))</f>
        <v>0.66666666666666663</v>
      </c>
    </row>
    <row r="510" spans="1:10" x14ac:dyDescent="0.2">
      <c r="A510" s="177"/>
      <c r="B510" s="143"/>
      <c r="C510" s="144"/>
      <c r="D510" s="143"/>
      <c r="E510" s="144"/>
      <c r="F510" s="145"/>
      <c r="G510" s="143"/>
      <c r="H510" s="144"/>
      <c r="I510" s="151"/>
      <c r="J510" s="152"/>
    </row>
    <row r="511" spans="1:10" s="139" customFormat="1" x14ac:dyDescent="0.2">
      <c r="A511" s="159" t="s">
        <v>91</v>
      </c>
      <c r="B511" s="65"/>
      <c r="C511" s="66"/>
      <c r="D511" s="65"/>
      <c r="E511" s="66"/>
      <c r="F511" s="67"/>
      <c r="G511" s="65"/>
      <c r="H511" s="66"/>
      <c r="I511" s="20"/>
      <c r="J511" s="21"/>
    </row>
    <row r="512" spans="1:10" x14ac:dyDescent="0.2">
      <c r="A512" s="158" t="s">
        <v>505</v>
      </c>
      <c r="B512" s="65">
        <v>18</v>
      </c>
      <c r="C512" s="66">
        <v>56</v>
      </c>
      <c r="D512" s="65">
        <v>143</v>
      </c>
      <c r="E512" s="66">
        <v>314</v>
      </c>
      <c r="F512" s="67"/>
      <c r="G512" s="65">
        <f t="shared" ref="G512:G531" si="100">B512-C512</f>
        <v>-38</v>
      </c>
      <c r="H512" s="66">
        <f t="shared" ref="H512:H531" si="101">D512-E512</f>
        <v>-171</v>
      </c>
      <c r="I512" s="20">
        <f t="shared" ref="I512:I531" si="102">IF(C512=0, "-", IF(G512/C512&lt;10, G512/C512, "&gt;999%"))</f>
        <v>-0.6785714285714286</v>
      </c>
      <c r="J512" s="21">
        <f t="shared" ref="J512:J531" si="103">IF(E512=0, "-", IF(H512/E512&lt;10, H512/E512, "&gt;999%"))</f>
        <v>-0.54458598726114649</v>
      </c>
    </row>
    <row r="513" spans="1:10" x14ac:dyDescent="0.2">
      <c r="A513" s="158" t="s">
        <v>255</v>
      </c>
      <c r="B513" s="65">
        <v>11</v>
      </c>
      <c r="C513" s="66">
        <v>0</v>
      </c>
      <c r="D513" s="65">
        <v>26</v>
      </c>
      <c r="E513" s="66">
        <v>0</v>
      </c>
      <c r="F513" s="67"/>
      <c r="G513" s="65">
        <f t="shared" si="100"/>
        <v>11</v>
      </c>
      <c r="H513" s="66">
        <f t="shared" si="101"/>
        <v>26</v>
      </c>
      <c r="I513" s="20" t="str">
        <f t="shared" si="102"/>
        <v>-</v>
      </c>
      <c r="J513" s="21" t="str">
        <f t="shared" si="103"/>
        <v>-</v>
      </c>
    </row>
    <row r="514" spans="1:10" x14ac:dyDescent="0.2">
      <c r="A514" s="158" t="s">
        <v>284</v>
      </c>
      <c r="B514" s="65">
        <v>3</v>
      </c>
      <c r="C514" s="66">
        <v>2</v>
      </c>
      <c r="D514" s="65">
        <v>9</v>
      </c>
      <c r="E514" s="66">
        <v>9</v>
      </c>
      <c r="F514" s="67"/>
      <c r="G514" s="65">
        <f t="shared" si="100"/>
        <v>1</v>
      </c>
      <c r="H514" s="66">
        <f t="shared" si="101"/>
        <v>0</v>
      </c>
      <c r="I514" s="20">
        <f t="shared" si="102"/>
        <v>0.5</v>
      </c>
      <c r="J514" s="21">
        <f t="shared" si="103"/>
        <v>0</v>
      </c>
    </row>
    <row r="515" spans="1:10" x14ac:dyDescent="0.2">
      <c r="A515" s="158" t="s">
        <v>467</v>
      </c>
      <c r="B515" s="65">
        <v>2</v>
      </c>
      <c r="C515" s="66">
        <v>1</v>
      </c>
      <c r="D515" s="65">
        <v>16</v>
      </c>
      <c r="E515" s="66">
        <v>8</v>
      </c>
      <c r="F515" s="67"/>
      <c r="G515" s="65">
        <f t="shared" si="100"/>
        <v>1</v>
      </c>
      <c r="H515" s="66">
        <f t="shared" si="101"/>
        <v>8</v>
      </c>
      <c r="I515" s="20">
        <f t="shared" si="102"/>
        <v>1</v>
      </c>
      <c r="J515" s="21">
        <f t="shared" si="103"/>
        <v>1</v>
      </c>
    </row>
    <row r="516" spans="1:10" x14ac:dyDescent="0.2">
      <c r="A516" s="158" t="s">
        <v>291</v>
      </c>
      <c r="B516" s="65">
        <v>0</v>
      </c>
      <c r="C516" s="66">
        <v>0</v>
      </c>
      <c r="D516" s="65">
        <v>0</v>
      </c>
      <c r="E516" s="66">
        <v>3</v>
      </c>
      <c r="F516" s="67"/>
      <c r="G516" s="65">
        <f t="shared" si="100"/>
        <v>0</v>
      </c>
      <c r="H516" s="66">
        <f t="shared" si="101"/>
        <v>-3</v>
      </c>
      <c r="I516" s="20" t="str">
        <f t="shared" si="102"/>
        <v>-</v>
      </c>
      <c r="J516" s="21">
        <f t="shared" si="103"/>
        <v>-1</v>
      </c>
    </row>
    <row r="517" spans="1:10" x14ac:dyDescent="0.2">
      <c r="A517" s="158" t="s">
        <v>285</v>
      </c>
      <c r="B517" s="65">
        <v>0</v>
      </c>
      <c r="C517" s="66">
        <v>0</v>
      </c>
      <c r="D517" s="65">
        <v>0</v>
      </c>
      <c r="E517" s="66">
        <v>2</v>
      </c>
      <c r="F517" s="67"/>
      <c r="G517" s="65">
        <f t="shared" si="100"/>
        <v>0</v>
      </c>
      <c r="H517" s="66">
        <f t="shared" si="101"/>
        <v>-2</v>
      </c>
      <c r="I517" s="20" t="str">
        <f t="shared" si="102"/>
        <v>-</v>
      </c>
      <c r="J517" s="21">
        <f t="shared" si="103"/>
        <v>-1</v>
      </c>
    </row>
    <row r="518" spans="1:10" x14ac:dyDescent="0.2">
      <c r="A518" s="158" t="s">
        <v>517</v>
      </c>
      <c r="B518" s="65">
        <v>3</v>
      </c>
      <c r="C518" s="66">
        <v>6</v>
      </c>
      <c r="D518" s="65">
        <v>12</v>
      </c>
      <c r="E518" s="66">
        <v>32</v>
      </c>
      <c r="F518" s="67"/>
      <c r="G518" s="65">
        <f t="shared" si="100"/>
        <v>-3</v>
      </c>
      <c r="H518" s="66">
        <f t="shared" si="101"/>
        <v>-20</v>
      </c>
      <c r="I518" s="20">
        <f t="shared" si="102"/>
        <v>-0.5</v>
      </c>
      <c r="J518" s="21">
        <f t="shared" si="103"/>
        <v>-0.625</v>
      </c>
    </row>
    <row r="519" spans="1:10" x14ac:dyDescent="0.2">
      <c r="A519" s="158" t="s">
        <v>463</v>
      </c>
      <c r="B519" s="65">
        <v>0</v>
      </c>
      <c r="C519" s="66">
        <v>1</v>
      </c>
      <c r="D519" s="65">
        <v>0</v>
      </c>
      <c r="E519" s="66">
        <v>1</v>
      </c>
      <c r="F519" s="67"/>
      <c r="G519" s="65">
        <f t="shared" si="100"/>
        <v>-1</v>
      </c>
      <c r="H519" s="66">
        <f t="shared" si="101"/>
        <v>-1</v>
      </c>
      <c r="I519" s="20">
        <f t="shared" si="102"/>
        <v>-1</v>
      </c>
      <c r="J519" s="21">
        <f t="shared" si="103"/>
        <v>-1</v>
      </c>
    </row>
    <row r="520" spans="1:10" x14ac:dyDescent="0.2">
      <c r="A520" s="158" t="s">
        <v>225</v>
      </c>
      <c r="B520" s="65">
        <v>29</v>
      </c>
      <c r="C520" s="66">
        <v>11</v>
      </c>
      <c r="D520" s="65">
        <v>86</v>
      </c>
      <c r="E520" s="66">
        <v>33</v>
      </c>
      <c r="F520" s="67"/>
      <c r="G520" s="65">
        <f t="shared" si="100"/>
        <v>18</v>
      </c>
      <c r="H520" s="66">
        <f t="shared" si="101"/>
        <v>53</v>
      </c>
      <c r="I520" s="20">
        <f t="shared" si="102"/>
        <v>1.6363636363636365</v>
      </c>
      <c r="J520" s="21">
        <f t="shared" si="103"/>
        <v>1.606060606060606</v>
      </c>
    </row>
    <row r="521" spans="1:10" x14ac:dyDescent="0.2">
      <c r="A521" s="158" t="s">
        <v>286</v>
      </c>
      <c r="B521" s="65">
        <v>4</v>
      </c>
      <c r="C521" s="66">
        <v>6</v>
      </c>
      <c r="D521" s="65">
        <v>7</v>
      </c>
      <c r="E521" s="66">
        <v>19</v>
      </c>
      <c r="F521" s="67"/>
      <c r="G521" s="65">
        <f t="shared" si="100"/>
        <v>-2</v>
      </c>
      <c r="H521" s="66">
        <f t="shared" si="101"/>
        <v>-12</v>
      </c>
      <c r="I521" s="20">
        <f t="shared" si="102"/>
        <v>-0.33333333333333331</v>
      </c>
      <c r="J521" s="21">
        <f t="shared" si="103"/>
        <v>-0.63157894736842102</v>
      </c>
    </row>
    <row r="522" spans="1:10" x14ac:dyDescent="0.2">
      <c r="A522" s="158" t="s">
        <v>241</v>
      </c>
      <c r="B522" s="65">
        <v>1</v>
      </c>
      <c r="C522" s="66">
        <v>4</v>
      </c>
      <c r="D522" s="65">
        <v>6</v>
      </c>
      <c r="E522" s="66">
        <v>18</v>
      </c>
      <c r="F522" s="67"/>
      <c r="G522" s="65">
        <f t="shared" si="100"/>
        <v>-3</v>
      </c>
      <c r="H522" s="66">
        <f t="shared" si="101"/>
        <v>-12</v>
      </c>
      <c r="I522" s="20">
        <f t="shared" si="102"/>
        <v>-0.75</v>
      </c>
      <c r="J522" s="21">
        <f t="shared" si="103"/>
        <v>-0.66666666666666663</v>
      </c>
    </row>
    <row r="523" spans="1:10" x14ac:dyDescent="0.2">
      <c r="A523" s="158" t="s">
        <v>423</v>
      </c>
      <c r="B523" s="65">
        <v>3</v>
      </c>
      <c r="C523" s="66">
        <v>0</v>
      </c>
      <c r="D523" s="65">
        <v>7</v>
      </c>
      <c r="E523" s="66">
        <v>5</v>
      </c>
      <c r="F523" s="67"/>
      <c r="G523" s="65">
        <f t="shared" si="100"/>
        <v>3</v>
      </c>
      <c r="H523" s="66">
        <f t="shared" si="101"/>
        <v>2</v>
      </c>
      <c r="I523" s="20" t="str">
        <f t="shared" si="102"/>
        <v>-</v>
      </c>
      <c r="J523" s="21">
        <f t="shared" si="103"/>
        <v>0.4</v>
      </c>
    </row>
    <row r="524" spans="1:10" x14ac:dyDescent="0.2">
      <c r="A524" s="158" t="s">
        <v>206</v>
      </c>
      <c r="B524" s="65">
        <v>10</v>
      </c>
      <c r="C524" s="66">
        <v>44</v>
      </c>
      <c r="D524" s="65">
        <v>76</v>
      </c>
      <c r="E524" s="66">
        <v>182</v>
      </c>
      <c r="F524" s="67"/>
      <c r="G524" s="65">
        <f t="shared" si="100"/>
        <v>-34</v>
      </c>
      <c r="H524" s="66">
        <f t="shared" si="101"/>
        <v>-106</v>
      </c>
      <c r="I524" s="20">
        <f t="shared" si="102"/>
        <v>-0.77272727272727271</v>
      </c>
      <c r="J524" s="21">
        <f t="shared" si="103"/>
        <v>-0.58241758241758246</v>
      </c>
    </row>
    <row r="525" spans="1:10" x14ac:dyDescent="0.2">
      <c r="A525" s="158" t="s">
        <v>335</v>
      </c>
      <c r="B525" s="65">
        <v>39</v>
      </c>
      <c r="C525" s="66">
        <v>51</v>
      </c>
      <c r="D525" s="65">
        <v>185</v>
      </c>
      <c r="E525" s="66">
        <v>216</v>
      </c>
      <c r="F525" s="67"/>
      <c r="G525" s="65">
        <f t="shared" si="100"/>
        <v>-12</v>
      </c>
      <c r="H525" s="66">
        <f t="shared" si="101"/>
        <v>-31</v>
      </c>
      <c r="I525" s="20">
        <f t="shared" si="102"/>
        <v>-0.23529411764705882</v>
      </c>
      <c r="J525" s="21">
        <f t="shared" si="103"/>
        <v>-0.14351851851851852</v>
      </c>
    </row>
    <row r="526" spans="1:10" x14ac:dyDescent="0.2">
      <c r="A526" s="158" t="s">
        <v>386</v>
      </c>
      <c r="B526" s="65">
        <v>19</v>
      </c>
      <c r="C526" s="66">
        <v>35</v>
      </c>
      <c r="D526" s="65">
        <v>71</v>
      </c>
      <c r="E526" s="66">
        <v>65</v>
      </c>
      <c r="F526" s="67"/>
      <c r="G526" s="65">
        <f t="shared" si="100"/>
        <v>-16</v>
      </c>
      <c r="H526" s="66">
        <f t="shared" si="101"/>
        <v>6</v>
      </c>
      <c r="I526" s="20">
        <f t="shared" si="102"/>
        <v>-0.45714285714285713</v>
      </c>
      <c r="J526" s="21">
        <f t="shared" si="103"/>
        <v>9.2307692307692313E-2</v>
      </c>
    </row>
    <row r="527" spans="1:10" x14ac:dyDescent="0.2">
      <c r="A527" s="158" t="s">
        <v>424</v>
      </c>
      <c r="B527" s="65">
        <v>28</v>
      </c>
      <c r="C527" s="66">
        <v>45</v>
      </c>
      <c r="D527" s="65">
        <v>52</v>
      </c>
      <c r="E527" s="66">
        <v>213</v>
      </c>
      <c r="F527" s="67"/>
      <c r="G527" s="65">
        <f t="shared" si="100"/>
        <v>-17</v>
      </c>
      <c r="H527" s="66">
        <f t="shared" si="101"/>
        <v>-161</v>
      </c>
      <c r="I527" s="20">
        <f t="shared" si="102"/>
        <v>-0.37777777777777777</v>
      </c>
      <c r="J527" s="21">
        <f t="shared" si="103"/>
        <v>-0.755868544600939</v>
      </c>
    </row>
    <row r="528" spans="1:10" x14ac:dyDescent="0.2">
      <c r="A528" s="158" t="s">
        <v>443</v>
      </c>
      <c r="B528" s="65">
        <v>14</v>
      </c>
      <c r="C528" s="66">
        <v>8</v>
      </c>
      <c r="D528" s="65">
        <v>27</v>
      </c>
      <c r="E528" s="66">
        <v>70</v>
      </c>
      <c r="F528" s="67"/>
      <c r="G528" s="65">
        <f t="shared" si="100"/>
        <v>6</v>
      </c>
      <c r="H528" s="66">
        <f t="shared" si="101"/>
        <v>-43</v>
      </c>
      <c r="I528" s="20">
        <f t="shared" si="102"/>
        <v>0.75</v>
      </c>
      <c r="J528" s="21">
        <f t="shared" si="103"/>
        <v>-0.61428571428571432</v>
      </c>
    </row>
    <row r="529" spans="1:10" x14ac:dyDescent="0.2">
      <c r="A529" s="158" t="s">
        <v>478</v>
      </c>
      <c r="B529" s="65">
        <v>7</v>
      </c>
      <c r="C529" s="66">
        <v>15</v>
      </c>
      <c r="D529" s="65">
        <v>26</v>
      </c>
      <c r="E529" s="66">
        <v>53</v>
      </c>
      <c r="F529" s="67"/>
      <c r="G529" s="65">
        <f t="shared" si="100"/>
        <v>-8</v>
      </c>
      <c r="H529" s="66">
        <f t="shared" si="101"/>
        <v>-27</v>
      </c>
      <c r="I529" s="20">
        <f t="shared" si="102"/>
        <v>-0.53333333333333333</v>
      </c>
      <c r="J529" s="21">
        <f t="shared" si="103"/>
        <v>-0.50943396226415094</v>
      </c>
    </row>
    <row r="530" spans="1:10" x14ac:dyDescent="0.2">
      <c r="A530" s="158" t="s">
        <v>357</v>
      </c>
      <c r="B530" s="65">
        <v>0</v>
      </c>
      <c r="C530" s="66">
        <v>40</v>
      </c>
      <c r="D530" s="65">
        <v>77</v>
      </c>
      <c r="E530" s="66">
        <v>173</v>
      </c>
      <c r="F530" s="67"/>
      <c r="G530" s="65">
        <f t="shared" si="100"/>
        <v>-40</v>
      </c>
      <c r="H530" s="66">
        <f t="shared" si="101"/>
        <v>-96</v>
      </c>
      <c r="I530" s="20">
        <f t="shared" si="102"/>
        <v>-1</v>
      </c>
      <c r="J530" s="21">
        <f t="shared" si="103"/>
        <v>-0.55491329479768781</v>
      </c>
    </row>
    <row r="531" spans="1:10" s="160" customFormat="1" x14ac:dyDescent="0.2">
      <c r="A531" s="178" t="s">
        <v>659</v>
      </c>
      <c r="B531" s="71">
        <v>191</v>
      </c>
      <c r="C531" s="72">
        <v>325</v>
      </c>
      <c r="D531" s="71">
        <v>826</v>
      </c>
      <c r="E531" s="72">
        <v>1416</v>
      </c>
      <c r="F531" s="73"/>
      <c r="G531" s="71">
        <f t="shared" si="100"/>
        <v>-134</v>
      </c>
      <c r="H531" s="72">
        <f t="shared" si="101"/>
        <v>-590</v>
      </c>
      <c r="I531" s="37">
        <f t="shared" si="102"/>
        <v>-0.41230769230769232</v>
      </c>
      <c r="J531" s="38">
        <f t="shared" si="103"/>
        <v>-0.41666666666666669</v>
      </c>
    </row>
    <row r="532" spans="1:10" x14ac:dyDescent="0.2">
      <c r="A532" s="177"/>
      <c r="B532" s="143"/>
      <c r="C532" s="144"/>
      <c r="D532" s="143"/>
      <c r="E532" s="144"/>
      <c r="F532" s="145"/>
      <c r="G532" s="143"/>
      <c r="H532" s="144"/>
      <c r="I532" s="151"/>
      <c r="J532" s="152"/>
    </row>
    <row r="533" spans="1:10" s="139" customFormat="1" x14ac:dyDescent="0.2">
      <c r="A533" s="159" t="s">
        <v>92</v>
      </c>
      <c r="B533" s="65"/>
      <c r="C533" s="66"/>
      <c r="D533" s="65"/>
      <c r="E533" s="66"/>
      <c r="F533" s="67"/>
      <c r="G533" s="65"/>
      <c r="H533" s="66"/>
      <c r="I533" s="20"/>
      <c r="J533" s="21"/>
    </row>
    <row r="534" spans="1:10" x14ac:dyDescent="0.2">
      <c r="A534" s="158" t="s">
        <v>256</v>
      </c>
      <c r="B534" s="65">
        <v>1</v>
      </c>
      <c r="C534" s="66">
        <v>0</v>
      </c>
      <c r="D534" s="65">
        <v>3</v>
      </c>
      <c r="E534" s="66">
        <v>2</v>
      </c>
      <c r="F534" s="67"/>
      <c r="G534" s="65">
        <f t="shared" ref="G534:G539" si="104">B534-C534</f>
        <v>1</v>
      </c>
      <c r="H534" s="66">
        <f t="shared" ref="H534:H539" si="105">D534-E534</f>
        <v>1</v>
      </c>
      <c r="I534" s="20" t="str">
        <f t="shared" ref="I534:I539" si="106">IF(C534=0, "-", IF(G534/C534&lt;10, G534/C534, "&gt;999%"))</f>
        <v>-</v>
      </c>
      <c r="J534" s="21">
        <f t="shared" ref="J534:J539" si="107">IF(E534=0, "-", IF(H534/E534&lt;10, H534/E534, "&gt;999%"))</f>
        <v>0.5</v>
      </c>
    </row>
    <row r="535" spans="1:10" x14ac:dyDescent="0.2">
      <c r="A535" s="158" t="s">
        <v>257</v>
      </c>
      <c r="B535" s="65">
        <v>1</v>
      </c>
      <c r="C535" s="66">
        <v>0</v>
      </c>
      <c r="D535" s="65">
        <v>2</v>
      </c>
      <c r="E535" s="66">
        <v>0</v>
      </c>
      <c r="F535" s="67"/>
      <c r="G535" s="65">
        <f t="shared" si="104"/>
        <v>1</v>
      </c>
      <c r="H535" s="66">
        <f t="shared" si="105"/>
        <v>2</v>
      </c>
      <c r="I535" s="20" t="str">
        <f t="shared" si="106"/>
        <v>-</v>
      </c>
      <c r="J535" s="21" t="str">
        <f t="shared" si="107"/>
        <v>-</v>
      </c>
    </row>
    <row r="536" spans="1:10" x14ac:dyDescent="0.2">
      <c r="A536" s="158" t="s">
        <v>367</v>
      </c>
      <c r="B536" s="65">
        <v>23</v>
      </c>
      <c r="C536" s="66">
        <v>21</v>
      </c>
      <c r="D536" s="65">
        <v>123</v>
      </c>
      <c r="E536" s="66">
        <v>104</v>
      </c>
      <c r="F536" s="67"/>
      <c r="G536" s="65">
        <f t="shared" si="104"/>
        <v>2</v>
      </c>
      <c r="H536" s="66">
        <f t="shared" si="105"/>
        <v>19</v>
      </c>
      <c r="I536" s="20">
        <f t="shared" si="106"/>
        <v>9.5238095238095233E-2</v>
      </c>
      <c r="J536" s="21">
        <f t="shared" si="107"/>
        <v>0.18269230769230768</v>
      </c>
    </row>
    <row r="537" spans="1:10" x14ac:dyDescent="0.2">
      <c r="A537" s="158" t="s">
        <v>401</v>
      </c>
      <c r="B537" s="65">
        <v>9</v>
      </c>
      <c r="C537" s="66">
        <v>16</v>
      </c>
      <c r="D537" s="65">
        <v>56</v>
      </c>
      <c r="E537" s="66">
        <v>61</v>
      </c>
      <c r="F537" s="67"/>
      <c r="G537" s="65">
        <f t="shared" si="104"/>
        <v>-7</v>
      </c>
      <c r="H537" s="66">
        <f t="shared" si="105"/>
        <v>-5</v>
      </c>
      <c r="I537" s="20">
        <f t="shared" si="106"/>
        <v>-0.4375</v>
      </c>
      <c r="J537" s="21">
        <f t="shared" si="107"/>
        <v>-8.1967213114754092E-2</v>
      </c>
    </row>
    <row r="538" spans="1:10" x14ac:dyDescent="0.2">
      <c r="A538" s="158" t="s">
        <v>444</v>
      </c>
      <c r="B538" s="65">
        <v>7</v>
      </c>
      <c r="C538" s="66">
        <v>5</v>
      </c>
      <c r="D538" s="65">
        <v>15</v>
      </c>
      <c r="E538" s="66">
        <v>22</v>
      </c>
      <c r="F538" s="67"/>
      <c r="G538" s="65">
        <f t="shared" si="104"/>
        <v>2</v>
      </c>
      <c r="H538" s="66">
        <f t="shared" si="105"/>
        <v>-7</v>
      </c>
      <c r="I538" s="20">
        <f t="shared" si="106"/>
        <v>0.4</v>
      </c>
      <c r="J538" s="21">
        <f t="shared" si="107"/>
        <v>-0.31818181818181818</v>
      </c>
    </row>
    <row r="539" spans="1:10" s="160" customFormat="1" x14ac:dyDescent="0.2">
      <c r="A539" s="178" t="s">
        <v>660</v>
      </c>
      <c r="B539" s="71">
        <v>41</v>
      </c>
      <c r="C539" s="72">
        <v>42</v>
      </c>
      <c r="D539" s="71">
        <v>199</v>
      </c>
      <c r="E539" s="72">
        <v>189</v>
      </c>
      <c r="F539" s="73"/>
      <c r="G539" s="71">
        <f t="shared" si="104"/>
        <v>-1</v>
      </c>
      <c r="H539" s="72">
        <f t="shared" si="105"/>
        <v>10</v>
      </c>
      <c r="I539" s="37">
        <f t="shared" si="106"/>
        <v>-2.3809523809523808E-2</v>
      </c>
      <c r="J539" s="38">
        <f t="shared" si="107"/>
        <v>5.2910052910052907E-2</v>
      </c>
    </row>
    <row r="540" spans="1:10" x14ac:dyDescent="0.2">
      <c r="A540" s="177"/>
      <c r="B540" s="143"/>
      <c r="C540" s="144"/>
      <c r="D540" s="143"/>
      <c r="E540" s="144"/>
      <c r="F540" s="145"/>
      <c r="G540" s="143"/>
      <c r="H540" s="144"/>
      <c r="I540" s="151"/>
      <c r="J540" s="152"/>
    </row>
    <row r="541" spans="1:10" s="139" customFormat="1" x14ac:dyDescent="0.2">
      <c r="A541" s="159" t="s">
        <v>93</v>
      </c>
      <c r="B541" s="65"/>
      <c r="C541" s="66"/>
      <c r="D541" s="65"/>
      <c r="E541" s="66"/>
      <c r="F541" s="67"/>
      <c r="G541" s="65"/>
      <c r="H541" s="66"/>
      <c r="I541" s="20"/>
      <c r="J541" s="21"/>
    </row>
    <row r="542" spans="1:10" x14ac:dyDescent="0.2">
      <c r="A542" s="158" t="s">
        <v>540</v>
      </c>
      <c r="B542" s="65">
        <v>6</v>
      </c>
      <c r="C542" s="66">
        <v>4</v>
      </c>
      <c r="D542" s="65">
        <v>40</v>
      </c>
      <c r="E542" s="66">
        <v>38</v>
      </c>
      <c r="F542" s="67"/>
      <c r="G542" s="65">
        <f>B542-C542</f>
        <v>2</v>
      </c>
      <c r="H542" s="66">
        <f>D542-E542</f>
        <v>2</v>
      </c>
      <c r="I542" s="20">
        <f>IF(C542=0, "-", IF(G542/C542&lt;10, G542/C542, "&gt;999%"))</f>
        <v>0.5</v>
      </c>
      <c r="J542" s="21">
        <f>IF(E542=0, "-", IF(H542/E542&lt;10, H542/E542, "&gt;999%"))</f>
        <v>5.2631578947368418E-2</v>
      </c>
    </row>
    <row r="543" spans="1:10" s="160" customFormat="1" x14ac:dyDescent="0.2">
      <c r="A543" s="178" t="s">
        <v>661</v>
      </c>
      <c r="B543" s="71">
        <v>6</v>
      </c>
      <c r="C543" s="72">
        <v>4</v>
      </c>
      <c r="D543" s="71">
        <v>40</v>
      </c>
      <c r="E543" s="72">
        <v>38</v>
      </c>
      <c r="F543" s="73"/>
      <c r="G543" s="71">
        <f>B543-C543</f>
        <v>2</v>
      </c>
      <c r="H543" s="72">
        <f>D543-E543</f>
        <v>2</v>
      </c>
      <c r="I543" s="37">
        <f>IF(C543=0, "-", IF(G543/C543&lt;10, G543/C543, "&gt;999%"))</f>
        <v>0.5</v>
      </c>
      <c r="J543" s="38">
        <f>IF(E543=0, "-", IF(H543/E543&lt;10, H543/E543, "&gt;999%"))</f>
        <v>5.2631578947368418E-2</v>
      </c>
    </row>
    <row r="544" spans="1:10" x14ac:dyDescent="0.2">
      <c r="A544" s="177"/>
      <c r="B544" s="143"/>
      <c r="C544" s="144"/>
      <c r="D544" s="143"/>
      <c r="E544" s="144"/>
      <c r="F544" s="145"/>
      <c r="G544" s="143"/>
      <c r="H544" s="144"/>
      <c r="I544" s="151"/>
      <c r="J544" s="152"/>
    </row>
    <row r="545" spans="1:10" s="139" customFormat="1" x14ac:dyDescent="0.2">
      <c r="A545" s="159" t="s">
        <v>94</v>
      </c>
      <c r="B545" s="65"/>
      <c r="C545" s="66"/>
      <c r="D545" s="65"/>
      <c r="E545" s="66"/>
      <c r="F545" s="67"/>
      <c r="G545" s="65"/>
      <c r="H545" s="66"/>
      <c r="I545" s="20"/>
      <c r="J545" s="21"/>
    </row>
    <row r="546" spans="1:10" x14ac:dyDescent="0.2">
      <c r="A546" s="158" t="s">
        <v>541</v>
      </c>
      <c r="B546" s="65">
        <v>3</v>
      </c>
      <c r="C546" s="66">
        <v>11</v>
      </c>
      <c r="D546" s="65">
        <v>28</v>
      </c>
      <c r="E546" s="66">
        <v>24</v>
      </c>
      <c r="F546" s="67"/>
      <c r="G546" s="65">
        <f>B546-C546</f>
        <v>-8</v>
      </c>
      <c r="H546" s="66">
        <f>D546-E546</f>
        <v>4</v>
      </c>
      <c r="I546" s="20">
        <f>IF(C546=0, "-", IF(G546/C546&lt;10, G546/C546, "&gt;999%"))</f>
        <v>-0.72727272727272729</v>
      </c>
      <c r="J546" s="21">
        <f>IF(E546=0, "-", IF(H546/E546&lt;10, H546/E546, "&gt;999%"))</f>
        <v>0.16666666666666666</v>
      </c>
    </row>
    <row r="547" spans="1:10" s="160" customFormat="1" x14ac:dyDescent="0.2">
      <c r="A547" s="165" t="s">
        <v>662</v>
      </c>
      <c r="B547" s="166">
        <v>3</v>
      </c>
      <c r="C547" s="167">
        <v>11</v>
      </c>
      <c r="D547" s="166">
        <v>28</v>
      </c>
      <c r="E547" s="167">
        <v>24</v>
      </c>
      <c r="F547" s="168"/>
      <c r="G547" s="166">
        <f>B547-C547</f>
        <v>-8</v>
      </c>
      <c r="H547" s="167">
        <f>D547-E547</f>
        <v>4</v>
      </c>
      <c r="I547" s="169">
        <f>IF(C547=0, "-", IF(G547/C547&lt;10, G547/C547, "&gt;999%"))</f>
        <v>-0.72727272727272729</v>
      </c>
      <c r="J547" s="170">
        <f>IF(E547=0, "-", IF(H547/E547&lt;10, H547/E547, "&gt;999%"))</f>
        <v>0.16666666666666666</v>
      </c>
    </row>
    <row r="548" spans="1:10" x14ac:dyDescent="0.2">
      <c r="A548" s="171"/>
      <c r="B548" s="172"/>
      <c r="C548" s="173"/>
      <c r="D548" s="172"/>
      <c r="E548" s="173"/>
      <c r="F548" s="174"/>
      <c r="G548" s="172"/>
      <c r="H548" s="173"/>
      <c r="I548" s="175"/>
      <c r="J548" s="176"/>
    </row>
    <row r="549" spans="1:10" x14ac:dyDescent="0.2">
      <c r="A549" s="27" t="s">
        <v>16</v>
      </c>
      <c r="B549" s="71">
        <f>SUM(B7:B548)/2</f>
        <v>6214</v>
      </c>
      <c r="C549" s="77">
        <f>SUM(C7:C548)/2</f>
        <v>6802</v>
      </c>
      <c r="D549" s="71">
        <f>SUM(D7:D548)/2</f>
        <v>35131</v>
      </c>
      <c r="E549" s="77">
        <f>SUM(E7:E548)/2</f>
        <v>36274</v>
      </c>
      <c r="F549" s="73"/>
      <c r="G549" s="71">
        <f>B549-C549</f>
        <v>-588</v>
      </c>
      <c r="H549" s="72">
        <f>D549-E549</f>
        <v>-1143</v>
      </c>
      <c r="I549" s="37">
        <f>IF(C549=0, 0, G549/C549)</f>
        <v>-8.6445163187297849E-2</v>
      </c>
      <c r="J549" s="38">
        <f>IF(E549=0, 0, H549/E549)</f>
        <v>-3.1510172575398357E-2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2" max="16383" man="1"/>
    <brk id="103" max="16383" man="1"/>
    <brk id="160" max="16383" man="1"/>
    <brk id="219" max="16383" man="1"/>
    <brk id="270" max="16383" man="1"/>
    <brk id="320" max="16383" man="1"/>
    <brk id="372" max="16383" man="1"/>
    <brk id="426" max="16383" man="1"/>
    <brk id="480" max="16383" man="1"/>
    <brk id="5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106</v>
      </c>
      <c r="B7" s="65">
        <v>1091</v>
      </c>
      <c r="C7" s="66">
        <v>1282</v>
      </c>
      <c r="D7" s="65">
        <v>6597</v>
      </c>
      <c r="E7" s="66">
        <v>7135</v>
      </c>
      <c r="F7" s="67"/>
      <c r="G7" s="65">
        <f>B7-C7</f>
        <v>-191</v>
      </c>
      <c r="H7" s="66">
        <f>D7-E7</f>
        <v>-538</v>
      </c>
      <c r="I7" s="28">
        <f>IF(C7=0, "-", IF(G7/C7&lt;10, G7/C7*100, "&gt;999"))</f>
        <v>-14.898595943837753</v>
      </c>
      <c r="J7" s="29">
        <f>IF(E7=0, "-", IF(H7/E7&lt;10, H7/E7*100, "&gt;999"))</f>
        <v>-7.5402943237561315</v>
      </c>
    </row>
    <row r="8" spans="1:10" x14ac:dyDescent="0.2">
      <c r="A8" s="7" t="s">
        <v>115</v>
      </c>
      <c r="B8" s="65">
        <v>3222</v>
      </c>
      <c r="C8" s="66">
        <v>3461</v>
      </c>
      <c r="D8" s="65">
        <v>18536</v>
      </c>
      <c r="E8" s="66">
        <v>19315</v>
      </c>
      <c r="F8" s="67"/>
      <c r="G8" s="65">
        <f>B8-C8</f>
        <v>-239</v>
      </c>
      <c r="H8" s="66">
        <f>D8-E8</f>
        <v>-779</v>
      </c>
      <c r="I8" s="28">
        <f>IF(C8=0, "-", IF(G8/C8&lt;10, G8/C8*100, "&gt;999"))</f>
        <v>-6.9055186362323022</v>
      </c>
      <c r="J8" s="29">
        <f>IF(E8=0, "-", IF(H8/E8&lt;10, H8/E8*100, "&gt;999"))</f>
        <v>-4.0331348692725859</v>
      </c>
    </row>
    <row r="9" spans="1:10" x14ac:dyDescent="0.2">
      <c r="A9" s="7" t="s">
        <v>121</v>
      </c>
      <c r="B9" s="65">
        <v>1577</v>
      </c>
      <c r="C9" s="66">
        <v>1719</v>
      </c>
      <c r="D9" s="65">
        <v>8545</v>
      </c>
      <c r="E9" s="66">
        <v>8488</v>
      </c>
      <c r="F9" s="67"/>
      <c r="G9" s="65">
        <f>B9-C9</f>
        <v>-142</v>
      </c>
      <c r="H9" s="66">
        <f>D9-E9</f>
        <v>57</v>
      </c>
      <c r="I9" s="28">
        <f>IF(C9=0, "-", IF(G9/C9&lt;10, G9/C9*100, "&gt;999"))</f>
        <v>-8.2606166375799894</v>
      </c>
      <c r="J9" s="29">
        <f>IF(E9=0, "-", IF(H9/E9&lt;10, H9/E9*100, "&gt;999"))</f>
        <v>0.67153628652214892</v>
      </c>
    </row>
    <row r="10" spans="1:10" x14ac:dyDescent="0.2">
      <c r="A10" s="7" t="s">
        <v>122</v>
      </c>
      <c r="B10" s="65">
        <v>324</v>
      </c>
      <c r="C10" s="66">
        <v>340</v>
      </c>
      <c r="D10" s="65">
        <v>1453</v>
      </c>
      <c r="E10" s="66">
        <v>1336</v>
      </c>
      <c r="F10" s="67"/>
      <c r="G10" s="65">
        <f>B10-C10</f>
        <v>-16</v>
      </c>
      <c r="H10" s="66">
        <f>D10-E10</f>
        <v>117</v>
      </c>
      <c r="I10" s="28">
        <f>IF(C10=0, "-", IF(G10/C10&lt;10, G10/C10*100, "&gt;999"))</f>
        <v>-4.7058823529411766</v>
      </c>
      <c r="J10" s="29">
        <f>IF(E10=0, "-", IF(H10/E10&lt;10, H10/E10*100, "&gt;999"))</f>
        <v>8.7574850299401188</v>
      </c>
    </row>
    <row r="11" spans="1:10" s="43" customFormat="1" x14ac:dyDescent="0.2">
      <c r="A11" s="27" t="s">
        <v>0</v>
      </c>
      <c r="B11" s="71">
        <f>SUM(B7:B10)</f>
        <v>6214</v>
      </c>
      <c r="C11" s="72">
        <f>SUM(C7:C10)</f>
        <v>6802</v>
      </c>
      <c r="D11" s="71">
        <f>SUM(D7:D10)</f>
        <v>35131</v>
      </c>
      <c r="E11" s="72">
        <f>SUM(E7:E10)</f>
        <v>36274</v>
      </c>
      <c r="F11" s="73"/>
      <c r="G11" s="71">
        <f>B11-C11</f>
        <v>-588</v>
      </c>
      <c r="H11" s="72">
        <f>D11-E11</f>
        <v>-1143</v>
      </c>
      <c r="I11" s="44">
        <f>IF(C11=0, 0, G11/C11*100)</f>
        <v>-8.6445163187297851</v>
      </c>
      <c r="J11" s="45">
        <f>IF(E11=0, 0, H11/E11*100)</f>
        <v>-3.1510172575398356</v>
      </c>
    </row>
    <row r="13" spans="1:10" x14ac:dyDescent="0.2">
      <c r="A13" s="3"/>
      <c r="B13" s="196" t="s">
        <v>1</v>
      </c>
      <c r="C13" s="197"/>
      <c r="D13" s="196" t="s">
        <v>2</v>
      </c>
      <c r="E13" s="197"/>
      <c r="F13" s="59"/>
      <c r="G13" s="196" t="s">
        <v>3</v>
      </c>
      <c r="H13" s="200"/>
      <c r="I13" s="200"/>
      <c r="J13" s="197"/>
    </row>
    <row r="14" spans="1:10" x14ac:dyDescent="0.2">
      <c r="A14" s="7" t="s">
        <v>107</v>
      </c>
      <c r="B14" s="65">
        <v>13</v>
      </c>
      <c r="C14" s="66">
        <v>58</v>
      </c>
      <c r="D14" s="65">
        <v>220</v>
      </c>
      <c r="E14" s="66">
        <v>297</v>
      </c>
      <c r="F14" s="67"/>
      <c r="G14" s="65">
        <f t="shared" ref="G14:G34" si="0">B14-C14</f>
        <v>-45</v>
      </c>
      <c r="H14" s="66">
        <f t="shared" ref="H14:H34" si="1">D14-E14</f>
        <v>-77</v>
      </c>
      <c r="I14" s="28">
        <f t="shared" ref="I14:I33" si="2">IF(C14=0, "-", IF(G14/C14&lt;10, G14/C14*100, "&gt;999"))</f>
        <v>-77.58620689655173</v>
      </c>
      <c r="J14" s="29">
        <f t="shared" ref="J14:J33" si="3">IF(E14=0, "-", IF(H14/E14&lt;10, H14/E14*100, "&gt;999"))</f>
        <v>-25.925925925925924</v>
      </c>
    </row>
    <row r="15" spans="1:10" x14ac:dyDescent="0.2">
      <c r="A15" s="7" t="s">
        <v>108</v>
      </c>
      <c r="B15" s="65">
        <v>273</v>
      </c>
      <c r="C15" s="66">
        <v>292</v>
      </c>
      <c r="D15" s="65">
        <v>1618</v>
      </c>
      <c r="E15" s="66">
        <v>1657</v>
      </c>
      <c r="F15" s="67"/>
      <c r="G15" s="65">
        <f t="shared" si="0"/>
        <v>-19</v>
      </c>
      <c r="H15" s="66">
        <f t="shared" si="1"/>
        <v>-39</v>
      </c>
      <c r="I15" s="28">
        <f t="shared" si="2"/>
        <v>-6.506849315068493</v>
      </c>
      <c r="J15" s="29">
        <f t="shared" si="3"/>
        <v>-2.3536511768255886</v>
      </c>
    </row>
    <row r="16" spans="1:10" x14ac:dyDescent="0.2">
      <c r="A16" s="7" t="s">
        <v>109</v>
      </c>
      <c r="B16" s="65">
        <v>483</v>
      </c>
      <c r="C16" s="66">
        <v>604</v>
      </c>
      <c r="D16" s="65">
        <v>2867</v>
      </c>
      <c r="E16" s="66">
        <v>3338</v>
      </c>
      <c r="F16" s="67"/>
      <c r="G16" s="65">
        <f t="shared" si="0"/>
        <v>-121</v>
      </c>
      <c r="H16" s="66">
        <f t="shared" si="1"/>
        <v>-471</v>
      </c>
      <c r="I16" s="28">
        <f t="shared" si="2"/>
        <v>-20.033112582781456</v>
      </c>
      <c r="J16" s="29">
        <f t="shared" si="3"/>
        <v>-14.110245656081485</v>
      </c>
    </row>
    <row r="17" spans="1:10" x14ac:dyDescent="0.2">
      <c r="A17" s="7" t="s">
        <v>110</v>
      </c>
      <c r="B17" s="65">
        <v>120</v>
      </c>
      <c r="C17" s="66">
        <v>167</v>
      </c>
      <c r="D17" s="65">
        <v>1173</v>
      </c>
      <c r="E17" s="66">
        <v>1046</v>
      </c>
      <c r="F17" s="67"/>
      <c r="G17" s="65">
        <f t="shared" si="0"/>
        <v>-47</v>
      </c>
      <c r="H17" s="66">
        <f t="shared" si="1"/>
        <v>127</v>
      </c>
      <c r="I17" s="28">
        <f t="shared" si="2"/>
        <v>-28.143712574850298</v>
      </c>
      <c r="J17" s="29">
        <f t="shared" si="3"/>
        <v>12.1414913957935</v>
      </c>
    </row>
    <row r="18" spans="1:10" x14ac:dyDescent="0.2">
      <c r="A18" s="7" t="s">
        <v>111</v>
      </c>
      <c r="B18" s="65">
        <v>47</v>
      </c>
      <c r="C18" s="66">
        <v>22</v>
      </c>
      <c r="D18" s="65">
        <v>174</v>
      </c>
      <c r="E18" s="66">
        <v>153</v>
      </c>
      <c r="F18" s="67"/>
      <c r="G18" s="65">
        <f t="shared" si="0"/>
        <v>25</v>
      </c>
      <c r="H18" s="66">
        <f t="shared" si="1"/>
        <v>21</v>
      </c>
      <c r="I18" s="28">
        <f t="shared" si="2"/>
        <v>113.63636363636364</v>
      </c>
      <c r="J18" s="29">
        <f t="shared" si="3"/>
        <v>13.725490196078432</v>
      </c>
    </row>
    <row r="19" spans="1:10" x14ac:dyDescent="0.2">
      <c r="A19" s="7" t="s">
        <v>112</v>
      </c>
      <c r="B19" s="65">
        <v>0</v>
      </c>
      <c r="C19" s="66">
        <v>5</v>
      </c>
      <c r="D19" s="65">
        <v>21</v>
      </c>
      <c r="E19" s="66">
        <v>22</v>
      </c>
      <c r="F19" s="67"/>
      <c r="G19" s="65">
        <f t="shared" si="0"/>
        <v>-5</v>
      </c>
      <c r="H19" s="66">
        <f t="shared" si="1"/>
        <v>-1</v>
      </c>
      <c r="I19" s="28">
        <f t="shared" si="2"/>
        <v>-100</v>
      </c>
      <c r="J19" s="29">
        <f t="shared" si="3"/>
        <v>-4.5454545454545459</v>
      </c>
    </row>
    <row r="20" spans="1:10" x14ac:dyDescent="0.2">
      <c r="A20" s="7" t="s">
        <v>113</v>
      </c>
      <c r="B20" s="65">
        <v>91</v>
      </c>
      <c r="C20" s="66">
        <v>71</v>
      </c>
      <c r="D20" s="65">
        <v>288</v>
      </c>
      <c r="E20" s="66">
        <v>312</v>
      </c>
      <c r="F20" s="67"/>
      <c r="G20" s="65">
        <f t="shared" si="0"/>
        <v>20</v>
      </c>
      <c r="H20" s="66">
        <f t="shared" si="1"/>
        <v>-24</v>
      </c>
      <c r="I20" s="28">
        <f t="shared" si="2"/>
        <v>28.169014084507044</v>
      </c>
      <c r="J20" s="29">
        <f t="shared" si="3"/>
        <v>-7.6923076923076925</v>
      </c>
    </row>
    <row r="21" spans="1:10" x14ac:dyDescent="0.2">
      <c r="A21" s="7" t="s">
        <v>114</v>
      </c>
      <c r="B21" s="65">
        <v>64</v>
      </c>
      <c r="C21" s="66">
        <v>63</v>
      </c>
      <c r="D21" s="65">
        <v>236</v>
      </c>
      <c r="E21" s="66">
        <v>310</v>
      </c>
      <c r="F21" s="67"/>
      <c r="G21" s="65">
        <f t="shared" si="0"/>
        <v>1</v>
      </c>
      <c r="H21" s="66">
        <f t="shared" si="1"/>
        <v>-74</v>
      </c>
      <c r="I21" s="28">
        <f t="shared" si="2"/>
        <v>1.5873015873015872</v>
      </c>
      <c r="J21" s="29">
        <f t="shared" si="3"/>
        <v>-23.870967741935484</v>
      </c>
    </row>
    <row r="22" spans="1:10" x14ac:dyDescent="0.2">
      <c r="A22" s="142" t="s">
        <v>116</v>
      </c>
      <c r="B22" s="143">
        <v>320</v>
      </c>
      <c r="C22" s="144">
        <v>437</v>
      </c>
      <c r="D22" s="143">
        <v>1997</v>
      </c>
      <c r="E22" s="144">
        <v>2141</v>
      </c>
      <c r="F22" s="145"/>
      <c r="G22" s="143">
        <f t="shared" si="0"/>
        <v>-117</v>
      </c>
      <c r="H22" s="144">
        <f t="shared" si="1"/>
        <v>-144</v>
      </c>
      <c r="I22" s="146">
        <f t="shared" si="2"/>
        <v>-26.773455377574372</v>
      </c>
      <c r="J22" s="147">
        <f t="shared" si="3"/>
        <v>-6.725829051844932</v>
      </c>
    </row>
    <row r="23" spans="1:10" x14ac:dyDescent="0.2">
      <c r="A23" s="7" t="s">
        <v>117</v>
      </c>
      <c r="B23" s="65">
        <v>757</v>
      </c>
      <c r="C23" s="66">
        <v>880</v>
      </c>
      <c r="D23" s="65">
        <v>4502</v>
      </c>
      <c r="E23" s="66">
        <v>5251</v>
      </c>
      <c r="F23" s="67"/>
      <c r="G23" s="65">
        <f t="shared" si="0"/>
        <v>-123</v>
      </c>
      <c r="H23" s="66">
        <f t="shared" si="1"/>
        <v>-749</v>
      </c>
      <c r="I23" s="28">
        <f t="shared" si="2"/>
        <v>-13.977272727272727</v>
      </c>
      <c r="J23" s="29">
        <f t="shared" si="3"/>
        <v>-14.263949723862121</v>
      </c>
    </row>
    <row r="24" spans="1:10" x14ac:dyDescent="0.2">
      <c r="A24" s="7" t="s">
        <v>118</v>
      </c>
      <c r="B24" s="65">
        <v>1053</v>
      </c>
      <c r="C24" s="66">
        <v>1053</v>
      </c>
      <c r="D24" s="65">
        <v>6599</v>
      </c>
      <c r="E24" s="66">
        <v>6432</v>
      </c>
      <c r="F24" s="67"/>
      <c r="G24" s="65">
        <f t="shared" si="0"/>
        <v>0</v>
      </c>
      <c r="H24" s="66">
        <f t="shared" si="1"/>
        <v>167</v>
      </c>
      <c r="I24" s="28">
        <f t="shared" si="2"/>
        <v>0</v>
      </c>
      <c r="J24" s="29">
        <f t="shared" si="3"/>
        <v>2.5963930348258706</v>
      </c>
    </row>
    <row r="25" spans="1:10" x14ac:dyDescent="0.2">
      <c r="A25" s="7" t="s">
        <v>119</v>
      </c>
      <c r="B25" s="65">
        <v>926</v>
      </c>
      <c r="C25" s="66">
        <v>990</v>
      </c>
      <c r="D25" s="65">
        <v>4731</v>
      </c>
      <c r="E25" s="66">
        <v>4488</v>
      </c>
      <c r="F25" s="67"/>
      <c r="G25" s="65">
        <f t="shared" si="0"/>
        <v>-64</v>
      </c>
      <c r="H25" s="66">
        <f t="shared" si="1"/>
        <v>243</v>
      </c>
      <c r="I25" s="28">
        <f t="shared" si="2"/>
        <v>-6.4646464646464645</v>
      </c>
      <c r="J25" s="29">
        <f t="shared" si="3"/>
        <v>5.4144385026737973</v>
      </c>
    </row>
    <row r="26" spans="1:10" x14ac:dyDescent="0.2">
      <c r="A26" s="7" t="s">
        <v>120</v>
      </c>
      <c r="B26" s="65">
        <v>166</v>
      </c>
      <c r="C26" s="66">
        <v>101</v>
      </c>
      <c r="D26" s="65">
        <v>707</v>
      </c>
      <c r="E26" s="66">
        <v>1003</v>
      </c>
      <c r="F26" s="67"/>
      <c r="G26" s="65">
        <f t="shared" si="0"/>
        <v>65</v>
      </c>
      <c r="H26" s="66">
        <f t="shared" si="1"/>
        <v>-296</v>
      </c>
      <c r="I26" s="28">
        <f t="shared" si="2"/>
        <v>64.356435643564353</v>
      </c>
      <c r="J26" s="29">
        <f t="shared" si="3"/>
        <v>-29.51146560319043</v>
      </c>
    </row>
    <row r="27" spans="1:10" x14ac:dyDescent="0.2">
      <c r="A27" s="142" t="s">
        <v>123</v>
      </c>
      <c r="B27" s="143">
        <v>28</v>
      </c>
      <c r="C27" s="144">
        <v>22</v>
      </c>
      <c r="D27" s="143">
        <v>145</v>
      </c>
      <c r="E27" s="144">
        <v>94</v>
      </c>
      <c r="F27" s="145"/>
      <c r="G27" s="143">
        <f t="shared" si="0"/>
        <v>6</v>
      </c>
      <c r="H27" s="144">
        <f t="shared" si="1"/>
        <v>51</v>
      </c>
      <c r="I27" s="146">
        <f t="shared" si="2"/>
        <v>27.27272727272727</v>
      </c>
      <c r="J27" s="147">
        <f t="shared" si="3"/>
        <v>54.255319148936167</v>
      </c>
    </row>
    <row r="28" spans="1:10" x14ac:dyDescent="0.2">
      <c r="A28" s="7" t="s">
        <v>124</v>
      </c>
      <c r="B28" s="65">
        <v>2</v>
      </c>
      <c r="C28" s="66">
        <v>2</v>
      </c>
      <c r="D28" s="65">
        <v>12</v>
      </c>
      <c r="E28" s="66">
        <v>5</v>
      </c>
      <c r="F28" s="67"/>
      <c r="G28" s="65">
        <f t="shared" si="0"/>
        <v>0</v>
      </c>
      <c r="H28" s="66">
        <f t="shared" si="1"/>
        <v>7</v>
      </c>
      <c r="I28" s="28">
        <f t="shared" si="2"/>
        <v>0</v>
      </c>
      <c r="J28" s="29">
        <f t="shared" si="3"/>
        <v>140</v>
      </c>
    </row>
    <row r="29" spans="1:10" x14ac:dyDescent="0.2">
      <c r="A29" s="7" t="s">
        <v>125</v>
      </c>
      <c r="B29" s="65">
        <v>4</v>
      </c>
      <c r="C29" s="66">
        <v>5</v>
      </c>
      <c r="D29" s="65">
        <v>48</v>
      </c>
      <c r="E29" s="66">
        <v>36</v>
      </c>
      <c r="F29" s="67"/>
      <c r="G29" s="65">
        <f t="shared" si="0"/>
        <v>-1</v>
      </c>
      <c r="H29" s="66">
        <f t="shared" si="1"/>
        <v>12</v>
      </c>
      <c r="I29" s="28">
        <f t="shared" si="2"/>
        <v>-20</v>
      </c>
      <c r="J29" s="29">
        <f t="shared" si="3"/>
        <v>33.333333333333329</v>
      </c>
    </row>
    <row r="30" spans="1:10" x14ac:dyDescent="0.2">
      <c r="A30" s="7" t="s">
        <v>126</v>
      </c>
      <c r="B30" s="65">
        <v>123</v>
      </c>
      <c r="C30" s="66">
        <v>182</v>
      </c>
      <c r="D30" s="65">
        <v>764</v>
      </c>
      <c r="E30" s="66">
        <v>956</v>
      </c>
      <c r="F30" s="67"/>
      <c r="G30" s="65">
        <f t="shared" si="0"/>
        <v>-59</v>
      </c>
      <c r="H30" s="66">
        <f t="shared" si="1"/>
        <v>-192</v>
      </c>
      <c r="I30" s="28">
        <f t="shared" si="2"/>
        <v>-32.417582417582416</v>
      </c>
      <c r="J30" s="29">
        <f t="shared" si="3"/>
        <v>-20.0836820083682</v>
      </c>
    </row>
    <row r="31" spans="1:10" x14ac:dyDescent="0.2">
      <c r="A31" s="7" t="s">
        <v>127</v>
      </c>
      <c r="B31" s="65">
        <v>224</v>
      </c>
      <c r="C31" s="66">
        <v>141</v>
      </c>
      <c r="D31" s="65">
        <v>1053</v>
      </c>
      <c r="E31" s="66">
        <v>811</v>
      </c>
      <c r="F31" s="67"/>
      <c r="G31" s="65">
        <f t="shared" si="0"/>
        <v>83</v>
      </c>
      <c r="H31" s="66">
        <f t="shared" si="1"/>
        <v>242</v>
      </c>
      <c r="I31" s="28">
        <f t="shared" si="2"/>
        <v>58.865248226950349</v>
      </c>
      <c r="J31" s="29">
        <f t="shared" si="3"/>
        <v>29.839704069050555</v>
      </c>
    </row>
    <row r="32" spans="1:10" x14ac:dyDescent="0.2">
      <c r="A32" s="7" t="s">
        <v>128</v>
      </c>
      <c r="B32" s="65">
        <v>1196</v>
      </c>
      <c r="C32" s="66">
        <v>1367</v>
      </c>
      <c r="D32" s="65">
        <v>6523</v>
      </c>
      <c r="E32" s="66">
        <v>6586</v>
      </c>
      <c r="F32" s="67"/>
      <c r="G32" s="65">
        <f t="shared" si="0"/>
        <v>-171</v>
      </c>
      <c r="H32" s="66">
        <f t="shared" si="1"/>
        <v>-63</v>
      </c>
      <c r="I32" s="28">
        <f t="shared" si="2"/>
        <v>-12.509144111192391</v>
      </c>
      <c r="J32" s="29">
        <f t="shared" si="3"/>
        <v>-0.95657455208017006</v>
      </c>
    </row>
    <row r="33" spans="1:10" x14ac:dyDescent="0.2">
      <c r="A33" s="142" t="s">
        <v>122</v>
      </c>
      <c r="B33" s="143">
        <v>324</v>
      </c>
      <c r="C33" s="144">
        <v>340</v>
      </c>
      <c r="D33" s="143">
        <v>1453</v>
      </c>
      <c r="E33" s="144">
        <v>1336</v>
      </c>
      <c r="F33" s="145"/>
      <c r="G33" s="143">
        <f t="shared" si="0"/>
        <v>-16</v>
      </c>
      <c r="H33" s="144">
        <f t="shared" si="1"/>
        <v>117</v>
      </c>
      <c r="I33" s="146">
        <f t="shared" si="2"/>
        <v>-4.7058823529411766</v>
      </c>
      <c r="J33" s="147">
        <f t="shared" si="3"/>
        <v>8.7574850299401188</v>
      </c>
    </row>
    <row r="34" spans="1:10" s="43" customFormat="1" x14ac:dyDescent="0.2">
      <c r="A34" s="27" t="s">
        <v>0</v>
      </c>
      <c r="B34" s="71">
        <f>SUM(B14:B33)</f>
        <v>6214</v>
      </c>
      <c r="C34" s="72">
        <f>SUM(C14:C33)</f>
        <v>6802</v>
      </c>
      <c r="D34" s="71">
        <f>SUM(D14:D33)</f>
        <v>35131</v>
      </c>
      <c r="E34" s="72">
        <f>SUM(E14:E33)</f>
        <v>36274</v>
      </c>
      <c r="F34" s="73"/>
      <c r="G34" s="71">
        <f t="shared" si="0"/>
        <v>-588</v>
      </c>
      <c r="H34" s="72">
        <f t="shared" si="1"/>
        <v>-1143</v>
      </c>
      <c r="I34" s="44">
        <f>IF(C34=0, 0, G34/C34*100)</f>
        <v>-8.6445163187297851</v>
      </c>
      <c r="J34" s="45">
        <f>IF(E34=0, 0, H34/E34*100)</f>
        <v>-3.1510172575398356</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106</v>
      </c>
      <c r="B39" s="30">
        <f>$B$7/$B$11*100</f>
        <v>17.557129063405213</v>
      </c>
      <c r="C39" s="31">
        <f>$C$7/$C$11*100</f>
        <v>18.847397824169363</v>
      </c>
      <c r="D39" s="30">
        <f>$D$7/$D$11*100</f>
        <v>18.778286983006463</v>
      </c>
      <c r="E39" s="31">
        <f>$E$7/$E$11*100</f>
        <v>19.669735898991011</v>
      </c>
      <c r="F39" s="32"/>
      <c r="G39" s="30">
        <f>B39-C39</f>
        <v>-1.2902687607641496</v>
      </c>
      <c r="H39" s="31">
        <f>D39-E39</f>
        <v>-0.89144891598454734</v>
      </c>
    </row>
    <row r="40" spans="1:10" x14ac:dyDescent="0.2">
      <c r="A40" s="7" t="s">
        <v>115</v>
      </c>
      <c r="B40" s="30">
        <f>$B$8/$B$11*100</f>
        <v>51.850659800450593</v>
      </c>
      <c r="C40" s="31">
        <f>$C$8/$C$11*100</f>
        <v>50.882093501911207</v>
      </c>
      <c r="D40" s="30">
        <f>$D$8/$D$11*100</f>
        <v>52.76251743474424</v>
      </c>
      <c r="E40" s="31">
        <f>$E$8/$E$11*100</f>
        <v>53.247505100071677</v>
      </c>
      <c r="F40" s="32"/>
      <c r="G40" s="30">
        <f>B40-C40</f>
        <v>0.96856629853938614</v>
      </c>
      <c r="H40" s="31">
        <f>D40-E40</f>
        <v>-0.48498766532743787</v>
      </c>
    </row>
    <row r="41" spans="1:10" x14ac:dyDescent="0.2">
      <c r="A41" s="7" t="s">
        <v>121</v>
      </c>
      <c r="B41" s="30">
        <f>$B$9/$B$11*100</f>
        <v>25.3781783070486</v>
      </c>
      <c r="C41" s="31">
        <f>$C$9/$C$11*100</f>
        <v>25.271978829755952</v>
      </c>
      <c r="D41" s="30">
        <f>$D$9/$D$11*100</f>
        <v>24.323247274486921</v>
      </c>
      <c r="E41" s="31">
        <f>$E$9/$E$11*100</f>
        <v>23.399680211721893</v>
      </c>
      <c r="F41" s="32"/>
      <c r="G41" s="30">
        <f>B41-C41</f>
        <v>0.10619947729264823</v>
      </c>
      <c r="H41" s="31">
        <f>D41-E41</f>
        <v>0.9235670627650272</v>
      </c>
    </row>
    <row r="42" spans="1:10" x14ac:dyDescent="0.2">
      <c r="A42" s="7" t="s">
        <v>122</v>
      </c>
      <c r="B42" s="30">
        <f>$B$10/$B$11*100</f>
        <v>5.2140328290955908</v>
      </c>
      <c r="C42" s="31">
        <f>$C$10/$C$11*100</f>
        <v>4.9985298441634818</v>
      </c>
      <c r="D42" s="30">
        <f>$D$10/$D$11*100</f>
        <v>4.1359483077623747</v>
      </c>
      <c r="E42" s="31">
        <f>$E$10/$E$11*100</f>
        <v>3.6830787892154158</v>
      </c>
      <c r="F42" s="32"/>
      <c r="G42" s="30">
        <f>B42-C42</f>
        <v>0.21550298493210907</v>
      </c>
      <c r="H42" s="31">
        <f>D42-E42</f>
        <v>0.45286951854695889</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107</v>
      </c>
      <c r="B46" s="30">
        <f>$B$14/$B$34*100</f>
        <v>0.20920502092050208</v>
      </c>
      <c r="C46" s="31">
        <f>$C$14/$C$34*100</f>
        <v>0.85269038518082907</v>
      </c>
      <c r="D46" s="30">
        <f>$D$14/$D$34*100</f>
        <v>0.6262275483191484</v>
      </c>
      <c r="E46" s="31">
        <f>$E$14/$E$34*100</f>
        <v>0.81876826377019341</v>
      </c>
      <c r="F46" s="32"/>
      <c r="G46" s="30">
        <f t="shared" ref="G46:G66" si="4">B46-C46</f>
        <v>-0.64348536426032699</v>
      </c>
      <c r="H46" s="31">
        <f t="shared" ref="H46:H66" si="5">D46-E46</f>
        <v>-0.19254071545104501</v>
      </c>
    </row>
    <row r="47" spans="1:10" x14ac:dyDescent="0.2">
      <c r="A47" s="7" t="s">
        <v>108</v>
      </c>
      <c r="B47" s="30">
        <f>$B$15/$B$34*100</f>
        <v>4.3933054393305433</v>
      </c>
      <c r="C47" s="31">
        <f>$C$15/$C$34*100</f>
        <v>4.2928550426345193</v>
      </c>
      <c r="D47" s="30">
        <f>$D$15/$D$34*100</f>
        <v>4.6056189690017364</v>
      </c>
      <c r="E47" s="31">
        <f>$E$15/$E$34*100</f>
        <v>4.5680101450074435</v>
      </c>
      <c r="F47" s="32"/>
      <c r="G47" s="30">
        <f t="shared" si="4"/>
        <v>0.10045039669602396</v>
      </c>
      <c r="H47" s="31">
        <f t="shared" si="5"/>
        <v>3.7608823994292884E-2</v>
      </c>
    </row>
    <row r="48" spans="1:10" x14ac:dyDescent="0.2">
      <c r="A48" s="7" t="s">
        <v>109</v>
      </c>
      <c r="B48" s="30">
        <f>$B$16/$B$34*100</f>
        <v>7.7727711618925017</v>
      </c>
      <c r="C48" s="31">
        <f>$C$16/$C$34*100</f>
        <v>8.8797412525727726</v>
      </c>
      <c r="D48" s="30">
        <f>$D$16/$D$34*100</f>
        <v>8.1608835501409018</v>
      </c>
      <c r="E48" s="31">
        <f>$E$16/$E$34*100</f>
        <v>9.2021833820367203</v>
      </c>
      <c r="F48" s="32"/>
      <c r="G48" s="30">
        <f t="shared" si="4"/>
        <v>-1.1069700906802709</v>
      </c>
      <c r="H48" s="31">
        <f t="shared" si="5"/>
        <v>-1.0412998318958184</v>
      </c>
    </row>
    <row r="49" spans="1:8" x14ac:dyDescent="0.2">
      <c r="A49" s="7" t="s">
        <v>110</v>
      </c>
      <c r="B49" s="30">
        <f>$B$17/$B$34*100</f>
        <v>1.931123270035404</v>
      </c>
      <c r="C49" s="31">
        <f>$C$17/$C$34*100</f>
        <v>2.4551602469861806</v>
      </c>
      <c r="D49" s="30">
        <f>$D$17/$D$34*100</f>
        <v>3.338931428083459</v>
      </c>
      <c r="E49" s="31">
        <f>$E$17/$E$34*100</f>
        <v>2.8836080939515907</v>
      </c>
      <c r="F49" s="32"/>
      <c r="G49" s="30">
        <f t="shared" si="4"/>
        <v>-0.52403697695077667</v>
      </c>
      <c r="H49" s="31">
        <f t="shared" si="5"/>
        <v>0.45532333413186832</v>
      </c>
    </row>
    <row r="50" spans="1:8" x14ac:dyDescent="0.2">
      <c r="A50" s="7" t="s">
        <v>111</v>
      </c>
      <c r="B50" s="30">
        <f>$B$18/$B$34*100</f>
        <v>0.7563566140971999</v>
      </c>
      <c r="C50" s="31">
        <f>$C$18/$C$34*100</f>
        <v>0.32343428403410762</v>
      </c>
      <c r="D50" s="30">
        <f>$D$18/$D$34*100</f>
        <v>0.49528906094332642</v>
      </c>
      <c r="E50" s="31">
        <f>$E$18/$E$34*100</f>
        <v>0.42178971163919055</v>
      </c>
      <c r="F50" s="32"/>
      <c r="G50" s="30">
        <f t="shared" si="4"/>
        <v>0.43292233006309228</v>
      </c>
      <c r="H50" s="31">
        <f t="shared" si="5"/>
        <v>7.3499349304135875E-2</v>
      </c>
    </row>
    <row r="51" spans="1:8" x14ac:dyDescent="0.2">
      <c r="A51" s="7" t="s">
        <v>112</v>
      </c>
      <c r="B51" s="30">
        <f>$B$19/$B$34*100</f>
        <v>0</v>
      </c>
      <c r="C51" s="31">
        <f>$C$19/$C$34*100</f>
        <v>7.3507791825933561E-2</v>
      </c>
      <c r="D51" s="30">
        <f>$D$19/$D$34*100</f>
        <v>5.9776265975918702E-2</v>
      </c>
      <c r="E51" s="31">
        <f>$E$19/$E$34*100</f>
        <v>6.0649501020014332E-2</v>
      </c>
      <c r="F51" s="32"/>
      <c r="G51" s="30">
        <f t="shared" si="4"/>
        <v>-7.3507791825933561E-2</v>
      </c>
      <c r="H51" s="31">
        <f t="shared" si="5"/>
        <v>-8.7323504409562991E-4</v>
      </c>
    </row>
    <row r="52" spans="1:8" x14ac:dyDescent="0.2">
      <c r="A52" s="7" t="s">
        <v>113</v>
      </c>
      <c r="B52" s="30">
        <f>$B$20/$B$34*100</f>
        <v>1.4644351464435146</v>
      </c>
      <c r="C52" s="31">
        <f>$C$20/$C$34*100</f>
        <v>1.0438106439282564</v>
      </c>
      <c r="D52" s="30">
        <f>$D$20/$D$34*100</f>
        <v>0.81978879052688503</v>
      </c>
      <c r="E52" s="31">
        <f>$E$20/$E$34*100</f>
        <v>0.86012019628383973</v>
      </c>
      <c r="F52" s="32"/>
      <c r="G52" s="30">
        <f t="shared" si="4"/>
        <v>0.42062450251525818</v>
      </c>
      <c r="H52" s="31">
        <f t="shared" si="5"/>
        <v>-4.0331405756954708E-2</v>
      </c>
    </row>
    <row r="53" spans="1:8" x14ac:dyDescent="0.2">
      <c r="A53" s="7" t="s">
        <v>114</v>
      </c>
      <c r="B53" s="30">
        <f>$B$21/$B$34*100</f>
        <v>1.0299324106855487</v>
      </c>
      <c r="C53" s="31">
        <f>$C$21/$C$34*100</f>
        <v>0.92619817700676266</v>
      </c>
      <c r="D53" s="30">
        <f>$D$21/$D$34*100</f>
        <v>0.67177137001508636</v>
      </c>
      <c r="E53" s="31">
        <f>$E$21/$E$34*100</f>
        <v>0.85460660528202015</v>
      </c>
      <c r="F53" s="32"/>
      <c r="G53" s="30">
        <f t="shared" si="4"/>
        <v>0.10373423367878609</v>
      </c>
      <c r="H53" s="31">
        <f t="shared" si="5"/>
        <v>-0.18283523526693379</v>
      </c>
    </row>
    <row r="54" spans="1:8" x14ac:dyDescent="0.2">
      <c r="A54" s="142" t="s">
        <v>116</v>
      </c>
      <c r="B54" s="148">
        <f>$B$22/$B$34*100</f>
        <v>5.1496620534277433</v>
      </c>
      <c r="C54" s="149">
        <f>$C$22/$C$34*100</f>
        <v>6.4245810055865924</v>
      </c>
      <c r="D54" s="148">
        <f>$D$22/$D$34*100</f>
        <v>5.6844382454242695</v>
      </c>
      <c r="E54" s="149">
        <f>$E$22/$E$34*100</f>
        <v>5.902299167447759</v>
      </c>
      <c r="F54" s="150"/>
      <c r="G54" s="148">
        <f t="shared" si="4"/>
        <v>-1.2749189521588491</v>
      </c>
      <c r="H54" s="149">
        <f t="shared" si="5"/>
        <v>-0.2178609220234895</v>
      </c>
    </row>
    <row r="55" spans="1:8" x14ac:dyDescent="0.2">
      <c r="A55" s="7" t="s">
        <v>117</v>
      </c>
      <c r="B55" s="30">
        <f>$B$23/$B$34*100</f>
        <v>12.182169295140007</v>
      </c>
      <c r="C55" s="31">
        <f>$C$23/$C$34*100</f>
        <v>12.937371361364306</v>
      </c>
      <c r="D55" s="30">
        <f>$D$23/$D$34*100</f>
        <v>12.814892829694571</v>
      </c>
      <c r="E55" s="31">
        <f>$E$23/$E$34*100</f>
        <v>14.475933175277058</v>
      </c>
      <c r="F55" s="32"/>
      <c r="G55" s="30">
        <f t="shared" si="4"/>
        <v>-0.75520206622429953</v>
      </c>
      <c r="H55" s="31">
        <f t="shared" si="5"/>
        <v>-1.6610403455824869</v>
      </c>
    </row>
    <row r="56" spans="1:8" x14ac:dyDescent="0.2">
      <c r="A56" s="7" t="s">
        <v>118</v>
      </c>
      <c r="B56" s="30">
        <f>$B$24/$B$34*100</f>
        <v>16.94560669456067</v>
      </c>
      <c r="C56" s="31">
        <f>$C$24/$C$34*100</f>
        <v>15.480740958541606</v>
      </c>
      <c r="D56" s="30">
        <f>$D$24/$D$34*100</f>
        <v>18.783979960718451</v>
      </c>
      <c r="E56" s="31">
        <f>$E$24/$E$34*100</f>
        <v>17.731708661851464</v>
      </c>
      <c r="F56" s="32"/>
      <c r="G56" s="30">
        <f t="shared" si="4"/>
        <v>1.464865736019064</v>
      </c>
      <c r="H56" s="31">
        <f t="shared" si="5"/>
        <v>1.0522712988669873</v>
      </c>
    </row>
    <row r="57" spans="1:8" x14ac:dyDescent="0.2">
      <c r="A57" s="7" t="s">
        <v>119</v>
      </c>
      <c r="B57" s="30">
        <f>$B$25/$B$34*100</f>
        <v>14.901834567106533</v>
      </c>
      <c r="C57" s="31">
        <f>$C$25/$C$34*100</f>
        <v>14.554542781534844</v>
      </c>
      <c r="D57" s="30">
        <f>$D$25/$D$34*100</f>
        <v>13.466738777717685</v>
      </c>
      <c r="E57" s="31">
        <f>$E$25/$E$34*100</f>
        <v>12.372498208082924</v>
      </c>
      <c r="F57" s="32"/>
      <c r="G57" s="30">
        <f t="shared" si="4"/>
        <v>0.34729178557168972</v>
      </c>
      <c r="H57" s="31">
        <f t="shared" si="5"/>
        <v>1.0942405696347617</v>
      </c>
    </row>
    <row r="58" spans="1:8" x14ac:dyDescent="0.2">
      <c r="A58" s="7" t="s">
        <v>120</v>
      </c>
      <c r="B58" s="30">
        <f>$B$26/$B$34*100</f>
        <v>2.6713871902156421</v>
      </c>
      <c r="C58" s="31">
        <f>$C$26/$C$34*100</f>
        <v>1.4848573948838577</v>
      </c>
      <c r="D58" s="30">
        <f>$D$26/$D$34*100</f>
        <v>2.0124676211892631</v>
      </c>
      <c r="E58" s="31">
        <f>$E$26/$E$34*100</f>
        <v>2.7650658874124718</v>
      </c>
      <c r="F58" s="32"/>
      <c r="G58" s="30">
        <f t="shared" si="4"/>
        <v>1.1865297953317844</v>
      </c>
      <c r="H58" s="31">
        <f t="shared" si="5"/>
        <v>-0.75259826622320869</v>
      </c>
    </row>
    <row r="59" spans="1:8" x14ac:dyDescent="0.2">
      <c r="A59" s="142" t="s">
        <v>123</v>
      </c>
      <c r="B59" s="148">
        <f>$B$27/$B$34*100</f>
        <v>0.45059542967492755</v>
      </c>
      <c r="C59" s="149">
        <f>$C$27/$C$34*100</f>
        <v>0.32343428403410762</v>
      </c>
      <c r="D59" s="148">
        <f>$D$27/$D$34*100</f>
        <v>0.41274088411943866</v>
      </c>
      <c r="E59" s="149">
        <f>$E$27/$E$34*100</f>
        <v>0.2591387770855158</v>
      </c>
      <c r="F59" s="150"/>
      <c r="G59" s="148">
        <f t="shared" si="4"/>
        <v>0.12716114564081993</v>
      </c>
      <c r="H59" s="149">
        <f t="shared" si="5"/>
        <v>0.15360210703392285</v>
      </c>
    </row>
    <row r="60" spans="1:8" x14ac:dyDescent="0.2">
      <c r="A60" s="7" t="s">
        <v>124</v>
      </c>
      <c r="B60" s="30">
        <f>$B$28/$B$34*100</f>
        <v>3.2185387833923398E-2</v>
      </c>
      <c r="C60" s="31">
        <f>$C$28/$C$34*100</f>
        <v>2.9403116730373418E-2</v>
      </c>
      <c r="D60" s="30">
        <f>$D$28/$D$34*100</f>
        <v>3.4157866271953545E-2</v>
      </c>
      <c r="E60" s="31">
        <f>$E$28/$E$34*100</f>
        <v>1.3783977504548713E-2</v>
      </c>
      <c r="F60" s="32"/>
      <c r="G60" s="30">
        <f t="shared" si="4"/>
        <v>2.7822711035499804E-3</v>
      </c>
      <c r="H60" s="31">
        <f t="shared" si="5"/>
        <v>2.0373888767404834E-2</v>
      </c>
    </row>
    <row r="61" spans="1:8" x14ac:dyDescent="0.2">
      <c r="A61" s="7" t="s">
        <v>125</v>
      </c>
      <c r="B61" s="30">
        <f>$B$29/$B$34*100</f>
        <v>6.4370775667846797E-2</v>
      </c>
      <c r="C61" s="31">
        <f>$C$29/$C$34*100</f>
        <v>7.3507791825933561E-2</v>
      </c>
      <c r="D61" s="30">
        <f>$D$29/$D$34*100</f>
        <v>0.13663146508781418</v>
      </c>
      <c r="E61" s="31">
        <f>$E$29/$E$34*100</f>
        <v>9.9244638032750729E-2</v>
      </c>
      <c r="F61" s="32"/>
      <c r="G61" s="30">
        <f t="shared" si="4"/>
        <v>-9.1370161580867637E-3</v>
      </c>
      <c r="H61" s="31">
        <f t="shared" si="5"/>
        <v>3.7386827055063451E-2</v>
      </c>
    </row>
    <row r="62" spans="1:8" x14ac:dyDescent="0.2">
      <c r="A62" s="7" t="s">
        <v>126</v>
      </c>
      <c r="B62" s="30">
        <f>$B$30/$B$34*100</f>
        <v>1.9794013517862892</v>
      </c>
      <c r="C62" s="31">
        <f>$C$30/$C$34*100</f>
        <v>2.6756836224639811</v>
      </c>
      <c r="D62" s="30">
        <f>$D$30/$D$34*100</f>
        <v>2.1747174859810423</v>
      </c>
      <c r="E62" s="31">
        <f>$E$30/$E$34*100</f>
        <v>2.6354964988697138</v>
      </c>
      <c r="F62" s="32"/>
      <c r="G62" s="30">
        <f t="shared" si="4"/>
        <v>-0.69628227067769188</v>
      </c>
      <c r="H62" s="31">
        <f t="shared" si="5"/>
        <v>-0.46077901288867151</v>
      </c>
    </row>
    <row r="63" spans="1:8" x14ac:dyDescent="0.2">
      <c r="A63" s="7" t="s">
        <v>127</v>
      </c>
      <c r="B63" s="30">
        <f>$B$31/$B$34*100</f>
        <v>3.6047634373994204</v>
      </c>
      <c r="C63" s="31">
        <f>$C$31/$C$34*100</f>
        <v>2.0729197294913262</v>
      </c>
      <c r="D63" s="30">
        <f>$D$31/$D$34*100</f>
        <v>2.9973527653639236</v>
      </c>
      <c r="E63" s="31">
        <f>$E$31/$E$34*100</f>
        <v>2.2357611512378011</v>
      </c>
      <c r="F63" s="32"/>
      <c r="G63" s="30">
        <f t="shared" si="4"/>
        <v>1.5318437079080942</v>
      </c>
      <c r="H63" s="31">
        <f t="shared" si="5"/>
        <v>0.76159161412612253</v>
      </c>
    </row>
    <row r="64" spans="1:8" x14ac:dyDescent="0.2">
      <c r="A64" s="7" t="s">
        <v>128</v>
      </c>
      <c r="B64" s="30">
        <f>$B$32/$B$34*100</f>
        <v>19.246861924686193</v>
      </c>
      <c r="C64" s="31">
        <f>$C$32/$C$34*100</f>
        <v>20.097030285210231</v>
      </c>
      <c r="D64" s="30">
        <f>$D$32/$D$34*100</f>
        <v>18.567646807662751</v>
      </c>
      <c r="E64" s="31">
        <f>$E$32/$E$34*100</f>
        <v>18.156255168991564</v>
      </c>
      <c r="F64" s="32"/>
      <c r="G64" s="30">
        <f t="shared" si="4"/>
        <v>-0.85016836052403733</v>
      </c>
      <c r="H64" s="31">
        <f t="shared" si="5"/>
        <v>0.41139163867118711</v>
      </c>
    </row>
    <row r="65" spans="1:8" x14ac:dyDescent="0.2">
      <c r="A65" s="142" t="s">
        <v>122</v>
      </c>
      <c r="B65" s="148">
        <f>$B$33/$B$34*100</f>
        <v>5.2140328290955908</v>
      </c>
      <c r="C65" s="149">
        <f>$C$33/$C$34*100</f>
        <v>4.9985298441634818</v>
      </c>
      <c r="D65" s="148">
        <f>$D$33/$D$34*100</f>
        <v>4.1359483077623747</v>
      </c>
      <c r="E65" s="149">
        <f>$E$33/$E$34*100</f>
        <v>3.6830787892154158</v>
      </c>
      <c r="F65" s="150"/>
      <c r="G65" s="148">
        <f t="shared" si="4"/>
        <v>0.21550298493210907</v>
      </c>
      <c r="H65" s="149">
        <f t="shared" si="5"/>
        <v>0.45286951854695889</v>
      </c>
    </row>
    <row r="66" spans="1:8" s="43" customFormat="1" x14ac:dyDescent="0.2">
      <c r="A66" s="27" t="s">
        <v>0</v>
      </c>
      <c r="B66" s="46">
        <f>SUM(B46:B65)</f>
        <v>100.00000000000001</v>
      </c>
      <c r="C66" s="47">
        <f>SUM(C46:C65)</f>
        <v>100.00000000000001</v>
      </c>
      <c r="D66" s="46">
        <f>SUM(D46:D65)</f>
        <v>100.00000000000001</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0</v>
      </c>
      <c r="C6" s="66">
        <v>8</v>
      </c>
      <c r="D6" s="65">
        <v>26</v>
      </c>
      <c r="E6" s="66">
        <v>29</v>
      </c>
      <c r="F6" s="67"/>
      <c r="G6" s="65">
        <f t="shared" ref="G6:G37" si="0">B6-C6</f>
        <v>-8</v>
      </c>
      <c r="H6" s="66">
        <f t="shared" ref="H6:H37" si="1">D6-E6</f>
        <v>-3</v>
      </c>
      <c r="I6" s="20">
        <f t="shared" ref="I6:I37" si="2">IF(C6=0, "-", IF(G6/C6&lt;10, G6/C6, "&gt;999%"))</f>
        <v>-1</v>
      </c>
      <c r="J6" s="21">
        <f t="shared" ref="J6:J37" si="3">IF(E6=0, "-", IF(H6/E6&lt;10, H6/E6, "&gt;999%"))</f>
        <v>-0.10344827586206896</v>
      </c>
    </row>
    <row r="7" spans="1:10" x14ac:dyDescent="0.2">
      <c r="A7" s="7" t="s">
        <v>32</v>
      </c>
      <c r="B7" s="65">
        <v>2</v>
      </c>
      <c r="C7" s="66">
        <v>1</v>
      </c>
      <c r="D7" s="65">
        <v>5</v>
      </c>
      <c r="E7" s="66">
        <v>5</v>
      </c>
      <c r="F7" s="67"/>
      <c r="G7" s="65">
        <f t="shared" si="0"/>
        <v>1</v>
      </c>
      <c r="H7" s="66">
        <f t="shared" si="1"/>
        <v>0</v>
      </c>
      <c r="I7" s="20">
        <f t="shared" si="2"/>
        <v>1</v>
      </c>
      <c r="J7" s="21">
        <f t="shared" si="3"/>
        <v>0</v>
      </c>
    </row>
    <row r="8" spans="1:10" x14ac:dyDescent="0.2">
      <c r="A8" s="7" t="s">
        <v>33</v>
      </c>
      <c r="B8" s="65">
        <v>64</v>
      </c>
      <c r="C8" s="66">
        <v>50</v>
      </c>
      <c r="D8" s="65">
        <v>250</v>
      </c>
      <c r="E8" s="66">
        <v>361</v>
      </c>
      <c r="F8" s="67"/>
      <c r="G8" s="65">
        <f t="shared" si="0"/>
        <v>14</v>
      </c>
      <c r="H8" s="66">
        <f t="shared" si="1"/>
        <v>-111</v>
      </c>
      <c r="I8" s="20">
        <f t="shared" si="2"/>
        <v>0.28000000000000003</v>
      </c>
      <c r="J8" s="21">
        <f t="shared" si="3"/>
        <v>-0.30747922437673131</v>
      </c>
    </row>
    <row r="9" spans="1:10" x14ac:dyDescent="0.2">
      <c r="A9" s="7" t="s">
        <v>34</v>
      </c>
      <c r="B9" s="65">
        <v>3</v>
      </c>
      <c r="C9" s="66">
        <v>3</v>
      </c>
      <c r="D9" s="65">
        <v>9</v>
      </c>
      <c r="E9" s="66">
        <v>8</v>
      </c>
      <c r="F9" s="67"/>
      <c r="G9" s="65">
        <f t="shared" si="0"/>
        <v>0</v>
      </c>
      <c r="H9" s="66">
        <f t="shared" si="1"/>
        <v>1</v>
      </c>
      <c r="I9" s="20">
        <f t="shared" si="2"/>
        <v>0</v>
      </c>
      <c r="J9" s="21">
        <f t="shared" si="3"/>
        <v>0.125</v>
      </c>
    </row>
    <row r="10" spans="1:10" x14ac:dyDescent="0.2">
      <c r="A10" s="7" t="s">
        <v>35</v>
      </c>
      <c r="B10" s="65">
        <v>84</v>
      </c>
      <c r="C10" s="66">
        <v>107</v>
      </c>
      <c r="D10" s="65">
        <v>517</v>
      </c>
      <c r="E10" s="66">
        <v>461</v>
      </c>
      <c r="F10" s="67"/>
      <c r="G10" s="65">
        <f t="shared" si="0"/>
        <v>-23</v>
      </c>
      <c r="H10" s="66">
        <f t="shared" si="1"/>
        <v>56</v>
      </c>
      <c r="I10" s="20">
        <f t="shared" si="2"/>
        <v>-0.21495327102803738</v>
      </c>
      <c r="J10" s="21">
        <f t="shared" si="3"/>
        <v>0.12147505422993492</v>
      </c>
    </row>
    <row r="11" spans="1:10" x14ac:dyDescent="0.2">
      <c r="A11" s="7" t="s">
        <v>36</v>
      </c>
      <c r="B11" s="65">
        <v>9</v>
      </c>
      <c r="C11" s="66">
        <v>11</v>
      </c>
      <c r="D11" s="65">
        <v>49</v>
      </c>
      <c r="E11" s="66">
        <v>27</v>
      </c>
      <c r="F11" s="67"/>
      <c r="G11" s="65">
        <f t="shared" si="0"/>
        <v>-2</v>
      </c>
      <c r="H11" s="66">
        <f t="shared" si="1"/>
        <v>22</v>
      </c>
      <c r="I11" s="20">
        <f t="shared" si="2"/>
        <v>-0.18181818181818182</v>
      </c>
      <c r="J11" s="21">
        <f t="shared" si="3"/>
        <v>0.81481481481481477</v>
      </c>
    </row>
    <row r="12" spans="1:10" x14ac:dyDescent="0.2">
      <c r="A12" s="7" t="s">
        <v>37</v>
      </c>
      <c r="B12" s="65">
        <v>0</v>
      </c>
      <c r="C12" s="66">
        <v>0</v>
      </c>
      <c r="D12" s="65">
        <v>5</v>
      </c>
      <c r="E12" s="66">
        <v>7</v>
      </c>
      <c r="F12" s="67"/>
      <c r="G12" s="65">
        <f t="shared" si="0"/>
        <v>0</v>
      </c>
      <c r="H12" s="66">
        <f t="shared" si="1"/>
        <v>-2</v>
      </c>
      <c r="I12" s="20" t="str">
        <f t="shared" si="2"/>
        <v>-</v>
      </c>
      <c r="J12" s="21">
        <f t="shared" si="3"/>
        <v>-0.2857142857142857</v>
      </c>
    </row>
    <row r="13" spans="1:10" x14ac:dyDescent="0.2">
      <c r="A13" s="7" t="s">
        <v>38</v>
      </c>
      <c r="B13" s="65">
        <v>0</v>
      </c>
      <c r="C13" s="66">
        <v>1</v>
      </c>
      <c r="D13" s="65">
        <v>9</v>
      </c>
      <c r="E13" s="66">
        <v>3</v>
      </c>
      <c r="F13" s="67"/>
      <c r="G13" s="65">
        <f t="shared" si="0"/>
        <v>-1</v>
      </c>
      <c r="H13" s="66">
        <f t="shared" si="1"/>
        <v>6</v>
      </c>
      <c r="I13" s="20">
        <f t="shared" si="2"/>
        <v>-1</v>
      </c>
      <c r="J13" s="21">
        <f t="shared" si="3"/>
        <v>2</v>
      </c>
    </row>
    <row r="14" spans="1:10" x14ac:dyDescent="0.2">
      <c r="A14" s="7" t="s">
        <v>41</v>
      </c>
      <c r="B14" s="65">
        <v>1</v>
      </c>
      <c r="C14" s="66">
        <v>0</v>
      </c>
      <c r="D14" s="65">
        <v>8</v>
      </c>
      <c r="E14" s="66">
        <v>2</v>
      </c>
      <c r="F14" s="67"/>
      <c r="G14" s="65">
        <f t="shared" si="0"/>
        <v>1</v>
      </c>
      <c r="H14" s="66">
        <f t="shared" si="1"/>
        <v>6</v>
      </c>
      <c r="I14" s="20" t="str">
        <f t="shared" si="2"/>
        <v>-</v>
      </c>
      <c r="J14" s="21">
        <f t="shared" si="3"/>
        <v>3</v>
      </c>
    </row>
    <row r="15" spans="1:10" x14ac:dyDescent="0.2">
      <c r="A15" s="7" t="s">
        <v>42</v>
      </c>
      <c r="B15" s="65">
        <v>7</v>
      </c>
      <c r="C15" s="66">
        <v>9</v>
      </c>
      <c r="D15" s="65">
        <v>30</v>
      </c>
      <c r="E15" s="66">
        <v>25</v>
      </c>
      <c r="F15" s="67"/>
      <c r="G15" s="65">
        <f t="shared" si="0"/>
        <v>-2</v>
      </c>
      <c r="H15" s="66">
        <f t="shared" si="1"/>
        <v>5</v>
      </c>
      <c r="I15" s="20">
        <f t="shared" si="2"/>
        <v>-0.22222222222222221</v>
      </c>
      <c r="J15" s="21">
        <f t="shared" si="3"/>
        <v>0.2</v>
      </c>
    </row>
    <row r="16" spans="1:10" x14ac:dyDescent="0.2">
      <c r="A16" s="7" t="s">
        <v>43</v>
      </c>
      <c r="B16" s="65">
        <v>4</v>
      </c>
      <c r="C16" s="66">
        <v>1</v>
      </c>
      <c r="D16" s="65">
        <v>26</v>
      </c>
      <c r="E16" s="66">
        <v>25</v>
      </c>
      <c r="F16" s="67"/>
      <c r="G16" s="65">
        <f t="shared" si="0"/>
        <v>3</v>
      </c>
      <c r="H16" s="66">
        <f t="shared" si="1"/>
        <v>1</v>
      </c>
      <c r="I16" s="20">
        <f t="shared" si="2"/>
        <v>3</v>
      </c>
      <c r="J16" s="21">
        <f t="shared" si="3"/>
        <v>0.04</v>
      </c>
    </row>
    <row r="17" spans="1:10" x14ac:dyDescent="0.2">
      <c r="A17" s="7" t="s">
        <v>44</v>
      </c>
      <c r="B17" s="65">
        <v>307</v>
      </c>
      <c r="C17" s="66">
        <v>498</v>
      </c>
      <c r="D17" s="65">
        <v>1832</v>
      </c>
      <c r="E17" s="66">
        <v>2274</v>
      </c>
      <c r="F17" s="67"/>
      <c r="G17" s="65">
        <f t="shared" si="0"/>
        <v>-191</v>
      </c>
      <c r="H17" s="66">
        <f t="shared" si="1"/>
        <v>-442</v>
      </c>
      <c r="I17" s="20">
        <f t="shared" si="2"/>
        <v>-0.38353413654618473</v>
      </c>
      <c r="J17" s="21">
        <f t="shared" si="3"/>
        <v>-0.19437115215479331</v>
      </c>
    </row>
    <row r="18" spans="1:10" x14ac:dyDescent="0.2">
      <c r="A18" s="7" t="s">
        <v>47</v>
      </c>
      <c r="B18" s="65">
        <v>3</v>
      </c>
      <c r="C18" s="66">
        <v>1</v>
      </c>
      <c r="D18" s="65">
        <v>11</v>
      </c>
      <c r="E18" s="66">
        <v>1</v>
      </c>
      <c r="F18" s="67"/>
      <c r="G18" s="65">
        <f t="shared" si="0"/>
        <v>2</v>
      </c>
      <c r="H18" s="66">
        <f t="shared" si="1"/>
        <v>10</v>
      </c>
      <c r="I18" s="20">
        <f t="shared" si="2"/>
        <v>2</v>
      </c>
      <c r="J18" s="21" t="str">
        <f t="shared" si="3"/>
        <v>&gt;999%</v>
      </c>
    </row>
    <row r="19" spans="1:10" x14ac:dyDescent="0.2">
      <c r="A19" s="7" t="s">
        <v>48</v>
      </c>
      <c r="B19" s="65">
        <v>116</v>
      </c>
      <c r="C19" s="66">
        <v>94</v>
      </c>
      <c r="D19" s="65">
        <v>432</v>
      </c>
      <c r="E19" s="66">
        <v>357</v>
      </c>
      <c r="F19" s="67"/>
      <c r="G19" s="65">
        <f t="shared" si="0"/>
        <v>22</v>
      </c>
      <c r="H19" s="66">
        <f t="shared" si="1"/>
        <v>75</v>
      </c>
      <c r="I19" s="20">
        <f t="shared" si="2"/>
        <v>0.23404255319148937</v>
      </c>
      <c r="J19" s="21">
        <f t="shared" si="3"/>
        <v>0.21008403361344538</v>
      </c>
    </row>
    <row r="20" spans="1:10" x14ac:dyDescent="0.2">
      <c r="A20" s="7" t="s">
        <v>50</v>
      </c>
      <c r="B20" s="65">
        <v>59</v>
      </c>
      <c r="C20" s="66">
        <v>50</v>
      </c>
      <c r="D20" s="65">
        <v>335</v>
      </c>
      <c r="E20" s="66">
        <v>618</v>
      </c>
      <c r="F20" s="67"/>
      <c r="G20" s="65">
        <f t="shared" si="0"/>
        <v>9</v>
      </c>
      <c r="H20" s="66">
        <f t="shared" si="1"/>
        <v>-283</v>
      </c>
      <c r="I20" s="20">
        <f t="shared" si="2"/>
        <v>0.18</v>
      </c>
      <c r="J20" s="21">
        <f t="shared" si="3"/>
        <v>-0.45792880258899676</v>
      </c>
    </row>
    <row r="21" spans="1:10" x14ac:dyDescent="0.2">
      <c r="A21" s="7" t="s">
        <v>51</v>
      </c>
      <c r="B21" s="65">
        <v>443</v>
      </c>
      <c r="C21" s="66">
        <v>428</v>
      </c>
      <c r="D21" s="65">
        <v>2073</v>
      </c>
      <c r="E21" s="66">
        <v>2060</v>
      </c>
      <c r="F21" s="67"/>
      <c r="G21" s="65">
        <f t="shared" si="0"/>
        <v>15</v>
      </c>
      <c r="H21" s="66">
        <f t="shared" si="1"/>
        <v>13</v>
      </c>
      <c r="I21" s="20">
        <f t="shared" si="2"/>
        <v>3.5046728971962614E-2</v>
      </c>
      <c r="J21" s="21">
        <f t="shared" si="3"/>
        <v>6.3106796116504851E-3</v>
      </c>
    </row>
    <row r="22" spans="1:10" x14ac:dyDescent="0.2">
      <c r="A22" s="7" t="s">
        <v>54</v>
      </c>
      <c r="B22" s="65">
        <v>271</v>
      </c>
      <c r="C22" s="66">
        <v>260</v>
      </c>
      <c r="D22" s="65">
        <v>1561</v>
      </c>
      <c r="E22" s="66">
        <v>1324</v>
      </c>
      <c r="F22" s="67"/>
      <c r="G22" s="65">
        <f t="shared" si="0"/>
        <v>11</v>
      </c>
      <c r="H22" s="66">
        <f t="shared" si="1"/>
        <v>237</v>
      </c>
      <c r="I22" s="20">
        <f t="shared" si="2"/>
        <v>4.230769230769231E-2</v>
      </c>
      <c r="J22" s="21">
        <f t="shared" si="3"/>
        <v>0.17900302114803626</v>
      </c>
    </row>
    <row r="23" spans="1:10" x14ac:dyDescent="0.2">
      <c r="A23" s="7" t="s">
        <v>55</v>
      </c>
      <c r="B23" s="65">
        <v>2</v>
      </c>
      <c r="C23" s="66">
        <v>0</v>
      </c>
      <c r="D23" s="65">
        <v>2</v>
      </c>
      <c r="E23" s="66">
        <v>0</v>
      </c>
      <c r="F23" s="67"/>
      <c r="G23" s="65">
        <f t="shared" si="0"/>
        <v>2</v>
      </c>
      <c r="H23" s="66">
        <f t="shared" si="1"/>
        <v>2</v>
      </c>
      <c r="I23" s="20" t="str">
        <f t="shared" si="2"/>
        <v>-</v>
      </c>
      <c r="J23" s="21" t="str">
        <f t="shared" si="3"/>
        <v>-</v>
      </c>
    </row>
    <row r="24" spans="1:10" x14ac:dyDescent="0.2">
      <c r="A24" s="7" t="s">
        <v>57</v>
      </c>
      <c r="B24" s="65">
        <v>3</v>
      </c>
      <c r="C24" s="66">
        <v>13</v>
      </c>
      <c r="D24" s="65">
        <v>28</v>
      </c>
      <c r="E24" s="66">
        <v>23</v>
      </c>
      <c r="F24" s="67"/>
      <c r="G24" s="65">
        <f t="shared" si="0"/>
        <v>-10</v>
      </c>
      <c r="H24" s="66">
        <f t="shared" si="1"/>
        <v>5</v>
      </c>
      <c r="I24" s="20">
        <f t="shared" si="2"/>
        <v>-0.76923076923076927</v>
      </c>
      <c r="J24" s="21">
        <f t="shared" si="3"/>
        <v>0.21739130434782608</v>
      </c>
    </row>
    <row r="25" spans="1:10" x14ac:dyDescent="0.2">
      <c r="A25" s="7" t="s">
        <v>58</v>
      </c>
      <c r="B25" s="65">
        <v>34</v>
      </c>
      <c r="C25" s="66">
        <v>40</v>
      </c>
      <c r="D25" s="65">
        <v>161</v>
      </c>
      <c r="E25" s="66">
        <v>177</v>
      </c>
      <c r="F25" s="67"/>
      <c r="G25" s="65">
        <f t="shared" si="0"/>
        <v>-6</v>
      </c>
      <c r="H25" s="66">
        <f t="shared" si="1"/>
        <v>-16</v>
      </c>
      <c r="I25" s="20">
        <f t="shared" si="2"/>
        <v>-0.15</v>
      </c>
      <c r="J25" s="21">
        <f t="shared" si="3"/>
        <v>-9.03954802259887E-2</v>
      </c>
    </row>
    <row r="26" spans="1:10" x14ac:dyDescent="0.2">
      <c r="A26" s="7" t="s">
        <v>60</v>
      </c>
      <c r="B26" s="65">
        <v>560</v>
      </c>
      <c r="C26" s="66">
        <v>445</v>
      </c>
      <c r="D26" s="65">
        <v>2307</v>
      </c>
      <c r="E26" s="66">
        <v>2169</v>
      </c>
      <c r="F26" s="67"/>
      <c r="G26" s="65">
        <f t="shared" si="0"/>
        <v>115</v>
      </c>
      <c r="H26" s="66">
        <f t="shared" si="1"/>
        <v>138</v>
      </c>
      <c r="I26" s="20">
        <f t="shared" si="2"/>
        <v>0.25842696629213485</v>
      </c>
      <c r="J26" s="21">
        <f t="shared" si="3"/>
        <v>6.3623789764868599E-2</v>
      </c>
    </row>
    <row r="27" spans="1:10" x14ac:dyDescent="0.2">
      <c r="A27" s="7" t="s">
        <v>61</v>
      </c>
      <c r="B27" s="65">
        <v>1</v>
      </c>
      <c r="C27" s="66">
        <v>0</v>
      </c>
      <c r="D27" s="65">
        <v>3</v>
      </c>
      <c r="E27" s="66">
        <v>5</v>
      </c>
      <c r="F27" s="67"/>
      <c r="G27" s="65">
        <f t="shared" si="0"/>
        <v>1</v>
      </c>
      <c r="H27" s="66">
        <f t="shared" si="1"/>
        <v>-2</v>
      </c>
      <c r="I27" s="20" t="str">
        <f t="shared" si="2"/>
        <v>-</v>
      </c>
      <c r="J27" s="21">
        <f t="shared" si="3"/>
        <v>-0.4</v>
      </c>
    </row>
    <row r="28" spans="1:10" x14ac:dyDescent="0.2">
      <c r="A28" s="7" t="s">
        <v>62</v>
      </c>
      <c r="B28" s="65">
        <v>19</v>
      </c>
      <c r="C28" s="66">
        <v>38</v>
      </c>
      <c r="D28" s="65">
        <v>135</v>
      </c>
      <c r="E28" s="66">
        <v>167</v>
      </c>
      <c r="F28" s="67"/>
      <c r="G28" s="65">
        <f t="shared" si="0"/>
        <v>-19</v>
      </c>
      <c r="H28" s="66">
        <f t="shared" si="1"/>
        <v>-32</v>
      </c>
      <c r="I28" s="20">
        <f t="shared" si="2"/>
        <v>-0.5</v>
      </c>
      <c r="J28" s="21">
        <f t="shared" si="3"/>
        <v>-0.19161676646706588</v>
      </c>
    </row>
    <row r="29" spans="1:10" x14ac:dyDescent="0.2">
      <c r="A29" s="7" t="s">
        <v>63</v>
      </c>
      <c r="B29" s="65">
        <v>35</v>
      </c>
      <c r="C29" s="66">
        <v>59</v>
      </c>
      <c r="D29" s="65">
        <v>242</v>
      </c>
      <c r="E29" s="66">
        <v>254</v>
      </c>
      <c r="F29" s="67"/>
      <c r="G29" s="65">
        <f t="shared" si="0"/>
        <v>-24</v>
      </c>
      <c r="H29" s="66">
        <f t="shared" si="1"/>
        <v>-12</v>
      </c>
      <c r="I29" s="20">
        <f t="shared" si="2"/>
        <v>-0.40677966101694918</v>
      </c>
      <c r="J29" s="21">
        <f t="shared" si="3"/>
        <v>-4.7244094488188976E-2</v>
      </c>
    </row>
    <row r="30" spans="1:10" x14ac:dyDescent="0.2">
      <c r="A30" s="7" t="s">
        <v>64</v>
      </c>
      <c r="B30" s="65">
        <v>19</v>
      </c>
      <c r="C30" s="66">
        <v>34</v>
      </c>
      <c r="D30" s="65">
        <v>163</v>
      </c>
      <c r="E30" s="66">
        <v>205</v>
      </c>
      <c r="F30" s="67"/>
      <c r="G30" s="65">
        <f t="shared" si="0"/>
        <v>-15</v>
      </c>
      <c r="H30" s="66">
        <f t="shared" si="1"/>
        <v>-42</v>
      </c>
      <c r="I30" s="20">
        <f t="shared" si="2"/>
        <v>-0.44117647058823528</v>
      </c>
      <c r="J30" s="21">
        <f t="shared" si="3"/>
        <v>-0.20487804878048779</v>
      </c>
    </row>
    <row r="31" spans="1:10" x14ac:dyDescent="0.2">
      <c r="A31" s="7" t="s">
        <v>65</v>
      </c>
      <c r="B31" s="65">
        <v>0</v>
      </c>
      <c r="C31" s="66">
        <v>0</v>
      </c>
      <c r="D31" s="65">
        <v>3</v>
      </c>
      <c r="E31" s="66">
        <v>1</v>
      </c>
      <c r="F31" s="67"/>
      <c r="G31" s="65">
        <f t="shared" si="0"/>
        <v>0</v>
      </c>
      <c r="H31" s="66">
        <f t="shared" si="1"/>
        <v>2</v>
      </c>
      <c r="I31" s="20" t="str">
        <f t="shared" si="2"/>
        <v>-</v>
      </c>
      <c r="J31" s="21">
        <f t="shared" si="3"/>
        <v>2</v>
      </c>
    </row>
    <row r="32" spans="1:10" x14ac:dyDescent="0.2">
      <c r="A32" s="7" t="s">
        <v>68</v>
      </c>
      <c r="B32" s="65">
        <v>3</v>
      </c>
      <c r="C32" s="66">
        <v>2</v>
      </c>
      <c r="D32" s="65">
        <v>7</v>
      </c>
      <c r="E32" s="66">
        <v>5</v>
      </c>
      <c r="F32" s="67"/>
      <c r="G32" s="65">
        <f t="shared" si="0"/>
        <v>1</v>
      </c>
      <c r="H32" s="66">
        <f t="shared" si="1"/>
        <v>2</v>
      </c>
      <c r="I32" s="20">
        <f t="shared" si="2"/>
        <v>0.5</v>
      </c>
      <c r="J32" s="21">
        <f t="shared" si="3"/>
        <v>0.4</v>
      </c>
    </row>
    <row r="33" spans="1:10" x14ac:dyDescent="0.2">
      <c r="A33" s="7" t="s">
        <v>69</v>
      </c>
      <c r="B33" s="65">
        <v>370</v>
      </c>
      <c r="C33" s="66">
        <v>883</v>
      </c>
      <c r="D33" s="65">
        <v>3784</v>
      </c>
      <c r="E33" s="66">
        <v>4709</v>
      </c>
      <c r="F33" s="67"/>
      <c r="G33" s="65">
        <f t="shared" si="0"/>
        <v>-513</v>
      </c>
      <c r="H33" s="66">
        <f t="shared" si="1"/>
        <v>-925</v>
      </c>
      <c r="I33" s="20">
        <f t="shared" si="2"/>
        <v>-0.58097395243488104</v>
      </c>
      <c r="J33" s="21">
        <f t="shared" si="3"/>
        <v>-0.19643236355914206</v>
      </c>
    </row>
    <row r="34" spans="1:10" x14ac:dyDescent="0.2">
      <c r="A34" s="7" t="s">
        <v>70</v>
      </c>
      <c r="B34" s="65">
        <v>2</v>
      </c>
      <c r="C34" s="66">
        <v>1</v>
      </c>
      <c r="D34" s="65">
        <v>5</v>
      </c>
      <c r="E34" s="66">
        <v>3</v>
      </c>
      <c r="F34" s="67"/>
      <c r="G34" s="65">
        <f t="shared" si="0"/>
        <v>1</v>
      </c>
      <c r="H34" s="66">
        <f t="shared" si="1"/>
        <v>2</v>
      </c>
      <c r="I34" s="20">
        <f t="shared" si="2"/>
        <v>1</v>
      </c>
      <c r="J34" s="21">
        <f t="shared" si="3"/>
        <v>0.66666666666666663</v>
      </c>
    </row>
    <row r="35" spans="1:10" x14ac:dyDescent="0.2">
      <c r="A35" s="7" t="s">
        <v>71</v>
      </c>
      <c r="B35" s="65">
        <v>222</v>
      </c>
      <c r="C35" s="66">
        <v>125</v>
      </c>
      <c r="D35" s="65">
        <v>725</v>
      </c>
      <c r="E35" s="66">
        <v>568</v>
      </c>
      <c r="F35" s="67"/>
      <c r="G35" s="65">
        <f t="shared" si="0"/>
        <v>97</v>
      </c>
      <c r="H35" s="66">
        <f t="shared" si="1"/>
        <v>157</v>
      </c>
      <c r="I35" s="20">
        <f t="shared" si="2"/>
        <v>0.77600000000000002</v>
      </c>
      <c r="J35" s="21">
        <f t="shared" si="3"/>
        <v>0.27640845070422537</v>
      </c>
    </row>
    <row r="36" spans="1:10" x14ac:dyDescent="0.2">
      <c r="A36" s="7" t="s">
        <v>73</v>
      </c>
      <c r="B36" s="65">
        <v>19</v>
      </c>
      <c r="C36" s="66">
        <v>42</v>
      </c>
      <c r="D36" s="65">
        <v>83</v>
      </c>
      <c r="E36" s="66">
        <v>135</v>
      </c>
      <c r="F36" s="67"/>
      <c r="G36" s="65">
        <f t="shared" si="0"/>
        <v>-23</v>
      </c>
      <c r="H36" s="66">
        <f t="shared" si="1"/>
        <v>-52</v>
      </c>
      <c r="I36" s="20">
        <f t="shared" si="2"/>
        <v>-0.54761904761904767</v>
      </c>
      <c r="J36" s="21">
        <f t="shared" si="3"/>
        <v>-0.38518518518518519</v>
      </c>
    </row>
    <row r="37" spans="1:10" x14ac:dyDescent="0.2">
      <c r="A37" s="7" t="s">
        <v>74</v>
      </c>
      <c r="B37" s="65">
        <v>233</v>
      </c>
      <c r="C37" s="66">
        <v>195</v>
      </c>
      <c r="D37" s="65">
        <v>1586</v>
      </c>
      <c r="E37" s="66">
        <v>1149</v>
      </c>
      <c r="F37" s="67"/>
      <c r="G37" s="65">
        <f t="shared" si="0"/>
        <v>38</v>
      </c>
      <c r="H37" s="66">
        <f t="shared" si="1"/>
        <v>437</v>
      </c>
      <c r="I37" s="20">
        <f t="shared" si="2"/>
        <v>0.19487179487179487</v>
      </c>
      <c r="J37" s="21">
        <f t="shared" si="3"/>
        <v>0.38033072236727589</v>
      </c>
    </row>
    <row r="38" spans="1:10" x14ac:dyDescent="0.2">
      <c r="A38" s="7" t="s">
        <v>75</v>
      </c>
      <c r="B38" s="65">
        <v>10</v>
      </c>
      <c r="C38" s="66">
        <v>26</v>
      </c>
      <c r="D38" s="65">
        <v>94</v>
      </c>
      <c r="E38" s="66">
        <v>82</v>
      </c>
      <c r="F38" s="67"/>
      <c r="G38" s="65">
        <f t="shared" ref="G38:G69" si="4">B38-C38</f>
        <v>-16</v>
      </c>
      <c r="H38" s="66">
        <f t="shared" ref="H38:H69" si="5">D38-E38</f>
        <v>12</v>
      </c>
      <c r="I38" s="20">
        <f t="shared" ref="I38:I69" si="6">IF(C38=0, "-", IF(G38/C38&lt;10, G38/C38, "&gt;999%"))</f>
        <v>-0.61538461538461542</v>
      </c>
      <c r="J38" s="21">
        <f t="shared" ref="J38:J69" si="7">IF(E38=0, "-", IF(H38/E38&lt;10, H38/E38, "&gt;999%"))</f>
        <v>0.14634146341463414</v>
      </c>
    </row>
    <row r="39" spans="1:10" x14ac:dyDescent="0.2">
      <c r="A39" s="7" t="s">
        <v>76</v>
      </c>
      <c r="B39" s="65">
        <v>488</v>
      </c>
      <c r="C39" s="66">
        <v>554</v>
      </c>
      <c r="D39" s="65">
        <v>3511</v>
      </c>
      <c r="E39" s="66">
        <v>3548</v>
      </c>
      <c r="F39" s="67"/>
      <c r="G39" s="65">
        <f t="shared" si="4"/>
        <v>-66</v>
      </c>
      <c r="H39" s="66">
        <f t="shared" si="5"/>
        <v>-37</v>
      </c>
      <c r="I39" s="20">
        <f t="shared" si="6"/>
        <v>-0.11913357400722022</v>
      </c>
      <c r="J39" s="21">
        <f t="shared" si="7"/>
        <v>-1.0428410372040587E-2</v>
      </c>
    </row>
    <row r="40" spans="1:10" x14ac:dyDescent="0.2">
      <c r="A40" s="7" t="s">
        <v>77</v>
      </c>
      <c r="B40" s="65">
        <v>110</v>
      </c>
      <c r="C40" s="66">
        <v>262</v>
      </c>
      <c r="D40" s="65">
        <v>829</v>
      </c>
      <c r="E40" s="66">
        <v>1341</v>
      </c>
      <c r="F40" s="67"/>
      <c r="G40" s="65">
        <f t="shared" si="4"/>
        <v>-152</v>
      </c>
      <c r="H40" s="66">
        <f t="shared" si="5"/>
        <v>-512</v>
      </c>
      <c r="I40" s="20">
        <f t="shared" si="6"/>
        <v>-0.58015267175572516</v>
      </c>
      <c r="J40" s="21">
        <f t="shared" si="7"/>
        <v>-0.38180462341536164</v>
      </c>
    </row>
    <row r="41" spans="1:10" x14ac:dyDescent="0.2">
      <c r="A41" s="7" t="s">
        <v>78</v>
      </c>
      <c r="B41" s="65">
        <v>1</v>
      </c>
      <c r="C41" s="66">
        <v>6</v>
      </c>
      <c r="D41" s="65">
        <v>30</v>
      </c>
      <c r="E41" s="66">
        <v>34</v>
      </c>
      <c r="F41" s="67"/>
      <c r="G41" s="65">
        <f t="shared" si="4"/>
        <v>-5</v>
      </c>
      <c r="H41" s="66">
        <f t="shared" si="5"/>
        <v>-4</v>
      </c>
      <c r="I41" s="20">
        <f t="shared" si="6"/>
        <v>-0.83333333333333337</v>
      </c>
      <c r="J41" s="21">
        <f t="shared" si="7"/>
        <v>-0.11764705882352941</v>
      </c>
    </row>
    <row r="42" spans="1:10" x14ac:dyDescent="0.2">
      <c r="A42" s="7" t="s">
        <v>79</v>
      </c>
      <c r="B42" s="65">
        <v>1</v>
      </c>
      <c r="C42" s="66">
        <v>0</v>
      </c>
      <c r="D42" s="65">
        <v>19</v>
      </c>
      <c r="E42" s="66">
        <v>0</v>
      </c>
      <c r="F42" s="67"/>
      <c r="G42" s="65">
        <f t="shared" si="4"/>
        <v>1</v>
      </c>
      <c r="H42" s="66">
        <f t="shared" si="5"/>
        <v>19</v>
      </c>
      <c r="I42" s="20" t="str">
        <f t="shared" si="6"/>
        <v>-</v>
      </c>
      <c r="J42" s="21" t="str">
        <f t="shared" si="7"/>
        <v>-</v>
      </c>
    </row>
    <row r="43" spans="1:10" x14ac:dyDescent="0.2">
      <c r="A43" s="7" t="s">
        <v>80</v>
      </c>
      <c r="B43" s="65">
        <v>34</v>
      </c>
      <c r="C43" s="66">
        <v>18</v>
      </c>
      <c r="D43" s="65">
        <v>192</v>
      </c>
      <c r="E43" s="66">
        <v>158</v>
      </c>
      <c r="F43" s="67"/>
      <c r="G43" s="65">
        <f t="shared" si="4"/>
        <v>16</v>
      </c>
      <c r="H43" s="66">
        <f t="shared" si="5"/>
        <v>34</v>
      </c>
      <c r="I43" s="20">
        <f t="shared" si="6"/>
        <v>0.88888888888888884</v>
      </c>
      <c r="J43" s="21">
        <f t="shared" si="7"/>
        <v>0.21518987341772153</v>
      </c>
    </row>
    <row r="44" spans="1:10" x14ac:dyDescent="0.2">
      <c r="A44" s="7" t="s">
        <v>81</v>
      </c>
      <c r="B44" s="65">
        <v>36</v>
      </c>
      <c r="C44" s="66">
        <v>25</v>
      </c>
      <c r="D44" s="65">
        <v>121</v>
      </c>
      <c r="E44" s="66">
        <v>86</v>
      </c>
      <c r="F44" s="67"/>
      <c r="G44" s="65">
        <f t="shared" si="4"/>
        <v>11</v>
      </c>
      <c r="H44" s="66">
        <f t="shared" si="5"/>
        <v>35</v>
      </c>
      <c r="I44" s="20">
        <f t="shared" si="6"/>
        <v>0.44</v>
      </c>
      <c r="J44" s="21">
        <f t="shared" si="7"/>
        <v>0.40697674418604651</v>
      </c>
    </row>
    <row r="45" spans="1:10" x14ac:dyDescent="0.2">
      <c r="A45" s="7" t="s">
        <v>82</v>
      </c>
      <c r="B45" s="65">
        <v>52</v>
      </c>
      <c r="C45" s="66">
        <v>93</v>
      </c>
      <c r="D45" s="65">
        <v>305</v>
      </c>
      <c r="E45" s="66">
        <v>241</v>
      </c>
      <c r="F45" s="67"/>
      <c r="G45" s="65">
        <f t="shared" si="4"/>
        <v>-41</v>
      </c>
      <c r="H45" s="66">
        <f t="shared" si="5"/>
        <v>64</v>
      </c>
      <c r="I45" s="20">
        <f t="shared" si="6"/>
        <v>-0.44086021505376344</v>
      </c>
      <c r="J45" s="21">
        <f t="shared" si="7"/>
        <v>0.26556016597510373</v>
      </c>
    </row>
    <row r="46" spans="1:10" x14ac:dyDescent="0.2">
      <c r="A46" s="7" t="s">
        <v>84</v>
      </c>
      <c r="B46" s="65">
        <v>51</v>
      </c>
      <c r="C46" s="66">
        <v>43</v>
      </c>
      <c r="D46" s="65">
        <v>183</v>
      </c>
      <c r="E46" s="66">
        <v>283</v>
      </c>
      <c r="F46" s="67"/>
      <c r="G46" s="65">
        <f t="shared" si="4"/>
        <v>8</v>
      </c>
      <c r="H46" s="66">
        <f t="shared" si="5"/>
        <v>-100</v>
      </c>
      <c r="I46" s="20">
        <f t="shared" si="6"/>
        <v>0.18604651162790697</v>
      </c>
      <c r="J46" s="21">
        <f t="shared" si="7"/>
        <v>-0.35335689045936397</v>
      </c>
    </row>
    <row r="47" spans="1:10" x14ac:dyDescent="0.2">
      <c r="A47" s="7" t="s">
        <v>85</v>
      </c>
      <c r="B47" s="65">
        <v>5</v>
      </c>
      <c r="C47" s="66">
        <v>7</v>
      </c>
      <c r="D47" s="65">
        <v>32</v>
      </c>
      <c r="E47" s="66">
        <v>31</v>
      </c>
      <c r="F47" s="67"/>
      <c r="G47" s="65">
        <f t="shared" si="4"/>
        <v>-2</v>
      </c>
      <c r="H47" s="66">
        <f t="shared" si="5"/>
        <v>1</v>
      </c>
      <c r="I47" s="20">
        <f t="shared" si="6"/>
        <v>-0.2857142857142857</v>
      </c>
      <c r="J47" s="21">
        <f t="shared" si="7"/>
        <v>3.2258064516129031E-2</v>
      </c>
    </row>
    <row r="48" spans="1:10" x14ac:dyDescent="0.2">
      <c r="A48" s="7" t="s">
        <v>86</v>
      </c>
      <c r="B48" s="65">
        <v>383</v>
      </c>
      <c r="C48" s="66">
        <v>205</v>
      </c>
      <c r="D48" s="65">
        <v>1295</v>
      </c>
      <c r="E48" s="66">
        <v>1482</v>
      </c>
      <c r="F48" s="67"/>
      <c r="G48" s="65">
        <f t="shared" si="4"/>
        <v>178</v>
      </c>
      <c r="H48" s="66">
        <f t="shared" si="5"/>
        <v>-187</v>
      </c>
      <c r="I48" s="20">
        <f t="shared" si="6"/>
        <v>0.86829268292682926</v>
      </c>
      <c r="J48" s="21">
        <f t="shared" si="7"/>
        <v>-0.12618083670715249</v>
      </c>
    </row>
    <row r="49" spans="1:10" x14ac:dyDescent="0.2">
      <c r="A49" s="7" t="s">
        <v>87</v>
      </c>
      <c r="B49" s="65">
        <v>242</v>
      </c>
      <c r="C49" s="66">
        <v>170</v>
      </c>
      <c r="D49" s="65">
        <v>951</v>
      </c>
      <c r="E49" s="66">
        <v>737</v>
      </c>
      <c r="F49" s="67"/>
      <c r="G49" s="65">
        <f t="shared" si="4"/>
        <v>72</v>
      </c>
      <c r="H49" s="66">
        <f t="shared" si="5"/>
        <v>214</v>
      </c>
      <c r="I49" s="20">
        <f t="shared" si="6"/>
        <v>0.42352941176470588</v>
      </c>
      <c r="J49" s="21">
        <f t="shared" si="7"/>
        <v>0.29036635006784262</v>
      </c>
    </row>
    <row r="50" spans="1:10" x14ac:dyDescent="0.2">
      <c r="A50" s="7" t="s">
        <v>88</v>
      </c>
      <c r="B50" s="65">
        <v>5</v>
      </c>
      <c r="C50" s="66">
        <v>0</v>
      </c>
      <c r="D50" s="65">
        <v>150</v>
      </c>
      <c r="E50" s="66">
        <v>0</v>
      </c>
      <c r="F50" s="67"/>
      <c r="G50" s="65">
        <f t="shared" si="4"/>
        <v>5</v>
      </c>
      <c r="H50" s="66">
        <f t="shared" si="5"/>
        <v>150</v>
      </c>
      <c r="I50" s="20" t="str">
        <f t="shared" si="6"/>
        <v>-</v>
      </c>
      <c r="J50" s="21" t="str">
        <f t="shared" si="7"/>
        <v>-</v>
      </c>
    </row>
    <row r="51" spans="1:10" x14ac:dyDescent="0.2">
      <c r="A51" s="7" t="s">
        <v>89</v>
      </c>
      <c r="B51" s="65">
        <v>1392</v>
      </c>
      <c r="C51" s="66">
        <v>1361</v>
      </c>
      <c r="D51" s="65">
        <v>8769</v>
      </c>
      <c r="E51" s="66">
        <v>8432</v>
      </c>
      <c r="F51" s="67"/>
      <c r="G51" s="65">
        <f t="shared" si="4"/>
        <v>31</v>
      </c>
      <c r="H51" s="66">
        <f t="shared" si="5"/>
        <v>337</v>
      </c>
      <c r="I51" s="20">
        <f t="shared" si="6"/>
        <v>2.2777369581190303E-2</v>
      </c>
      <c r="J51" s="21">
        <f t="shared" si="7"/>
        <v>3.9966793168880459E-2</v>
      </c>
    </row>
    <row r="52" spans="1:10" x14ac:dyDescent="0.2">
      <c r="A52" s="7" t="s">
        <v>91</v>
      </c>
      <c r="B52" s="65">
        <v>191</v>
      </c>
      <c r="C52" s="66">
        <v>325</v>
      </c>
      <c r="D52" s="65">
        <v>826</v>
      </c>
      <c r="E52" s="66">
        <v>1416</v>
      </c>
      <c r="F52" s="67"/>
      <c r="G52" s="65">
        <f t="shared" si="4"/>
        <v>-134</v>
      </c>
      <c r="H52" s="66">
        <f t="shared" si="5"/>
        <v>-590</v>
      </c>
      <c r="I52" s="20">
        <f t="shared" si="6"/>
        <v>-0.41230769230769232</v>
      </c>
      <c r="J52" s="21">
        <f t="shared" si="7"/>
        <v>-0.41666666666666669</v>
      </c>
    </row>
    <row r="53" spans="1:10" x14ac:dyDescent="0.2">
      <c r="A53" s="7" t="s">
        <v>92</v>
      </c>
      <c r="B53" s="65">
        <v>41</v>
      </c>
      <c r="C53" s="66">
        <v>42</v>
      </c>
      <c r="D53" s="65">
        <v>199</v>
      </c>
      <c r="E53" s="66">
        <v>189</v>
      </c>
      <c r="F53" s="67"/>
      <c r="G53" s="65">
        <f t="shared" si="4"/>
        <v>-1</v>
      </c>
      <c r="H53" s="66">
        <f t="shared" si="5"/>
        <v>10</v>
      </c>
      <c r="I53" s="20">
        <f t="shared" si="6"/>
        <v>-2.3809523809523808E-2</v>
      </c>
      <c r="J53" s="21">
        <f t="shared" si="7"/>
        <v>5.2910052910052907E-2</v>
      </c>
    </row>
    <row r="54" spans="1:10" x14ac:dyDescent="0.2">
      <c r="A54" s="142" t="s">
        <v>39</v>
      </c>
      <c r="B54" s="143">
        <v>1</v>
      </c>
      <c r="C54" s="144">
        <v>6</v>
      </c>
      <c r="D54" s="143">
        <v>22</v>
      </c>
      <c r="E54" s="144">
        <v>15</v>
      </c>
      <c r="F54" s="145"/>
      <c r="G54" s="143">
        <f t="shared" si="4"/>
        <v>-5</v>
      </c>
      <c r="H54" s="144">
        <f t="shared" si="5"/>
        <v>7</v>
      </c>
      <c r="I54" s="151">
        <f t="shared" si="6"/>
        <v>-0.83333333333333337</v>
      </c>
      <c r="J54" s="152">
        <f t="shared" si="7"/>
        <v>0.46666666666666667</v>
      </c>
    </row>
    <row r="55" spans="1:10" x14ac:dyDescent="0.2">
      <c r="A55" s="7" t="s">
        <v>40</v>
      </c>
      <c r="B55" s="65">
        <v>0</v>
      </c>
      <c r="C55" s="66">
        <v>0</v>
      </c>
      <c r="D55" s="65">
        <v>2</v>
      </c>
      <c r="E55" s="66">
        <v>0</v>
      </c>
      <c r="F55" s="67"/>
      <c r="G55" s="65">
        <f t="shared" si="4"/>
        <v>0</v>
      </c>
      <c r="H55" s="66">
        <f t="shared" si="5"/>
        <v>2</v>
      </c>
      <c r="I55" s="20" t="str">
        <f t="shared" si="6"/>
        <v>-</v>
      </c>
      <c r="J55" s="21" t="str">
        <f t="shared" si="7"/>
        <v>-</v>
      </c>
    </row>
    <row r="56" spans="1:10" x14ac:dyDescent="0.2">
      <c r="A56" s="7" t="s">
        <v>45</v>
      </c>
      <c r="B56" s="65">
        <v>5</v>
      </c>
      <c r="C56" s="66">
        <v>5</v>
      </c>
      <c r="D56" s="65">
        <v>17</v>
      </c>
      <c r="E56" s="66">
        <v>16</v>
      </c>
      <c r="F56" s="67"/>
      <c r="G56" s="65">
        <f t="shared" si="4"/>
        <v>0</v>
      </c>
      <c r="H56" s="66">
        <f t="shared" si="5"/>
        <v>1</v>
      </c>
      <c r="I56" s="20">
        <f t="shared" si="6"/>
        <v>0</v>
      </c>
      <c r="J56" s="21">
        <f t="shared" si="7"/>
        <v>6.25E-2</v>
      </c>
    </row>
    <row r="57" spans="1:10" x14ac:dyDescent="0.2">
      <c r="A57" s="7" t="s">
        <v>46</v>
      </c>
      <c r="B57" s="65">
        <v>21</v>
      </c>
      <c r="C57" s="66">
        <v>25</v>
      </c>
      <c r="D57" s="65">
        <v>98</v>
      </c>
      <c r="E57" s="66">
        <v>110</v>
      </c>
      <c r="F57" s="67"/>
      <c r="G57" s="65">
        <f t="shared" si="4"/>
        <v>-4</v>
      </c>
      <c r="H57" s="66">
        <f t="shared" si="5"/>
        <v>-12</v>
      </c>
      <c r="I57" s="20">
        <f t="shared" si="6"/>
        <v>-0.16</v>
      </c>
      <c r="J57" s="21">
        <f t="shared" si="7"/>
        <v>-0.10909090909090909</v>
      </c>
    </row>
    <row r="58" spans="1:10" x14ac:dyDescent="0.2">
      <c r="A58" s="7" t="s">
        <v>49</v>
      </c>
      <c r="B58" s="65">
        <v>61</v>
      </c>
      <c r="C58" s="66">
        <v>68</v>
      </c>
      <c r="D58" s="65">
        <v>227</v>
      </c>
      <c r="E58" s="66">
        <v>208</v>
      </c>
      <c r="F58" s="67"/>
      <c r="G58" s="65">
        <f t="shared" si="4"/>
        <v>-7</v>
      </c>
      <c r="H58" s="66">
        <f t="shared" si="5"/>
        <v>19</v>
      </c>
      <c r="I58" s="20">
        <f t="shared" si="6"/>
        <v>-0.10294117647058823</v>
      </c>
      <c r="J58" s="21">
        <f t="shared" si="7"/>
        <v>9.1346153846153841E-2</v>
      </c>
    </row>
    <row r="59" spans="1:10" x14ac:dyDescent="0.2">
      <c r="A59" s="7" t="s">
        <v>52</v>
      </c>
      <c r="B59" s="65">
        <v>8</v>
      </c>
      <c r="C59" s="66">
        <v>9</v>
      </c>
      <c r="D59" s="65">
        <v>22</v>
      </c>
      <c r="E59" s="66">
        <v>23</v>
      </c>
      <c r="F59" s="67"/>
      <c r="G59" s="65">
        <f t="shared" si="4"/>
        <v>-1</v>
      </c>
      <c r="H59" s="66">
        <f t="shared" si="5"/>
        <v>-1</v>
      </c>
      <c r="I59" s="20">
        <f t="shared" si="6"/>
        <v>-0.1111111111111111</v>
      </c>
      <c r="J59" s="21">
        <f t="shared" si="7"/>
        <v>-4.3478260869565216E-2</v>
      </c>
    </row>
    <row r="60" spans="1:10" x14ac:dyDescent="0.2">
      <c r="A60" s="7" t="s">
        <v>53</v>
      </c>
      <c r="B60" s="65">
        <v>113</v>
      </c>
      <c r="C60" s="66">
        <v>87</v>
      </c>
      <c r="D60" s="65">
        <v>491</v>
      </c>
      <c r="E60" s="66">
        <v>385</v>
      </c>
      <c r="F60" s="67"/>
      <c r="G60" s="65">
        <f t="shared" si="4"/>
        <v>26</v>
      </c>
      <c r="H60" s="66">
        <f t="shared" si="5"/>
        <v>106</v>
      </c>
      <c r="I60" s="20">
        <f t="shared" si="6"/>
        <v>0.2988505747126437</v>
      </c>
      <c r="J60" s="21">
        <f t="shared" si="7"/>
        <v>0.27532467532467531</v>
      </c>
    </row>
    <row r="61" spans="1:10" x14ac:dyDescent="0.2">
      <c r="A61" s="7" t="s">
        <v>56</v>
      </c>
      <c r="B61" s="65">
        <v>7</v>
      </c>
      <c r="C61" s="66">
        <v>6</v>
      </c>
      <c r="D61" s="65">
        <v>39</v>
      </c>
      <c r="E61" s="66">
        <v>22</v>
      </c>
      <c r="F61" s="67"/>
      <c r="G61" s="65">
        <f t="shared" si="4"/>
        <v>1</v>
      </c>
      <c r="H61" s="66">
        <f t="shared" si="5"/>
        <v>17</v>
      </c>
      <c r="I61" s="20">
        <f t="shared" si="6"/>
        <v>0.16666666666666666</v>
      </c>
      <c r="J61" s="21">
        <f t="shared" si="7"/>
        <v>0.77272727272727271</v>
      </c>
    </row>
    <row r="62" spans="1:10" x14ac:dyDescent="0.2">
      <c r="A62" s="7" t="s">
        <v>59</v>
      </c>
      <c r="B62" s="65">
        <v>25</v>
      </c>
      <c r="C62" s="66">
        <v>24</v>
      </c>
      <c r="D62" s="65">
        <v>122</v>
      </c>
      <c r="E62" s="66">
        <v>98</v>
      </c>
      <c r="F62" s="67"/>
      <c r="G62" s="65">
        <f t="shared" si="4"/>
        <v>1</v>
      </c>
      <c r="H62" s="66">
        <f t="shared" si="5"/>
        <v>24</v>
      </c>
      <c r="I62" s="20">
        <f t="shared" si="6"/>
        <v>4.1666666666666664E-2</v>
      </c>
      <c r="J62" s="21">
        <f t="shared" si="7"/>
        <v>0.24489795918367346</v>
      </c>
    </row>
    <row r="63" spans="1:10" x14ac:dyDescent="0.2">
      <c r="A63" s="7" t="s">
        <v>66</v>
      </c>
      <c r="B63" s="65">
        <v>3</v>
      </c>
      <c r="C63" s="66">
        <v>3</v>
      </c>
      <c r="D63" s="65">
        <v>18</v>
      </c>
      <c r="E63" s="66">
        <v>14</v>
      </c>
      <c r="F63" s="67"/>
      <c r="G63" s="65">
        <f t="shared" si="4"/>
        <v>0</v>
      </c>
      <c r="H63" s="66">
        <f t="shared" si="5"/>
        <v>4</v>
      </c>
      <c r="I63" s="20">
        <f t="shared" si="6"/>
        <v>0</v>
      </c>
      <c r="J63" s="21">
        <f t="shared" si="7"/>
        <v>0.2857142857142857</v>
      </c>
    </row>
    <row r="64" spans="1:10" x14ac:dyDescent="0.2">
      <c r="A64" s="7" t="s">
        <v>67</v>
      </c>
      <c r="B64" s="65">
        <v>0</v>
      </c>
      <c r="C64" s="66">
        <v>2</v>
      </c>
      <c r="D64" s="65">
        <v>5</v>
      </c>
      <c r="E64" s="66">
        <v>11</v>
      </c>
      <c r="F64" s="67"/>
      <c r="G64" s="65">
        <f t="shared" si="4"/>
        <v>-2</v>
      </c>
      <c r="H64" s="66">
        <f t="shared" si="5"/>
        <v>-6</v>
      </c>
      <c r="I64" s="20">
        <f t="shared" si="6"/>
        <v>-1</v>
      </c>
      <c r="J64" s="21">
        <f t="shared" si="7"/>
        <v>-0.54545454545454541</v>
      </c>
    </row>
    <row r="65" spans="1:10" x14ac:dyDescent="0.2">
      <c r="A65" s="7" t="s">
        <v>72</v>
      </c>
      <c r="B65" s="65">
        <v>6</v>
      </c>
      <c r="C65" s="66">
        <v>4</v>
      </c>
      <c r="D65" s="65">
        <v>20</v>
      </c>
      <c r="E65" s="66">
        <v>16</v>
      </c>
      <c r="F65" s="67"/>
      <c r="G65" s="65">
        <f t="shared" si="4"/>
        <v>2</v>
      </c>
      <c r="H65" s="66">
        <f t="shared" si="5"/>
        <v>4</v>
      </c>
      <c r="I65" s="20">
        <f t="shared" si="6"/>
        <v>0.5</v>
      </c>
      <c r="J65" s="21">
        <f t="shared" si="7"/>
        <v>0.25</v>
      </c>
    </row>
    <row r="66" spans="1:10" x14ac:dyDescent="0.2">
      <c r="A66" s="7" t="s">
        <v>83</v>
      </c>
      <c r="B66" s="65">
        <v>11</v>
      </c>
      <c r="C66" s="66">
        <v>11</v>
      </c>
      <c r="D66" s="65">
        <v>32</v>
      </c>
      <c r="E66" s="66">
        <v>59</v>
      </c>
      <c r="F66" s="67"/>
      <c r="G66" s="65">
        <f t="shared" si="4"/>
        <v>0</v>
      </c>
      <c r="H66" s="66">
        <f t="shared" si="5"/>
        <v>-27</v>
      </c>
      <c r="I66" s="20">
        <f t="shared" si="6"/>
        <v>0</v>
      </c>
      <c r="J66" s="21">
        <f t="shared" si="7"/>
        <v>-0.4576271186440678</v>
      </c>
    </row>
    <row r="67" spans="1:10" x14ac:dyDescent="0.2">
      <c r="A67" s="7" t="s">
        <v>90</v>
      </c>
      <c r="B67" s="65">
        <v>7</v>
      </c>
      <c r="C67" s="66">
        <v>1</v>
      </c>
      <c r="D67" s="65">
        <v>30</v>
      </c>
      <c r="E67" s="66">
        <v>18</v>
      </c>
      <c r="F67" s="67"/>
      <c r="G67" s="65">
        <f t="shared" si="4"/>
        <v>6</v>
      </c>
      <c r="H67" s="66">
        <f t="shared" si="5"/>
        <v>12</v>
      </c>
      <c r="I67" s="20">
        <f t="shared" si="6"/>
        <v>6</v>
      </c>
      <c r="J67" s="21">
        <f t="shared" si="7"/>
        <v>0.66666666666666663</v>
      </c>
    </row>
    <row r="68" spans="1:10" x14ac:dyDescent="0.2">
      <c r="A68" s="7" t="s">
        <v>93</v>
      </c>
      <c r="B68" s="65">
        <v>6</v>
      </c>
      <c r="C68" s="66">
        <v>4</v>
      </c>
      <c r="D68" s="65">
        <v>40</v>
      </c>
      <c r="E68" s="66">
        <v>38</v>
      </c>
      <c r="F68" s="67"/>
      <c r="G68" s="65">
        <f t="shared" si="4"/>
        <v>2</v>
      </c>
      <c r="H68" s="66">
        <f t="shared" si="5"/>
        <v>2</v>
      </c>
      <c r="I68" s="20">
        <f t="shared" si="6"/>
        <v>0.5</v>
      </c>
      <c r="J68" s="21">
        <f t="shared" si="7"/>
        <v>5.2631578947368418E-2</v>
      </c>
    </row>
    <row r="69" spans="1:10" x14ac:dyDescent="0.2">
      <c r="A69" s="7" t="s">
        <v>94</v>
      </c>
      <c r="B69" s="65">
        <v>3</v>
      </c>
      <c r="C69" s="66">
        <v>11</v>
      </c>
      <c r="D69" s="65">
        <v>28</v>
      </c>
      <c r="E69" s="66">
        <v>24</v>
      </c>
      <c r="F69" s="67"/>
      <c r="G69" s="65">
        <f t="shared" si="4"/>
        <v>-8</v>
      </c>
      <c r="H69" s="66">
        <f t="shared" si="5"/>
        <v>4</v>
      </c>
      <c r="I69" s="20">
        <f t="shared" si="6"/>
        <v>-0.72727272727272729</v>
      </c>
      <c r="J69" s="21">
        <f t="shared" si="7"/>
        <v>0.16666666666666666</v>
      </c>
    </row>
    <row r="70" spans="1:10" x14ac:dyDescent="0.2">
      <c r="A70" s="1"/>
      <c r="B70" s="68"/>
      <c r="C70" s="69"/>
      <c r="D70" s="68"/>
      <c r="E70" s="69"/>
      <c r="F70" s="70"/>
      <c r="G70" s="68"/>
      <c r="H70" s="69"/>
      <c r="I70" s="5"/>
      <c r="J70" s="6"/>
    </row>
    <row r="71" spans="1:10" s="43" customFormat="1" x14ac:dyDescent="0.2">
      <c r="A71" s="27" t="s">
        <v>5</v>
      </c>
      <c r="B71" s="71">
        <f>SUM(B6:B70)</f>
        <v>6214</v>
      </c>
      <c r="C71" s="72">
        <f>SUM(C6:C70)</f>
        <v>6802</v>
      </c>
      <c r="D71" s="71">
        <f>SUM(D6:D70)</f>
        <v>35131</v>
      </c>
      <c r="E71" s="72">
        <f>SUM(E6:E70)</f>
        <v>36274</v>
      </c>
      <c r="F71" s="73"/>
      <c r="G71" s="71">
        <f>SUM(G6:G70)</f>
        <v>-588</v>
      </c>
      <c r="H71" s="72">
        <f>SUM(H6:H70)</f>
        <v>-1143</v>
      </c>
      <c r="I71" s="37">
        <f>IF(C71=0, 0, G71/C71)</f>
        <v>-8.6445163187297849E-2</v>
      </c>
      <c r="J71" s="38">
        <f>IF(E71=0, 0, H71/E71)</f>
        <v>-3.1510172575398357E-2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105</v>
      </c>
      <c r="B2" s="202" t="s">
        <v>96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v>
      </c>
      <c r="C6" s="17">
        <v>0.11761246692149399</v>
      </c>
      <c r="D6" s="16">
        <v>7.4008710255899307E-2</v>
      </c>
      <c r="E6" s="17">
        <v>7.9947069526382503E-2</v>
      </c>
      <c r="F6" s="12"/>
      <c r="G6" s="10">
        <f t="shared" ref="G6:G37" si="0">B6-C6</f>
        <v>-0.11761246692149399</v>
      </c>
      <c r="H6" s="11">
        <f t="shared" ref="H6:H37" si="1">D6-E6</f>
        <v>-5.9383592704831956E-3</v>
      </c>
    </row>
    <row r="7" spans="1:8" x14ac:dyDescent="0.2">
      <c r="A7" s="7" t="s">
        <v>32</v>
      </c>
      <c r="B7" s="16">
        <v>3.2185387833923398E-2</v>
      </c>
      <c r="C7" s="17">
        <v>1.47015583651867E-2</v>
      </c>
      <c r="D7" s="16">
        <v>1.42324442799806E-2</v>
      </c>
      <c r="E7" s="17">
        <v>1.3783977504548699E-2</v>
      </c>
      <c r="F7" s="12"/>
      <c r="G7" s="10">
        <f t="shared" si="0"/>
        <v>1.7483829468736698E-2</v>
      </c>
      <c r="H7" s="11">
        <f t="shared" si="1"/>
        <v>4.4846677543190078E-4</v>
      </c>
    </row>
    <row r="8" spans="1:8" x14ac:dyDescent="0.2">
      <c r="A8" s="7" t="s">
        <v>33</v>
      </c>
      <c r="B8" s="16">
        <v>1.0299324106855501</v>
      </c>
      <c r="C8" s="17">
        <v>0.73507791825933499</v>
      </c>
      <c r="D8" s="16">
        <v>0.71162221399903203</v>
      </c>
      <c r="E8" s="17">
        <v>0.995203175828417</v>
      </c>
      <c r="F8" s="12"/>
      <c r="G8" s="10">
        <f t="shared" si="0"/>
        <v>0.29485449242621509</v>
      </c>
      <c r="H8" s="11">
        <f t="shared" si="1"/>
        <v>-0.28358096182938497</v>
      </c>
    </row>
    <row r="9" spans="1:8" x14ac:dyDescent="0.2">
      <c r="A9" s="7" t="s">
        <v>34</v>
      </c>
      <c r="B9" s="16">
        <v>4.8278081750885105E-2</v>
      </c>
      <c r="C9" s="17">
        <v>4.4104675095560097E-2</v>
      </c>
      <c r="D9" s="16">
        <v>2.5618399703965202E-2</v>
      </c>
      <c r="E9" s="17">
        <v>2.20543640072779E-2</v>
      </c>
      <c r="F9" s="12"/>
      <c r="G9" s="10">
        <f t="shared" si="0"/>
        <v>4.1734066553250071E-3</v>
      </c>
      <c r="H9" s="11">
        <f t="shared" si="1"/>
        <v>3.5640356966873017E-3</v>
      </c>
    </row>
    <row r="10" spans="1:8" x14ac:dyDescent="0.2">
      <c r="A10" s="7" t="s">
        <v>35</v>
      </c>
      <c r="B10" s="16">
        <v>1.35178628902478</v>
      </c>
      <c r="C10" s="17">
        <v>1.5730667450749798</v>
      </c>
      <c r="D10" s="16">
        <v>1.4716347385499999</v>
      </c>
      <c r="E10" s="17">
        <v>1.27088272591939</v>
      </c>
      <c r="F10" s="12"/>
      <c r="G10" s="10">
        <f t="shared" si="0"/>
        <v>-0.22128045605019975</v>
      </c>
      <c r="H10" s="11">
        <f t="shared" si="1"/>
        <v>0.20075201263060993</v>
      </c>
    </row>
    <row r="11" spans="1:8" x14ac:dyDescent="0.2">
      <c r="A11" s="7" t="s">
        <v>36</v>
      </c>
      <c r="B11" s="16">
        <v>0.14483424525265498</v>
      </c>
      <c r="C11" s="17">
        <v>0.16171714201705401</v>
      </c>
      <c r="D11" s="16">
        <v>0.13947795394380999</v>
      </c>
      <c r="E11" s="17">
        <v>7.4433478524563002E-2</v>
      </c>
      <c r="F11" s="12"/>
      <c r="G11" s="10">
        <f t="shared" si="0"/>
        <v>-1.6882896764399025E-2</v>
      </c>
      <c r="H11" s="11">
        <f t="shared" si="1"/>
        <v>6.5044475419246989E-2</v>
      </c>
    </row>
    <row r="12" spans="1:8" x14ac:dyDescent="0.2">
      <c r="A12" s="7" t="s">
        <v>37</v>
      </c>
      <c r="B12" s="16">
        <v>0</v>
      </c>
      <c r="C12" s="17">
        <v>0</v>
      </c>
      <c r="D12" s="16">
        <v>1.42324442799806E-2</v>
      </c>
      <c r="E12" s="17">
        <v>1.9297568506368202E-2</v>
      </c>
      <c r="F12" s="12"/>
      <c r="G12" s="10">
        <f t="shared" si="0"/>
        <v>0</v>
      </c>
      <c r="H12" s="11">
        <f t="shared" si="1"/>
        <v>-5.0651242263876021E-3</v>
      </c>
    </row>
    <row r="13" spans="1:8" x14ac:dyDescent="0.2">
      <c r="A13" s="7" t="s">
        <v>38</v>
      </c>
      <c r="B13" s="16">
        <v>0</v>
      </c>
      <c r="C13" s="17">
        <v>1.47015583651867E-2</v>
      </c>
      <c r="D13" s="16">
        <v>2.5618399703965202E-2</v>
      </c>
      <c r="E13" s="17">
        <v>8.2703865027292309E-3</v>
      </c>
      <c r="F13" s="12"/>
      <c r="G13" s="10">
        <f t="shared" si="0"/>
        <v>-1.47015583651867E-2</v>
      </c>
      <c r="H13" s="11">
        <f t="shared" si="1"/>
        <v>1.7348013201235971E-2</v>
      </c>
    </row>
    <row r="14" spans="1:8" x14ac:dyDescent="0.2">
      <c r="A14" s="7" t="s">
        <v>41</v>
      </c>
      <c r="B14" s="16">
        <v>1.6092693916961699E-2</v>
      </c>
      <c r="C14" s="17">
        <v>0</v>
      </c>
      <c r="D14" s="16">
        <v>2.2771910847969E-2</v>
      </c>
      <c r="E14" s="17">
        <v>5.5135910018194898E-3</v>
      </c>
      <c r="F14" s="12"/>
      <c r="G14" s="10">
        <f t="shared" si="0"/>
        <v>1.6092693916961699E-2</v>
      </c>
      <c r="H14" s="11">
        <f t="shared" si="1"/>
        <v>1.7258319846149509E-2</v>
      </c>
    </row>
    <row r="15" spans="1:8" x14ac:dyDescent="0.2">
      <c r="A15" s="7" t="s">
        <v>42</v>
      </c>
      <c r="B15" s="16">
        <v>0.112648857418732</v>
      </c>
      <c r="C15" s="17">
        <v>0.13231402528667999</v>
      </c>
      <c r="D15" s="16">
        <v>8.5394665679883908E-2</v>
      </c>
      <c r="E15" s="17">
        <v>6.8919887522743598E-2</v>
      </c>
      <c r="F15" s="12"/>
      <c r="G15" s="10">
        <f t="shared" si="0"/>
        <v>-1.9665167867947989E-2</v>
      </c>
      <c r="H15" s="11">
        <f t="shared" si="1"/>
        <v>1.647477815714031E-2</v>
      </c>
    </row>
    <row r="16" spans="1:8" x14ac:dyDescent="0.2">
      <c r="A16" s="7" t="s">
        <v>43</v>
      </c>
      <c r="B16" s="16">
        <v>6.4370775667846797E-2</v>
      </c>
      <c r="C16" s="17">
        <v>1.47015583651867E-2</v>
      </c>
      <c r="D16" s="16">
        <v>7.4008710255899307E-2</v>
      </c>
      <c r="E16" s="17">
        <v>6.8919887522743598E-2</v>
      </c>
      <c r="F16" s="12"/>
      <c r="G16" s="10">
        <f t="shared" si="0"/>
        <v>4.9669217302660093E-2</v>
      </c>
      <c r="H16" s="11">
        <f t="shared" si="1"/>
        <v>5.0888227331557095E-3</v>
      </c>
    </row>
    <row r="17" spans="1:8" x14ac:dyDescent="0.2">
      <c r="A17" s="7" t="s">
        <v>44</v>
      </c>
      <c r="B17" s="16">
        <v>4.9404570325072399</v>
      </c>
      <c r="C17" s="17">
        <v>7.3213760658629807</v>
      </c>
      <c r="D17" s="16">
        <v>5.2147675841849104</v>
      </c>
      <c r="E17" s="17">
        <v>6.2689529690687502</v>
      </c>
      <c r="F17" s="12"/>
      <c r="G17" s="10">
        <f t="shared" si="0"/>
        <v>-2.3809190333557408</v>
      </c>
      <c r="H17" s="11">
        <f t="shared" si="1"/>
        <v>-1.0541853848838398</v>
      </c>
    </row>
    <row r="18" spans="1:8" x14ac:dyDescent="0.2">
      <c r="A18" s="7" t="s">
        <v>47</v>
      </c>
      <c r="B18" s="16">
        <v>4.8278081750885105E-2</v>
      </c>
      <c r="C18" s="17">
        <v>1.47015583651867E-2</v>
      </c>
      <c r="D18" s="16">
        <v>3.1311377415957402E-2</v>
      </c>
      <c r="E18" s="17">
        <v>2.7567955009097402E-3</v>
      </c>
      <c r="F18" s="12"/>
      <c r="G18" s="10">
        <f t="shared" si="0"/>
        <v>3.3576523385698401E-2</v>
      </c>
      <c r="H18" s="11">
        <f t="shared" si="1"/>
        <v>2.8554581915047662E-2</v>
      </c>
    </row>
    <row r="19" spans="1:8" x14ac:dyDescent="0.2">
      <c r="A19" s="7" t="s">
        <v>48</v>
      </c>
      <c r="B19" s="16">
        <v>1.8667524943675602</v>
      </c>
      <c r="C19" s="17">
        <v>1.3819464863275499</v>
      </c>
      <c r="D19" s="16">
        <v>1.2296831857903301</v>
      </c>
      <c r="E19" s="17">
        <v>0.98417599382477805</v>
      </c>
      <c r="F19" s="12"/>
      <c r="G19" s="10">
        <f t="shared" si="0"/>
        <v>0.48480600804001028</v>
      </c>
      <c r="H19" s="11">
        <f t="shared" si="1"/>
        <v>0.24550719196555204</v>
      </c>
    </row>
    <row r="20" spans="1:8" x14ac:dyDescent="0.2">
      <c r="A20" s="7" t="s">
        <v>50</v>
      </c>
      <c r="B20" s="16">
        <v>0.94946894110074009</v>
      </c>
      <c r="C20" s="17">
        <v>0.73507791825933499</v>
      </c>
      <c r="D20" s="16">
        <v>0.95357376675870298</v>
      </c>
      <c r="E20" s="17">
        <v>1.70369961956222</v>
      </c>
      <c r="F20" s="12"/>
      <c r="G20" s="10">
        <f t="shared" si="0"/>
        <v>0.2143910228414051</v>
      </c>
      <c r="H20" s="11">
        <f t="shared" si="1"/>
        <v>-0.75012585280351707</v>
      </c>
    </row>
    <row r="21" spans="1:8" x14ac:dyDescent="0.2">
      <c r="A21" s="7" t="s">
        <v>51</v>
      </c>
      <c r="B21" s="16">
        <v>7.1290634052140298</v>
      </c>
      <c r="C21" s="17">
        <v>6.2922669802999103</v>
      </c>
      <c r="D21" s="16">
        <v>5.9007713984799803</v>
      </c>
      <c r="E21" s="17">
        <v>5.6789987318740698</v>
      </c>
      <c r="F21" s="12"/>
      <c r="G21" s="10">
        <f t="shared" si="0"/>
        <v>0.83679642491411954</v>
      </c>
      <c r="H21" s="11">
        <f t="shared" si="1"/>
        <v>0.22177266660591055</v>
      </c>
    </row>
    <row r="22" spans="1:8" x14ac:dyDescent="0.2">
      <c r="A22" s="7" t="s">
        <v>54</v>
      </c>
      <c r="B22" s="16">
        <v>4.36112005149662</v>
      </c>
      <c r="C22" s="17">
        <v>3.8224051749485399</v>
      </c>
      <c r="D22" s="16">
        <v>4.4433691042099603</v>
      </c>
      <c r="E22" s="17">
        <v>3.6499972432045</v>
      </c>
      <c r="F22" s="12"/>
      <c r="G22" s="10">
        <f t="shared" si="0"/>
        <v>0.53871487654808003</v>
      </c>
      <c r="H22" s="11">
        <f t="shared" si="1"/>
        <v>0.79337186100546031</v>
      </c>
    </row>
    <row r="23" spans="1:8" x14ac:dyDescent="0.2">
      <c r="A23" s="7" t="s">
        <v>55</v>
      </c>
      <c r="B23" s="16">
        <v>3.2185387833923398E-2</v>
      </c>
      <c r="C23" s="17">
        <v>0</v>
      </c>
      <c r="D23" s="16">
        <v>5.6929777119922604E-3</v>
      </c>
      <c r="E23" s="17">
        <v>0</v>
      </c>
      <c r="F23" s="12"/>
      <c r="G23" s="10">
        <f t="shared" si="0"/>
        <v>3.2185387833923398E-2</v>
      </c>
      <c r="H23" s="11">
        <f t="shared" si="1"/>
        <v>5.6929777119922604E-3</v>
      </c>
    </row>
    <row r="24" spans="1:8" x14ac:dyDescent="0.2">
      <c r="A24" s="7" t="s">
        <v>57</v>
      </c>
      <c r="B24" s="16">
        <v>4.8278081750885105E-2</v>
      </c>
      <c r="C24" s="17">
        <v>0.191120258747427</v>
      </c>
      <c r="D24" s="16">
        <v>7.9701687967891593E-2</v>
      </c>
      <c r="E24" s="17">
        <v>6.3406296520924096E-2</v>
      </c>
      <c r="F24" s="12"/>
      <c r="G24" s="10">
        <f t="shared" si="0"/>
        <v>-0.14284217699654189</v>
      </c>
      <c r="H24" s="11">
        <f t="shared" si="1"/>
        <v>1.6295391446967497E-2</v>
      </c>
    </row>
    <row r="25" spans="1:8" x14ac:dyDescent="0.2">
      <c r="A25" s="7" t="s">
        <v>58</v>
      </c>
      <c r="B25" s="16">
        <v>0.54715159317669804</v>
      </c>
      <c r="C25" s="17">
        <v>0.58806233460746804</v>
      </c>
      <c r="D25" s="16">
        <v>0.458284705815377</v>
      </c>
      <c r="E25" s="17">
        <v>0.487952803661024</v>
      </c>
      <c r="F25" s="12"/>
      <c r="G25" s="10">
        <f t="shared" si="0"/>
        <v>-4.0910741430770003E-2</v>
      </c>
      <c r="H25" s="11">
        <f t="shared" si="1"/>
        <v>-2.9668097845647001E-2</v>
      </c>
    </row>
    <row r="26" spans="1:8" x14ac:dyDescent="0.2">
      <c r="A26" s="7" t="s">
        <v>60</v>
      </c>
      <c r="B26" s="16">
        <v>9.0119085934985499</v>
      </c>
      <c r="C26" s="17">
        <v>6.5421934725080897</v>
      </c>
      <c r="D26" s="16">
        <v>6.5668497907830705</v>
      </c>
      <c r="E26" s="17">
        <v>5.9794894414732296</v>
      </c>
      <c r="F26" s="12"/>
      <c r="G26" s="10">
        <f t="shared" si="0"/>
        <v>2.4697151209904602</v>
      </c>
      <c r="H26" s="11">
        <f t="shared" si="1"/>
        <v>0.58736034930984093</v>
      </c>
    </row>
    <row r="27" spans="1:8" x14ac:dyDescent="0.2">
      <c r="A27" s="7" t="s">
        <v>61</v>
      </c>
      <c r="B27" s="16">
        <v>1.6092693916961699E-2</v>
      </c>
      <c r="C27" s="17">
        <v>0</v>
      </c>
      <c r="D27" s="16">
        <v>8.5394665679883897E-3</v>
      </c>
      <c r="E27" s="17">
        <v>1.3783977504548699E-2</v>
      </c>
      <c r="F27" s="12"/>
      <c r="G27" s="10">
        <f t="shared" si="0"/>
        <v>1.6092693916961699E-2</v>
      </c>
      <c r="H27" s="11">
        <f t="shared" si="1"/>
        <v>-5.2445109365603093E-3</v>
      </c>
    </row>
    <row r="28" spans="1:8" x14ac:dyDescent="0.2">
      <c r="A28" s="7" t="s">
        <v>62</v>
      </c>
      <c r="B28" s="16">
        <v>0.30576118442227201</v>
      </c>
      <c r="C28" s="17">
        <v>0.55865921787709494</v>
      </c>
      <c r="D28" s="16">
        <v>0.384275995559477</v>
      </c>
      <c r="E28" s="17">
        <v>0.46038484865192697</v>
      </c>
      <c r="F28" s="12"/>
      <c r="G28" s="10">
        <f t="shared" si="0"/>
        <v>-0.25289803345482292</v>
      </c>
      <c r="H28" s="11">
        <f t="shared" si="1"/>
        <v>-7.6108853092449968E-2</v>
      </c>
    </row>
    <row r="29" spans="1:8" x14ac:dyDescent="0.2">
      <c r="A29" s="7" t="s">
        <v>63</v>
      </c>
      <c r="B29" s="16">
        <v>0.56324428709366003</v>
      </c>
      <c r="C29" s="17">
        <v>0.86739194354601601</v>
      </c>
      <c r="D29" s="16">
        <v>0.68885030315106299</v>
      </c>
      <c r="E29" s="17">
        <v>0.70022605723107501</v>
      </c>
      <c r="F29" s="12"/>
      <c r="G29" s="10">
        <f t="shared" si="0"/>
        <v>-0.30414765645235597</v>
      </c>
      <c r="H29" s="11">
        <f t="shared" si="1"/>
        <v>-1.1375754080012013E-2</v>
      </c>
    </row>
    <row r="30" spans="1:8" x14ac:dyDescent="0.2">
      <c r="A30" s="7" t="s">
        <v>64</v>
      </c>
      <c r="B30" s="16">
        <v>0.30576118442227201</v>
      </c>
      <c r="C30" s="17">
        <v>0.49985298441634801</v>
      </c>
      <c r="D30" s="16">
        <v>0.46397768352736896</v>
      </c>
      <c r="E30" s="17">
        <v>0.56514307768649696</v>
      </c>
      <c r="F30" s="12"/>
      <c r="G30" s="10">
        <f t="shared" si="0"/>
        <v>-0.194091799994076</v>
      </c>
      <c r="H30" s="11">
        <f t="shared" si="1"/>
        <v>-0.10116539415912801</v>
      </c>
    </row>
    <row r="31" spans="1:8" x14ac:dyDescent="0.2">
      <c r="A31" s="7" t="s">
        <v>65</v>
      </c>
      <c r="B31" s="16">
        <v>0</v>
      </c>
      <c r="C31" s="17">
        <v>0</v>
      </c>
      <c r="D31" s="16">
        <v>8.5394665679883897E-3</v>
      </c>
      <c r="E31" s="17">
        <v>2.7567955009097402E-3</v>
      </c>
      <c r="F31" s="12"/>
      <c r="G31" s="10">
        <f t="shared" si="0"/>
        <v>0</v>
      </c>
      <c r="H31" s="11">
        <f t="shared" si="1"/>
        <v>5.7826710670786496E-3</v>
      </c>
    </row>
    <row r="32" spans="1:8" x14ac:dyDescent="0.2">
      <c r="A32" s="7" t="s">
        <v>68</v>
      </c>
      <c r="B32" s="16">
        <v>4.8278081750885105E-2</v>
      </c>
      <c r="C32" s="17">
        <v>2.9403116730373401E-2</v>
      </c>
      <c r="D32" s="16">
        <v>1.9925421991972898E-2</v>
      </c>
      <c r="E32" s="17">
        <v>1.3783977504548699E-2</v>
      </c>
      <c r="F32" s="12"/>
      <c r="G32" s="10">
        <f t="shared" si="0"/>
        <v>1.8874965020511704E-2</v>
      </c>
      <c r="H32" s="11">
        <f t="shared" si="1"/>
        <v>6.1414444874241993E-3</v>
      </c>
    </row>
    <row r="33" spans="1:8" x14ac:dyDescent="0.2">
      <c r="A33" s="7" t="s">
        <v>69</v>
      </c>
      <c r="B33" s="16">
        <v>5.9542967492758301</v>
      </c>
      <c r="C33" s="17">
        <v>12.981476036459899</v>
      </c>
      <c r="D33" s="16">
        <v>10.7711138310894</v>
      </c>
      <c r="E33" s="17">
        <v>12.981750013784</v>
      </c>
      <c r="F33" s="12"/>
      <c r="G33" s="10">
        <f t="shared" si="0"/>
        <v>-7.0271792871840688</v>
      </c>
      <c r="H33" s="11">
        <f t="shared" si="1"/>
        <v>-2.2106361826945999</v>
      </c>
    </row>
    <row r="34" spans="1:8" x14ac:dyDescent="0.2">
      <c r="A34" s="7" t="s">
        <v>70</v>
      </c>
      <c r="B34" s="16">
        <v>3.2185387833923398E-2</v>
      </c>
      <c r="C34" s="17">
        <v>1.47015583651867E-2</v>
      </c>
      <c r="D34" s="16">
        <v>1.42324442799806E-2</v>
      </c>
      <c r="E34" s="17">
        <v>8.2703865027292309E-3</v>
      </c>
      <c r="F34" s="12"/>
      <c r="G34" s="10">
        <f t="shared" si="0"/>
        <v>1.7483829468736698E-2</v>
      </c>
      <c r="H34" s="11">
        <f t="shared" si="1"/>
        <v>5.9620577772513689E-3</v>
      </c>
    </row>
    <row r="35" spans="1:8" x14ac:dyDescent="0.2">
      <c r="A35" s="7" t="s">
        <v>71</v>
      </c>
      <c r="B35" s="16">
        <v>3.5725780495655002</v>
      </c>
      <c r="C35" s="17">
        <v>1.83769479564834</v>
      </c>
      <c r="D35" s="16">
        <v>2.0637044205971899</v>
      </c>
      <c r="E35" s="17">
        <v>1.5658598445167302</v>
      </c>
      <c r="F35" s="12"/>
      <c r="G35" s="10">
        <f t="shared" si="0"/>
        <v>1.7348832539171601</v>
      </c>
      <c r="H35" s="11">
        <f t="shared" si="1"/>
        <v>0.49784457608045973</v>
      </c>
    </row>
    <row r="36" spans="1:8" x14ac:dyDescent="0.2">
      <c r="A36" s="7" t="s">
        <v>73</v>
      </c>
      <c r="B36" s="16">
        <v>0.30576118442227201</v>
      </c>
      <c r="C36" s="17">
        <v>0.61746545133784203</v>
      </c>
      <c r="D36" s="16">
        <v>0.236258575047679</v>
      </c>
      <c r="E36" s="17">
        <v>0.37216739262281501</v>
      </c>
      <c r="F36" s="12"/>
      <c r="G36" s="10">
        <f t="shared" si="0"/>
        <v>-0.31170426691557002</v>
      </c>
      <c r="H36" s="11">
        <f t="shared" si="1"/>
        <v>-0.13590881757513601</v>
      </c>
    </row>
    <row r="37" spans="1:8" x14ac:dyDescent="0.2">
      <c r="A37" s="7" t="s">
        <v>74</v>
      </c>
      <c r="B37" s="16">
        <v>3.7495976826520798</v>
      </c>
      <c r="C37" s="17">
        <v>2.8668038812114101</v>
      </c>
      <c r="D37" s="16">
        <v>4.5145313256098598</v>
      </c>
      <c r="E37" s="17">
        <v>3.1675580305452899</v>
      </c>
      <c r="F37" s="12"/>
      <c r="G37" s="10">
        <f t="shared" si="0"/>
        <v>0.88279380144066977</v>
      </c>
      <c r="H37" s="11">
        <f t="shared" si="1"/>
        <v>1.3469732950645699</v>
      </c>
    </row>
    <row r="38" spans="1:8" x14ac:dyDescent="0.2">
      <c r="A38" s="7" t="s">
        <v>75</v>
      </c>
      <c r="B38" s="16">
        <v>0.16092693916961701</v>
      </c>
      <c r="C38" s="17">
        <v>0.38224051749485399</v>
      </c>
      <c r="D38" s="16">
        <v>0.26756995246363602</v>
      </c>
      <c r="E38" s="17">
        <v>0.22605723107459899</v>
      </c>
      <c r="F38" s="12"/>
      <c r="G38" s="10">
        <f t="shared" ref="G38:G69" si="2">B38-C38</f>
        <v>-0.22131357832523699</v>
      </c>
      <c r="H38" s="11">
        <f t="shared" ref="H38:H69" si="3">D38-E38</f>
        <v>4.1512721389037027E-2</v>
      </c>
    </row>
    <row r="39" spans="1:8" x14ac:dyDescent="0.2">
      <c r="A39" s="7" t="s">
        <v>76</v>
      </c>
      <c r="B39" s="16">
        <v>7.85323463147731</v>
      </c>
      <c r="C39" s="17">
        <v>8.1446633343134405</v>
      </c>
      <c r="D39" s="16">
        <v>9.9940223734024105</v>
      </c>
      <c r="E39" s="17">
        <v>9.7811104372277704</v>
      </c>
      <c r="F39" s="12"/>
      <c r="G39" s="10">
        <f t="shared" si="2"/>
        <v>-0.29142870283613043</v>
      </c>
      <c r="H39" s="11">
        <f t="shared" si="3"/>
        <v>0.2129119361746401</v>
      </c>
    </row>
    <row r="40" spans="1:8" x14ac:dyDescent="0.2">
      <c r="A40" s="7" t="s">
        <v>77</v>
      </c>
      <c r="B40" s="16">
        <v>1.77019633086579</v>
      </c>
      <c r="C40" s="17">
        <v>3.8518082916789202</v>
      </c>
      <c r="D40" s="16">
        <v>2.3597392616207897</v>
      </c>
      <c r="E40" s="17">
        <v>3.6968627667199598</v>
      </c>
      <c r="F40" s="12"/>
      <c r="G40" s="10">
        <f t="shared" si="2"/>
        <v>-2.08161196081313</v>
      </c>
      <c r="H40" s="11">
        <f t="shared" si="3"/>
        <v>-1.3371235050991701</v>
      </c>
    </row>
    <row r="41" spans="1:8" x14ac:dyDescent="0.2">
      <c r="A41" s="7" t="s">
        <v>78</v>
      </c>
      <c r="B41" s="16">
        <v>1.6092693916961699E-2</v>
      </c>
      <c r="C41" s="17">
        <v>8.8209350191120292E-2</v>
      </c>
      <c r="D41" s="16">
        <v>8.5394665679883908E-2</v>
      </c>
      <c r="E41" s="17">
        <v>9.37310470309312E-2</v>
      </c>
      <c r="F41" s="12"/>
      <c r="G41" s="10">
        <f t="shared" si="2"/>
        <v>-7.2116656274158586E-2</v>
      </c>
      <c r="H41" s="11">
        <f t="shared" si="3"/>
        <v>-8.3363813510472923E-3</v>
      </c>
    </row>
    <row r="42" spans="1:8" x14ac:dyDescent="0.2">
      <c r="A42" s="7" t="s">
        <v>79</v>
      </c>
      <c r="B42" s="16">
        <v>1.6092693916961699E-2</v>
      </c>
      <c r="C42" s="17">
        <v>0</v>
      </c>
      <c r="D42" s="16">
        <v>5.4083288263926506E-2</v>
      </c>
      <c r="E42" s="17">
        <v>0</v>
      </c>
      <c r="F42" s="12"/>
      <c r="G42" s="10">
        <f t="shared" si="2"/>
        <v>1.6092693916961699E-2</v>
      </c>
      <c r="H42" s="11">
        <f t="shared" si="3"/>
        <v>5.4083288263926506E-2</v>
      </c>
    </row>
    <row r="43" spans="1:8" x14ac:dyDescent="0.2">
      <c r="A43" s="7" t="s">
        <v>80</v>
      </c>
      <c r="B43" s="16">
        <v>0.54715159317669804</v>
      </c>
      <c r="C43" s="17">
        <v>0.26462805057336097</v>
      </c>
      <c r="D43" s="16">
        <v>0.54652586035125705</v>
      </c>
      <c r="E43" s="17">
        <v>0.43557368914373901</v>
      </c>
      <c r="F43" s="12"/>
      <c r="G43" s="10">
        <f t="shared" si="2"/>
        <v>0.28252354260333706</v>
      </c>
      <c r="H43" s="11">
        <f t="shared" si="3"/>
        <v>0.11095217120751805</v>
      </c>
    </row>
    <row r="44" spans="1:8" x14ac:dyDescent="0.2">
      <c r="A44" s="7" t="s">
        <v>81</v>
      </c>
      <c r="B44" s="16">
        <v>0.57933698101062103</v>
      </c>
      <c r="C44" s="17">
        <v>0.367538959129668</v>
      </c>
      <c r="D44" s="16">
        <v>0.344425151575532</v>
      </c>
      <c r="E44" s="17">
        <v>0.23708441307823802</v>
      </c>
      <c r="F44" s="12"/>
      <c r="G44" s="10">
        <f t="shared" si="2"/>
        <v>0.21179802188095304</v>
      </c>
      <c r="H44" s="11">
        <f t="shared" si="3"/>
        <v>0.10734073849729397</v>
      </c>
    </row>
    <row r="45" spans="1:8" x14ac:dyDescent="0.2">
      <c r="A45" s="7" t="s">
        <v>82</v>
      </c>
      <c r="B45" s="16">
        <v>0.836820083682008</v>
      </c>
      <c r="C45" s="17">
        <v>1.36724492796236</v>
      </c>
      <c r="D45" s="16">
        <v>0.8681791010788189</v>
      </c>
      <c r="E45" s="17">
        <v>0.66438771571924793</v>
      </c>
      <c r="F45" s="12"/>
      <c r="G45" s="10">
        <f t="shared" si="2"/>
        <v>-0.53042484428035197</v>
      </c>
      <c r="H45" s="11">
        <f t="shared" si="3"/>
        <v>0.20379138535957098</v>
      </c>
    </row>
    <row r="46" spans="1:8" x14ac:dyDescent="0.2">
      <c r="A46" s="7" t="s">
        <v>84</v>
      </c>
      <c r="B46" s="16">
        <v>0.82072738976504711</v>
      </c>
      <c r="C46" s="17">
        <v>0.63216700970302897</v>
      </c>
      <c r="D46" s="16">
        <v>0.52090746064729199</v>
      </c>
      <c r="E46" s="17">
        <v>0.78017312675745698</v>
      </c>
      <c r="F46" s="12"/>
      <c r="G46" s="10">
        <f t="shared" si="2"/>
        <v>0.18856038006201814</v>
      </c>
      <c r="H46" s="11">
        <f t="shared" si="3"/>
        <v>-0.25926566611016499</v>
      </c>
    </row>
    <row r="47" spans="1:8" x14ac:dyDescent="0.2">
      <c r="A47" s="7" t="s">
        <v>85</v>
      </c>
      <c r="B47" s="16">
        <v>8.0463469584808503E-2</v>
      </c>
      <c r="C47" s="17">
        <v>0.102910908556307</v>
      </c>
      <c r="D47" s="16">
        <v>9.1087643391876097E-2</v>
      </c>
      <c r="E47" s="17">
        <v>8.5460660528202004E-2</v>
      </c>
      <c r="F47" s="12"/>
      <c r="G47" s="10">
        <f t="shared" si="2"/>
        <v>-2.2447438971498493E-2</v>
      </c>
      <c r="H47" s="11">
        <f t="shared" si="3"/>
        <v>5.6269828636740932E-3</v>
      </c>
    </row>
    <row r="48" spans="1:8" x14ac:dyDescent="0.2">
      <c r="A48" s="7" t="s">
        <v>86</v>
      </c>
      <c r="B48" s="16">
        <v>6.1635017701963299</v>
      </c>
      <c r="C48" s="17">
        <v>3.0138194648632801</v>
      </c>
      <c r="D48" s="16">
        <v>3.68620306851499</v>
      </c>
      <c r="E48" s="17">
        <v>4.0855709323482401</v>
      </c>
      <c r="F48" s="12"/>
      <c r="G48" s="10">
        <f t="shared" si="2"/>
        <v>3.1496823053330498</v>
      </c>
      <c r="H48" s="11">
        <f t="shared" si="3"/>
        <v>-0.39936786383325007</v>
      </c>
    </row>
    <row r="49" spans="1:8" x14ac:dyDescent="0.2">
      <c r="A49" s="7" t="s">
        <v>87</v>
      </c>
      <c r="B49" s="16">
        <v>3.8944319279047299</v>
      </c>
      <c r="C49" s="17">
        <v>2.49926492208174</v>
      </c>
      <c r="D49" s="16">
        <v>2.7070109020523199</v>
      </c>
      <c r="E49" s="17">
        <v>2.03175828417048</v>
      </c>
      <c r="F49" s="12"/>
      <c r="G49" s="10">
        <f t="shared" si="2"/>
        <v>1.3951670058229899</v>
      </c>
      <c r="H49" s="11">
        <f t="shared" si="3"/>
        <v>0.67525261788183988</v>
      </c>
    </row>
    <row r="50" spans="1:8" x14ac:dyDescent="0.2">
      <c r="A50" s="7" t="s">
        <v>88</v>
      </c>
      <c r="B50" s="16">
        <v>8.0463469584808503E-2</v>
      </c>
      <c r="C50" s="17">
        <v>0</v>
      </c>
      <c r="D50" s="16">
        <v>0.42697332839941898</v>
      </c>
      <c r="E50" s="17">
        <v>0</v>
      </c>
      <c r="F50" s="12"/>
      <c r="G50" s="10">
        <f t="shared" si="2"/>
        <v>8.0463469584808503E-2</v>
      </c>
      <c r="H50" s="11">
        <f t="shared" si="3"/>
        <v>0.42697332839941898</v>
      </c>
    </row>
    <row r="51" spans="1:8" x14ac:dyDescent="0.2">
      <c r="A51" s="7" t="s">
        <v>89</v>
      </c>
      <c r="B51" s="16">
        <v>22.401029932410697</v>
      </c>
      <c r="C51" s="17">
        <v>20.008820935019102</v>
      </c>
      <c r="D51" s="16">
        <v>24.960860778230103</v>
      </c>
      <c r="E51" s="17">
        <v>23.245299663670899</v>
      </c>
      <c r="F51" s="12"/>
      <c r="G51" s="10">
        <f t="shared" si="2"/>
        <v>2.3922089973915952</v>
      </c>
      <c r="H51" s="11">
        <f t="shared" si="3"/>
        <v>1.715561114559204</v>
      </c>
    </row>
    <row r="52" spans="1:8" x14ac:dyDescent="0.2">
      <c r="A52" s="7" t="s">
        <v>91</v>
      </c>
      <c r="B52" s="16">
        <v>3.0737045381396801</v>
      </c>
      <c r="C52" s="17">
        <v>4.77800646868568</v>
      </c>
      <c r="D52" s="16">
        <v>2.3511997950527999</v>
      </c>
      <c r="E52" s="17">
        <v>3.9036224292881996</v>
      </c>
      <c r="F52" s="12"/>
      <c r="G52" s="10">
        <f t="shared" si="2"/>
        <v>-1.7043019305459999</v>
      </c>
      <c r="H52" s="11">
        <f t="shared" si="3"/>
        <v>-1.5524226342353997</v>
      </c>
    </row>
    <row r="53" spans="1:8" x14ac:dyDescent="0.2">
      <c r="A53" s="7" t="s">
        <v>92</v>
      </c>
      <c r="B53" s="16">
        <v>0.65980045059543002</v>
      </c>
      <c r="C53" s="17">
        <v>0.61746545133784203</v>
      </c>
      <c r="D53" s="16">
        <v>0.56645128234322994</v>
      </c>
      <c r="E53" s="17">
        <v>0.52103434967194096</v>
      </c>
      <c r="F53" s="12"/>
      <c r="G53" s="10">
        <f t="shared" si="2"/>
        <v>4.2334999257587991E-2</v>
      </c>
      <c r="H53" s="11">
        <f t="shared" si="3"/>
        <v>4.541693267128899E-2</v>
      </c>
    </row>
    <row r="54" spans="1:8" x14ac:dyDescent="0.2">
      <c r="A54" s="142" t="s">
        <v>39</v>
      </c>
      <c r="B54" s="153">
        <v>1.6092693916961699E-2</v>
      </c>
      <c r="C54" s="154">
        <v>8.8209350191120292E-2</v>
      </c>
      <c r="D54" s="153">
        <v>6.2622754831914804E-2</v>
      </c>
      <c r="E54" s="154">
        <v>4.1351932513646099E-2</v>
      </c>
      <c r="F54" s="155"/>
      <c r="G54" s="156">
        <f t="shared" si="2"/>
        <v>-7.2116656274158586E-2</v>
      </c>
      <c r="H54" s="157">
        <f t="shared" si="3"/>
        <v>2.1270822318268705E-2</v>
      </c>
    </row>
    <row r="55" spans="1:8" x14ac:dyDescent="0.2">
      <c r="A55" s="7" t="s">
        <v>40</v>
      </c>
      <c r="B55" s="16">
        <v>0</v>
      </c>
      <c r="C55" s="17">
        <v>0</v>
      </c>
      <c r="D55" s="16">
        <v>5.6929777119922604E-3</v>
      </c>
      <c r="E55" s="17">
        <v>0</v>
      </c>
      <c r="F55" s="12"/>
      <c r="G55" s="10">
        <f t="shared" si="2"/>
        <v>0</v>
      </c>
      <c r="H55" s="11">
        <f t="shared" si="3"/>
        <v>5.6929777119922604E-3</v>
      </c>
    </row>
    <row r="56" spans="1:8" x14ac:dyDescent="0.2">
      <c r="A56" s="7" t="s">
        <v>45</v>
      </c>
      <c r="B56" s="16">
        <v>8.0463469584808503E-2</v>
      </c>
      <c r="C56" s="17">
        <v>7.3507791825933602E-2</v>
      </c>
      <c r="D56" s="16">
        <v>4.8390310551934199E-2</v>
      </c>
      <c r="E56" s="17">
        <v>4.4108728014555898E-2</v>
      </c>
      <c r="F56" s="12"/>
      <c r="G56" s="10">
        <f t="shared" si="2"/>
        <v>6.9556777588749008E-3</v>
      </c>
      <c r="H56" s="11">
        <f t="shared" si="3"/>
        <v>4.2815825373783006E-3</v>
      </c>
    </row>
    <row r="57" spans="1:8" x14ac:dyDescent="0.2">
      <c r="A57" s="7" t="s">
        <v>46</v>
      </c>
      <c r="B57" s="16">
        <v>0.33794657225619595</v>
      </c>
      <c r="C57" s="17">
        <v>0.367538959129668</v>
      </c>
      <c r="D57" s="16">
        <v>0.27895590788762098</v>
      </c>
      <c r="E57" s="17">
        <v>0.30324750510007198</v>
      </c>
      <c r="F57" s="12"/>
      <c r="G57" s="10">
        <f t="shared" si="2"/>
        <v>-2.9592386873472043E-2</v>
      </c>
      <c r="H57" s="11">
        <f t="shared" si="3"/>
        <v>-2.4291597212450999E-2</v>
      </c>
    </row>
    <row r="58" spans="1:8" x14ac:dyDescent="0.2">
      <c r="A58" s="7" t="s">
        <v>49</v>
      </c>
      <c r="B58" s="16">
        <v>0.98165432893466387</v>
      </c>
      <c r="C58" s="17">
        <v>0.99970596883269602</v>
      </c>
      <c r="D58" s="16">
        <v>0.64615297031112096</v>
      </c>
      <c r="E58" s="17">
        <v>0.57341346418922601</v>
      </c>
      <c r="F58" s="12"/>
      <c r="G58" s="10">
        <f t="shared" si="2"/>
        <v>-1.8051639898032157E-2</v>
      </c>
      <c r="H58" s="11">
        <f t="shared" si="3"/>
        <v>7.2739506121894948E-2</v>
      </c>
    </row>
    <row r="59" spans="1:8" x14ac:dyDescent="0.2">
      <c r="A59" s="7" t="s">
        <v>52</v>
      </c>
      <c r="B59" s="16">
        <v>0.12874155133569398</v>
      </c>
      <c r="C59" s="17">
        <v>0.13231402528667999</v>
      </c>
      <c r="D59" s="16">
        <v>6.2622754831914804E-2</v>
      </c>
      <c r="E59" s="17">
        <v>6.3406296520924096E-2</v>
      </c>
      <c r="F59" s="12"/>
      <c r="G59" s="10">
        <f t="shared" si="2"/>
        <v>-3.5724739509860048E-3</v>
      </c>
      <c r="H59" s="11">
        <f t="shared" si="3"/>
        <v>-7.8354168900929277E-4</v>
      </c>
    </row>
    <row r="60" spans="1:8" x14ac:dyDescent="0.2">
      <c r="A60" s="7" t="s">
        <v>53</v>
      </c>
      <c r="B60" s="16">
        <v>1.8184744126166701</v>
      </c>
      <c r="C60" s="17">
        <v>1.2790355777712399</v>
      </c>
      <c r="D60" s="16">
        <v>1.3976260282941</v>
      </c>
      <c r="E60" s="17">
        <v>1.06136626785025</v>
      </c>
      <c r="F60" s="12"/>
      <c r="G60" s="10">
        <f t="shared" si="2"/>
        <v>0.5394388348454302</v>
      </c>
      <c r="H60" s="11">
        <f t="shared" si="3"/>
        <v>0.33625976044384998</v>
      </c>
    </row>
    <row r="61" spans="1:8" x14ac:dyDescent="0.2">
      <c r="A61" s="7" t="s">
        <v>56</v>
      </c>
      <c r="B61" s="16">
        <v>0.112648857418732</v>
      </c>
      <c r="C61" s="17">
        <v>8.8209350191120292E-2</v>
      </c>
      <c r="D61" s="16">
        <v>0.111013065383849</v>
      </c>
      <c r="E61" s="17">
        <v>6.0649501020014297E-2</v>
      </c>
      <c r="F61" s="12"/>
      <c r="G61" s="10">
        <f t="shared" si="2"/>
        <v>2.4439507227611706E-2</v>
      </c>
      <c r="H61" s="11">
        <f t="shared" si="3"/>
        <v>5.0363564363834705E-2</v>
      </c>
    </row>
    <row r="62" spans="1:8" x14ac:dyDescent="0.2">
      <c r="A62" s="7" t="s">
        <v>59</v>
      </c>
      <c r="B62" s="16">
        <v>0.40231734792404195</v>
      </c>
      <c r="C62" s="17">
        <v>0.352837400764481</v>
      </c>
      <c r="D62" s="16">
        <v>0.34727164043152797</v>
      </c>
      <c r="E62" s="17">
        <v>0.27016595908915503</v>
      </c>
      <c r="F62" s="12"/>
      <c r="G62" s="10">
        <f t="shared" si="2"/>
        <v>4.9479947159560944E-2</v>
      </c>
      <c r="H62" s="11">
        <f t="shared" si="3"/>
        <v>7.7105681342372945E-2</v>
      </c>
    </row>
    <row r="63" spans="1:8" x14ac:dyDescent="0.2">
      <c r="A63" s="7" t="s">
        <v>66</v>
      </c>
      <c r="B63" s="16">
        <v>4.8278081750885105E-2</v>
      </c>
      <c r="C63" s="17">
        <v>4.4104675095560097E-2</v>
      </c>
      <c r="D63" s="16">
        <v>5.1236799407930307E-2</v>
      </c>
      <c r="E63" s="17">
        <v>3.8595137012736404E-2</v>
      </c>
      <c r="F63" s="12"/>
      <c r="G63" s="10">
        <f t="shared" si="2"/>
        <v>4.1734066553250071E-3</v>
      </c>
      <c r="H63" s="11">
        <f t="shared" si="3"/>
        <v>1.2641662395193903E-2</v>
      </c>
    </row>
    <row r="64" spans="1:8" x14ac:dyDescent="0.2">
      <c r="A64" s="7" t="s">
        <v>67</v>
      </c>
      <c r="B64" s="16">
        <v>0</v>
      </c>
      <c r="C64" s="17">
        <v>2.9403116730373401E-2</v>
      </c>
      <c r="D64" s="16">
        <v>1.42324442799806E-2</v>
      </c>
      <c r="E64" s="17">
        <v>3.0324750510007201E-2</v>
      </c>
      <c r="F64" s="12"/>
      <c r="G64" s="10">
        <f t="shared" si="2"/>
        <v>-2.9403116730373401E-2</v>
      </c>
      <c r="H64" s="11">
        <f t="shared" si="3"/>
        <v>-1.6092306230026603E-2</v>
      </c>
    </row>
    <row r="65" spans="1:8" x14ac:dyDescent="0.2">
      <c r="A65" s="7" t="s">
        <v>72</v>
      </c>
      <c r="B65" s="16">
        <v>9.6556163501770209E-2</v>
      </c>
      <c r="C65" s="17">
        <v>5.8806233460746801E-2</v>
      </c>
      <c r="D65" s="16">
        <v>5.69297771199226E-2</v>
      </c>
      <c r="E65" s="17">
        <v>4.4108728014555898E-2</v>
      </c>
      <c r="F65" s="12"/>
      <c r="G65" s="10">
        <f t="shared" si="2"/>
        <v>3.7749930041023408E-2</v>
      </c>
      <c r="H65" s="11">
        <f t="shared" si="3"/>
        <v>1.2821049105366703E-2</v>
      </c>
    </row>
    <row r="66" spans="1:8" x14ac:dyDescent="0.2">
      <c r="A66" s="7" t="s">
        <v>83</v>
      </c>
      <c r="B66" s="16">
        <v>0.177019633086579</v>
      </c>
      <c r="C66" s="17">
        <v>0.16171714201705401</v>
      </c>
      <c r="D66" s="16">
        <v>9.1087643391876097E-2</v>
      </c>
      <c r="E66" s="17">
        <v>0.16265093455367499</v>
      </c>
      <c r="F66" s="12"/>
      <c r="G66" s="10">
        <f t="shared" si="2"/>
        <v>1.5302491069524998E-2</v>
      </c>
      <c r="H66" s="11">
        <f t="shared" si="3"/>
        <v>-7.1563291161798895E-2</v>
      </c>
    </row>
    <row r="67" spans="1:8" x14ac:dyDescent="0.2">
      <c r="A67" s="7" t="s">
        <v>90</v>
      </c>
      <c r="B67" s="16">
        <v>0.112648857418732</v>
      </c>
      <c r="C67" s="17">
        <v>1.47015583651867E-2</v>
      </c>
      <c r="D67" s="16">
        <v>8.5394665679883908E-2</v>
      </c>
      <c r="E67" s="17">
        <v>4.9622319016375392E-2</v>
      </c>
      <c r="F67" s="12"/>
      <c r="G67" s="10">
        <f t="shared" si="2"/>
        <v>9.7947299053545295E-2</v>
      </c>
      <c r="H67" s="11">
        <f t="shared" si="3"/>
        <v>3.5772346663508515E-2</v>
      </c>
    </row>
    <row r="68" spans="1:8" x14ac:dyDescent="0.2">
      <c r="A68" s="7" t="s">
        <v>93</v>
      </c>
      <c r="B68" s="16">
        <v>9.6556163501770209E-2</v>
      </c>
      <c r="C68" s="17">
        <v>5.8806233460746801E-2</v>
      </c>
      <c r="D68" s="16">
        <v>0.11385955423984501</v>
      </c>
      <c r="E68" s="17">
        <v>0.10475822903456999</v>
      </c>
      <c r="F68" s="12"/>
      <c r="G68" s="10">
        <f t="shared" si="2"/>
        <v>3.7749930041023408E-2</v>
      </c>
      <c r="H68" s="11">
        <f t="shared" si="3"/>
        <v>9.1013252052750127E-3</v>
      </c>
    </row>
    <row r="69" spans="1:8" x14ac:dyDescent="0.2">
      <c r="A69" s="7" t="s">
        <v>94</v>
      </c>
      <c r="B69" s="16">
        <v>4.8278081750885105E-2</v>
      </c>
      <c r="C69" s="17">
        <v>0.16171714201705401</v>
      </c>
      <c r="D69" s="16">
        <v>7.9701687967891593E-2</v>
      </c>
      <c r="E69" s="17">
        <v>6.6163092021833805E-2</v>
      </c>
      <c r="F69" s="12"/>
      <c r="G69" s="10">
        <f t="shared" si="2"/>
        <v>-0.1134390602661689</v>
      </c>
      <c r="H69" s="11">
        <f t="shared" si="3"/>
        <v>1.3538595946057788E-2</v>
      </c>
    </row>
    <row r="70" spans="1:8" x14ac:dyDescent="0.2">
      <c r="A70" s="1"/>
      <c r="B70" s="18"/>
      <c r="C70" s="19"/>
      <c r="D70" s="18"/>
      <c r="E70" s="19"/>
      <c r="F70" s="15"/>
      <c r="G70" s="13"/>
      <c r="H70" s="14"/>
    </row>
    <row r="71" spans="1:8" s="43" customFormat="1" x14ac:dyDescent="0.2">
      <c r="A71" s="27" t="s">
        <v>5</v>
      </c>
      <c r="B71" s="44">
        <f>SUM(B6:B70)</f>
        <v>100</v>
      </c>
      <c r="C71" s="45">
        <f>SUM(C6:C70)</f>
        <v>100.00000000000001</v>
      </c>
      <c r="D71" s="44">
        <f>SUM(D6:D70)</f>
        <v>100.00000000000013</v>
      </c>
      <c r="E71" s="45">
        <f>SUM(E6:E70)</f>
        <v>99.999999999999943</v>
      </c>
      <c r="F71" s="49"/>
      <c r="G71" s="50">
        <f>SUM(G6:G70)</f>
        <v>-1.5237811012980274E-14</v>
      </c>
      <c r="H71" s="51">
        <f>SUM(H6:H70)</f>
        <v>1.5557000132560006E-13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106</v>
      </c>
      <c r="B7" s="78">
        <f>SUM($B8:$B11)</f>
        <v>1091</v>
      </c>
      <c r="C7" s="79">
        <f>SUM($C8:$C11)</f>
        <v>1282</v>
      </c>
      <c r="D7" s="78">
        <f>SUM($D8:$D11)</f>
        <v>6597</v>
      </c>
      <c r="E7" s="79">
        <f>SUM($E8:$E11)</f>
        <v>7135</v>
      </c>
      <c r="F7" s="80"/>
      <c r="G7" s="78">
        <f>B7-C7</f>
        <v>-191</v>
      </c>
      <c r="H7" s="79">
        <f>D7-E7</f>
        <v>-538</v>
      </c>
      <c r="I7" s="54">
        <f>IF(C7=0, "-", IF(G7/C7&lt;10, G7/C7, "&gt;999%"))</f>
        <v>-0.14898595943837753</v>
      </c>
      <c r="J7" s="55">
        <f>IF(E7=0, "-", IF(H7/E7&lt;10, H7/E7, "&gt;999%"))</f>
        <v>-7.5402943237561318E-2</v>
      </c>
    </row>
    <row r="8" spans="1:10" x14ac:dyDescent="0.2">
      <c r="A8" s="158" t="s">
        <v>155</v>
      </c>
      <c r="B8" s="65">
        <v>615</v>
      </c>
      <c r="C8" s="66">
        <v>700</v>
      </c>
      <c r="D8" s="65">
        <v>3854</v>
      </c>
      <c r="E8" s="66">
        <v>4130</v>
      </c>
      <c r="F8" s="67"/>
      <c r="G8" s="65">
        <f>B8-C8</f>
        <v>-85</v>
      </c>
      <c r="H8" s="66">
        <f>D8-E8</f>
        <v>-276</v>
      </c>
      <c r="I8" s="8">
        <f>IF(C8=0, "-", IF(G8/C8&lt;10, G8/C8, "&gt;999%"))</f>
        <v>-0.12142857142857143</v>
      </c>
      <c r="J8" s="9">
        <f>IF(E8=0, "-", IF(H8/E8&lt;10, H8/E8, "&gt;999%"))</f>
        <v>-6.6828087167070213E-2</v>
      </c>
    </row>
    <row r="9" spans="1:10" x14ac:dyDescent="0.2">
      <c r="A9" s="158" t="s">
        <v>156</v>
      </c>
      <c r="B9" s="65">
        <v>327</v>
      </c>
      <c r="C9" s="66">
        <v>423</v>
      </c>
      <c r="D9" s="65">
        <v>1905</v>
      </c>
      <c r="E9" s="66">
        <v>2154</v>
      </c>
      <c r="F9" s="67"/>
      <c r="G9" s="65">
        <f>B9-C9</f>
        <v>-96</v>
      </c>
      <c r="H9" s="66">
        <f>D9-E9</f>
        <v>-249</v>
      </c>
      <c r="I9" s="8">
        <f>IF(C9=0, "-", IF(G9/C9&lt;10, G9/C9, "&gt;999%"))</f>
        <v>-0.22695035460992907</v>
      </c>
      <c r="J9" s="9">
        <f>IF(E9=0, "-", IF(H9/E9&lt;10, H9/E9, "&gt;999%"))</f>
        <v>-0.11559888579387187</v>
      </c>
    </row>
    <row r="10" spans="1:10" x14ac:dyDescent="0.2">
      <c r="A10" s="158" t="s">
        <v>157</v>
      </c>
      <c r="B10" s="65">
        <v>29</v>
      </c>
      <c r="C10" s="66">
        <v>41</v>
      </c>
      <c r="D10" s="65">
        <v>186</v>
      </c>
      <c r="E10" s="66">
        <v>324</v>
      </c>
      <c r="F10" s="67"/>
      <c r="G10" s="65">
        <f>B10-C10</f>
        <v>-12</v>
      </c>
      <c r="H10" s="66">
        <f>D10-E10</f>
        <v>-138</v>
      </c>
      <c r="I10" s="8">
        <f>IF(C10=0, "-", IF(G10/C10&lt;10, G10/C10, "&gt;999%"))</f>
        <v>-0.29268292682926828</v>
      </c>
      <c r="J10" s="9">
        <f>IF(E10=0, "-", IF(H10/E10&lt;10, H10/E10, "&gt;999%"))</f>
        <v>-0.42592592592592593</v>
      </c>
    </row>
    <row r="11" spans="1:10" x14ac:dyDescent="0.2">
      <c r="A11" s="158" t="s">
        <v>158</v>
      </c>
      <c r="B11" s="65">
        <v>120</v>
      </c>
      <c r="C11" s="66">
        <v>118</v>
      </c>
      <c r="D11" s="65">
        <v>652</v>
      </c>
      <c r="E11" s="66">
        <v>527</v>
      </c>
      <c r="F11" s="67"/>
      <c r="G11" s="65">
        <f>B11-C11</f>
        <v>2</v>
      </c>
      <c r="H11" s="66">
        <f>D11-E11</f>
        <v>125</v>
      </c>
      <c r="I11" s="8">
        <f>IF(C11=0, "-", IF(G11/C11&lt;10, G11/C11, "&gt;999%"))</f>
        <v>1.6949152542372881E-2</v>
      </c>
      <c r="J11" s="9">
        <f>IF(E11=0, "-", IF(H11/E11&lt;10, H11/E11, "&gt;999%"))</f>
        <v>0.23719165085388993</v>
      </c>
    </row>
    <row r="12" spans="1:10" x14ac:dyDescent="0.2">
      <c r="A12" s="7"/>
      <c r="B12" s="65"/>
      <c r="C12" s="66"/>
      <c r="D12" s="65"/>
      <c r="E12" s="66"/>
      <c r="F12" s="67"/>
      <c r="G12" s="65"/>
      <c r="H12" s="66"/>
      <c r="I12" s="8"/>
      <c r="J12" s="9"/>
    </row>
    <row r="13" spans="1:10" s="160" customFormat="1" x14ac:dyDescent="0.2">
      <c r="A13" s="159" t="s">
        <v>115</v>
      </c>
      <c r="B13" s="78">
        <f>SUM($B14:$B17)</f>
        <v>3222</v>
      </c>
      <c r="C13" s="79">
        <f>SUM($C14:$C17)</f>
        <v>3461</v>
      </c>
      <c r="D13" s="78">
        <f>SUM($D14:$D17)</f>
        <v>18536</v>
      </c>
      <c r="E13" s="79">
        <f>SUM($E14:$E17)</f>
        <v>19315</v>
      </c>
      <c r="F13" s="80"/>
      <c r="G13" s="78">
        <f>B13-C13</f>
        <v>-239</v>
      </c>
      <c r="H13" s="79">
        <f>D13-E13</f>
        <v>-779</v>
      </c>
      <c r="I13" s="54">
        <f>IF(C13=0, "-", IF(G13/C13&lt;10, G13/C13, "&gt;999%"))</f>
        <v>-6.9055186362323023E-2</v>
      </c>
      <c r="J13" s="55">
        <f>IF(E13=0, "-", IF(H13/E13&lt;10, H13/E13, "&gt;999%"))</f>
        <v>-4.0331348692725859E-2</v>
      </c>
    </row>
    <row r="14" spans="1:10" x14ac:dyDescent="0.2">
      <c r="A14" s="158" t="s">
        <v>155</v>
      </c>
      <c r="B14" s="65">
        <v>2101</v>
      </c>
      <c r="C14" s="66">
        <v>2175</v>
      </c>
      <c r="D14" s="65">
        <v>12240</v>
      </c>
      <c r="E14" s="66">
        <v>12035</v>
      </c>
      <c r="F14" s="67"/>
      <c r="G14" s="65">
        <f>B14-C14</f>
        <v>-74</v>
      </c>
      <c r="H14" s="66">
        <f>D14-E14</f>
        <v>205</v>
      </c>
      <c r="I14" s="8">
        <f>IF(C14=0, "-", IF(G14/C14&lt;10, G14/C14, "&gt;999%"))</f>
        <v>-3.4022988505747129E-2</v>
      </c>
      <c r="J14" s="9">
        <f>IF(E14=0, "-", IF(H14/E14&lt;10, H14/E14, "&gt;999%"))</f>
        <v>1.7033651848774409E-2</v>
      </c>
    </row>
    <row r="15" spans="1:10" x14ac:dyDescent="0.2">
      <c r="A15" s="158" t="s">
        <v>156</v>
      </c>
      <c r="B15" s="65">
        <v>935</v>
      </c>
      <c r="C15" s="66">
        <v>1108</v>
      </c>
      <c r="D15" s="65">
        <v>5116</v>
      </c>
      <c r="E15" s="66">
        <v>6034</v>
      </c>
      <c r="F15" s="67"/>
      <c r="G15" s="65">
        <f>B15-C15</f>
        <v>-173</v>
      </c>
      <c r="H15" s="66">
        <f>D15-E15</f>
        <v>-918</v>
      </c>
      <c r="I15" s="8">
        <f>IF(C15=0, "-", IF(G15/C15&lt;10, G15/C15, "&gt;999%"))</f>
        <v>-0.15613718411552346</v>
      </c>
      <c r="J15" s="9">
        <f>IF(E15=0, "-", IF(H15/E15&lt;10, H15/E15, "&gt;999%"))</f>
        <v>-0.1521378853165396</v>
      </c>
    </row>
    <row r="16" spans="1:10" x14ac:dyDescent="0.2">
      <c r="A16" s="158" t="s">
        <v>157</v>
      </c>
      <c r="B16" s="65">
        <v>97</v>
      </c>
      <c r="C16" s="66">
        <v>71</v>
      </c>
      <c r="D16" s="65">
        <v>564</v>
      </c>
      <c r="E16" s="66">
        <v>556</v>
      </c>
      <c r="F16" s="67"/>
      <c r="G16" s="65">
        <f>B16-C16</f>
        <v>26</v>
      </c>
      <c r="H16" s="66">
        <f>D16-E16</f>
        <v>8</v>
      </c>
      <c r="I16" s="8">
        <f>IF(C16=0, "-", IF(G16/C16&lt;10, G16/C16, "&gt;999%"))</f>
        <v>0.36619718309859156</v>
      </c>
      <c r="J16" s="9">
        <f>IF(E16=0, "-", IF(H16/E16&lt;10, H16/E16, "&gt;999%"))</f>
        <v>1.4388489208633094E-2</v>
      </c>
    </row>
    <row r="17" spans="1:10" x14ac:dyDescent="0.2">
      <c r="A17" s="158" t="s">
        <v>158</v>
      </c>
      <c r="B17" s="65">
        <v>89</v>
      </c>
      <c r="C17" s="66">
        <v>107</v>
      </c>
      <c r="D17" s="65">
        <v>616</v>
      </c>
      <c r="E17" s="66">
        <v>690</v>
      </c>
      <c r="F17" s="67"/>
      <c r="G17" s="65">
        <f>B17-C17</f>
        <v>-18</v>
      </c>
      <c r="H17" s="66">
        <f>D17-E17</f>
        <v>-74</v>
      </c>
      <c r="I17" s="8">
        <f>IF(C17=0, "-", IF(G17/C17&lt;10, G17/C17, "&gt;999%"))</f>
        <v>-0.16822429906542055</v>
      </c>
      <c r="J17" s="9">
        <f>IF(E17=0, "-", IF(H17/E17&lt;10, H17/E17, "&gt;999%"))</f>
        <v>-0.1072463768115942</v>
      </c>
    </row>
    <row r="18" spans="1:10" x14ac:dyDescent="0.2">
      <c r="A18" s="22"/>
      <c r="B18" s="74"/>
      <c r="C18" s="75"/>
      <c r="D18" s="74"/>
      <c r="E18" s="75"/>
      <c r="F18" s="76"/>
      <c r="G18" s="74"/>
      <c r="H18" s="75"/>
      <c r="I18" s="23"/>
      <c r="J18" s="24"/>
    </row>
    <row r="19" spans="1:10" s="160" customFormat="1" x14ac:dyDescent="0.2">
      <c r="A19" s="159" t="s">
        <v>121</v>
      </c>
      <c r="B19" s="78">
        <f>SUM($B20:$B23)</f>
        <v>1577</v>
      </c>
      <c r="C19" s="79">
        <f>SUM($C20:$C23)</f>
        <v>1719</v>
      </c>
      <c r="D19" s="78">
        <f>SUM($D20:$D23)</f>
        <v>8545</v>
      </c>
      <c r="E19" s="79">
        <f>SUM($E20:$E23)</f>
        <v>8488</v>
      </c>
      <c r="F19" s="80"/>
      <c r="G19" s="78">
        <f>B19-C19</f>
        <v>-142</v>
      </c>
      <c r="H19" s="79">
        <f>D19-E19</f>
        <v>57</v>
      </c>
      <c r="I19" s="54">
        <f>IF(C19=0, "-", IF(G19/C19&lt;10, G19/C19, "&gt;999%"))</f>
        <v>-8.2606166375799886E-2</v>
      </c>
      <c r="J19" s="55">
        <f>IF(E19=0, "-", IF(H19/E19&lt;10, H19/E19, "&gt;999%"))</f>
        <v>6.715362865221489E-3</v>
      </c>
    </row>
    <row r="20" spans="1:10" x14ac:dyDescent="0.2">
      <c r="A20" s="158" t="s">
        <v>155</v>
      </c>
      <c r="B20" s="65">
        <v>429</v>
      </c>
      <c r="C20" s="66">
        <v>452</v>
      </c>
      <c r="D20" s="65">
        <v>2458</v>
      </c>
      <c r="E20" s="66">
        <v>2324</v>
      </c>
      <c r="F20" s="67"/>
      <c r="G20" s="65">
        <f>B20-C20</f>
        <v>-23</v>
      </c>
      <c r="H20" s="66">
        <f>D20-E20</f>
        <v>134</v>
      </c>
      <c r="I20" s="8">
        <f>IF(C20=0, "-", IF(G20/C20&lt;10, G20/C20, "&gt;999%"))</f>
        <v>-5.0884955752212392E-2</v>
      </c>
      <c r="J20" s="9">
        <f>IF(E20=0, "-", IF(H20/E20&lt;10, H20/E20, "&gt;999%"))</f>
        <v>5.7659208261617897E-2</v>
      </c>
    </row>
    <row r="21" spans="1:10" x14ac:dyDescent="0.2">
      <c r="A21" s="158" t="s">
        <v>156</v>
      </c>
      <c r="B21" s="65">
        <v>1015</v>
      </c>
      <c r="C21" s="66">
        <v>1169</v>
      </c>
      <c r="D21" s="65">
        <v>5304</v>
      </c>
      <c r="E21" s="66">
        <v>5466</v>
      </c>
      <c r="F21" s="67"/>
      <c r="G21" s="65">
        <f>B21-C21</f>
        <v>-154</v>
      </c>
      <c r="H21" s="66">
        <f>D21-E21</f>
        <v>-162</v>
      </c>
      <c r="I21" s="8">
        <f>IF(C21=0, "-", IF(G21/C21&lt;10, G21/C21, "&gt;999%"))</f>
        <v>-0.1317365269461078</v>
      </c>
      <c r="J21" s="9">
        <f>IF(E21=0, "-", IF(H21/E21&lt;10, H21/E21, "&gt;999%"))</f>
        <v>-2.9637760702524697E-2</v>
      </c>
    </row>
    <row r="22" spans="1:10" x14ac:dyDescent="0.2">
      <c r="A22" s="158" t="s">
        <v>157</v>
      </c>
      <c r="B22" s="65">
        <v>52</v>
      </c>
      <c r="C22" s="66">
        <v>56</v>
      </c>
      <c r="D22" s="65">
        <v>338</v>
      </c>
      <c r="E22" s="66">
        <v>331</v>
      </c>
      <c r="F22" s="67"/>
      <c r="G22" s="65">
        <f>B22-C22</f>
        <v>-4</v>
      </c>
      <c r="H22" s="66">
        <f>D22-E22</f>
        <v>7</v>
      </c>
      <c r="I22" s="8">
        <f>IF(C22=0, "-", IF(G22/C22&lt;10, G22/C22, "&gt;999%"))</f>
        <v>-7.1428571428571425E-2</v>
      </c>
      <c r="J22" s="9">
        <f>IF(E22=0, "-", IF(H22/E22&lt;10, H22/E22, "&gt;999%"))</f>
        <v>2.1148036253776436E-2</v>
      </c>
    </row>
    <row r="23" spans="1:10" x14ac:dyDescent="0.2">
      <c r="A23" s="158" t="s">
        <v>158</v>
      </c>
      <c r="B23" s="65">
        <v>81</v>
      </c>
      <c r="C23" s="66">
        <v>42</v>
      </c>
      <c r="D23" s="65">
        <v>445</v>
      </c>
      <c r="E23" s="66">
        <v>367</v>
      </c>
      <c r="F23" s="67"/>
      <c r="G23" s="65">
        <f>B23-C23</f>
        <v>39</v>
      </c>
      <c r="H23" s="66">
        <f>D23-E23</f>
        <v>78</v>
      </c>
      <c r="I23" s="8">
        <f>IF(C23=0, "-", IF(G23/C23&lt;10, G23/C23, "&gt;999%"))</f>
        <v>0.9285714285714286</v>
      </c>
      <c r="J23" s="9">
        <f>IF(E23=0, "-", IF(H23/E23&lt;10, H23/E23, "&gt;999%"))</f>
        <v>0.21253405994550409</v>
      </c>
    </row>
    <row r="24" spans="1:10" x14ac:dyDescent="0.2">
      <c r="A24" s="7"/>
      <c r="B24" s="65"/>
      <c r="C24" s="66"/>
      <c r="D24" s="65"/>
      <c r="E24" s="66"/>
      <c r="F24" s="67"/>
      <c r="G24" s="65"/>
      <c r="H24" s="66"/>
      <c r="I24" s="8"/>
      <c r="J24" s="9"/>
    </row>
    <row r="25" spans="1:10" s="43" customFormat="1" x14ac:dyDescent="0.2">
      <c r="A25" s="53" t="s">
        <v>29</v>
      </c>
      <c r="B25" s="78">
        <f>SUM($B26:$B29)</f>
        <v>5890</v>
      </c>
      <c r="C25" s="79">
        <f>SUM($C26:$C29)</f>
        <v>6462</v>
      </c>
      <c r="D25" s="78">
        <f>SUM($D26:$D29)</f>
        <v>33678</v>
      </c>
      <c r="E25" s="79">
        <f>SUM($E26:$E29)</f>
        <v>34938</v>
      </c>
      <c r="F25" s="80"/>
      <c r="G25" s="78">
        <f>B25-C25</f>
        <v>-572</v>
      </c>
      <c r="H25" s="79">
        <f>D25-E25</f>
        <v>-1260</v>
      </c>
      <c r="I25" s="54">
        <f>IF(C25=0, "-", IF(G25/C25&lt;10, G25/C25, "&gt;999%"))</f>
        <v>-8.8517486846177648E-2</v>
      </c>
      <c r="J25" s="55">
        <f>IF(E25=0, "-", IF(H25/E25&lt;10, H25/E25, "&gt;999%"))</f>
        <v>-3.6063884595569293E-2</v>
      </c>
    </row>
    <row r="26" spans="1:10" x14ac:dyDescent="0.2">
      <c r="A26" s="158" t="s">
        <v>155</v>
      </c>
      <c r="B26" s="65">
        <v>3145</v>
      </c>
      <c r="C26" s="66">
        <v>3327</v>
      </c>
      <c r="D26" s="65">
        <v>18552</v>
      </c>
      <c r="E26" s="66">
        <v>18489</v>
      </c>
      <c r="F26" s="67"/>
      <c r="G26" s="65">
        <f>B26-C26</f>
        <v>-182</v>
      </c>
      <c r="H26" s="66">
        <f>D26-E26</f>
        <v>63</v>
      </c>
      <c r="I26" s="8">
        <f>IF(C26=0, "-", IF(G26/C26&lt;10, G26/C26, "&gt;999%"))</f>
        <v>-5.4703937481214306E-2</v>
      </c>
      <c r="J26" s="9">
        <f>IF(E26=0, "-", IF(H26/E26&lt;10, H26/E26, "&gt;999%"))</f>
        <v>3.4074314457244849E-3</v>
      </c>
    </row>
    <row r="27" spans="1:10" x14ac:dyDescent="0.2">
      <c r="A27" s="158" t="s">
        <v>156</v>
      </c>
      <c r="B27" s="65">
        <v>2277</v>
      </c>
      <c r="C27" s="66">
        <v>2700</v>
      </c>
      <c r="D27" s="65">
        <v>12325</v>
      </c>
      <c r="E27" s="66">
        <v>13654</v>
      </c>
      <c r="F27" s="67"/>
      <c r="G27" s="65">
        <f>B27-C27</f>
        <v>-423</v>
      </c>
      <c r="H27" s="66">
        <f>D27-E27</f>
        <v>-1329</v>
      </c>
      <c r="I27" s="8">
        <f>IF(C27=0, "-", IF(G27/C27&lt;10, G27/C27, "&gt;999%"))</f>
        <v>-0.15666666666666668</v>
      </c>
      <c r="J27" s="9">
        <f>IF(E27=0, "-", IF(H27/E27&lt;10, H27/E27, "&gt;999%"))</f>
        <v>-9.7334114545188227E-2</v>
      </c>
    </row>
    <row r="28" spans="1:10" x14ac:dyDescent="0.2">
      <c r="A28" s="158" t="s">
        <v>157</v>
      </c>
      <c r="B28" s="65">
        <v>178</v>
      </c>
      <c r="C28" s="66">
        <v>168</v>
      </c>
      <c r="D28" s="65">
        <v>1088</v>
      </c>
      <c r="E28" s="66">
        <v>1211</v>
      </c>
      <c r="F28" s="67"/>
      <c r="G28" s="65">
        <f>B28-C28</f>
        <v>10</v>
      </c>
      <c r="H28" s="66">
        <f>D28-E28</f>
        <v>-123</v>
      </c>
      <c r="I28" s="8">
        <f>IF(C28=0, "-", IF(G28/C28&lt;10, G28/C28, "&gt;999%"))</f>
        <v>5.9523809523809521E-2</v>
      </c>
      <c r="J28" s="9">
        <f>IF(E28=0, "-", IF(H28/E28&lt;10, H28/E28, "&gt;999%"))</f>
        <v>-0.10156895127993394</v>
      </c>
    </row>
    <row r="29" spans="1:10" x14ac:dyDescent="0.2">
      <c r="A29" s="158" t="s">
        <v>158</v>
      </c>
      <c r="B29" s="65">
        <v>290</v>
      </c>
      <c r="C29" s="66">
        <v>267</v>
      </c>
      <c r="D29" s="65">
        <v>1713</v>
      </c>
      <c r="E29" s="66">
        <v>1584</v>
      </c>
      <c r="F29" s="67"/>
      <c r="G29" s="65">
        <f>B29-C29</f>
        <v>23</v>
      </c>
      <c r="H29" s="66">
        <f>D29-E29</f>
        <v>129</v>
      </c>
      <c r="I29" s="8">
        <f>IF(C29=0, "-", IF(G29/C29&lt;10, G29/C29, "&gt;999%"))</f>
        <v>8.6142322097378279E-2</v>
      </c>
      <c r="J29" s="9">
        <f>IF(E29=0, "-", IF(H29/E29&lt;10, H29/E29, "&gt;999%"))</f>
        <v>8.1439393939393936E-2</v>
      </c>
    </row>
    <row r="30" spans="1:10" x14ac:dyDescent="0.2">
      <c r="A30" s="7"/>
      <c r="B30" s="65"/>
      <c r="C30" s="66"/>
      <c r="D30" s="65"/>
      <c r="E30" s="66"/>
      <c r="F30" s="67"/>
      <c r="G30" s="65"/>
      <c r="H30" s="66"/>
      <c r="I30" s="8"/>
      <c r="J30" s="9"/>
    </row>
    <row r="31" spans="1:10" s="43" customFormat="1" x14ac:dyDescent="0.2">
      <c r="A31" s="22" t="s">
        <v>122</v>
      </c>
      <c r="B31" s="78">
        <v>324</v>
      </c>
      <c r="C31" s="79">
        <v>340</v>
      </c>
      <c r="D31" s="78">
        <v>1453</v>
      </c>
      <c r="E31" s="79">
        <v>1336</v>
      </c>
      <c r="F31" s="80"/>
      <c r="G31" s="78">
        <f>B31-C31</f>
        <v>-16</v>
      </c>
      <c r="H31" s="79">
        <f>D31-E31</f>
        <v>117</v>
      </c>
      <c r="I31" s="54">
        <f>IF(C31=0, "-", IF(G31/C31&lt;10, G31/C31, "&gt;999%"))</f>
        <v>-4.7058823529411764E-2</v>
      </c>
      <c r="J31" s="55">
        <f>IF(E31=0, "-", IF(H31/E31&lt;10, H31/E31, "&gt;999%"))</f>
        <v>8.7574850299401194E-2</v>
      </c>
    </row>
    <row r="32" spans="1:10" x14ac:dyDescent="0.2">
      <c r="A32" s="1"/>
      <c r="B32" s="68"/>
      <c r="C32" s="69"/>
      <c r="D32" s="68"/>
      <c r="E32" s="69"/>
      <c r="F32" s="70"/>
      <c r="G32" s="68"/>
      <c r="H32" s="69"/>
      <c r="I32" s="5"/>
      <c r="J32" s="6"/>
    </row>
    <row r="33" spans="1:10" s="43" customFormat="1" x14ac:dyDescent="0.2">
      <c r="A33" s="27" t="s">
        <v>5</v>
      </c>
      <c r="B33" s="71">
        <f>SUM(B26:B32)</f>
        <v>6214</v>
      </c>
      <c r="C33" s="77">
        <f>SUM(C26:C32)</f>
        <v>6802</v>
      </c>
      <c r="D33" s="71">
        <f>SUM(D26:D32)</f>
        <v>35131</v>
      </c>
      <c r="E33" s="77">
        <f>SUM(E26:E32)</f>
        <v>36274</v>
      </c>
      <c r="F33" s="73"/>
      <c r="G33" s="71">
        <f>B33-C33</f>
        <v>-588</v>
      </c>
      <c r="H33" s="72">
        <f>D33-E33</f>
        <v>-1143</v>
      </c>
      <c r="I33" s="37">
        <f>IF(C33=0, 0, G33/C33)</f>
        <v>-8.6445163187297849E-2</v>
      </c>
      <c r="J33" s="38">
        <f>IF(E33=0, 0, H33/E33)</f>
        <v>-3.1510172575398357E-2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106</v>
      </c>
      <c r="B7" s="65"/>
      <c r="C7" s="66"/>
      <c r="D7" s="65"/>
      <c r="E7" s="66"/>
      <c r="F7" s="67"/>
      <c r="G7" s="65"/>
      <c r="H7" s="66"/>
      <c r="I7" s="20"/>
      <c r="J7" s="21"/>
    </row>
    <row r="8" spans="1:10" x14ac:dyDescent="0.2">
      <c r="A8" s="158" t="s">
        <v>159</v>
      </c>
      <c r="B8" s="65">
        <v>90</v>
      </c>
      <c r="C8" s="66">
        <v>41</v>
      </c>
      <c r="D8" s="65">
        <v>241</v>
      </c>
      <c r="E8" s="66">
        <v>191</v>
      </c>
      <c r="F8" s="67"/>
      <c r="G8" s="65">
        <f>B8-C8</f>
        <v>49</v>
      </c>
      <c r="H8" s="66">
        <f>D8-E8</f>
        <v>50</v>
      </c>
      <c r="I8" s="20">
        <f>IF(C8=0, "-", IF(G8/C8&lt;10, G8/C8, "&gt;999%"))</f>
        <v>1.1951219512195121</v>
      </c>
      <c r="J8" s="21">
        <f>IF(E8=0, "-", IF(H8/E8&lt;10, H8/E8, "&gt;999%"))</f>
        <v>0.26178010471204188</v>
      </c>
    </row>
    <row r="9" spans="1:10" x14ac:dyDescent="0.2">
      <c r="A9" s="158" t="s">
        <v>160</v>
      </c>
      <c r="B9" s="65">
        <v>23</v>
      </c>
      <c r="C9" s="66">
        <v>16</v>
      </c>
      <c r="D9" s="65">
        <v>248</v>
      </c>
      <c r="E9" s="66">
        <v>52</v>
      </c>
      <c r="F9" s="67"/>
      <c r="G9" s="65">
        <f>B9-C9</f>
        <v>7</v>
      </c>
      <c r="H9" s="66">
        <f>D9-E9</f>
        <v>196</v>
      </c>
      <c r="I9" s="20">
        <f>IF(C9=0, "-", IF(G9/C9&lt;10, G9/C9, "&gt;999%"))</f>
        <v>0.4375</v>
      </c>
      <c r="J9" s="21">
        <f>IF(E9=0, "-", IF(H9/E9&lt;10, H9/E9, "&gt;999%"))</f>
        <v>3.7692307692307692</v>
      </c>
    </row>
    <row r="10" spans="1:10" x14ac:dyDescent="0.2">
      <c r="A10" s="158" t="s">
        <v>161</v>
      </c>
      <c r="B10" s="65">
        <v>139</v>
      </c>
      <c r="C10" s="66">
        <v>133</v>
      </c>
      <c r="D10" s="65">
        <v>1220</v>
      </c>
      <c r="E10" s="66">
        <v>1081</v>
      </c>
      <c r="F10" s="67"/>
      <c r="G10" s="65">
        <f>B10-C10</f>
        <v>6</v>
      </c>
      <c r="H10" s="66">
        <f>D10-E10</f>
        <v>139</v>
      </c>
      <c r="I10" s="20">
        <f>IF(C10=0, "-", IF(G10/C10&lt;10, G10/C10, "&gt;999%"))</f>
        <v>4.5112781954887216E-2</v>
      </c>
      <c r="J10" s="21">
        <f>IF(E10=0, "-", IF(H10/E10&lt;10, H10/E10, "&gt;999%"))</f>
        <v>0.12858464384828863</v>
      </c>
    </row>
    <row r="11" spans="1:10" x14ac:dyDescent="0.2">
      <c r="A11" s="158" t="s">
        <v>162</v>
      </c>
      <c r="B11" s="65">
        <v>838</v>
      </c>
      <c r="C11" s="66">
        <v>1092</v>
      </c>
      <c r="D11" s="65">
        <v>4880</v>
      </c>
      <c r="E11" s="66">
        <v>5804</v>
      </c>
      <c r="F11" s="67"/>
      <c r="G11" s="65">
        <f>B11-C11</f>
        <v>-254</v>
      </c>
      <c r="H11" s="66">
        <f>D11-E11</f>
        <v>-924</v>
      </c>
      <c r="I11" s="20">
        <f>IF(C11=0, "-", IF(G11/C11&lt;10, G11/C11, "&gt;999%"))</f>
        <v>-0.23260073260073261</v>
      </c>
      <c r="J11" s="21">
        <f>IF(E11=0, "-", IF(H11/E11&lt;10, H11/E11, "&gt;999%"))</f>
        <v>-0.15920055134390076</v>
      </c>
    </row>
    <row r="12" spans="1:10" x14ac:dyDescent="0.2">
      <c r="A12" s="158" t="s">
        <v>163</v>
      </c>
      <c r="B12" s="65">
        <v>1</v>
      </c>
      <c r="C12" s="66">
        <v>0</v>
      </c>
      <c r="D12" s="65">
        <v>8</v>
      </c>
      <c r="E12" s="66">
        <v>7</v>
      </c>
      <c r="F12" s="67"/>
      <c r="G12" s="65">
        <f>B12-C12</f>
        <v>1</v>
      </c>
      <c r="H12" s="66">
        <f>D12-E12</f>
        <v>1</v>
      </c>
      <c r="I12" s="20" t="str">
        <f>IF(C12=0, "-", IF(G12/C12&lt;10, G12/C12, "&gt;999%"))</f>
        <v>-</v>
      </c>
      <c r="J12" s="21">
        <f>IF(E12=0, "-", IF(H12/E12&lt;10, H12/E12, "&gt;999%"))</f>
        <v>0.14285714285714285</v>
      </c>
    </row>
    <row r="13" spans="1:10" x14ac:dyDescent="0.2">
      <c r="A13" s="7"/>
      <c r="B13" s="65"/>
      <c r="C13" s="66"/>
      <c r="D13" s="65"/>
      <c r="E13" s="66"/>
      <c r="F13" s="67"/>
      <c r="G13" s="65"/>
      <c r="H13" s="66"/>
      <c r="I13" s="20"/>
      <c r="J13" s="21"/>
    </row>
    <row r="14" spans="1:10" s="139" customFormat="1" x14ac:dyDescent="0.2">
      <c r="A14" s="159" t="s">
        <v>115</v>
      </c>
      <c r="B14" s="65"/>
      <c r="C14" s="66"/>
      <c r="D14" s="65"/>
      <c r="E14" s="66"/>
      <c r="F14" s="67"/>
      <c r="G14" s="65"/>
      <c r="H14" s="66"/>
      <c r="I14" s="20"/>
      <c r="J14" s="21"/>
    </row>
    <row r="15" spans="1:10" x14ac:dyDescent="0.2">
      <c r="A15" s="158" t="s">
        <v>159</v>
      </c>
      <c r="B15" s="65">
        <v>805</v>
      </c>
      <c r="C15" s="66">
        <v>766</v>
      </c>
      <c r="D15" s="65">
        <v>4059</v>
      </c>
      <c r="E15" s="66">
        <v>3953</v>
      </c>
      <c r="F15" s="67"/>
      <c r="G15" s="65">
        <f>B15-C15</f>
        <v>39</v>
      </c>
      <c r="H15" s="66">
        <f>D15-E15</f>
        <v>106</v>
      </c>
      <c r="I15" s="20">
        <f>IF(C15=0, "-", IF(G15/C15&lt;10, G15/C15, "&gt;999%"))</f>
        <v>5.0913838120104436E-2</v>
      </c>
      <c r="J15" s="21">
        <f>IF(E15=0, "-", IF(H15/E15&lt;10, H15/E15, "&gt;999%"))</f>
        <v>2.6815077156589932E-2</v>
      </c>
    </row>
    <row r="16" spans="1:10" x14ac:dyDescent="0.2">
      <c r="A16" s="158" t="s">
        <v>160</v>
      </c>
      <c r="B16" s="65">
        <v>41</v>
      </c>
      <c r="C16" s="66">
        <v>19</v>
      </c>
      <c r="D16" s="65">
        <v>210</v>
      </c>
      <c r="E16" s="66">
        <v>69</v>
      </c>
      <c r="F16" s="67"/>
      <c r="G16" s="65">
        <f>B16-C16</f>
        <v>22</v>
      </c>
      <c r="H16" s="66">
        <f>D16-E16</f>
        <v>141</v>
      </c>
      <c r="I16" s="20">
        <f>IF(C16=0, "-", IF(G16/C16&lt;10, G16/C16, "&gt;999%"))</f>
        <v>1.1578947368421053</v>
      </c>
      <c r="J16" s="21">
        <f>IF(E16=0, "-", IF(H16/E16&lt;10, H16/E16, "&gt;999%"))</f>
        <v>2.0434782608695654</v>
      </c>
    </row>
    <row r="17" spans="1:10" x14ac:dyDescent="0.2">
      <c r="A17" s="158" t="s">
        <v>161</v>
      </c>
      <c r="B17" s="65">
        <v>219</v>
      </c>
      <c r="C17" s="66">
        <v>277</v>
      </c>
      <c r="D17" s="65">
        <v>2007</v>
      </c>
      <c r="E17" s="66">
        <v>1839</v>
      </c>
      <c r="F17" s="67"/>
      <c r="G17" s="65">
        <f>B17-C17</f>
        <v>-58</v>
      </c>
      <c r="H17" s="66">
        <f>D17-E17</f>
        <v>168</v>
      </c>
      <c r="I17" s="20">
        <f>IF(C17=0, "-", IF(G17/C17&lt;10, G17/C17, "&gt;999%"))</f>
        <v>-0.20938628158844766</v>
      </c>
      <c r="J17" s="21">
        <f>IF(E17=0, "-", IF(H17/E17&lt;10, H17/E17, "&gt;999%"))</f>
        <v>9.1353996737357265E-2</v>
      </c>
    </row>
    <row r="18" spans="1:10" x14ac:dyDescent="0.2">
      <c r="A18" s="158" t="s">
        <v>162</v>
      </c>
      <c r="B18" s="65">
        <v>2135</v>
      </c>
      <c r="C18" s="66">
        <v>2378</v>
      </c>
      <c r="D18" s="65">
        <v>12115</v>
      </c>
      <c r="E18" s="66">
        <v>13373</v>
      </c>
      <c r="F18" s="67"/>
      <c r="G18" s="65">
        <f>B18-C18</f>
        <v>-243</v>
      </c>
      <c r="H18" s="66">
        <f>D18-E18</f>
        <v>-1258</v>
      </c>
      <c r="I18" s="20">
        <f>IF(C18=0, "-", IF(G18/C18&lt;10, G18/C18, "&gt;999%"))</f>
        <v>-0.10218671152228764</v>
      </c>
      <c r="J18" s="21">
        <f>IF(E18=0, "-", IF(H18/E18&lt;10, H18/E18, "&gt;999%"))</f>
        <v>-9.407014132954461E-2</v>
      </c>
    </row>
    <row r="19" spans="1:10" x14ac:dyDescent="0.2">
      <c r="A19" s="158" t="s">
        <v>163</v>
      </c>
      <c r="B19" s="65">
        <v>22</v>
      </c>
      <c r="C19" s="66">
        <v>21</v>
      </c>
      <c r="D19" s="65">
        <v>145</v>
      </c>
      <c r="E19" s="66">
        <v>81</v>
      </c>
      <c r="F19" s="67"/>
      <c r="G19" s="65">
        <f>B19-C19</f>
        <v>1</v>
      </c>
      <c r="H19" s="66">
        <f>D19-E19</f>
        <v>64</v>
      </c>
      <c r="I19" s="20">
        <f>IF(C19=0, "-", IF(G19/C19&lt;10, G19/C19, "&gt;999%"))</f>
        <v>4.7619047619047616E-2</v>
      </c>
      <c r="J19" s="21">
        <f>IF(E19=0, "-", IF(H19/E19&lt;10, H19/E19, "&gt;999%"))</f>
        <v>0.79012345679012341</v>
      </c>
    </row>
    <row r="20" spans="1:10" x14ac:dyDescent="0.2">
      <c r="A20" s="7"/>
      <c r="B20" s="65"/>
      <c r="C20" s="66"/>
      <c r="D20" s="65"/>
      <c r="E20" s="66"/>
      <c r="F20" s="67"/>
      <c r="G20" s="65"/>
      <c r="H20" s="66"/>
      <c r="I20" s="20"/>
      <c r="J20" s="21"/>
    </row>
    <row r="21" spans="1:10" s="139" customFormat="1" x14ac:dyDescent="0.2">
      <c r="A21" s="159" t="s">
        <v>121</v>
      </c>
      <c r="B21" s="65"/>
      <c r="C21" s="66"/>
      <c r="D21" s="65"/>
      <c r="E21" s="66"/>
      <c r="F21" s="67"/>
      <c r="G21" s="65"/>
      <c r="H21" s="66"/>
      <c r="I21" s="20"/>
      <c r="J21" s="21"/>
    </row>
    <row r="22" spans="1:10" x14ac:dyDescent="0.2">
      <c r="A22" s="158" t="s">
        <v>159</v>
      </c>
      <c r="B22" s="65">
        <v>1459</v>
      </c>
      <c r="C22" s="66">
        <v>1644</v>
      </c>
      <c r="D22" s="65">
        <v>8011</v>
      </c>
      <c r="E22" s="66">
        <v>8055</v>
      </c>
      <c r="F22" s="67"/>
      <c r="G22" s="65">
        <f>B22-C22</f>
        <v>-185</v>
      </c>
      <c r="H22" s="66">
        <f>D22-E22</f>
        <v>-44</v>
      </c>
      <c r="I22" s="20">
        <f>IF(C22=0, "-", IF(G22/C22&lt;10, G22/C22, "&gt;999%"))</f>
        <v>-0.11253041362530414</v>
      </c>
      <c r="J22" s="21">
        <f>IF(E22=0, "-", IF(H22/E22&lt;10, H22/E22, "&gt;999%"))</f>
        <v>-5.4624456859093734E-3</v>
      </c>
    </row>
    <row r="23" spans="1:10" x14ac:dyDescent="0.2">
      <c r="A23" s="158" t="s">
        <v>160</v>
      </c>
      <c r="B23" s="65">
        <v>0</v>
      </c>
      <c r="C23" s="66">
        <v>0</v>
      </c>
      <c r="D23" s="65">
        <v>1</v>
      </c>
      <c r="E23" s="66">
        <v>1</v>
      </c>
      <c r="F23" s="67"/>
      <c r="G23" s="65">
        <f>B23-C23</f>
        <v>0</v>
      </c>
      <c r="H23" s="66">
        <f>D23-E23</f>
        <v>0</v>
      </c>
      <c r="I23" s="20" t="str">
        <f>IF(C23=0, "-", IF(G23/C23&lt;10, G23/C23, "&gt;999%"))</f>
        <v>-</v>
      </c>
      <c r="J23" s="21">
        <f>IF(E23=0, "-", IF(H23/E23&lt;10, H23/E23, "&gt;999%"))</f>
        <v>0</v>
      </c>
    </row>
    <row r="24" spans="1:10" x14ac:dyDescent="0.2">
      <c r="A24" s="158" t="s">
        <v>162</v>
      </c>
      <c r="B24" s="65">
        <v>118</v>
      </c>
      <c r="C24" s="66">
        <v>75</v>
      </c>
      <c r="D24" s="65">
        <v>533</v>
      </c>
      <c r="E24" s="66">
        <v>432</v>
      </c>
      <c r="F24" s="67"/>
      <c r="G24" s="65">
        <f>B24-C24</f>
        <v>43</v>
      </c>
      <c r="H24" s="66">
        <f>D24-E24</f>
        <v>101</v>
      </c>
      <c r="I24" s="20">
        <f>IF(C24=0, "-", IF(G24/C24&lt;10, G24/C24, "&gt;999%"))</f>
        <v>0.57333333333333336</v>
      </c>
      <c r="J24" s="21">
        <f>IF(E24=0, "-", IF(H24/E24&lt;10, H24/E24, "&gt;999%"))</f>
        <v>0.23379629629629631</v>
      </c>
    </row>
    <row r="25" spans="1:10" x14ac:dyDescent="0.2">
      <c r="A25" s="7"/>
      <c r="B25" s="65"/>
      <c r="C25" s="66"/>
      <c r="D25" s="65"/>
      <c r="E25" s="66"/>
      <c r="F25" s="67"/>
      <c r="G25" s="65"/>
      <c r="H25" s="66"/>
      <c r="I25" s="20"/>
      <c r="J25" s="21"/>
    </row>
    <row r="26" spans="1:10" x14ac:dyDescent="0.2">
      <c r="A26" s="7" t="s">
        <v>122</v>
      </c>
      <c r="B26" s="65">
        <v>324</v>
      </c>
      <c r="C26" s="66">
        <v>340</v>
      </c>
      <c r="D26" s="65">
        <v>1453</v>
      </c>
      <c r="E26" s="66">
        <v>1336</v>
      </c>
      <c r="F26" s="67"/>
      <c r="G26" s="65">
        <f>B26-C26</f>
        <v>-16</v>
      </c>
      <c r="H26" s="66">
        <f>D26-E26</f>
        <v>117</v>
      </c>
      <c r="I26" s="20">
        <f>IF(C26=0, "-", IF(G26/C26&lt;10, G26/C26, "&gt;999%"))</f>
        <v>-4.7058823529411764E-2</v>
      </c>
      <c r="J26" s="21">
        <f>IF(E26=0, "-", IF(H26/E26&lt;10, H26/E26, "&gt;999%"))</f>
        <v>8.7574850299401194E-2</v>
      </c>
    </row>
    <row r="27" spans="1:10" x14ac:dyDescent="0.2">
      <c r="A27" s="1"/>
      <c r="B27" s="68"/>
      <c r="C27" s="69"/>
      <c r="D27" s="68"/>
      <c r="E27" s="69"/>
      <c r="F27" s="70"/>
      <c r="G27" s="68"/>
      <c r="H27" s="69"/>
      <c r="I27" s="5"/>
      <c r="J27" s="6"/>
    </row>
    <row r="28" spans="1:10" s="43" customFormat="1" x14ac:dyDescent="0.2">
      <c r="A28" s="27" t="s">
        <v>5</v>
      </c>
      <c r="B28" s="71">
        <f>SUM(B6:B27)</f>
        <v>6214</v>
      </c>
      <c r="C28" s="77">
        <f>SUM(C6:C27)</f>
        <v>6802</v>
      </c>
      <c r="D28" s="71">
        <f>SUM(D6:D27)</f>
        <v>35131</v>
      </c>
      <c r="E28" s="77">
        <f>SUM(E6:E27)</f>
        <v>36274</v>
      </c>
      <c r="F28" s="73"/>
      <c r="G28" s="71">
        <f>B28-C28</f>
        <v>-588</v>
      </c>
      <c r="H28" s="72">
        <f>D28-E28</f>
        <v>-1143</v>
      </c>
      <c r="I28" s="37">
        <f>IF(C28=0, 0, G28/C28)</f>
        <v>-8.6445163187297849E-2</v>
      </c>
      <c r="J28" s="38">
        <f>IF(E28=0, 0, H28/E28)</f>
        <v>-3.1510172575398357E-2</v>
      </c>
    </row>
    <row r="29" spans="1:10" s="43" customFormat="1" x14ac:dyDescent="0.2">
      <c r="A29" s="22"/>
      <c r="B29" s="78"/>
      <c r="C29" s="98"/>
      <c r="D29" s="78"/>
      <c r="E29" s="98"/>
      <c r="F29" s="80"/>
      <c r="G29" s="78"/>
      <c r="H29" s="79"/>
      <c r="I29" s="54"/>
      <c r="J29" s="55"/>
    </row>
    <row r="30" spans="1:10" s="139" customFormat="1" x14ac:dyDescent="0.2">
      <c r="A30" s="161" t="s">
        <v>164</v>
      </c>
      <c r="B30" s="74"/>
      <c r="C30" s="75"/>
      <c r="D30" s="74"/>
      <c r="E30" s="75"/>
      <c r="F30" s="76"/>
      <c r="G30" s="74"/>
      <c r="H30" s="75"/>
      <c r="I30" s="23"/>
      <c r="J30" s="24"/>
    </row>
    <row r="31" spans="1:10" x14ac:dyDescent="0.2">
      <c r="A31" s="7" t="s">
        <v>159</v>
      </c>
      <c r="B31" s="65">
        <v>2354</v>
      </c>
      <c r="C31" s="66">
        <v>2451</v>
      </c>
      <c r="D31" s="65">
        <v>12311</v>
      </c>
      <c r="E31" s="66">
        <v>12199</v>
      </c>
      <c r="F31" s="67"/>
      <c r="G31" s="65">
        <f>B31-C31</f>
        <v>-97</v>
      </c>
      <c r="H31" s="66">
        <f>D31-E31</f>
        <v>112</v>
      </c>
      <c r="I31" s="20">
        <f>IF(C31=0, "-", IF(G31/C31&lt;10, G31/C31, "&gt;999%"))</f>
        <v>-3.9575683394532844E-2</v>
      </c>
      <c r="J31" s="21">
        <f>IF(E31=0, "-", IF(H31/E31&lt;10, H31/E31, "&gt;999%"))</f>
        <v>9.1810804164275759E-3</v>
      </c>
    </row>
    <row r="32" spans="1:10" x14ac:dyDescent="0.2">
      <c r="A32" s="7" t="s">
        <v>160</v>
      </c>
      <c r="B32" s="65">
        <v>64</v>
      </c>
      <c r="C32" s="66">
        <v>35</v>
      </c>
      <c r="D32" s="65">
        <v>459</v>
      </c>
      <c r="E32" s="66">
        <v>122</v>
      </c>
      <c r="F32" s="67"/>
      <c r="G32" s="65">
        <f>B32-C32</f>
        <v>29</v>
      </c>
      <c r="H32" s="66">
        <f>D32-E32</f>
        <v>337</v>
      </c>
      <c r="I32" s="20">
        <f>IF(C32=0, "-", IF(G32/C32&lt;10, G32/C32, "&gt;999%"))</f>
        <v>0.82857142857142863</v>
      </c>
      <c r="J32" s="21">
        <f>IF(E32=0, "-", IF(H32/E32&lt;10, H32/E32, "&gt;999%"))</f>
        <v>2.762295081967213</v>
      </c>
    </row>
    <row r="33" spans="1:10" x14ac:dyDescent="0.2">
      <c r="A33" s="7" t="s">
        <v>161</v>
      </c>
      <c r="B33" s="65">
        <v>358</v>
      </c>
      <c r="C33" s="66">
        <v>410</v>
      </c>
      <c r="D33" s="65">
        <v>3227</v>
      </c>
      <c r="E33" s="66">
        <v>2920</v>
      </c>
      <c r="F33" s="67"/>
      <c r="G33" s="65">
        <f>B33-C33</f>
        <v>-52</v>
      </c>
      <c r="H33" s="66">
        <f>D33-E33</f>
        <v>307</v>
      </c>
      <c r="I33" s="20">
        <f>IF(C33=0, "-", IF(G33/C33&lt;10, G33/C33, "&gt;999%"))</f>
        <v>-0.12682926829268293</v>
      </c>
      <c r="J33" s="21">
        <f>IF(E33=0, "-", IF(H33/E33&lt;10, H33/E33, "&gt;999%"))</f>
        <v>0.10513698630136986</v>
      </c>
    </row>
    <row r="34" spans="1:10" x14ac:dyDescent="0.2">
      <c r="A34" s="7" t="s">
        <v>162</v>
      </c>
      <c r="B34" s="65">
        <v>3091</v>
      </c>
      <c r="C34" s="66">
        <v>3545</v>
      </c>
      <c r="D34" s="65">
        <v>17528</v>
      </c>
      <c r="E34" s="66">
        <v>19609</v>
      </c>
      <c r="F34" s="67"/>
      <c r="G34" s="65">
        <f>B34-C34</f>
        <v>-454</v>
      </c>
      <c r="H34" s="66">
        <f>D34-E34</f>
        <v>-2081</v>
      </c>
      <c r="I34" s="20">
        <f>IF(C34=0, "-", IF(G34/C34&lt;10, G34/C34, "&gt;999%"))</f>
        <v>-0.12806770098730608</v>
      </c>
      <c r="J34" s="21">
        <f>IF(E34=0, "-", IF(H34/E34&lt;10, H34/E34, "&gt;999%"))</f>
        <v>-0.10612473864042021</v>
      </c>
    </row>
    <row r="35" spans="1:10" x14ac:dyDescent="0.2">
      <c r="A35" s="7" t="s">
        <v>163</v>
      </c>
      <c r="B35" s="65">
        <v>23</v>
      </c>
      <c r="C35" s="66">
        <v>21</v>
      </c>
      <c r="D35" s="65">
        <v>153</v>
      </c>
      <c r="E35" s="66">
        <v>88</v>
      </c>
      <c r="F35" s="67"/>
      <c r="G35" s="65">
        <f>B35-C35</f>
        <v>2</v>
      </c>
      <c r="H35" s="66">
        <f>D35-E35</f>
        <v>65</v>
      </c>
      <c r="I35" s="20">
        <f>IF(C35=0, "-", IF(G35/C35&lt;10, G35/C35, "&gt;999%"))</f>
        <v>9.5238095238095233E-2</v>
      </c>
      <c r="J35" s="21">
        <f>IF(E35=0, "-", IF(H35/E35&lt;10, H35/E35, "&gt;999%"))</f>
        <v>0.73863636363636365</v>
      </c>
    </row>
    <row r="36" spans="1:10" x14ac:dyDescent="0.2">
      <c r="A36" s="7"/>
      <c r="B36" s="65"/>
      <c r="C36" s="66"/>
      <c r="D36" s="65"/>
      <c r="E36" s="66"/>
      <c r="F36" s="67"/>
      <c r="G36" s="65"/>
      <c r="H36" s="66"/>
      <c r="I36" s="20"/>
      <c r="J36" s="21"/>
    </row>
    <row r="37" spans="1:10" x14ac:dyDescent="0.2">
      <c r="A37" s="7" t="s">
        <v>122</v>
      </c>
      <c r="B37" s="65">
        <v>324</v>
      </c>
      <c r="C37" s="66">
        <v>340</v>
      </c>
      <c r="D37" s="65">
        <v>1453</v>
      </c>
      <c r="E37" s="66">
        <v>1336</v>
      </c>
      <c r="F37" s="67"/>
      <c r="G37" s="65">
        <f>B37-C37</f>
        <v>-16</v>
      </c>
      <c r="H37" s="66">
        <f>D37-E37</f>
        <v>117</v>
      </c>
      <c r="I37" s="20">
        <f>IF(C37=0, "-", IF(G37/C37&lt;10, G37/C37, "&gt;999%"))</f>
        <v>-4.7058823529411764E-2</v>
      </c>
      <c r="J37" s="21">
        <f>IF(E37=0, "-", IF(H37/E37&lt;10, H37/E37, "&gt;999%"))</f>
        <v>8.7574850299401194E-2</v>
      </c>
    </row>
    <row r="38" spans="1:10" x14ac:dyDescent="0.2">
      <c r="A38" s="7"/>
      <c r="B38" s="65"/>
      <c r="C38" s="66"/>
      <c r="D38" s="65"/>
      <c r="E38" s="66"/>
      <c r="F38" s="67"/>
      <c r="G38" s="65"/>
      <c r="H38" s="66"/>
      <c r="I38" s="20"/>
      <c r="J38" s="21"/>
    </row>
    <row r="39" spans="1:10" s="43" customFormat="1" x14ac:dyDescent="0.2">
      <c r="A39" s="27" t="s">
        <v>5</v>
      </c>
      <c r="B39" s="71">
        <f>SUM(B29:B38)</f>
        <v>6214</v>
      </c>
      <c r="C39" s="77">
        <f>SUM(C29:C38)</f>
        <v>6802</v>
      </c>
      <c r="D39" s="71">
        <f>SUM(D29:D38)</f>
        <v>35131</v>
      </c>
      <c r="E39" s="77">
        <f>SUM(E29:E38)</f>
        <v>36274</v>
      </c>
      <c r="F39" s="73"/>
      <c r="G39" s="71">
        <f>B39-C39</f>
        <v>-588</v>
      </c>
      <c r="H39" s="72">
        <f>D39-E39</f>
        <v>-1143</v>
      </c>
      <c r="I39" s="37">
        <f>IF(C39=0, 0, G39/C39)</f>
        <v>-8.6445163187297849E-2</v>
      </c>
      <c r="J39" s="38">
        <f>IF(E39=0, 0, H39/E39)</f>
        <v>-3.1510172575398357E-2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105</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192</v>
      </c>
      <c r="B15" s="65">
        <v>18</v>
      </c>
      <c r="C15" s="66">
        <v>56</v>
      </c>
      <c r="D15" s="65">
        <v>143</v>
      </c>
      <c r="E15" s="66">
        <v>311</v>
      </c>
      <c r="F15" s="67"/>
      <c r="G15" s="65">
        <f t="shared" ref="G15:G42" si="0">B15-C15</f>
        <v>-38</v>
      </c>
      <c r="H15" s="66">
        <f t="shared" ref="H15:H42" si="1">D15-E15</f>
        <v>-168</v>
      </c>
      <c r="I15" s="20">
        <f t="shared" ref="I15:I42" si="2">IF(C15=0, "-", IF(G15/C15&lt;10, G15/C15, "&gt;999%"))</f>
        <v>-0.6785714285714286</v>
      </c>
      <c r="J15" s="21">
        <f t="shared" ref="J15:J42" si="3">IF(E15=0, "-", IF(H15/E15&lt;10, H15/E15, "&gt;999%"))</f>
        <v>-0.54019292604501612</v>
      </c>
    </row>
    <row r="16" spans="1:10" x14ac:dyDescent="0.2">
      <c r="A16" s="7" t="s">
        <v>191</v>
      </c>
      <c r="B16" s="65">
        <v>37</v>
      </c>
      <c r="C16" s="66">
        <v>10</v>
      </c>
      <c r="D16" s="65">
        <v>112</v>
      </c>
      <c r="E16" s="66">
        <v>40</v>
      </c>
      <c r="F16" s="67"/>
      <c r="G16" s="65">
        <f t="shared" si="0"/>
        <v>27</v>
      </c>
      <c r="H16" s="66">
        <f t="shared" si="1"/>
        <v>72</v>
      </c>
      <c r="I16" s="20">
        <f t="shared" si="2"/>
        <v>2.7</v>
      </c>
      <c r="J16" s="21">
        <f t="shared" si="3"/>
        <v>1.8</v>
      </c>
    </row>
    <row r="17" spans="1:10" x14ac:dyDescent="0.2">
      <c r="A17" s="7" t="s">
        <v>190</v>
      </c>
      <c r="B17" s="65">
        <v>4</v>
      </c>
      <c r="C17" s="66">
        <v>8</v>
      </c>
      <c r="D17" s="65">
        <v>35</v>
      </c>
      <c r="E17" s="66">
        <v>40</v>
      </c>
      <c r="F17" s="67"/>
      <c r="G17" s="65">
        <f t="shared" si="0"/>
        <v>-4</v>
      </c>
      <c r="H17" s="66">
        <f t="shared" si="1"/>
        <v>-5</v>
      </c>
      <c r="I17" s="20">
        <f t="shared" si="2"/>
        <v>-0.5</v>
      </c>
      <c r="J17" s="21">
        <f t="shared" si="3"/>
        <v>-0.125</v>
      </c>
    </row>
    <row r="18" spans="1:10" x14ac:dyDescent="0.2">
      <c r="A18" s="7" t="s">
        <v>189</v>
      </c>
      <c r="B18" s="65">
        <v>0</v>
      </c>
      <c r="C18" s="66">
        <v>0</v>
      </c>
      <c r="D18" s="65">
        <v>0</v>
      </c>
      <c r="E18" s="66">
        <v>1</v>
      </c>
      <c r="F18" s="67"/>
      <c r="G18" s="65">
        <f t="shared" si="0"/>
        <v>0</v>
      </c>
      <c r="H18" s="66">
        <f t="shared" si="1"/>
        <v>-1</v>
      </c>
      <c r="I18" s="20" t="str">
        <f t="shared" si="2"/>
        <v>-</v>
      </c>
      <c r="J18" s="21">
        <f t="shared" si="3"/>
        <v>-1</v>
      </c>
    </row>
    <row r="19" spans="1:10" x14ac:dyDescent="0.2">
      <c r="A19" s="7" t="s">
        <v>188</v>
      </c>
      <c r="B19" s="65">
        <v>423</v>
      </c>
      <c r="C19" s="66">
        <v>364</v>
      </c>
      <c r="D19" s="65">
        <v>2586</v>
      </c>
      <c r="E19" s="66">
        <v>1830</v>
      </c>
      <c r="F19" s="67"/>
      <c r="G19" s="65">
        <f t="shared" si="0"/>
        <v>59</v>
      </c>
      <c r="H19" s="66">
        <f t="shared" si="1"/>
        <v>756</v>
      </c>
      <c r="I19" s="20">
        <f t="shared" si="2"/>
        <v>0.16208791208791209</v>
      </c>
      <c r="J19" s="21">
        <f t="shared" si="3"/>
        <v>0.41311475409836068</v>
      </c>
    </row>
    <row r="20" spans="1:10" x14ac:dyDescent="0.2">
      <c r="A20" s="7" t="s">
        <v>187</v>
      </c>
      <c r="B20" s="65">
        <v>55</v>
      </c>
      <c r="C20" s="66">
        <v>43</v>
      </c>
      <c r="D20" s="65">
        <v>202</v>
      </c>
      <c r="E20" s="66">
        <v>289</v>
      </c>
      <c r="F20" s="67"/>
      <c r="G20" s="65">
        <f t="shared" si="0"/>
        <v>12</v>
      </c>
      <c r="H20" s="66">
        <f t="shared" si="1"/>
        <v>-87</v>
      </c>
      <c r="I20" s="20">
        <f t="shared" si="2"/>
        <v>0.27906976744186046</v>
      </c>
      <c r="J20" s="21">
        <f t="shared" si="3"/>
        <v>-0.30103806228373703</v>
      </c>
    </row>
    <row r="21" spans="1:10" x14ac:dyDescent="0.2">
      <c r="A21" s="7" t="s">
        <v>186</v>
      </c>
      <c r="B21" s="65">
        <v>48</v>
      </c>
      <c r="C21" s="66">
        <v>162</v>
      </c>
      <c r="D21" s="65">
        <v>307</v>
      </c>
      <c r="E21" s="66">
        <v>637</v>
      </c>
      <c r="F21" s="67"/>
      <c r="G21" s="65">
        <f t="shared" si="0"/>
        <v>-114</v>
      </c>
      <c r="H21" s="66">
        <f t="shared" si="1"/>
        <v>-330</v>
      </c>
      <c r="I21" s="20">
        <f t="shared" si="2"/>
        <v>-0.70370370370370372</v>
      </c>
      <c r="J21" s="21">
        <f t="shared" si="3"/>
        <v>-0.51805337519623229</v>
      </c>
    </row>
    <row r="22" spans="1:10" x14ac:dyDescent="0.2">
      <c r="A22" s="7" t="s">
        <v>185</v>
      </c>
      <c r="B22" s="65">
        <v>2</v>
      </c>
      <c r="C22" s="66">
        <v>6</v>
      </c>
      <c r="D22" s="65">
        <v>18</v>
      </c>
      <c r="E22" s="66">
        <v>29</v>
      </c>
      <c r="F22" s="67"/>
      <c r="G22" s="65">
        <f t="shared" si="0"/>
        <v>-4</v>
      </c>
      <c r="H22" s="66">
        <f t="shared" si="1"/>
        <v>-11</v>
      </c>
      <c r="I22" s="20">
        <f t="shared" si="2"/>
        <v>-0.66666666666666663</v>
      </c>
      <c r="J22" s="21">
        <f t="shared" si="3"/>
        <v>-0.37931034482758619</v>
      </c>
    </row>
    <row r="23" spans="1:10" x14ac:dyDescent="0.2">
      <c r="A23" s="7" t="s">
        <v>184</v>
      </c>
      <c r="B23" s="65">
        <v>37</v>
      </c>
      <c r="C23" s="66">
        <v>59</v>
      </c>
      <c r="D23" s="65">
        <v>177</v>
      </c>
      <c r="E23" s="66">
        <v>188</v>
      </c>
      <c r="F23" s="67"/>
      <c r="G23" s="65">
        <f t="shared" si="0"/>
        <v>-22</v>
      </c>
      <c r="H23" s="66">
        <f t="shared" si="1"/>
        <v>-11</v>
      </c>
      <c r="I23" s="20">
        <f t="shared" si="2"/>
        <v>-0.3728813559322034</v>
      </c>
      <c r="J23" s="21">
        <f t="shared" si="3"/>
        <v>-5.8510638297872342E-2</v>
      </c>
    </row>
    <row r="24" spans="1:10" x14ac:dyDescent="0.2">
      <c r="A24" s="7" t="s">
        <v>183</v>
      </c>
      <c r="B24" s="65">
        <v>267</v>
      </c>
      <c r="C24" s="66">
        <v>250</v>
      </c>
      <c r="D24" s="65">
        <v>1051</v>
      </c>
      <c r="E24" s="66">
        <v>1013</v>
      </c>
      <c r="F24" s="67"/>
      <c r="G24" s="65">
        <f t="shared" si="0"/>
        <v>17</v>
      </c>
      <c r="H24" s="66">
        <f t="shared" si="1"/>
        <v>38</v>
      </c>
      <c r="I24" s="20">
        <f t="shared" si="2"/>
        <v>6.8000000000000005E-2</v>
      </c>
      <c r="J24" s="21">
        <f t="shared" si="3"/>
        <v>3.751233958538993E-2</v>
      </c>
    </row>
    <row r="25" spans="1:10" x14ac:dyDescent="0.2">
      <c r="A25" s="7" t="s">
        <v>182</v>
      </c>
      <c r="B25" s="65">
        <v>65</v>
      </c>
      <c r="C25" s="66">
        <v>66</v>
      </c>
      <c r="D25" s="65">
        <v>216</v>
      </c>
      <c r="E25" s="66">
        <v>380</v>
      </c>
      <c r="F25" s="67"/>
      <c r="G25" s="65">
        <f t="shared" si="0"/>
        <v>-1</v>
      </c>
      <c r="H25" s="66">
        <f t="shared" si="1"/>
        <v>-164</v>
      </c>
      <c r="I25" s="20">
        <f t="shared" si="2"/>
        <v>-1.5151515151515152E-2</v>
      </c>
      <c r="J25" s="21">
        <f t="shared" si="3"/>
        <v>-0.43157894736842106</v>
      </c>
    </row>
    <row r="26" spans="1:10" x14ac:dyDescent="0.2">
      <c r="A26" s="7" t="s">
        <v>181</v>
      </c>
      <c r="B26" s="65">
        <v>86</v>
      </c>
      <c r="C26" s="66">
        <v>35</v>
      </c>
      <c r="D26" s="65">
        <v>332</v>
      </c>
      <c r="E26" s="66">
        <v>181</v>
      </c>
      <c r="F26" s="67"/>
      <c r="G26" s="65">
        <f t="shared" si="0"/>
        <v>51</v>
      </c>
      <c r="H26" s="66">
        <f t="shared" si="1"/>
        <v>151</v>
      </c>
      <c r="I26" s="20">
        <f t="shared" si="2"/>
        <v>1.4571428571428571</v>
      </c>
      <c r="J26" s="21">
        <f t="shared" si="3"/>
        <v>0.83425414364640882</v>
      </c>
    </row>
    <row r="27" spans="1:10" x14ac:dyDescent="0.2">
      <c r="A27" s="7" t="s">
        <v>180</v>
      </c>
      <c r="B27" s="65">
        <v>15</v>
      </c>
      <c r="C27" s="66">
        <v>13</v>
      </c>
      <c r="D27" s="65">
        <v>86</v>
      </c>
      <c r="E27" s="66">
        <v>68</v>
      </c>
      <c r="F27" s="67"/>
      <c r="G27" s="65">
        <f t="shared" si="0"/>
        <v>2</v>
      </c>
      <c r="H27" s="66">
        <f t="shared" si="1"/>
        <v>18</v>
      </c>
      <c r="I27" s="20">
        <f t="shared" si="2"/>
        <v>0.15384615384615385</v>
      </c>
      <c r="J27" s="21">
        <f t="shared" si="3"/>
        <v>0.26470588235294118</v>
      </c>
    </row>
    <row r="28" spans="1:10" x14ac:dyDescent="0.2">
      <c r="A28" s="7" t="s">
        <v>179</v>
      </c>
      <c r="B28" s="65">
        <v>1789</v>
      </c>
      <c r="C28" s="66">
        <v>2245</v>
      </c>
      <c r="D28" s="65">
        <v>13032</v>
      </c>
      <c r="E28" s="66">
        <v>14844</v>
      </c>
      <c r="F28" s="67"/>
      <c r="G28" s="65">
        <f t="shared" si="0"/>
        <v>-456</v>
      </c>
      <c r="H28" s="66">
        <f t="shared" si="1"/>
        <v>-1812</v>
      </c>
      <c r="I28" s="20">
        <f t="shared" si="2"/>
        <v>-0.20311804008908685</v>
      </c>
      <c r="J28" s="21">
        <f t="shared" si="3"/>
        <v>-0.12206952303961197</v>
      </c>
    </row>
    <row r="29" spans="1:10" x14ac:dyDescent="0.2">
      <c r="A29" s="7" t="s">
        <v>178</v>
      </c>
      <c r="B29" s="65">
        <v>1025</v>
      </c>
      <c r="C29" s="66">
        <v>924</v>
      </c>
      <c r="D29" s="65">
        <v>4506</v>
      </c>
      <c r="E29" s="66">
        <v>4363</v>
      </c>
      <c r="F29" s="67"/>
      <c r="G29" s="65">
        <f t="shared" si="0"/>
        <v>101</v>
      </c>
      <c r="H29" s="66">
        <f t="shared" si="1"/>
        <v>143</v>
      </c>
      <c r="I29" s="20">
        <f t="shared" si="2"/>
        <v>0.10930735930735931</v>
      </c>
      <c r="J29" s="21">
        <f t="shared" si="3"/>
        <v>3.2775613110245246E-2</v>
      </c>
    </row>
    <row r="30" spans="1:10" x14ac:dyDescent="0.2">
      <c r="A30" s="7" t="s">
        <v>177</v>
      </c>
      <c r="B30" s="65">
        <v>72</v>
      </c>
      <c r="C30" s="66">
        <v>91</v>
      </c>
      <c r="D30" s="65">
        <v>257</v>
      </c>
      <c r="E30" s="66">
        <v>469</v>
      </c>
      <c r="F30" s="67"/>
      <c r="G30" s="65">
        <f t="shared" si="0"/>
        <v>-19</v>
      </c>
      <c r="H30" s="66">
        <f t="shared" si="1"/>
        <v>-212</v>
      </c>
      <c r="I30" s="20">
        <f t="shared" si="2"/>
        <v>-0.2087912087912088</v>
      </c>
      <c r="J30" s="21">
        <f t="shared" si="3"/>
        <v>-0.45202558635394458</v>
      </c>
    </row>
    <row r="31" spans="1:10" x14ac:dyDescent="0.2">
      <c r="A31" s="7" t="s">
        <v>175</v>
      </c>
      <c r="B31" s="65">
        <v>12</v>
      </c>
      <c r="C31" s="66">
        <v>17</v>
      </c>
      <c r="D31" s="65">
        <v>54</v>
      </c>
      <c r="E31" s="66">
        <v>73</v>
      </c>
      <c r="F31" s="67"/>
      <c r="G31" s="65">
        <f t="shared" si="0"/>
        <v>-5</v>
      </c>
      <c r="H31" s="66">
        <f t="shared" si="1"/>
        <v>-19</v>
      </c>
      <c r="I31" s="20">
        <f t="shared" si="2"/>
        <v>-0.29411764705882354</v>
      </c>
      <c r="J31" s="21">
        <f t="shared" si="3"/>
        <v>-0.26027397260273971</v>
      </c>
    </row>
    <row r="32" spans="1:10" x14ac:dyDescent="0.2">
      <c r="A32" s="7" t="s">
        <v>174</v>
      </c>
      <c r="B32" s="65">
        <v>0</v>
      </c>
      <c r="C32" s="66">
        <v>40</v>
      </c>
      <c r="D32" s="65">
        <v>77</v>
      </c>
      <c r="E32" s="66">
        <v>173</v>
      </c>
      <c r="F32" s="67"/>
      <c r="G32" s="65">
        <f t="shared" si="0"/>
        <v>-40</v>
      </c>
      <c r="H32" s="66">
        <f t="shared" si="1"/>
        <v>-96</v>
      </c>
      <c r="I32" s="20">
        <f t="shared" si="2"/>
        <v>-1</v>
      </c>
      <c r="J32" s="21">
        <f t="shared" si="3"/>
        <v>-0.55491329479768781</v>
      </c>
    </row>
    <row r="33" spans="1:10" x14ac:dyDescent="0.2">
      <c r="A33" s="7" t="s">
        <v>173</v>
      </c>
      <c r="B33" s="65">
        <v>22</v>
      </c>
      <c r="C33" s="66">
        <v>17</v>
      </c>
      <c r="D33" s="65">
        <v>89</v>
      </c>
      <c r="E33" s="66">
        <v>112</v>
      </c>
      <c r="F33" s="67"/>
      <c r="G33" s="65">
        <f t="shared" si="0"/>
        <v>5</v>
      </c>
      <c r="H33" s="66">
        <f t="shared" si="1"/>
        <v>-23</v>
      </c>
      <c r="I33" s="20">
        <f t="shared" si="2"/>
        <v>0.29411764705882354</v>
      </c>
      <c r="J33" s="21">
        <f t="shared" si="3"/>
        <v>-0.20535714285714285</v>
      </c>
    </row>
    <row r="34" spans="1:10" x14ac:dyDescent="0.2">
      <c r="A34" s="7" t="s">
        <v>172</v>
      </c>
      <c r="B34" s="65">
        <v>33</v>
      </c>
      <c r="C34" s="66">
        <v>30</v>
      </c>
      <c r="D34" s="65">
        <v>136</v>
      </c>
      <c r="E34" s="66">
        <v>186</v>
      </c>
      <c r="F34" s="67"/>
      <c r="G34" s="65">
        <f t="shared" si="0"/>
        <v>3</v>
      </c>
      <c r="H34" s="66">
        <f t="shared" si="1"/>
        <v>-50</v>
      </c>
      <c r="I34" s="20">
        <f t="shared" si="2"/>
        <v>0.1</v>
      </c>
      <c r="J34" s="21">
        <f t="shared" si="3"/>
        <v>-0.26881720430107525</v>
      </c>
    </row>
    <row r="35" spans="1:10" x14ac:dyDescent="0.2">
      <c r="A35" s="7" t="s">
        <v>171</v>
      </c>
      <c r="B35" s="65">
        <v>40</v>
      </c>
      <c r="C35" s="66">
        <v>81</v>
      </c>
      <c r="D35" s="65">
        <v>250</v>
      </c>
      <c r="E35" s="66">
        <v>327</v>
      </c>
      <c r="F35" s="67"/>
      <c r="G35" s="65">
        <f t="shared" si="0"/>
        <v>-41</v>
      </c>
      <c r="H35" s="66">
        <f t="shared" si="1"/>
        <v>-77</v>
      </c>
      <c r="I35" s="20">
        <f t="shared" si="2"/>
        <v>-0.50617283950617287</v>
      </c>
      <c r="J35" s="21">
        <f t="shared" si="3"/>
        <v>-0.23547400611620795</v>
      </c>
    </row>
    <row r="36" spans="1:10" x14ac:dyDescent="0.2">
      <c r="A36" s="7" t="s">
        <v>170</v>
      </c>
      <c r="B36" s="65">
        <v>71</v>
      </c>
      <c r="C36" s="66">
        <v>90</v>
      </c>
      <c r="D36" s="65">
        <v>375</v>
      </c>
      <c r="E36" s="66">
        <v>408</v>
      </c>
      <c r="F36" s="67"/>
      <c r="G36" s="65">
        <f t="shared" si="0"/>
        <v>-19</v>
      </c>
      <c r="H36" s="66">
        <f t="shared" si="1"/>
        <v>-33</v>
      </c>
      <c r="I36" s="20">
        <f t="shared" si="2"/>
        <v>-0.21111111111111111</v>
      </c>
      <c r="J36" s="21">
        <f t="shared" si="3"/>
        <v>-8.0882352941176475E-2</v>
      </c>
    </row>
    <row r="37" spans="1:10" x14ac:dyDescent="0.2">
      <c r="A37" s="7" t="s">
        <v>169</v>
      </c>
      <c r="B37" s="65">
        <v>7</v>
      </c>
      <c r="C37" s="66">
        <v>18</v>
      </c>
      <c r="D37" s="65">
        <v>15</v>
      </c>
      <c r="E37" s="66">
        <v>77</v>
      </c>
      <c r="F37" s="67"/>
      <c r="G37" s="65">
        <f t="shared" si="0"/>
        <v>-11</v>
      </c>
      <c r="H37" s="66">
        <f t="shared" si="1"/>
        <v>-62</v>
      </c>
      <c r="I37" s="20">
        <f t="shared" si="2"/>
        <v>-0.61111111111111116</v>
      </c>
      <c r="J37" s="21">
        <f t="shared" si="3"/>
        <v>-0.80519480519480524</v>
      </c>
    </row>
    <row r="38" spans="1:10" x14ac:dyDescent="0.2">
      <c r="A38" s="7" t="s">
        <v>168</v>
      </c>
      <c r="B38" s="65">
        <v>1533</v>
      </c>
      <c r="C38" s="66">
        <v>1614</v>
      </c>
      <c r="D38" s="65">
        <v>8722</v>
      </c>
      <c r="E38" s="66">
        <v>8249</v>
      </c>
      <c r="F38" s="67"/>
      <c r="G38" s="65">
        <f t="shared" si="0"/>
        <v>-81</v>
      </c>
      <c r="H38" s="66">
        <f t="shared" si="1"/>
        <v>473</v>
      </c>
      <c r="I38" s="20">
        <f t="shared" si="2"/>
        <v>-5.0185873605947957E-2</v>
      </c>
      <c r="J38" s="21">
        <f t="shared" si="3"/>
        <v>5.734028367074797E-2</v>
      </c>
    </row>
    <row r="39" spans="1:10" x14ac:dyDescent="0.2">
      <c r="A39" s="7" t="s">
        <v>167</v>
      </c>
      <c r="B39" s="65">
        <v>14</v>
      </c>
      <c r="C39" s="66">
        <v>38</v>
      </c>
      <c r="D39" s="65">
        <v>105</v>
      </c>
      <c r="E39" s="66">
        <v>207</v>
      </c>
      <c r="F39" s="67"/>
      <c r="G39" s="65">
        <f t="shared" si="0"/>
        <v>-24</v>
      </c>
      <c r="H39" s="66">
        <f t="shared" si="1"/>
        <v>-102</v>
      </c>
      <c r="I39" s="20">
        <f t="shared" si="2"/>
        <v>-0.63157894736842102</v>
      </c>
      <c r="J39" s="21">
        <f t="shared" si="3"/>
        <v>-0.49275362318840582</v>
      </c>
    </row>
    <row r="40" spans="1:10" x14ac:dyDescent="0.2">
      <c r="A40" s="7" t="s">
        <v>165</v>
      </c>
      <c r="B40" s="65">
        <v>268</v>
      </c>
      <c r="C40" s="66">
        <v>268</v>
      </c>
      <c r="D40" s="65">
        <v>1055</v>
      </c>
      <c r="E40" s="66">
        <v>745</v>
      </c>
      <c r="F40" s="67"/>
      <c r="G40" s="65">
        <f t="shared" si="0"/>
        <v>0</v>
      </c>
      <c r="H40" s="66">
        <f t="shared" si="1"/>
        <v>310</v>
      </c>
      <c r="I40" s="20">
        <f t="shared" si="2"/>
        <v>0</v>
      </c>
      <c r="J40" s="21">
        <f t="shared" si="3"/>
        <v>0.41610738255033558</v>
      </c>
    </row>
    <row r="41" spans="1:10" x14ac:dyDescent="0.2">
      <c r="A41" s="7" t="s">
        <v>166</v>
      </c>
      <c r="B41" s="65">
        <v>2</v>
      </c>
      <c r="C41" s="66">
        <v>0</v>
      </c>
      <c r="D41" s="65">
        <v>2</v>
      </c>
      <c r="E41" s="66">
        <v>0</v>
      </c>
      <c r="F41" s="67"/>
      <c r="G41" s="65">
        <f t="shared" si="0"/>
        <v>2</v>
      </c>
      <c r="H41" s="66">
        <f t="shared" si="1"/>
        <v>2</v>
      </c>
      <c r="I41" s="20" t="str">
        <f t="shared" si="2"/>
        <v>-</v>
      </c>
      <c r="J41" s="21" t="str">
        <f t="shared" si="3"/>
        <v>-</v>
      </c>
    </row>
    <row r="42" spans="1:10" x14ac:dyDescent="0.2">
      <c r="A42" s="7" t="s">
        <v>176</v>
      </c>
      <c r="B42" s="65">
        <v>269</v>
      </c>
      <c r="C42" s="66">
        <v>257</v>
      </c>
      <c r="D42" s="65">
        <v>1191</v>
      </c>
      <c r="E42" s="66">
        <v>1034</v>
      </c>
      <c r="F42" s="67"/>
      <c r="G42" s="65">
        <f t="shared" si="0"/>
        <v>12</v>
      </c>
      <c r="H42" s="66">
        <f t="shared" si="1"/>
        <v>157</v>
      </c>
      <c r="I42" s="20">
        <f t="shared" si="2"/>
        <v>4.6692607003891051E-2</v>
      </c>
      <c r="J42" s="21">
        <f t="shared" si="3"/>
        <v>0.15183752417794971</v>
      </c>
    </row>
    <row r="43" spans="1:10" x14ac:dyDescent="0.2">
      <c r="A43" s="7"/>
      <c r="B43" s="65"/>
      <c r="C43" s="66"/>
      <c r="D43" s="65"/>
      <c r="E43" s="66"/>
      <c r="F43" s="67"/>
      <c r="G43" s="65"/>
      <c r="H43" s="66"/>
      <c r="I43" s="20"/>
      <c r="J43" s="21"/>
    </row>
    <row r="44" spans="1:10" s="43" customFormat="1" x14ac:dyDescent="0.2">
      <c r="A44" s="27" t="s">
        <v>28</v>
      </c>
      <c r="B44" s="71">
        <f>SUM(B15:B43)</f>
        <v>6214</v>
      </c>
      <c r="C44" s="72">
        <f>SUM(C15:C43)</f>
        <v>6802</v>
      </c>
      <c r="D44" s="71">
        <f>SUM(D15:D43)</f>
        <v>35131</v>
      </c>
      <c r="E44" s="72">
        <f>SUM(E15:E43)</f>
        <v>36274</v>
      </c>
      <c r="F44" s="73"/>
      <c r="G44" s="71">
        <f>B44-C44</f>
        <v>-588</v>
      </c>
      <c r="H44" s="72">
        <f>D44-E44</f>
        <v>-1143</v>
      </c>
      <c r="I44" s="37">
        <f>IF(C44=0, "-", G44/C44)</f>
        <v>-8.6445163187297849E-2</v>
      </c>
      <c r="J44" s="38">
        <f>IF(E44=0, "-", H44/E44)</f>
        <v>-3.1510172575398357E-2</v>
      </c>
    </row>
    <row r="45" spans="1:10" s="43" customFormat="1" x14ac:dyDescent="0.2">
      <c r="A45" s="27" t="s">
        <v>0</v>
      </c>
      <c r="B45" s="71">
        <f>B11+B44</f>
        <v>6214</v>
      </c>
      <c r="C45" s="77">
        <f>C11+C44</f>
        <v>6802</v>
      </c>
      <c r="D45" s="71">
        <f>D11+D44</f>
        <v>35131</v>
      </c>
      <c r="E45" s="77">
        <f>E11+E44</f>
        <v>36274</v>
      </c>
      <c r="F45" s="73"/>
      <c r="G45" s="71">
        <f>B45-C45</f>
        <v>-588</v>
      </c>
      <c r="H45" s="72">
        <f>D45-E45</f>
        <v>-1143</v>
      </c>
      <c r="I45" s="37">
        <f>IF(C45=0, "-", G45/C45)</f>
        <v>-8.6445163187297849E-2</v>
      </c>
      <c r="J45" s="38">
        <f>IF(E45=0, "-", H45/E45)</f>
        <v>-3.1510172575398357E-2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7"/>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193</v>
      </c>
      <c r="B7" s="65">
        <v>7</v>
      </c>
      <c r="C7" s="34">
        <f>IF(B11=0, "-", B7/B11)</f>
        <v>0.53846153846153844</v>
      </c>
      <c r="D7" s="65">
        <v>9</v>
      </c>
      <c r="E7" s="9">
        <f>IF(D11=0, "-", D7/D11)</f>
        <v>0.15517241379310345</v>
      </c>
      <c r="F7" s="81">
        <v>30</v>
      </c>
      <c r="G7" s="34">
        <f>IF(F11=0, "-", F7/F11)</f>
        <v>0.13636363636363635</v>
      </c>
      <c r="H7" s="65">
        <v>25</v>
      </c>
      <c r="I7" s="9">
        <f>IF(H11=0, "-", H7/H11)</f>
        <v>8.4175084175084181E-2</v>
      </c>
      <c r="J7" s="8">
        <f>IF(D7=0, "-", IF((B7-D7)/D7&lt;10, (B7-D7)/D7, "&gt;999%"))</f>
        <v>-0.22222222222222221</v>
      </c>
      <c r="K7" s="9">
        <f>IF(H7=0, "-", IF((F7-H7)/H7&lt;10, (F7-H7)/H7, "&gt;999%"))</f>
        <v>0.2</v>
      </c>
    </row>
    <row r="8" spans="1:11" x14ac:dyDescent="0.2">
      <c r="A8" s="7" t="s">
        <v>194</v>
      </c>
      <c r="B8" s="65">
        <v>3</v>
      </c>
      <c r="C8" s="34">
        <f>IF(B11=0, "-", B8/B11)</f>
        <v>0.23076923076923078</v>
      </c>
      <c r="D8" s="65">
        <v>49</v>
      </c>
      <c r="E8" s="9">
        <f>IF(D11=0, "-", D8/D11)</f>
        <v>0.84482758620689657</v>
      </c>
      <c r="F8" s="81">
        <v>135</v>
      </c>
      <c r="G8" s="34">
        <f>IF(F11=0, "-", F8/F11)</f>
        <v>0.61363636363636365</v>
      </c>
      <c r="H8" s="65">
        <v>239</v>
      </c>
      <c r="I8" s="9">
        <f>IF(H11=0, "-", H8/H11)</f>
        <v>0.80471380471380471</v>
      </c>
      <c r="J8" s="8">
        <f>IF(D8=0, "-", IF((B8-D8)/D8&lt;10, (B8-D8)/D8, "&gt;999%"))</f>
        <v>-0.93877551020408168</v>
      </c>
      <c r="K8" s="9">
        <f>IF(H8=0, "-", IF((F8-H8)/H8&lt;10, (F8-H8)/H8, "&gt;999%"))</f>
        <v>-0.43514644351464438</v>
      </c>
    </row>
    <row r="9" spans="1:11" x14ac:dyDescent="0.2">
      <c r="A9" s="7" t="s">
        <v>195</v>
      </c>
      <c r="B9" s="65">
        <v>3</v>
      </c>
      <c r="C9" s="34">
        <f>IF(B11=0, "-", B9/B11)</f>
        <v>0.23076923076923078</v>
      </c>
      <c r="D9" s="65">
        <v>0</v>
      </c>
      <c r="E9" s="9">
        <f>IF(D11=0, "-", D9/D11)</f>
        <v>0</v>
      </c>
      <c r="F9" s="81">
        <v>55</v>
      </c>
      <c r="G9" s="34">
        <f>IF(F11=0, "-", F9/F11)</f>
        <v>0.25</v>
      </c>
      <c r="H9" s="65">
        <v>33</v>
      </c>
      <c r="I9" s="9">
        <f>IF(H11=0, "-", H9/H11)</f>
        <v>0.1111111111111111</v>
      </c>
      <c r="J9" s="8" t="str">
        <f>IF(D9=0, "-", IF((B9-D9)/D9&lt;10, (B9-D9)/D9, "&gt;999%"))</f>
        <v>-</v>
      </c>
      <c r="K9" s="9">
        <f>IF(H9=0, "-", IF((F9-H9)/H9&lt;10, (F9-H9)/H9, "&gt;999%"))</f>
        <v>0.66666666666666663</v>
      </c>
    </row>
    <row r="10" spans="1:11" x14ac:dyDescent="0.2">
      <c r="A10" s="2"/>
      <c r="B10" s="68"/>
      <c r="C10" s="33"/>
      <c r="D10" s="68"/>
      <c r="E10" s="6"/>
      <c r="F10" s="82"/>
      <c r="G10" s="33"/>
      <c r="H10" s="68"/>
      <c r="I10" s="6"/>
      <c r="J10" s="5"/>
      <c r="K10" s="6"/>
    </row>
    <row r="11" spans="1:11" s="43" customFormat="1" x14ac:dyDescent="0.2">
      <c r="A11" s="162" t="s">
        <v>567</v>
      </c>
      <c r="B11" s="71">
        <f>SUM(B7:B10)</f>
        <v>13</v>
      </c>
      <c r="C11" s="40">
        <f>B11/6214</f>
        <v>2.0920502092050207E-3</v>
      </c>
      <c r="D11" s="71">
        <f>SUM(D7:D10)</f>
        <v>58</v>
      </c>
      <c r="E11" s="41">
        <f>D11/6802</f>
        <v>8.5269038518082912E-3</v>
      </c>
      <c r="F11" s="77">
        <f>SUM(F7:F10)</f>
        <v>220</v>
      </c>
      <c r="G11" s="42">
        <f>F11/35131</f>
        <v>6.2622754831914837E-3</v>
      </c>
      <c r="H11" s="71">
        <f>SUM(H7:H10)</f>
        <v>297</v>
      </c>
      <c r="I11" s="41">
        <f>H11/36274</f>
        <v>8.1876826377019346E-3</v>
      </c>
      <c r="J11" s="37">
        <f>IF(D11=0, "-", IF((B11-D11)/D11&lt;10, (B11-D11)/D11, "&gt;999%"))</f>
        <v>-0.77586206896551724</v>
      </c>
      <c r="K11" s="38">
        <f>IF(H11=0, "-", IF((F11-H11)/H11&lt;10, (F11-H11)/H11, "&gt;999%"))</f>
        <v>-0.25925925925925924</v>
      </c>
    </row>
    <row r="12" spans="1:11" x14ac:dyDescent="0.2">
      <c r="B12" s="83"/>
      <c r="D12" s="83"/>
      <c r="F12" s="83"/>
      <c r="H12" s="83"/>
    </row>
    <row r="13" spans="1:11" s="43" customFormat="1" x14ac:dyDescent="0.2">
      <c r="A13" s="162" t="s">
        <v>567</v>
      </c>
      <c r="B13" s="71">
        <v>13</v>
      </c>
      <c r="C13" s="40">
        <f>B13/6214</f>
        <v>2.0920502092050207E-3</v>
      </c>
      <c r="D13" s="71">
        <v>58</v>
      </c>
      <c r="E13" s="41">
        <f>D13/6802</f>
        <v>8.5269038518082912E-3</v>
      </c>
      <c r="F13" s="77">
        <v>220</v>
      </c>
      <c r="G13" s="42">
        <f>F13/35131</f>
        <v>6.2622754831914837E-3</v>
      </c>
      <c r="H13" s="71">
        <v>297</v>
      </c>
      <c r="I13" s="41">
        <f>H13/36274</f>
        <v>8.1876826377019346E-3</v>
      </c>
      <c r="J13" s="37">
        <f>IF(D13=0, "-", IF((B13-D13)/D13&lt;10, (B13-D13)/D13, "&gt;999%"))</f>
        <v>-0.77586206896551724</v>
      </c>
      <c r="K13" s="38">
        <f>IF(H13=0, "-", IF((F13-H13)/H13&lt;10, (F13-H13)/H13, "&gt;999%"))</f>
        <v>-0.25925925925925924</v>
      </c>
    </row>
    <row r="14" spans="1:11" x14ac:dyDescent="0.2">
      <c r="B14" s="83"/>
      <c r="D14" s="83"/>
      <c r="F14" s="83"/>
      <c r="H14" s="83"/>
    </row>
    <row r="15" spans="1:11" ht="15.75" x14ac:dyDescent="0.25">
      <c r="A15" s="164" t="s">
        <v>108</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132</v>
      </c>
      <c r="B17" s="61" t="s">
        <v>12</v>
      </c>
      <c r="C17" s="62" t="s">
        <v>13</v>
      </c>
      <c r="D17" s="61" t="s">
        <v>12</v>
      </c>
      <c r="E17" s="63" t="s">
        <v>13</v>
      </c>
      <c r="F17" s="62" t="s">
        <v>12</v>
      </c>
      <c r="G17" s="62" t="s">
        <v>13</v>
      </c>
      <c r="H17" s="61" t="s">
        <v>12</v>
      </c>
      <c r="I17" s="63" t="s">
        <v>13</v>
      </c>
      <c r="J17" s="61"/>
      <c r="K17" s="63"/>
    </row>
    <row r="18" spans="1:11" x14ac:dyDescent="0.2">
      <c r="A18" s="7" t="s">
        <v>196</v>
      </c>
      <c r="B18" s="65">
        <v>1</v>
      </c>
      <c r="C18" s="34">
        <f>IF(B30=0, "-", B18/B30)</f>
        <v>3.7313432835820895E-3</v>
      </c>
      <c r="D18" s="65">
        <v>5</v>
      </c>
      <c r="E18" s="9">
        <f>IF(D30=0, "-", D18/D30)</f>
        <v>1.8382352941176471E-2</v>
      </c>
      <c r="F18" s="81">
        <v>2</v>
      </c>
      <c r="G18" s="34">
        <f>IF(F30=0, "-", F18/F30)</f>
        <v>1.288659793814433E-3</v>
      </c>
      <c r="H18" s="65">
        <v>20</v>
      </c>
      <c r="I18" s="9">
        <f>IF(H30=0, "-", H18/H30)</f>
        <v>1.2602394454946439E-2</v>
      </c>
      <c r="J18" s="8">
        <f t="shared" ref="J18:J28" si="0">IF(D18=0, "-", IF((B18-D18)/D18&lt;10, (B18-D18)/D18, "&gt;999%"))</f>
        <v>-0.8</v>
      </c>
      <c r="K18" s="9">
        <f t="shared" ref="K18:K28" si="1">IF(H18=0, "-", IF((F18-H18)/H18&lt;10, (F18-H18)/H18, "&gt;999%"))</f>
        <v>-0.9</v>
      </c>
    </row>
    <row r="19" spans="1:11" x14ac:dyDescent="0.2">
      <c r="A19" s="7" t="s">
        <v>197</v>
      </c>
      <c r="B19" s="65">
        <v>0</v>
      </c>
      <c r="C19" s="34">
        <f>IF(B30=0, "-", B19/B30)</f>
        <v>0</v>
      </c>
      <c r="D19" s="65">
        <v>0</v>
      </c>
      <c r="E19" s="9">
        <f>IF(D30=0, "-", D19/D30)</f>
        <v>0</v>
      </c>
      <c r="F19" s="81">
        <v>0</v>
      </c>
      <c r="G19" s="34">
        <f>IF(F30=0, "-", F19/F30)</f>
        <v>0</v>
      </c>
      <c r="H19" s="65">
        <v>27</v>
      </c>
      <c r="I19" s="9">
        <f>IF(H30=0, "-", H19/H30)</f>
        <v>1.7013232514177693E-2</v>
      </c>
      <c r="J19" s="8" t="str">
        <f t="shared" si="0"/>
        <v>-</v>
      </c>
      <c r="K19" s="9">
        <f t="shared" si="1"/>
        <v>-1</v>
      </c>
    </row>
    <row r="20" spans="1:11" x14ac:dyDescent="0.2">
      <c r="A20" s="7" t="s">
        <v>198</v>
      </c>
      <c r="B20" s="65">
        <v>5</v>
      </c>
      <c r="C20" s="34">
        <f>IF(B30=0, "-", B20/B30)</f>
        <v>1.8656716417910446E-2</v>
      </c>
      <c r="D20" s="65">
        <v>0</v>
      </c>
      <c r="E20" s="9">
        <f>IF(D30=0, "-", D20/D30)</f>
        <v>0</v>
      </c>
      <c r="F20" s="81">
        <v>39</v>
      </c>
      <c r="G20" s="34">
        <f>IF(F30=0, "-", F20/F30)</f>
        <v>2.5128865979381444E-2</v>
      </c>
      <c r="H20" s="65">
        <v>0</v>
      </c>
      <c r="I20" s="9">
        <f>IF(H30=0, "-", H20/H30)</f>
        <v>0</v>
      </c>
      <c r="J20" s="8" t="str">
        <f t="shared" si="0"/>
        <v>-</v>
      </c>
      <c r="K20" s="9" t="str">
        <f t="shared" si="1"/>
        <v>-</v>
      </c>
    </row>
    <row r="21" spans="1:11" x14ac:dyDescent="0.2">
      <c r="A21" s="7" t="s">
        <v>199</v>
      </c>
      <c r="B21" s="65">
        <v>19</v>
      </c>
      <c r="C21" s="34">
        <f>IF(B30=0, "-", B21/B30)</f>
        <v>7.0895522388059698E-2</v>
      </c>
      <c r="D21" s="65">
        <v>28</v>
      </c>
      <c r="E21" s="9">
        <f>IF(D30=0, "-", D21/D30)</f>
        <v>0.10294117647058823</v>
      </c>
      <c r="F21" s="81">
        <v>127</v>
      </c>
      <c r="G21" s="34">
        <f>IF(F30=0, "-", F21/F30)</f>
        <v>8.1829896907216496E-2</v>
      </c>
      <c r="H21" s="65">
        <v>135</v>
      </c>
      <c r="I21" s="9">
        <f>IF(H30=0, "-", H21/H30)</f>
        <v>8.5066162570888462E-2</v>
      </c>
      <c r="J21" s="8">
        <f t="shared" si="0"/>
        <v>-0.32142857142857145</v>
      </c>
      <c r="K21" s="9">
        <f t="shared" si="1"/>
        <v>-5.9259259259259262E-2</v>
      </c>
    </row>
    <row r="22" spans="1:11" x14ac:dyDescent="0.2">
      <c r="A22" s="7" t="s">
        <v>200</v>
      </c>
      <c r="B22" s="65">
        <v>11</v>
      </c>
      <c r="C22" s="34">
        <f>IF(B30=0, "-", B22/B30)</f>
        <v>4.1044776119402986E-2</v>
      </c>
      <c r="D22" s="65">
        <v>62</v>
      </c>
      <c r="E22" s="9">
        <f>IF(D30=0, "-", D22/D30)</f>
        <v>0.22794117647058823</v>
      </c>
      <c r="F22" s="81">
        <v>176</v>
      </c>
      <c r="G22" s="34">
        <f>IF(F30=0, "-", F22/F30)</f>
        <v>0.1134020618556701</v>
      </c>
      <c r="H22" s="65">
        <v>208</v>
      </c>
      <c r="I22" s="9">
        <f>IF(H30=0, "-", H22/H30)</f>
        <v>0.13106490233144297</v>
      </c>
      <c r="J22" s="8">
        <f t="shared" si="0"/>
        <v>-0.82258064516129037</v>
      </c>
      <c r="K22" s="9">
        <f t="shared" si="1"/>
        <v>-0.15384615384615385</v>
      </c>
    </row>
    <row r="23" spans="1:11" x14ac:dyDescent="0.2">
      <c r="A23" s="7" t="s">
        <v>201</v>
      </c>
      <c r="B23" s="65">
        <v>70</v>
      </c>
      <c r="C23" s="34">
        <f>IF(B30=0, "-", B23/B30)</f>
        <v>0.26119402985074625</v>
      </c>
      <c r="D23" s="65">
        <v>51</v>
      </c>
      <c r="E23" s="9">
        <f>IF(D30=0, "-", D23/D30)</f>
        <v>0.1875</v>
      </c>
      <c r="F23" s="81">
        <v>526</v>
      </c>
      <c r="G23" s="34">
        <f>IF(F30=0, "-", F23/F30)</f>
        <v>0.33891752577319589</v>
      </c>
      <c r="H23" s="65">
        <v>426</v>
      </c>
      <c r="I23" s="9">
        <f>IF(H30=0, "-", H23/H30)</f>
        <v>0.26843100189035918</v>
      </c>
      <c r="J23" s="8">
        <f t="shared" si="0"/>
        <v>0.37254901960784315</v>
      </c>
      <c r="K23" s="9">
        <f t="shared" si="1"/>
        <v>0.23474178403755869</v>
      </c>
    </row>
    <row r="24" spans="1:11" x14ac:dyDescent="0.2">
      <c r="A24" s="7" t="s">
        <v>202</v>
      </c>
      <c r="B24" s="65">
        <v>0</v>
      </c>
      <c r="C24" s="34">
        <f>IF(B30=0, "-", B24/B30)</f>
        <v>0</v>
      </c>
      <c r="D24" s="65">
        <v>5</v>
      </c>
      <c r="E24" s="9">
        <f>IF(D30=0, "-", D24/D30)</f>
        <v>1.8382352941176471E-2</v>
      </c>
      <c r="F24" s="81">
        <v>2</v>
      </c>
      <c r="G24" s="34">
        <f>IF(F30=0, "-", F24/F30)</f>
        <v>1.288659793814433E-3</v>
      </c>
      <c r="H24" s="65">
        <v>20</v>
      </c>
      <c r="I24" s="9">
        <f>IF(H30=0, "-", H24/H30)</f>
        <v>1.2602394454946439E-2</v>
      </c>
      <c r="J24" s="8">
        <f t="shared" si="0"/>
        <v>-1</v>
      </c>
      <c r="K24" s="9">
        <f t="shared" si="1"/>
        <v>-0.9</v>
      </c>
    </row>
    <row r="25" spans="1:11" x14ac:dyDescent="0.2">
      <c r="A25" s="7" t="s">
        <v>203</v>
      </c>
      <c r="B25" s="65">
        <v>86</v>
      </c>
      <c r="C25" s="34">
        <f>IF(B30=0, "-", B25/B30)</f>
        <v>0.32089552238805968</v>
      </c>
      <c r="D25" s="65">
        <v>34</v>
      </c>
      <c r="E25" s="9">
        <f>IF(D30=0, "-", D25/D30)</f>
        <v>0.125</v>
      </c>
      <c r="F25" s="81">
        <v>332</v>
      </c>
      <c r="G25" s="34">
        <f>IF(F30=0, "-", F25/F30)</f>
        <v>0.21391752577319587</v>
      </c>
      <c r="H25" s="65">
        <v>161</v>
      </c>
      <c r="I25" s="9">
        <f>IF(H30=0, "-", H25/H30)</f>
        <v>0.10144927536231885</v>
      </c>
      <c r="J25" s="8">
        <f t="shared" si="0"/>
        <v>1.5294117647058822</v>
      </c>
      <c r="K25" s="9">
        <f t="shared" si="1"/>
        <v>1.0621118012422359</v>
      </c>
    </row>
    <row r="26" spans="1:11" x14ac:dyDescent="0.2">
      <c r="A26" s="7" t="s">
        <v>204</v>
      </c>
      <c r="B26" s="65">
        <v>49</v>
      </c>
      <c r="C26" s="34">
        <f>IF(B30=0, "-", B26/B30)</f>
        <v>0.18283582089552239</v>
      </c>
      <c r="D26" s="65">
        <v>23</v>
      </c>
      <c r="E26" s="9">
        <f>IF(D30=0, "-", D26/D30)</f>
        <v>8.455882352941177E-2</v>
      </c>
      <c r="F26" s="81">
        <v>171</v>
      </c>
      <c r="G26" s="34">
        <f>IF(F30=0, "-", F26/F30)</f>
        <v>0.11018041237113402</v>
      </c>
      <c r="H26" s="65">
        <v>205</v>
      </c>
      <c r="I26" s="9">
        <f>IF(H30=0, "-", H26/H30)</f>
        <v>0.12917454316320101</v>
      </c>
      <c r="J26" s="8">
        <f t="shared" si="0"/>
        <v>1.1304347826086956</v>
      </c>
      <c r="K26" s="9">
        <f t="shared" si="1"/>
        <v>-0.16585365853658537</v>
      </c>
    </row>
    <row r="27" spans="1:11" x14ac:dyDescent="0.2">
      <c r="A27" s="7" t="s">
        <v>205</v>
      </c>
      <c r="B27" s="65">
        <v>17</v>
      </c>
      <c r="C27" s="34">
        <f>IF(B30=0, "-", B27/B30)</f>
        <v>6.3432835820895525E-2</v>
      </c>
      <c r="D27" s="65">
        <v>20</v>
      </c>
      <c r="E27" s="9">
        <f>IF(D30=0, "-", D27/D30)</f>
        <v>7.3529411764705885E-2</v>
      </c>
      <c r="F27" s="81">
        <v>101</v>
      </c>
      <c r="G27" s="34">
        <f>IF(F30=0, "-", F27/F30)</f>
        <v>6.5077319587628871E-2</v>
      </c>
      <c r="H27" s="65">
        <v>203</v>
      </c>
      <c r="I27" s="9">
        <f>IF(H30=0, "-", H27/H30)</f>
        <v>0.12791430371770637</v>
      </c>
      <c r="J27" s="8">
        <f t="shared" si="0"/>
        <v>-0.15</v>
      </c>
      <c r="K27" s="9">
        <f t="shared" si="1"/>
        <v>-0.50246305418719217</v>
      </c>
    </row>
    <row r="28" spans="1:11" x14ac:dyDescent="0.2">
      <c r="A28" s="7" t="s">
        <v>206</v>
      </c>
      <c r="B28" s="65">
        <v>10</v>
      </c>
      <c r="C28" s="34">
        <f>IF(B30=0, "-", B28/B30)</f>
        <v>3.7313432835820892E-2</v>
      </c>
      <c r="D28" s="65">
        <v>44</v>
      </c>
      <c r="E28" s="9">
        <f>IF(D30=0, "-", D28/D30)</f>
        <v>0.16176470588235295</v>
      </c>
      <c r="F28" s="81">
        <v>76</v>
      </c>
      <c r="G28" s="34">
        <f>IF(F30=0, "-", F28/F30)</f>
        <v>4.8969072164948453E-2</v>
      </c>
      <c r="H28" s="65">
        <v>182</v>
      </c>
      <c r="I28" s="9">
        <f>IF(H30=0, "-", H28/H30)</f>
        <v>0.1146817895400126</v>
      </c>
      <c r="J28" s="8">
        <f t="shared" si="0"/>
        <v>-0.77272727272727271</v>
      </c>
      <c r="K28" s="9">
        <f t="shared" si="1"/>
        <v>-0.58241758241758246</v>
      </c>
    </row>
    <row r="29" spans="1:11" x14ac:dyDescent="0.2">
      <c r="A29" s="2"/>
      <c r="B29" s="68"/>
      <c r="C29" s="33"/>
      <c r="D29" s="68"/>
      <c r="E29" s="6"/>
      <c r="F29" s="82"/>
      <c r="G29" s="33"/>
      <c r="H29" s="68"/>
      <c r="I29" s="6"/>
      <c r="J29" s="5"/>
      <c r="K29" s="6"/>
    </row>
    <row r="30" spans="1:11" s="43" customFormat="1" x14ac:dyDescent="0.2">
      <c r="A30" s="162" t="s">
        <v>566</v>
      </c>
      <c r="B30" s="71">
        <f>SUM(B18:B29)</f>
        <v>268</v>
      </c>
      <c r="C30" s="40">
        <f>B30/6214</f>
        <v>4.3128419697457357E-2</v>
      </c>
      <c r="D30" s="71">
        <f>SUM(D18:D29)</f>
        <v>272</v>
      </c>
      <c r="E30" s="41">
        <f>D30/6802</f>
        <v>3.9988238753307849E-2</v>
      </c>
      <c r="F30" s="77">
        <f>SUM(F18:F29)</f>
        <v>1552</v>
      </c>
      <c r="G30" s="42">
        <f>F30/35131</f>
        <v>4.4177507045059919E-2</v>
      </c>
      <c r="H30" s="71">
        <f>SUM(H18:H29)</f>
        <v>1587</v>
      </c>
      <c r="I30" s="41">
        <f>H30/36274</f>
        <v>4.3750344599437614E-2</v>
      </c>
      <c r="J30" s="37">
        <f>IF(D30=0, "-", IF((B30-D30)/D30&lt;10, (B30-D30)/D30, "&gt;999%"))</f>
        <v>-1.4705882352941176E-2</v>
      </c>
      <c r="K30" s="38">
        <f>IF(H30=0, "-", IF((F30-H30)/H30&lt;10, (F30-H30)/H30, "&gt;999%"))</f>
        <v>-2.2054190296156271E-2</v>
      </c>
    </row>
    <row r="31" spans="1:11" x14ac:dyDescent="0.2">
      <c r="B31" s="83"/>
      <c r="D31" s="83"/>
      <c r="F31" s="83"/>
      <c r="H31" s="83"/>
    </row>
    <row r="32" spans="1:11" x14ac:dyDescent="0.2">
      <c r="A32" s="163" t="s">
        <v>133</v>
      </c>
      <c r="B32" s="61" t="s">
        <v>12</v>
      </c>
      <c r="C32" s="62" t="s">
        <v>13</v>
      </c>
      <c r="D32" s="61" t="s">
        <v>12</v>
      </c>
      <c r="E32" s="63" t="s">
        <v>13</v>
      </c>
      <c r="F32" s="62" t="s">
        <v>12</v>
      </c>
      <c r="G32" s="62" t="s">
        <v>13</v>
      </c>
      <c r="H32" s="61" t="s">
        <v>12</v>
      </c>
      <c r="I32" s="63" t="s">
        <v>13</v>
      </c>
      <c r="J32" s="61"/>
      <c r="K32" s="63"/>
    </row>
    <row r="33" spans="1:11" x14ac:dyDescent="0.2">
      <c r="A33" s="7" t="s">
        <v>207</v>
      </c>
      <c r="B33" s="65">
        <v>1</v>
      </c>
      <c r="C33" s="34">
        <f>IF(B37=0, "-", B33/B37)</f>
        <v>0.2</v>
      </c>
      <c r="D33" s="65">
        <v>4</v>
      </c>
      <c r="E33" s="9">
        <f>IF(D37=0, "-", D33/D37)</f>
        <v>0.2</v>
      </c>
      <c r="F33" s="81">
        <v>10</v>
      </c>
      <c r="G33" s="34">
        <f>IF(F37=0, "-", F33/F37)</f>
        <v>0.15151515151515152</v>
      </c>
      <c r="H33" s="65">
        <v>20</v>
      </c>
      <c r="I33" s="9">
        <f>IF(H37=0, "-", H33/H37)</f>
        <v>0.2857142857142857</v>
      </c>
      <c r="J33" s="8">
        <f>IF(D33=0, "-", IF((B33-D33)/D33&lt;10, (B33-D33)/D33, "&gt;999%"))</f>
        <v>-0.75</v>
      </c>
      <c r="K33" s="9">
        <f>IF(H33=0, "-", IF((F33-H33)/H33&lt;10, (F33-H33)/H33, "&gt;999%"))</f>
        <v>-0.5</v>
      </c>
    </row>
    <row r="34" spans="1:11" x14ac:dyDescent="0.2">
      <c r="A34" s="7" t="s">
        <v>208</v>
      </c>
      <c r="B34" s="65">
        <v>0</v>
      </c>
      <c r="C34" s="34">
        <f>IF(B37=0, "-", B34/B37)</f>
        <v>0</v>
      </c>
      <c r="D34" s="65">
        <v>1</v>
      </c>
      <c r="E34" s="9">
        <f>IF(D37=0, "-", D34/D37)</f>
        <v>0.05</v>
      </c>
      <c r="F34" s="81">
        <v>7</v>
      </c>
      <c r="G34" s="34">
        <f>IF(F37=0, "-", F34/F37)</f>
        <v>0.10606060606060606</v>
      </c>
      <c r="H34" s="65">
        <v>2</v>
      </c>
      <c r="I34" s="9">
        <f>IF(H37=0, "-", H34/H37)</f>
        <v>2.8571428571428571E-2</v>
      </c>
      <c r="J34" s="8">
        <f>IF(D34=0, "-", IF((B34-D34)/D34&lt;10, (B34-D34)/D34, "&gt;999%"))</f>
        <v>-1</v>
      </c>
      <c r="K34" s="9">
        <f>IF(H34=0, "-", IF((F34-H34)/H34&lt;10, (F34-H34)/H34, "&gt;999%"))</f>
        <v>2.5</v>
      </c>
    </row>
    <row r="35" spans="1:11" x14ac:dyDescent="0.2">
      <c r="A35" s="7" t="s">
        <v>209</v>
      </c>
      <c r="B35" s="65">
        <v>4</v>
      </c>
      <c r="C35" s="34">
        <f>IF(B37=0, "-", B35/B37)</f>
        <v>0.8</v>
      </c>
      <c r="D35" s="65">
        <v>15</v>
      </c>
      <c r="E35" s="9">
        <f>IF(D37=0, "-", D35/D37)</f>
        <v>0.75</v>
      </c>
      <c r="F35" s="81">
        <v>49</v>
      </c>
      <c r="G35" s="34">
        <f>IF(F37=0, "-", F35/F37)</f>
        <v>0.74242424242424243</v>
      </c>
      <c r="H35" s="65">
        <v>48</v>
      </c>
      <c r="I35" s="9">
        <f>IF(H37=0, "-", H35/H37)</f>
        <v>0.68571428571428572</v>
      </c>
      <c r="J35" s="8">
        <f>IF(D35=0, "-", IF((B35-D35)/D35&lt;10, (B35-D35)/D35, "&gt;999%"))</f>
        <v>-0.73333333333333328</v>
      </c>
      <c r="K35" s="9">
        <f>IF(H35=0, "-", IF((F35-H35)/H35&lt;10, (F35-H35)/H35, "&gt;999%"))</f>
        <v>2.0833333333333332E-2</v>
      </c>
    </row>
    <row r="36" spans="1:11" x14ac:dyDescent="0.2">
      <c r="A36" s="2"/>
      <c r="B36" s="68"/>
      <c r="C36" s="33"/>
      <c r="D36" s="68"/>
      <c r="E36" s="6"/>
      <c r="F36" s="82"/>
      <c r="G36" s="33"/>
      <c r="H36" s="68"/>
      <c r="I36" s="6"/>
      <c r="J36" s="5"/>
      <c r="K36" s="6"/>
    </row>
    <row r="37" spans="1:11" s="43" customFormat="1" x14ac:dyDescent="0.2">
      <c r="A37" s="162" t="s">
        <v>565</v>
      </c>
      <c r="B37" s="71">
        <f>SUM(B33:B36)</f>
        <v>5</v>
      </c>
      <c r="C37" s="40">
        <f>B37/6214</f>
        <v>8.0463469584808492E-4</v>
      </c>
      <c r="D37" s="71">
        <f>SUM(D33:D36)</f>
        <v>20</v>
      </c>
      <c r="E37" s="41">
        <f>D37/6802</f>
        <v>2.9403116730373421E-3</v>
      </c>
      <c r="F37" s="77">
        <f>SUM(F33:F36)</f>
        <v>66</v>
      </c>
      <c r="G37" s="42">
        <f>F37/35131</f>
        <v>1.8786826449574451E-3</v>
      </c>
      <c r="H37" s="71">
        <f>SUM(H33:H36)</f>
        <v>70</v>
      </c>
      <c r="I37" s="41">
        <f>H37/36274</f>
        <v>1.9297568506368198E-3</v>
      </c>
      <c r="J37" s="37">
        <f>IF(D37=0, "-", IF((B37-D37)/D37&lt;10, (B37-D37)/D37, "&gt;999%"))</f>
        <v>-0.75</v>
      </c>
      <c r="K37" s="38">
        <f>IF(H37=0, "-", IF((F37-H37)/H37&lt;10, (F37-H37)/H37, "&gt;999%"))</f>
        <v>-5.7142857142857141E-2</v>
      </c>
    </row>
    <row r="38" spans="1:11" x14ac:dyDescent="0.2">
      <c r="B38" s="83"/>
      <c r="D38" s="83"/>
      <c r="F38" s="83"/>
      <c r="H38" s="83"/>
    </row>
    <row r="39" spans="1:11" s="43" customFormat="1" x14ac:dyDescent="0.2">
      <c r="A39" s="162" t="s">
        <v>564</v>
      </c>
      <c r="B39" s="71">
        <v>273</v>
      </c>
      <c r="C39" s="40">
        <f>B39/6214</f>
        <v>4.3933054393305436E-2</v>
      </c>
      <c r="D39" s="71">
        <v>292</v>
      </c>
      <c r="E39" s="41">
        <f>D39/6802</f>
        <v>4.2928550426345191E-2</v>
      </c>
      <c r="F39" s="77">
        <v>1618</v>
      </c>
      <c r="G39" s="42">
        <f>F39/35131</f>
        <v>4.6056189690017367E-2</v>
      </c>
      <c r="H39" s="71">
        <v>1657</v>
      </c>
      <c r="I39" s="41">
        <f>H39/36274</f>
        <v>4.5680101450074437E-2</v>
      </c>
      <c r="J39" s="37">
        <f>IF(D39=0, "-", IF((B39-D39)/D39&lt;10, (B39-D39)/D39, "&gt;999%"))</f>
        <v>-6.5068493150684928E-2</v>
      </c>
      <c r="K39" s="38">
        <f>IF(H39=0, "-", IF((F39-H39)/H39&lt;10, (F39-H39)/H39, "&gt;999%"))</f>
        <v>-2.3536511768255886E-2</v>
      </c>
    </row>
    <row r="40" spans="1:11" x14ac:dyDescent="0.2">
      <c r="B40" s="83"/>
      <c r="D40" s="83"/>
      <c r="F40" s="83"/>
      <c r="H40" s="83"/>
    </row>
    <row r="41" spans="1:11" ht="15.75" x14ac:dyDescent="0.25">
      <c r="A41" s="164" t="s">
        <v>109</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134</v>
      </c>
      <c r="B43" s="61" t="s">
        <v>12</v>
      </c>
      <c r="C43" s="62" t="s">
        <v>13</v>
      </c>
      <c r="D43" s="61" t="s">
        <v>12</v>
      </c>
      <c r="E43" s="63" t="s">
        <v>13</v>
      </c>
      <c r="F43" s="62" t="s">
        <v>12</v>
      </c>
      <c r="G43" s="62" t="s">
        <v>13</v>
      </c>
      <c r="H43" s="61" t="s">
        <v>12</v>
      </c>
      <c r="I43" s="63" t="s">
        <v>13</v>
      </c>
      <c r="J43" s="61"/>
      <c r="K43" s="63"/>
    </row>
    <row r="44" spans="1:11" x14ac:dyDescent="0.2">
      <c r="A44" s="7" t="s">
        <v>210</v>
      </c>
      <c r="B44" s="65">
        <v>0</v>
      </c>
      <c r="C44" s="34">
        <f>IF(B61=0, "-", B44/B61)</f>
        <v>0</v>
      </c>
      <c r="D44" s="65">
        <v>1</v>
      </c>
      <c r="E44" s="9">
        <f>IF(D61=0, "-", D44/D61)</f>
        <v>1.8050541516245488E-3</v>
      </c>
      <c r="F44" s="81">
        <v>0</v>
      </c>
      <c r="G44" s="34">
        <f>IF(F61=0, "-", F44/F61)</f>
        <v>0</v>
      </c>
      <c r="H44" s="65">
        <v>8</v>
      </c>
      <c r="I44" s="9">
        <f>IF(H61=0, "-", H44/H61)</f>
        <v>2.5534631343759975E-3</v>
      </c>
      <c r="J44" s="8">
        <f t="shared" ref="J44:J59" si="2">IF(D44=0, "-", IF((B44-D44)/D44&lt;10, (B44-D44)/D44, "&gt;999%"))</f>
        <v>-1</v>
      </c>
      <c r="K44" s="9">
        <f t="shared" ref="K44:K59" si="3">IF(H44=0, "-", IF((F44-H44)/H44&lt;10, (F44-H44)/H44, "&gt;999%"))</f>
        <v>-1</v>
      </c>
    </row>
    <row r="45" spans="1:11" x14ac:dyDescent="0.2">
      <c r="A45" s="7" t="s">
        <v>211</v>
      </c>
      <c r="B45" s="65">
        <v>0</v>
      </c>
      <c r="C45" s="34">
        <f>IF(B61=0, "-", B45/B61)</f>
        <v>0</v>
      </c>
      <c r="D45" s="65">
        <v>8</v>
      </c>
      <c r="E45" s="9">
        <f>IF(D61=0, "-", D45/D61)</f>
        <v>1.444043321299639E-2</v>
      </c>
      <c r="F45" s="81">
        <v>7</v>
      </c>
      <c r="G45" s="34">
        <f>IF(F61=0, "-", F45/F61)</f>
        <v>2.5945144551519643E-3</v>
      </c>
      <c r="H45" s="65">
        <v>35</v>
      </c>
      <c r="I45" s="9">
        <f>IF(H61=0, "-", H45/H61)</f>
        <v>1.1171401212894989E-2</v>
      </c>
      <c r="J45" s="8">
        <f t="shared" si="2"/>
        <v>-1</v>
      </c>
      <c r="K45" s="9">
        <f t="shared" si="3"/>
        <v>-0.8</v>
      </c>
    </row>
    <row r="46" spans="1:11" x14ac:dyDescent="0.2">
      <c r="A46" s="7" t="s">
        <v>212</v>
      </c>
      <c r="B46" s="65">
        <v>2</v>
      </c>
      <c r="C46" s="34">
        <f>IF(B61=0, "-", B46/B61)</f>
        <v>4.5454545454545452E-3</v>
      </c>
      <c r="D46" s="65">
        <v>7</v>
      </c>
      <c r="E46" s="9">
        <f>IF(D61=0, "-", D46/D61)</f>
        <v>1.263537906137184E-2</v>
      </c>
      <c r="F46" s="81">
        <v>27</v>
      </c>
      <c r="G46" s="34">
        <f>IF(F61=0, "-", F46/F61)</f>
        <v>1.0007412898443291E-2</v>
      </c>
      <c r="H46" s="65">
        <v>112</v>
      </c>
      <c r="I46" s="9">
        <f>IF(H61=0, "-", H46/H61)</f>
        <v>3.5748483881263962E-2</v>
      </c>
      <c r="J46" s="8">
        <f t="shared" si="2"/>
        <v>-0.7142857142857143</v>
      </c>
      <c r="K46" s="9">
        <f t="shared" si="3"/>
        <v>-0.7589285714285714</v>
      </c>
    </row>
    <row r="47" spans="1:11" x14ac:dyDescent="0.2">
      <c r="A47" s="7" t="s">
        <v>213</v>
      </c>
      <c r="B47" s="65">
        <v>0</v>
      </c>
      <c r="C47" s="34">
        <f>IF(B61=0, "-", B47/B61)</f>
        <v>0</v>
      </c>
      <c r="D47" s="65">
        <v>0</v>
      </c>
      <c r="E47" s="9">
        <f>IF(D61=0, "-", D47/D61)</f>
        <v>0</v>
      </c>
      <c r="F47" s="81">
        <v>0</v>
      </c>
      <c r="G47" s="34">
        <f>IF(F61=0, "-", F47/F61)</f>
        <v>0</v>
      </c>
      <c r="H47" s="65">
        <v>1</v>
      </c>
      <c r="I47" s="9">
        <f>IF(H61=0, "-", H47/H61)</f>
        <v>3.1918289179699969E-4</v>
      </c>
      <c r="J47" s="8" t="str">
        <f t="shared" si="2"/>
        <v>-</v>
      </c>
      <c r="K47" s="9">
        <f t="shared" si="3"/>
        <v>-1</v>
      </c>
    </row>
    <row r="48" spans="1:11" x14ac:dyDescent="0.2">
      <c r="A48" s="7" t="s">
        <v>214</v>
      </c>
      <c r="B48" s="65">
        <v>85</v>
      </c>
      <c r="C48" s="34">
        <f>IF(B61=0, "-", B48/B61)</f>
        <v>0.19318181818181818</v>
      </c>
      <c r="D48" s="65">
        <v>85</v>
      </c>
      <c r="E48" s="9">
        <f>IF(D61=0, "-", D48/D61)</f>
        <v>0.15342960288808663</v>
      </c>
      <c r="F48" s="81">
        <v>656</v>
      </c>
      <c r="G48" s="34">
        <f>IF(F61=0, "-", F48/F61)</f>
        <v>0.24314306893995552</v>
      </c>
      <c r="H48" s="65">
        <v>643</v>
      </c>
      <c r="I48" s="9">
        <f>IF(H61=0, "-", H48/H61)</f>
        <v>0.20523459942547079</v>
      </c>
      <c r="J48" s="8">
        <f t="shared" si="2"/>
        <v>0</v>
      </c>
      <c r="K48" s="9">
        <f t="shared" si="3"/>
        <v>2.0217729393468119E-2</v>
      </c>
    </row>
    <row r="49" spans="1:11" x14ac:dyDescent="0.2">
      <c r="A49" s="7" t="s">
        <v>215</v>
      </c>
      <c r="B49" s="65">
        <v>6</v>
      </c>
      <c r="C49" s="34">
        <f>IF(B61=0, "-", B49/B61)</f>
        <v>1.3636363636363636E-2</v>
      </c>
      <c r="D49" s="65">
        <v>3</v>
      </c>
      <c r="E49" s="9">
        <f>IF(D61=0, "-", D49/D61)</f>
        <v>5.415162454873646E-3</v>
      </c>
      <c r="F49" s="81">
        <v>31</v>
      </c>
      <c r="G49" s="34">
        <f>IF(F61=0, "-", F49/F61)</f>
        <v>1.1489992587101558E-2</v>
      </c>
      <c r="H49" s="65">
        <v>19</v>
      </c>
      <c r="I49" s="9">
        <f>IF(H61=0, "-", H49/H61)</f>
        <v>6.0644749441429941E-3</v>
      </c>
      <c r="J49" s="8">
        <f t="shared" si="2"/>
        <v>1</v>
      </c>
      <c r="K49" s="9">
        <f t="shared" si="3"/>
        <v>0.63157894736842102</v>
      </c>
    </row>
    <row r="50" spans="1:11" x14ac:dyDescent="0.2">
      <c r="A50" s="7" t="s">
        <v>216</v>
      </c>
      <c r="B50" s="65">
        <v>64</v>
      </c>
      <c r="C50" s="34">
        <f>IF(B61=0, "-", B50/B61)</f>
        <v>0.14545454545454545</v>
      </c>
      <c r="D50" s="65">
        <v>144</v>
      </c>
      <c r="E50" s="9">
        <f>IF(D61=0, "-", D50/D61)</f>
        <v>0.25992779783393499</v>
      </c>
      <c r="F50" s="81">
        <v>425</v>
      </c>
      <c r="G50" s="34">
        <f>IF(F61=0, "-", F50/F61)</f>
        <v>0.15752409191994068</v>
      </c>
      <c r="H50" s="65">
        <v>540</v>
      </c>
      <c r="I50" s="9">
        <f>IF(H61=0, "-", H50/H61)</f>
        <v>0.17235876157037983</v>
      </c>
      <c r="J50" s="8">
        <f t="shared" si="2"/>
        <v>-0.55555555555555558</v>
      </c>
      <c r="K50" s="9">
        <f t="shared" si="3"/>
        <v>-0.21296296296296297</v>
      </c>
    </row>
    <row r="51" spans="1:11" x14ac:dyDescent="0.2">
      <c r="A51" s="7" t="s">
        <v>217</v>
      </c>
      <c r="B51" s="65">
        <v>44</v>
      </c>
      <c r="C51" s="34">
        <f>IF(B61=0, "-", B51/B61)</f>
        <v>0.1</v>
      </c>
      <c r="D51" s="65">
        <v>108</v>
      </c>
      <c r="E51" s="9">
        <f>IF(D61=0, "-", D51/D61)</f>
        <v>0.19494584837545126</v>
      </c>
      <c r="F51" s="81">
        <v>384</v>
      </c>
      <c r="G51" s="34">
        <f>IF(F61=0, "-", F51/F61)</f>
        <v>0.14232765011119347</v>
      </c>
      <c r="H51" s="65">
        <v>643</v>
      </c>
      <c r="I51" s="9">
        <f>IF(H61=0, "-", H51/H61)</f>
        <v>0.20523459942547079</v>
      </c>
      <c r="J51" s="8">
        <f t="shared" si="2"/>
        <v>-0.59259259259259256</v>
      </c>
      <c r="K51" s="9">
        <f t="shared" si="3"/>
        <v>-0.40279937791601866</v>
      </c>
    </row>
    <row r="52" spans="1:11" x14ac:dyDescent="0.2">
      <c r="A52" s="7" t="s">
        <v>218</v>
      </c>
      <c r="B52" s="65">
        <v>1</v>
      </c>
      <c r="C52" s="34">
        <f>IF(B61=0, "-", B52/B61)</f>
        <v>2.2727272727272726E-3</v>
      </c>
      <c r="D52" s="65">
        <v>1</v>
      </c>
      <c r="E52" s="9">
        <f>IF(D61=0, "-", D52/D61)</f>
        <v>1.8050541516245488E-3</v>
      </c>
      <c r="F52" s="81">
        <v>9</v>
      </c>
      <c r="G52" s="34">
        <f>IF(F61=0, "-", F52/F61)</f>
        <v>3.335804299481097E-3</v>
      </c>
      <c r="H52" s="65">
        <v>2</v>
      </c>
      <c r="I52" s="9">
        <f>IF(H61=0, "-", H52/H61)</f>
        <v>6.3836578359399937E-4</v>
      </c>
      <c r="J52" s="8">
        <f t="shared" si="2"/>
        <v>0</v>
      </c>
      <c r="K52" s="9">
        <f t="shared" si="3"/>
        <v>3.5</v>
      </c>
    </row>
    <row r="53" spans="1:11" x14ac:dyDescent="0.2">
      <c r="A53" s="7" t="s">
        <v>219</v>
      </c>
      <c r="B53" s="65">
        <v>3</v>
      </c>
      <c r="C53" s="34">
        <f>IF(B61=0, "-", B53/B61)</f>
        <v>6.8181818181818179E-3</v>
      </c>
      <c r="D53" s="65">
        <v>4</v>
      </c>
      <c r="E53" s="9">
        <f>IF(D61=0, "-", D53/D61)</f>
        <v>7.2202166064981952E-3</v>
      </c>
      <c r="F53" s="81">
        <v>11</v>
      </c>
      <c r="G53" s="34">
        <f>IF(F61=0, "-", F53/F61)</f>
        <v>4.0770941438102301E-3</v>
      </c>
      <c r="H53" s="65">
        <v>37</v>
      </c>
      <c r="I53" s="9">
        <f>IF(H61=0, "-", H53/H61)</f>
        <v>1.1809766996488988E-2</v>
      </c>
      <c r="J53" s="8">
        <f t="shared" si="2"/>
        <v>-0.25</v>
      </c>
      <c r="K53" s="9">
        <f t="shared" si="3"/>
        <v>-0.70270270270270274</v>
      </c>
    </row>
    <row r="54" spans="1:11" x14ac:dyDescent="0.2">
      <c r="A54" s="7" t="s">
        <v>220</v>
      </c>
      <c r="B54" s="65">
        <v>31</v>
      </c>
      <c r="C54" s="34">
        <f>IF(B61=0, "-", B54/B61)</f>
        <v>7.045454545454545E-2</v>
      </c>
      <c r="D54" s="65">
        <v>41</v>
      </c>
      <c r="E54" s="9">
        <f>IF(D61=0, "-", D54/D61)</f>
        <v>7.4007220216606495E-2</v>
      </c>
      <c r="F54" s="81">
        <v>96</v>
      </c>
      <c r="G54" s="34">
        <f>IF(F61=0, "-", F54/F61)</f>
        <v>3.5581912527798368E-2</v>
      </c>
      <c r="H54" s="65">
        <v>145</v>
      </c>
      <c r="I54" s="9">
        <f>IF(H61=0, "-", H54/H61)</f>
        <v>4.6281519310564956E-2</v>
      </c>
      <c r="J54" s="8">
        <f t="shared" si="2"/>
        <v>-0.24390243902439024</v>
      </c>
      <c r="K54" s="9">
        <f t="shared" si="3"/>
        <v>-0.33793103448275863</v>
      </c>
    </row>
    <row r="55" spans="1:11" x14ac:dyDescent="0.2">
      <c r="A55" s="7" t="s">
        <v>221</v>
      </c>
      <c r="B55" s="65">
        <v>15</v>
      </c>
      <c r="C55" s="34">
        <f>IF(B61=0, "-", B55/B61)</f>
        <v>3.4090909090909088E-2</v>
      </c>
      <c r="D55" s="65">
        <v>6</v>
      </c>
      <c r="E55" s="9">
        <f>IF(D61=0, "-", D55/D61)</f>
        <v>1.0830324909747292E-2</v>
      </c>
      <c r="F55" s="81">
        <v>29</v>
      </c>
      <c r="G55" s="34">
        <f>IF(F61=0, "-", F55/F61)</f>
        <v>1.0748702742772424E-2</v>
      </c>
      <c r="H55" s="65">
        <v>54</v>
      </c>
      <c r="I55" s="9">
        <f>IF(H61=0, "-", H55/H61)</f>
        <v>1.7235876157037984E-2</v>
      </c>
      <c r="J55" s="8">
        <f t="shared" si="2"/>
        <v>1.5</v>
      </c>
      <c r="K55" s="9">
        <f t="shared" si="3"/>
        <v>-0.46296296296296297</v>
      </c>
    </row>
    <row r="56" spans="1:11" x14ac:dyDescent="0.2">
      <c r="A56" s="7" t="s">
        <v>222</v>
      </c>
      <c r="B56" s="65">
        <v>160</v>
      </c>
      <c r="C56" s="34">
        <f>IF(B61=0, "-", B56/B61)</f>
        <v>0.36363636363636365</v>
      </c>
      <c r="D56" s="65">
        <v>133</v>
      </c>
      <c r="E56" s="9">
        <f>IF(D61=0, "-", D56/D61)</f>
        <v>0.24007220216606498</v>
      </c>
      <c r="F56" s="81">
        <v>935</v>
      </c>
      <c r="G56" s="34">
        <f>IF(F61=0, "-", F56/F61)</f>
        <v>0.34655300222386953</v>
      </c>
      <c r="H56" s="65">
        <v>856</v>
      </c>
      <c r="I56" s="9">
        <f>IF(H61=0, "-", H56/H61)</f>
        <v>0.2732205553782317</v>
      </c>
      <c r="J56" s="8">
        <f t="shared" si="2"/>
        <v>0.20300751879699247</v>
      </c>
      <c r="K56" s="9">
        <f t="shared" si="3"/>
        <v>9.2289719626168221E-2</v>
      </c>
    </row>
    <row r="57" spans="1:11" x14ac:dyDescent="0.2">
      <c r="A57" s="7" t="s">
        <v>223</v>
      </c>
      <c r="B57" s="65">
        <v>0</v>
      </c>
      <c r="C57" s="34">
        <f>IF(B61=0, "-", B57/B61)</f>
        <v>0</v>
      </c>
      <c r="D57" s="65">
        <v>2</v>
      </c>
      <c r="E57" s="9">
        <f>IF(D61=0, "-", D57/D61)</f>
        <v>3.6101083032490976E-3</v>
      </c>
      <c r="F57" s="81">
        <v>2</v>
      </c>
      <c r="G57" s="34">
        <f>IF(F61=0, "-", F57/F61)</f>
        <v>7.4128984432913266E-4</v>
      </c>
      <c r="H57" s="65">
        <v>4</v>
      </c>
      <c r="I57" s="9">
        <f>IF(H61=0, "-", H57/H61)</f>
        <v>1.2767315671879987E-3</v>
      </c>
      <c r="J57" s="8">
        <f t="shared" si="2"/>
        <v>-1</v>
      </c>
      <c r="K57" s="9">
        <f t="shared" si="3"/>
        <v>-0.5</v>
      </c>
    </row>
    <row r="58" spans="1:11" x14ac:dyDescent="0.2">
      <c r="A58" s="7" t="s">
        <v>224</v>
      </c>
      <c r="B58" s="65">
        <v>0</v>
      </c>
      <c r="C58" s="34">
        <f>IF(B61=0, "-", B58/B61)</f>
        <v>0</v>
      </c>
      <c r="D58" s="65">
        <v>0</v>
      </c>
      <c r="E58" s="9">
        <f>IF(D61=0, "-", D58/D61)</f>
        <v>0</v>
      </c>
      <c r="F58" s="81">
        <v>0</v>
      </c>
      <c r="G58" s="34">
        <f>IF(F61=0, "-", F58/F61)</f>
        <v>0</v>
      </c>
      <c r="H58" s="65">
        <v>1</v>
      </c>
      <c r="I58" s="9">
        <f>IF(H61=0, "-", H58/H61)</f>
        <v>3.1918289179699969E-4</v>
      </c>
      <c r="J58" s="8" t="str">
        <f t="shared" si="2"/>
        <v>-</v>
      </c>
      <c r="K58" s="9">
        <f t="shared" si="3"/>
        <v>-1</v>
      </c>
    </row>
    <row r="59" spans="1:11" x14ac:dyDescent="0.2">
      <c r="A59" s="7" t="s">
        <v>225</v>
      </c>
      <c r="B59" s="65">
        <v>29</v>
      </c>
      <c r="C59" s="34">
        <f>IF(B61=0, "-", B59/B61)</f>
        <v>6.5909090909090903E-2</v>
      </c>
      <c r="D59" s="65">
        <v>11</v>
      </c>
      <c r="E59" s="9">
        <f>IF(D61=0, "-", D59/D61)</f>
        <v>1.9855595667870037E-2</v>
      </c>
      <c r="F59" s="81">
        <v>86</v>
      </c>
      <c r="G59" s="34">
        <f>IF(F61=0, "-", F59/F61)</f>
        <v>3.1875463306152707E-2</v>
      </c>
      <c r="H59" s="65">
        <v>33</v>
      </c>
      <c r="I59" s="9">
        <f>IF(H61=0, "-", H59/H61)</f>
        <v>1.053303542930099E-2</v>
      </c>
      <c r="J59" s="8">
        <f t="shared" si="2"/>
        <v>1.6363636363636365</v>
      </c>
      <c r="K59" s="9">
        <f t="shared" si="3"/>
        <v>1.606060606060606</v>
      </c>
    </row>
    <row r="60" spans="1:11" x14ac:dyDescent="0.2">
      <c r="A60" s="2"/>
      <c r="B60" s="68"/>
      <c r="C60" s="33"/>
      <c r="D60" s="68"/>
      <c r="E60" s="6"/>
      <c r="F60" s="82"/>
      <c r="G60" s="33"/>
      <c r="H60" s="68"/>
      <c r="I60" s="6"/>
      <c r="J60" s="5"/>
      <c r="K60" s="6"/>
    </row>
    <row r="61" spans="1:11" s="43" customFormat="1" x14ac:dyDescent="0.2">
      <c r="A61" s="162" t="s">
        <v>563</v>
      </c>
      <c r="B61" s="71">
        <f>SUM(B44:B60)</f>
        <v>440</v>
      </c>
      <c r="C61" s="40">
        <f>B61/6214</f>
        <v>7.0807853234631471E-2</v>
      </c>
      <c r="D61" s="71">
        <f>SUM(D44:D60)</f>
        <v>554</v>
      </c>
      <c r="E61" s="41">
        <f>D61/6802</f>
        <v>8.1446633343134373E-2</v>
      </c>
      <c r="F61" s="77">
        <f>SUM(F44:F60)</f>
        <v>2698</v>
      </c>
      <c r="G61" s="42">
        <f>F61/35131</f>
        <v>7.6798269334775557E-2</v>
      </c>
      <c r="H61" s="71">
        <f>SUM(H44:H60)</f>
        <v>3133</v>
      </c>
      <c r="I61" s="41">
        <f>H61/36274</f>
        <v>8.6370403043502228E-2</v>
      </c>
      <c r="J61" s="37">
        <f>IF(D61=0, "-", IF((B61-D61)/D61&lt;10, (B61-D61)/D61, "&gt;999%"))</f>
        <v>-0.20577617328519857</v>
      </c>
      <c r="K61" s="38">
        <f>IF(H61=0, "-", IF((F61-H61)/H61&lt;10, (F61-H61)/H61, "&gt;999%"))</f>
        <v>-0.13884455793169487</v>
      </c>
    </row>
    <row r="62" spans="1:11" x14ac:dyDescent="0.2">
      <c r="B62" s="83"/>
      <c r="D62" s="83"/>
      <c r="F62" s="83"/>
      <c r="H62" s="83"/>
    </row>
    <row r="63" spans="1:11" x14ac:dyDescent="0.2">
      <c r="A63" s="163" t="s">
        <v>135</v>
      </c>
      <c r="B63" s="61" t="s">
        <v>12</v>
      </c>
      <c r="C63" s="62" t="s">
        <v>13</v>
      </c>
      <c r="D63" s="61" t="s">
        <v>12</v>
      </c>
      <c r="E63" s="63" t="s">
        <v>13</v>
      </c>
      <c r="F63" s="62" t="s">
        <v>12</v>
      </c>
      <c r="G63" s="62" t="s">
        <v>13</v>
      </c>
      <c r="H63" s="61" t="s">
        <v>12</v>
      </c>
      <c r="I63" s="63" t="s">
        <v>13</v>
      </c>
      <c r="J63" s="61"/>
      <c r="K63" s="63"/>
    </row>
    <row r="64" spans="1:11" x14ac:dyDescent="0.2">
      <c r="A64" s="7" t="s">
        <v>226</v>
      </c>
      <c r="B64" s="65">
        <v>9</v>
      </c>
      <c r="C64" s="34">
        <f>IF(B73=0, "-", B64/B73)</f>
        <v>0.20930232558139536</v>
      </c>
      <c r="D64" s="65">
        <v>0</v>
      </c>
      <c r="E64" s="9">
        <f>IF(D73=0, "-", D64/D73)</f>
        <v>0</v>
      </c>
      <c r="F64" s="81">
        <v>25</v>
      </c>
      <c r="G64" s="34">
        <f>IF(F73=0, "-", F64/F73)</f>
        <v>0.14792899408284024</v>
      </c>
      <c r="H64" s="65">
        <v>5</v>
      </c>
      <c r="I64" s="9">
        <f>IF(H73=0, "-", H64/H73)</f>
        <v>2.4390243902439025E-2</v>
      </c>
      <c r="J64" s="8" t="str">
        <f t="shared" ref="J64:J71" si="4">IF(D64=0, "-", IF((B64-D64)/D64&lt;10, (B64-D64)/D64, "&gt;999%"))</f>
        <v>-</v>
      </c>
      <c r="K64" s="9">
        <f t="shared" ref="K64:K71" si="5">IF(H64=0, "-", IF((F64-H64)/H64&lt;10, (F64-H64)/H64, "&gt;999%"))</f>
        <v>4</v>
      </c>
    </row>
    <row r="65" spans="1:11" x14ac:dyDescent="0.2">
      <c r="A65" s="7" t="s">
        <v>227</v>
      </c>
      <c r="B65" s="65">
        <v>0</v>
      </c>
      <c r="C65" s="34">
        <f>IF(B73=0, "-", B65/B73)</f>
        <v>0</v>
      </c>
      <c r="D65" s="65">
        <v>8</v>
      </c>
      <c r="E65" s="9">
        <f>IF(D73=0, "-", D65/D73)</f>
        <v>0.16</v>
      </c>
      <c r="F65" s="81">
        <v>28</v>
      </c>
      <c r="G65" s="34">
        <f>IF(F73=0, "-", F65/F73)</f>
        <v>0.16568047337278108</v>
      </c>
      <c r="H65" s="65">
        <v>58</v>
      </c>
      <c r="I65" s="9">
        <f>IF(H73=0, "-", H65/H73)</f>
        <v>0.28292682926829266</v>
      </c>
      <c r="J65" s="8">
        <f t="shared" si="4"/>
        <v>-1</v>
      </c>
      <c r="K65" s="9">
        <f t="shared" si="5"/>
        <v>-0.51724137931034486</v>
      </c>
    </row>
    <row r="66" spans="1:11" x14ac:dyDescent="0.2">
      <c r="A66" s="7" t="s">
        <v>228</v>
      </c>
      <c r="B66" s="65">
        <v>10</v>
      </c>
      <c r="C66" s="34">
        <f>IF(B73=0, "-", B66/B73)</f>
        <v>0.23255813953488372</v>
      </c>
      <c r="D66" s="65">
        <v>11</v>
      </c>
      <c r="E66" s="9">
        <f>IF(D73=0, "-", D66/D73)</f>
        <v>0.22</v>
      </c>
      <c r="F66" s="81">
        <v>26</v>
      </c>
      <c r="G66" s="34">
        <f>IF(F73=0, "-", F66/F73)</f>
        <v>0.15384615384615385</v>
      </c>
      <c r="H66" s="65">
        <v>39</v>
      </c>
      <c r="I66" s="9">
        <f>IF(H73=0, "-", H66/H73)</f>
        <v>0.19024390243902439</v>
      </c>
      <c r="J66" s="8">
        <f t="shared" si="4"/>
        <v>-9.0909090909090912E-2</v>
      </c>
      <c r="K66" s="9">
        <f t="shared" si="5"/>
        <v>-0.33333333333333331</v>
      </c>
    </row>
    <row r="67" spans="1:11" x14ac:dyDescent="0.2">
      <c r="A67" s="7" t="s">
        <v>229</v>
      </c>
      <c r="B67" s="65">
        <v>0</v>
      </c>
      <c r="C67" s="34">
        <f>IF(B73=0, "-", B67/B73)</f>
        <v>0</v>
      </c>
      <c r="D67" s="65">
        <v>1</v>
      </c>
      <c r="E67" s="9">
        <f>IF(D73=0, "-", D67/D73)</f>
        <v>0.02</v>
      </c>
      <c r="F67" s="81">
        <v>0</v>
      </c>
      <c r="G67" s="34">
        <f>IF(F73=0, "-", F67/F73)</f>
        <v>0</v>
      </c>
      <c r="H67" s="65">
        <v>2</v>
      </c>
      <c r="I67" s="9">
        <f>IF(H73=0, "-", H67/H73)</f>
        <v>9.7560975609756097E-3</v>
      </c>
      <c r="J67" s="8">
        <f t="shared" si="4"/>
        <v>-1</v>
      </c>
      <c r="K67" s="9">
        <f t="shared" si="5"/>
        <v>-1</v>
      </c>
    </row>
    <row r="68" spans="1:11" x14ac:dyDescent="0.2">
      <c r="A68" s="7" t="s">
        <v>230</v>
      </c>
      <c r="B68" s="65">
        <v>16</v>
      </c>
      <c r="C68" s="34">
        <f>IF(B73=0, "-", B68/B73)</f>
        <v>0.37209302325581395</v>
      </c>
      <c r="D68" s="65">
        <v>23</v>
      </c>
      <c r="E68" s="9">
        <f>IF(D73=0, "-", D68/D73)</f>
        <v>0.46</v>
      </c>
      <c r="F68" s="81">
        <v>59</v>
      </c>
      <c r="G68" s="34">
        <f>IF(F73=0, "-", F68/F73)</f>
        <v>0.34911242603550297</v>
      </c>
      <c r="H68" s="65">
        <v>82</v>
      </c>
      <c r="I68" s="9">
        <f>IF(H73=0, "-", H68/H73)</f>
        <v>0.4</v>
      </c>
      <c r="J68" s="8">
        <f t="shared" si="4"/>
        <v>-0.30434782608695654</v>
      </c>
      <c r="K68" s="9">
        <f t="shared" si="5"/>
        <v>-0.28048780487804881</v>
      </c>
    </row>
    <row r="69" spans="1:11" x14ac:dyDescent="0.2">
      <c r="A69" s="7" t="s">
        <v>231</v>
      </c>
      <c r="B69" s="65">
        <v>2</v>
      </c>
      <c r="C69" s="34">
        <f>IF(B73=0, "-", B69/B73)</f>
        <v>4.6511627906976744E-2</v>
      </c>
      <c r="D69" s="65">
        <v>1</v>
      </c>
      <c r="E69" s="9">
        <f>IF(D73=0, "-", D69/D73)</f>
        <v>0.02</v>
      </c>
      <c r="F69" s="81">
        <v>4</v>
      </c>
      <c r="G69" s="34">
        <f>IF(F73=0, "-", F69/F73)</f>
        <v>2.3668639053254437E-2</v>
      </c>
      <c r="H69" s="65">
        <v>6</v>
      </c>
      <c r="I69" s="9">
        <f>IF(H73=0, "-", H69/H73)</f>
        <v>2.9268292682926831E-2</v>
      </c>
      <c r="J69" s="8">
        <f t="shared" si="4"/>
        <v>1</v>
      </c>
      <c r="K69" s="9">
        <f t="shared" si="5"/>
        <v>-0.33333333333333331</v>
      </c>
    </row>
    <row r="70" spans="1:11" x14ac:dyDescent="0.2">
      <c r="A70" s="7" t="s">
        <v>232</v>
      </c>
      <c r="B70" s="65">
        <v>3</v>
      </c>
      <c r="C70" s="34">
        <f>IF(B73=0, "-", B70/B73)</f>
        <v>6.9767441860465115E-2</v>
      </c>
      <c r="D70" s="65">
        <v>1</v>
      </c>
      <c r="E70" s="9">
        <f>IF(D73=0, "-", D70/D73)</f>
        <v>0.02</v>
      </c>
      <c r="F70" s="81">
        <v>10</v>
      </c>
      <c r="G70" s="34">
        <f>IF(F73=0, "-", F70/F73)</f>
        <v>5.9171597633136092E-2</v>
      </c>
      <c r="H70" s="65">
        <v>3</v>
      </c>
      <c r="I70" s="9">
        <f>IF(H73=0, "-", H70/H73)</f>
        <v>1.4634146341463415E-2</v>
      </c>
      <c r="J70" s="8">
        <f t="shared" si="4"/>
        <v>2</v>
      </c>
      <c r="K70" s="9">
        <f t="shared" si="5"/>
        <v>2.3333333333333335</v>
      </c>
    </row>
    <row r="71" spans="1:11" x14ac:dyDescent="0.2">
      <c r="A71" s="7" t="s">
        <v>233</v>
      </c>
      <c r="B71" s="65">
        <v>3</v>
      </c>
      <c r="C71" s="34">
        <f>IF(B73=0, "-", B71/B73)</f>
        <v>6.9767441860465115E-2</v>
      </c>
      <c r="D71" s="65">
        <v>5</v>
      </c>
      <c r="E71" s="9">
        <f>IF(D73=0, "-", D71/D73)</f>
        <v>0.1</v>
      </c>
      <c r="F71" s="81">
        <v>17</v>
      </c>
      <c r="G71" s="34">
        <f>IF(F73=0, "-", F71/F73)</f>
        <v>0.10059171597633136</v>
      </c>
      <c r="H71" s="65">
        <v>10</v>
      </c>
      <c r="I71" s="9">
        <f>IF(H73=0, "-", H71/H73)</f>
        <v>4.878048780487805E-2</v>
      </c>
      <c r="J71" s="8">
        <f t="shared" si="4"/>
        <v>-0.4</v>
      </c>
      <c r="K71" s="9">
        <f t="shared" si="5"/>
        <v>0.7</v>
      </c>
    </row>
    <row r="72" spans="1:11" x14ac:dyDescent="0.2">
      <c r="A72" s="2"/>
      <c r="B72" s="68"/>
      <c r="C72" s="33"/>
      <c r="D72" s="68"/>
      <c r="E72" s="6"/>
      <c r="F72" s="82"/>
      <c r="G72" s="33"/>
      <c r="H72" s="68"/>
      <c r="I72" s="6"/>
      <c r="J72" s="5"/>
      <c r="K72" s="6"/>
    </row>
    <row r="73" spans="1:11" s="43" customFormat="1" x14ac:dyDescent="0.2">
      <c r="A73" s="162" t="s">
        <v>562</v>
      </c>
      <c r="B73" s="71">
        <f>SUM(B64:B72)</f>
        <v>43</v>
      </c>
      <c r="C73" s="40">
        <f>B73/6214</f>
        <v>6.9198583842935311E-3</v>
      </c>
      <c r="D73" s="71">
        <f>SUM(D64:D72)</f>
        <v>50</v>
      </c>
      <c r="E73" s="41">
        <f>D73/6802</f>
        <v>7.3507791825933545E-3</v>
      </c>
      <c r="F73" s="77">
        <f>SUM(F64:F72)</f>
        <v>169</v>
      </c>
      <c r="G73" s="42">
        <f>F73/35131</f>
        <v>4.8105661666334575E-3</v>
      </c>
      <c r="H73" s="71">
        <f>SUM(H64:H72)</f>
        <v>205</v>
      </c>
      <c r="I73" s="41">
        <f>H73/36274</f>
        <v>5.6514307768649723E-3</v>
      </c>
      <c r="J73" s="37">
        <f>IF(D73=0, "-", IF((B73-D73)/D73&lt;10, (B73-D73)/D73, "&gt;999%"))</f>
        <v>-0.14000000000000001</v>
      </c>
      <c r="K73" s="38">
        <f>IF(H73=0, "-", IF((F73-H73)/H73&lt;10, (F73-H73)/H73, "&gt;999%"))</f>
        <v>-0.17560975609756097</v>
      </c>
    </row>
    <row r="74" spans="1:11" x14ac:dyDescent="0.2">
      <c r="B74" s="83"/>
      <c r="D74" s="83"/>
      <c r="F74" s="83"/>
      <c r="H74" s="83"/>
    </row>
    <row r="75" spans="1:11" s="43" customFormat="1" x14ac:dyDescent="0.2">
      <c r="A75" s="162" t="s">
        <v>561</v>
      </c>
      <c r="B75" s="71">
        <v>483</v>
      </c>
      <c r="C75" s="40">
        <f>B75/6214</f>
        <v>7.7727711618925013E-2</v>
      </c>
      <c r="D75" s="71">
        <v>604</v>
      </c>
      <c r="E75" s="41">
        <f>D75/6802</f>
        <v>8.8797412525727731E-2</v>
      </c>
      <c r="F75" s="77">
        <v>2867</v>
      </c>
      <c r="G75" s="42">
        <f>F75/35131</f>
        <v>8.1608835501409016E-2</v>
      </c>
      <c r="H75" s="71">
        <v>3338</v>
      </c>
      <c r="I75" s="41">
        <f>H75/36274</f>
        <v>9.2021833820367202E-2</v>
      </c>
      <c r="J75" s="37">
        <f>IF(D75=0, "-", IF((B75-D75)/D75&lt;10, (B75-D75)/D75, "&gt;999%"))</f>
        <v>-0.20033112582781457</v>
      </c>
      <c r="K75" s="38">
        <f>IF(H75=0, "-", IF((F75-H75)/H75&lt;10, (F75-H75)/H75, "&gt;999%"))</f>
        <v>-0.14110245656081485</v>
      </c>
    </row>
    <row r="76" spans="1:11" x14ac:dyDescent="0.2">
      <c r="B76" s="83"/>
      <c r="D76" s="83"/>
      <c r="F76" s="83"/>
      <c r="H76" s="83"/>
    </row>
    <row r="77" spans="1:11" ht="15.75" x14ac:dyDescent="0.25">
      <c r="A77" s="164" t="s">
        <v>110</v>
      </c>
      <c r="B77" s="196" t="s">
        <v>1</v>
      </c>
      <c r="C77" s="200"/>
      <c r="D77" s="200"/>
      <c r="E77" s="197"/>
      <c r="F77" s="196" t="s">
        <v>14</v>
      </c>
      <c r="G77" s="200"/>
      <c r="H77" s="200"/>
      <c r="I77" s="197"/>
      <c r="J77" s="196" t="s">
        <v>15</v>
      </c>
      <c r="K77" s="197"/>
    </row>
    <row r="78" spans="1:11" x14ac:dyDescent="0.2">
      <c r="A78" s="22"/>
      <c r="B78" s="196">
        <f>VALUE(RIGHT($B$2, 4))</f>
        <v>2022</v>
      </c>
      <c r="C78" s="197"/>
      <c r="D78" s="196">
        <f>B78-1</f>
        <v>2021</v>
      </c>
      <c r="E78" s="204"/>
      <c r="F78" s="196">
        <f>B78</f>
        <v>2022</v>
      </c>
      <c r="G78" s="204"/>
      <c r="H78" s="196">
        <f>D78</f>
        <v>2021</v>
      </c>
      <c r="I78" s="204"/>
      <c r="J78" s="140" t="s">
        <v>4</v>
      </c>
      <c r="K78" s="141" t="s">
        <v>2</v>
      </c>
    </row>
    <row r="79" spans="1:11" x14ac:dyDescent="0.2">
      <c r="A79" s="163" t="s">
        <v>136</v>
      </c>
      <c r="B79" s="61" t="s">
        <v>12</v>
      </c>
      <c r="C79" s="62" t="s">
        <v>13</v>
      </c>
      <c r="D79" s="61" t="s">
        <v>12</v>
      </c>
      <c r="E79" s="63" t="s">
        <v>13</v>
      </c>
      <c r="F79" s="62" t="s">
        <v>12</v>
      </c>
      <c r="G79" s="62" t="s">
        <v>13</v>
      </c>
      <c r="H79" s="61" t="s">
        <v>12</v>
      </c>
      <c r="I79" s="63" t="s">
        <v>13</v>
      </c>
      <c r="J79" s="61"/>
      <c r="K79" s="63"/>
    </row>
    <row r="80" spans="1:11" x14ac:dyDescent="0.2">
      <c r="A80" s="7" t="s">
        <v>234</v>
      </c>
      <c r="B80" s="65">
        <v>0</v>
      </c>
      <c r="C80" s="34">
        <f>IF(B89=0, "-", B80/B89)</f>
        <v>0</v>
      </c>
      <c r="D80" s="65">
        <v>0</v>
      </c>
      <c r="E80" s="9">
        <f>IF(D89=0, "-", D80/D89)</f>
        <v>0</v>
      </c>
      <c r="F80" s="81">
        <v>3</v>
      </c>
      <c r="G80" s="34">
        <f>IF(F89=0, "-", F80/F89)</f>
        <v>4.3795620437956208E-3</v>
      </c>
      <c r="H80" s="65">
        <v>2</v>
      </c>
      <c r="I80" s="9">
        <f>IF(H89=0, "-", H80/H89)</f>
        <v>2.635046113306983E-3</v>
      </c>
      <c r="J80" s="8" t="str">
        <f t="shared" ref="J80:J87" si="6">IF(D80=0, "-", IF((B80-D80)/D80&lt;10, (B80-D80)/D80, "&gt;999%"))</f>
        <v>-</v>
      </c>
      <c r="K80" s="9">
        <f t="shared" ref="K80:K87" si="7">IF(H80=0, "-", IF((F80-H80)/H80&lt;10, (F80-H80)/H80, "&gt;999%"))</f>
        <v>0.5</v>
      </c>
    </row>
    <row r="81" spans="1:11" x14ac:dyDescent="0.2">
      <c r="A81" s="7" t="s">
        <v>235</v>
      </c>
      <c r="B81" s="65">
        <v>2</v>
      </c>
      <c r="C81" s="34">
        <f>IF(B89=0, "-", B81/B89)</f>
        <v>3.3333333333333333E-2</v>
      </c>
      <c r="D81" s="65">
        <v>3</v>
      </c>
      <c r="E81" s="9">
        <f>IF(D89=0, "-", D81/D89)</f>
        <v>2.7522935779816515E-2</v>
      </c>
      <c r="F81" s="81">
        <v>11</v>
      </c>
      <c r="G81" s="34">
        <f>IF(F89=0, "-", F81/F89)</f>
        <v>1.6058394160583942E-2</v>
      </c>
      <c r="H81" s="65">
        <v>3</v>
      </c>
      <c r="I81" s="9">
        <f>IF(H89=0, "-", H81/H89)</f>
        <v>3.952569169960474E-3</v>
      </c>
      <c r="J81" s="8">
        <f t="shared" si="6"/>
        <v>-0.33333333333333331</v>
      </c>
      <c r="K81" s="9">
        <f t="shared" si="7"/>
        <v>2.6666666666666665</v>
      </c>
    </row>
    <row r="82" spans="1:11" x14ac:dyDescent="0.2">
      <c r="A82" s="7" t="s">
        <v>236</v>
      </c>
      <c r="B82" s="65">
        <v>2</v>
      </c>
      <c r="C82" s="34">
        <f>IF(B89=0, "-", B82/B89)</f>
        <v>3.3333333333333333E-2</v>
      </c>
      <c r="D82" s="65">
        <v>14</v>
      </c>
      <c r="E82" s="9">
        <f>IF(D89=0, "-", D82/D89)</f>
        <v>0.12844036697247707</v>
      </c>
      <c r="F82" s="81">
        <v>34</v>
      </c>
      <c r="G82" s="34">
        <f>IF(F89=0, "-", F82/F89)</f>
        <v>4.9635036496350364E-2</v>
      </c>
      <c r="H82" s="65">
        <v>69</v>
      </c>
      <c r="I82" s="9">
        <f>IF(H89=0, "-", H82/H89)</f>
        <v>9.0909090909090912E-2</v>
      </c>
      <c r="J82" s="8">
        <f t="shared" si="6"/>
        <v>-0.8571428571428571</v>
      </c>
      <c r="K82" s="9">
        <f t="shared" si="7"/>
        <v>-0.50724637681159424</v>
      </c>
    </row>
    <row r="83" spans="1:11" x14ac:dyDescent="0.2">
      <c r="A83" s="7" t="s">
        <v>237</v>
      </c>
      <c r="B83" s="65">
        <v>0</v>
      </c>
      <c r="C83" s="34">
        <f>IF(B89=0, "-", B83/B89)</f>
        <v>0</v>
      </c>
      <c r="D83" s="65">
        <v>0</v>
      </c>
      <c r="E83" s="9">
        <f>IF(D89=0, "-", D83/D89)</f>
        <v>0</v>
      </c>
      <c r="F83" s="81">
        <v>3</v>
      </c>
      <c r="G83" s="34">
        <f>IF(F89=0, "-", F83/F89)</f>
        <v>4.3795620437956208E-3</v>
      </c>
      <c r="H83" s="65">
        <v>1</v>
      </c>
      <c r="I83" s="9">
        <f>IF(H89=0, "-", H83/H89)</f>
        <v>1.3175230566534915E-3</v>
      </c>
      <c r="J83" s="8" t="str">
        <f t="shared" si="6"/>
        <v>-</v>
      </c>
      <c r="K83" s="9">
        <f t="shared" si="7"/>
        <v>2</v>
      </c>
    </row>
    <row r="84" spans="1:11" x14ac:dyDescent="0.2">
      <c r="A84" s="7" t="s">
        <v>238</v>
      </c>
      <c r="B84" s="65">
        <v>1</v>
      </c>
      <c r="C84" s="34">
        <f>IF(B89=0, "-", B84/B89)</f>
        <v>1.6666666666666666E-2</v>
      </c>
      <c r="D84" s="65">
        <v>6</v>
      </c>
      <c r="E84" s="9">
        <f>IF(D89=0, "-", D84/D89)</f>
        <v>5.5045871559633031E-2</v>
      </c>
      <c r="F84" s="81">
        <v>37</v>
      </c>
      <c r="G84" s="34">
        <f>IF(F89=0, "-", F84/F89)</f>
        <v>5.4014598540145987E-2</v>
      </c>
      <c r="H84" s="65">
        <v>27</v>
      </c>
      <c r="I84" s="9">
        <f>IF(H89=0, "-", H84/H89)</f>
        <v>3.5573122529644272E-2</v>
      </c>
      <c r="J84" s="8">
        <f t="shared" si="6"/>
        <v>-0.83333333333333337</v>
      </c>
      <c r="K84" s="9">
        <f t="shared" si="7"/>
        <v>0.37037037037037035</v>
      </c>
    </row>
    <row r="85" spans="1:11" x14ac:dyDescent="0.2">
      <c r="A85" s="7" t="s">
        <v>239</v>
      </c>
      <c r="B85" s="65">
        <v>0</v>
      </c>
      <c r="C85" s="34">
        <f>IF(B89=0, "-", B85/B89)</f>
        <v>0</v>
      </c>
      <c r="D85" s="65">
        <v>0</v>
      </c>
      <c r="E85" s="9">
        <f>IF(D89=0, "-", D85/D89)</f>
        <v>0</v>
      </c>
      <c r="F85" s="81">
        <v>0</v>
      </c>
      <c r="G85" s="34">
        <f>IF(F89=0, "-", F85/F89)</f>
        <v>0</v>
      </c>
      <c r="H85" s="65">
        <v>13</v>
      </c>
      <c r="I85" s="9">
        <f>IF(H89=0, "-", H85/H89)</f>
        <v>1.7127799736495388E-2</v>
      </c>
      <c r="J85" s="8" t="str">
        <f t="shared" si="6"/>
        <v>-</v>
      </c>
      <c r="K85" s="9">
        <f t="shared" si="7"/>
        <v>-1</v>
      </c>
    </row>
    <row r="86" spans="1:11" x14ac:dyDescent="0.2">
      <c r="A86" s="7" t="s">
        <v>240</v>
      </c>
      <c r="B86" s="65">
        <v>54</v>
      </c>
      <c r="C86" s="34">
        <f>IF(B89=0, "-", B86/B89)</f>
        <v>0.9</v>
      </c>
      <c r="D86" s="65">
        <v>82</v>
      </c>
      <c r="E86" s="9">
        <f>IF(D89=0, "-", D86/D89)</f>
        <v>0.75229357798165142</v>
      </c>
      <c r="F86" s="81">
        <v>591</v>
      </c>
      <c r="G86" s="34">
        <f>IF(F89=0, "-", F86/F89)</f>
        <v>0.86277372262773722</v>
      </c>
      <c r="H86" s="65">
        <v>626</v>
      </c>
      <c r="I86" s="9">
        <f>IF(H89=0, "-", H86/H89)</f>
        <v>0.82476943346508569</v>
      </c>
      <c r="J86" s="8">
        <f t="shared" si="6"/>
        <v>-0.34146341463414637</v>
      </c>
      <c r="K86" s="9">
        <f t="shared" si="7"/>
        <v>-5.5910543130990413E-2</v>
      </c>
    </row>
    <row r="87" spans="1:11" x14ac:dyDescent="0.2">
      <c r="A87" s="7" t="s">
        <v>241</v>
      </c>
      <c r="B87" s="65">
        <v>1</v>
      </c>
      <c r="C87" s="34">
        <f>IF(B89=0, "-", B87/B89)</f>
        <v>1.6666666666666666E-2</v>
      </c>
      <c r="D87" s="65">
        <v>4</v>
      </c>
      <c r="E87" s="9">
        <f>IF(D89=0, "-", D87/D89)</f>
        <v>3.669724770642202E-2</v>
      </c>
      <c r="F87" s="81">
        <v>6</v>
      </c>
      <c r="G87" s="34">
        <f>IF(F89=0, "-", F87/F89)</f>
        <v>8.7591240875912416E-3</v>
      </c>
      <c r="H87" s="65">
        <v>18</v>
      </c>
      <c r="I87" s="9">
        <f>IF(H89=0, "-", H87/H89)</f>
        <v>2.3715415019762844E-2</v>
      </c>
      <c r="J87" s="8">
        <f t="shared" si="6"/>
        <v>-0.75</v>
      </c>
      <c r="K87" s="9">
        <f t="shared" si="7"/>
        <v>-0.66666666666666663</v>
      </c>
    </row>
    <row r="88" spans="1:11" x14ac:dyDescent="0.2">
      <c r="A88" s="2"/>
      <c r="B88" s="68"/>
      <c r="C88" s="33"/>
      <c r="D88" s="68"/>
      <c r="E88" s="6"/>
      <c r="F88" s="82"/>
      <c r="G88" s="33"/>
      <c r="H88" s="68"/>
      <c r="I88" s="6"/>
      <c r="J88" s="5"/>
      <c r="K88" s="6"/>
    </row>
    <row r="89" spans="1:11" s="43" customFormat="1" x14ac:dyDescent="0.2">
      <c r="A89" s="162" t="s">
        <v>560</v>
      </c>
      <c r="B89" s="71">
        <f>SUM(B80:B88)</f>
        <v>60</v>
      </c>
      <c r="C89" s="40">
        <f>B89/6214</f>
        <v>9.6556163501770199E-3</v>
      </c>
      <c r="D89" s="71">
        <f>SUM(D80:D88)</f>
        <v>109</v>
      </c>
      <c r="E89" s="41">
        <f>D89/6802</f>
        <v>1.6024698618053515E-2</v>
      </c>
      <c r="F89" s="77">
        <f>SUM(F80:F88)</f>
        <v>685</v>
      </c>
      <c r="G89" s="42">
        <f>F89/35131</f>
        <v>1.9498448663573482E-2</v>
      </c>
      <c r="H89" s="71">
        <f>SUM(H80:H88)</f>
        <v>759</v>
      </c>
      <c r="I89" s="41">
        <f>H89/36274</f>
        <v>2.0924077851904945E-2</v>
      </c>
      <c r="J89" s="37">
        <f>IF(D89=0, "-", IF((B89-D89)/D89&lt;10, (B89-D89)/D89, "&gt;999%"))</f>
        <v>-0.44954128440366975</v>
      </c>
      <c r="K89" s="38">
        <f>IF(H89=0, "-", IF((F89-H89)/H89&lt;10, (F89-H89)/H89, "&gt;999%"))</f>
        <v>-9.7496706192358368E-2</v>
      </c>
    </row>
    <row r="90" spans="1:11" x14ac:dyDescent="0.2">
      <c r="B90" s="83"/>
      <c r="D90" s="83"/>
      <c r="F90" s="83"/>
      <c r="H90" s="83"/>
    </row>
    <row r="91" spans="1:11" x14ac:dyDescent="0.2">
      <c r="A91" s="163" t="s">
        <v>137</v>
      </c>
      <c r="B91" s="61" t="s">
        <v>12</v>
      </c>
      <c r="C91" s="62" t="s">
        <v>13</v>
      </c>
      <c r="D91" s="61" t="s">
        <v>12</v>
      </c>
      <c r="E91" s="63" t="s">
        <v>13</v>
      </c>
      <c r="F91" s="62" t="s">
        <v>12</v>
      </c>
      <c r="G91" s="62" t="s">
        <v>13</v>
      </c>
      <c r="H91" s="61" t="s">
        <v>12</v>
      </c>
      <c r="I91" s="63" t="s">
        <v>13</v>
      </c>
      <c r="J91" s="61"/>
      <c r="K91" s="63"/>
    </row>
    <row r="92" spans="1:11" x14ac:dyDescent="0.2">
      <c r="A92" s="7" t="s">
        <v>242</v>
      </c>
      <c r="B92" s="65">
        <v>0</v>
      </c>
      <c r="C92" s="34">
        <f>IF(B109=0, "-", B92/B109)</f>
        <v>0</v>
      </c>
      <c r="D92" s="65">
        <v>2</v>
      </c>
      <c r="E92" s="9">
        <f>IF(D109=0, "-", D92/D109)</f>
        <v>3.4482758620689655E-2</v>
      </c>
      <c r="F92" s="81">
        <v>14</v>
      </c>
      <c r="G92" s="34">
        <f>IF(F109=0, "-", F92/F109)</f>
        <v>2.8688524590163935E-2</v>
      </c>
      <c r="H92" s="65">
        <v>9</v>
      </c>
      <c r="I92" s="9">
        <f>IF(H109=0, "-", H92/H109)</f>
        <v>3.1358885017421602E-2</v>
      </c>
      <c r="J92" s="8">
        <f t="shared" ref="J92:J107" si="8">IF(D92=0, "-", IF((B92-D92)/D92&lt;10, (B92-D92)/D92, "&gt;999%"))</f>
        <v>-1</v>
      </c>
      <c r="K92" s="9">
        <f t="shared" ref="K92:K107" si="9">IF(H92=0, "-", IF((F92-H92)/H92&lt;10, (F92-H92)/H92, "&gt;999%"))</f>
        <v>0.55555555555555558</v>
      </c>
    </row>
    <row r="93" spans="1:11" x14ac:dyDescent="0.2">
      <c r="A93" s="7" t="s">
        <v>243</v>
      </c>
      <c r="B93" s="65">
        <v>0</v>
      </c>
      <c r="C93" s="34">
        <f>IF(B109=0, "-", B93/B109)</f>
        <v>0</v>
      </c>
      <c r="D93" s="65">
        <v>1</v>
      </c>
      <c r="E93" s="9">
        <f>IF(D109=0, "-", D93/D109)</f>
        <v>1.7241379310344827E-2</v>
      </c>
      <c r="F93" s="81">
        <v>9</v>
      </c>
      <c r="G93" s="34">
        <f>IF(F109=0, "-", F93/F109)</f>
        <v>1.8442622950819672E-2</v>
      </c>
      <c r="H93" s="65">
        <v>19</v>
      </c>
      <c r="I93" s="9">
        <f>IF(H109=0, "-", H93/H109)</f>
        <v>6.6202090592334492E-2</v>
      </c>
      <c r="J93" s="8">
        <f t="shared" si="8"/>
        <v>-1</v>
      </c>
      <c r="K93" s="9">
        <f t="shared" si="9"/>
        <v>-0.52631578947368418</v>
      </c>
    </row>
    <row r="94" spans="1:11" x14ac:dyDescent="0.2">
      <c r="A94" s="7" t="s">
        <v>244</v>
      </c>
      <c r="B94" s="65">
        <v>1</v>
      </c>
      <c r="C94" s="34">
        <f>IF(B109=0, "-", B94/B109)</f>
        <v>1.6666666666666666E-2</v>
      </c>
      <c r="D94" s="65">
        <v>2</v>
      </c>
      <c r="E94" s="9">
        <f>IF(D109=0, "-", D94/D109)</f>
        <v>3.4482758620689655E-2</v>
      </c>
      <c r="F94" s="81">
        <v>10</v>
      </c>
      <c r="G94" s="34">
        <f>IF(F109=0, "-", F94/F109)</f>
        <v>2.0491803278688523E-2</v>
      </c>
      <c r="H94" s="65">
        <v>14</v>
      </c>
      <c r="I94" s="9">
        <f>IF(H109=0, "-", H94/H109)</f>
        <v>4.878048780487805E-2</v>
      </c>
      <c r="J94" s="8">
        <f t="shared" si="8"/>
        <v>-0.5</v>
      </c>
      <c r="K94" s="9">
        <f t="shared" si="9"/>
        <v>-0.2857142857142857</v>
      </c>
    </row>
    <row r="95" spans="1:11" x14ac:dyDescent="0.2">
      <c r="A95" s="7" t="s">
        <v>245</v>
      </c>
      <c r="B95" s="65">
        <v>7</v>
      </c>
      <c r="C95" s="34">
        <f>IF(B109=0, "-", B95/B109)</f>
        <v>0.11666666666666667</v>
      </c>
      <c r="D95" s="65">
        <v>13</v>
      </c>
      <c r="E95" s="9">
        <f>IF(D109=0, "-", D95/D109)</f>
        <v>0.22413793103448276</v>
      </c>
      <c r="F95" s="81">
        <v>66</v>
      </c>
      <c r="G95" s="34">
        <f>IF(F109=0, "-", F95/F109)</f>
        <v>0.13524590163934427</v>
      </c>
      <c r="H95" s="65">
        <v>76</v>
      </c>
      <c r="I95" s="9">
        <f>IF(H109=0, "-", H95/H109)</f>
        <v>0.26480836236933797</v>
      </c>
      <c r="J95" s="8">
        <f t="shared" si="8"/>
        <v>-0.46153846153846156</v>
      </c>
      <c r="K95" s="9">
        <f t="shared" si="9"/>
        <v>-0.13157894736842105</v>
      </c>
    </row>
    <row r="96" spans="1:11" x14ac:dyDescent="0.2">
      <c r="A96" s="7" t="s">
        <v>246</v>
      </c>
      <c r="B96" s="65">
        <v>2</v>
      </c>
      <c r="C96" s="34">
        <f>IF(B109=0, "-", B96/B109)</f>
        <v>3.3333333333333333E-2</v>
      </c>
      <c r="D96" s="65">
        <v>0</v>
      </c>
      <c r="E96" s="9">
        <f>IF(D109=0, "-", D96/D109)</f>
        <v>0</v>
      </c>
      <c r="F96" s="81">
        <v>25</v>
      </c>
      <c r="G96" s="34">
        <f>IF(F109=0, "-", F96/F109)</f>
        <v>5.1229508196721313E-2</v>
      </c>
      <c r="H96" s="65">
        <v>0</v>
      </c>
      <c r="I96" s="9">
        <f>IF(H109=0, "-", H96/H109)</f>
        <v>0</v>
      </c>
      <c r="J96" s="8" t="str">
        <f t="shared" si="8"/>
        <v>-</v>
      </c>
      <c r="K96" s="9" t="str">
        <f t="shared" si="9"/>
        <v>-</v>
      </c>
    </row>
    <row r="97" spans="1:11" x14ac:dyDescent="0.2">
      <c r="A97" s="7" t="s">
        <v>247</v>
      </c>
      <c r="B97" s="65">
        <v>2</v>
      </c>
      <c r="C97" s="34">
        <f>IF(B109=0, "-", B97/B109)</f>
        <v>3.3333333333333333E-2</v>
      </c>
      <c r="D97" s="65">
        <v>0</v>
      </c>
      <c r="E97" s="9">
        <f>IF(D109=0, "-", D97/D109)</f>
        <v>0</v>
      </c>
      <c r="F97" s="81">
        <v>4</v>
      </c>
      <c r="G97" s="34">
        <f>IF(F109=0, "-", F97/F109)</f>
        <v>8.1967213114754103E-3</v>
      </c>
      <c r="H97" s="65">
        <v>0</v>
      </c>
      <c r="I97" s="9">
        <f>IF(H109=0, "-", H97/H109)</f>
        <v>0</v>
      </c>
      <c r="J97" s="8" t="str">
        <f t="shared" si="8"/>
        <v>-</v>
      </c>
      <c r="K97" s="9" t="str">
        <f t="shared" si="9"/>
        <v>-</v>
      </c>
    </row>
    <row r="98" spans="1:11" x14ac:dyDescent="0.2">
      <c r="A98" s="7" t="s">
        <v>248</v>
      </c>
      <c r="B98" s="65">
        <v>0</v>
      </c>
      <c r="C98" s="34">
        <f>IF(B109=0, "-", B98/B109)</f>
        <v>0</v>
      </c>
      <c r="D98" s="65">
        <v>4</v>
      </c>
      <c r="E98" s="9">
        <f>IF(D109=0, "-", D98/D109)</f>
        <v>6.8965517241379309E-2</v>
      </c>
      <c r="F98" s="81">
        <v>4</v>
      </c>
      <c r="G98" s="34">
        <f>IF(F109=0, "-", F98/F109)</f>
        <v>8.1967213114754103E-3</v>
      </c>
      <c r="H98" s="65">
        <v>4</v>
      </c>
      <c r="I98" s="9">
        <f>IF(H109=0, "-", H98/H109)</f>
        <v>1.3937282229965157E-2</v>
      </c>
      <c r="J98" s="8">
        <f t="shared" si="8"/>
        <v>-1</v>
      </c>
      <c r="K98" s="9">
        <f t="shared" si="9"/>
        <v>0</v>
      </c>
    </row>
    <row r="99" spans="1:11" x14ac:dyDescent="0.2">
      <c r="A99" s="7" t="s">
        <v>249</v>
      </c>
      <c r="B99" s="65">
        <v>3</v>
      </c>
      <c r="C99" s="34">
        <f>IF(B109=0, "-", B99/B109)</f>
        <v>0.05</v>
      </c>
      <c r="D99" s="65">
        <v>2</v>
      </c>
      <c r="E99" s="9">
        <f>IF(D109=0, "-", D99/D109)</f>
        <v>3.4482758620689655E-2</v>
      </c>
      <c r="F99" s="81">
        <v>22</v>
      </c>
      <c r="G99" s="34">
        <f>IF(F109=0, "-", F99/F109)</f>
        <v>4.5081967213114756E-2</v>
      </c>
      <c r="H99" s="65">
        <v>10</v>
      </c>
      <c r="I99" s="9">
        <f>IF(H109=0, "-", H99/H109)</f>
        <v>3.484320557491289E-2</v>
      </c>
      <c r="J99" s="8">
        <f t="shared" si="8"/>
        <v>0.5</v>
      </c>
      <c r="K99" s="9">
        <f t="shared" si="9"/>
        <v>1.2</v>
      </c>
    </row>
    <row r="100" spans="1:11" x14ac:dyDescent="0.2">
      <c r="A100" s="7" t="s">
        <v>250</v>
      </c>
      <c r="B100" s="65">
        <v>0</v>
      </c>
      <c r="C100" s="34">
        <f>IF(B109=0, "-", B100/B109)</f>
        <v>0</v>
      </c>
      <c r="D100" s="65">
        <v>6</v>
      </c>
      <c r="E100" s="9">
        <f>IF(D109=0, "-", D100/D109)</f>
        <v>0.10344827586206896</v>
      </c>
      <c r="F100" s="81">
        <v>0</v>
      </c>
      <c r="G100" s="34">
        <f>IF(F109=0, "-", F100/F109)</f>
        <v>0</v>
      </c>
      <c r="H100" s="65">
        <v>41</v>
      </c>
      <c r="I100" s="9">
        <f>IF(H109=0, "-", H100/H109)</f>
        <v>0.14285714285714285</v>
      </c>
      <c r="J100" s="8">
        <f t="shared" si="8"/>
        <v>-1</v>
      </c>
      <c r="K100" s="9">
        <f t="shared" si="9"/>
        <v>-1</v>
      </c>
    </row>
    <row r="101" spans="1:11" x14ac:dyDescent="0.2">
      <c r="A101" s="7" t="s">
        <v>251</v>
      </c>
      <c r="B101" s="65">
        <v>22</v>
      </c>
      <c r="C101" s="34">
        <f>IF(B109=0, "-", B101/B109)</f>
        <v>0.36666666666666664</v>
      </c>
      <c r="D101" s="65">
        <v>24</v>
      </c>
      <c r="E101" s="9">
        <f>IF(D109=0, "-", D101/D109)</f>
        <v>0.41379310344827586</v>
      </c>
      <c r="F101" s="81">
        <v>100</v>
      </c>
      <c r="G101" s="34">
        <f>IF(F109=0, "-", F101/F109)</f>
        <v>0.20491803278688525</v>
      </c>
      <c r="H101" s="65">
        <v>93</v>
      </c>
      <c r="I101" s="9">
        <f>IF(H109=0, "-", H101/H109)</f>
        <v>0.3240418118466899</v>
      </c>
      <c r="J101" s="8">
        <f t="shared" si="8"/>
        <v>-8.3333333333333329E-2</v>
      </c>
      <c r="K101" s="9">
        <f t="shared" si="9"/>
        <v>7.5268817204301078E-2</v>
      </c>
    </row>
    <row r="102" spans="1:11" x14ac:dyDescent="0.2">
      <c r="A102" s="7" t="s">
        <v>252</v>
      </c>
      <c r="B102" s="65">
        <v>4</v>
      </c>
      <c r="C102" s="34">
        <f>IF(B109=0, "-", B102/B109)</f>
        <v>6.6666666666666666E-2</v>
      </c>
      <c r="D102" s="65">
        <v>4</v>
      </c>
      <c r="E102" s="9">
        <f>IF(D109=0, "-", D102/D109)</f>
        <v>6.8965517241379309E-2</v>
      </c>
      <c r="F102" s="81">
        <v>34</v>
      </c>
      <c r="G102" s="34">
        <f>IF(F109=0, "-", F102/F109)</f>
        <v>6.9672131147540978E-2</v>
      </c>
      <c r="H102" s="65">
        <v>19</v>
      </c>
      <c r="I102" s="9">
        <f>IF(H109=0, "-", H102/H109)</f>
        <v>6.6202090592334492E-2</v>
      </c>
      <c r="J102" s="8">
        <f t="shared" si="8"/>
        <v>0</v>
      </c>
      <c r="K102" s="9">
        <f t="shared" si="9"/>
        <v>0.78947368421052633</v>
      </c>
    </row>
    <row r="103" spans="1:11" x14ac:dyDescent="0.2">
      <c r="A103" s="7" t="s">
        <v>253</v>
      </c>
      <c r="B103" s="65">
        <v>1</v>
      </c>
      <c r="C103" s="34">
        <f>IF(B109=0, "-", B103/B109)</f>
        <v>1.6666666666666666E-2</v>
      </c>
      <c r="D103" s="65">
        <v>0</v>
      </c>
      <c r="E103" s="9">
        <f>IF(D109=0, "-", D103/D109)</f>
        <v>0</v>
      </c>
      <c r="F103" s="81">
        <v>19</v>
      </c>
      <c r="G103" s="34">
        <f>IF(F109=0, "-", F103/F109)</f>
        <v>3.8934426229508198E-2</v>
      </c>
      <c r="H103" s="65">
        <v>0</v>
      </c>
      <c r="I103" s="9">
        <f>IF(H109=0, "-", H103/H109)</f>
        <v>0</v>
      </c>
      <c r="J103" s="8" t="str">
        <f t="shared" si="8"/>
        <v>-</v>
      </c>
      <c r="K103" s="9" t="str">
        <f t="shared" si="9"/>
        <v>-</v>
      </c>
    </row>
    <row r="104" spans="1:11" x14ac:dyDescent="0.2">
      <c r="A104" s="7" t="s">
        <v>254</v>
      </c>
      <c r="B104" s="65">
        <v>5</v>
      </c>
      <c r="C104" s="34">
        <f>IF(B109=0, "-", B104/B109)</f>
        <v>8.3333333333333329E-2</v>
      </c>
      <c r="D104" s="65">
        <v>0</v>
      </c>
      <c r="E104" s="9">
        <f>IF(D109=0, "-", D104/D109)</f>
        <v>0</v>
      </c>
      <c r="F104" s="81">
        <v>150</v>
      </c>
      <c r="G104" s="34">
        <f>IF(F109=0, "-", F104/F109)</f>
        <v>0.30737704918032788</v>
      </c>
      <c r="H104" s="65">
        <v>0</v>
      </c>
      <c r="I104" s="9">
        <f>IF(H109=0, "-", H104/H109)</f>
        <v>0</v>
      </c>
      <c r="J104" s="8" t="str">
        <f t="shared" si="8"/>
        <v>-</v>
      </c>
      <c r="K104" s="9" t="str">
        <f t="shared" si="9"/>
        <v>-</v>
      </c>
    </row>
    <row r="105" spans="1:11" x14ac:dyDescent="0.2">
      <c r="A105" s="7" t="s">
        <v>255</v>
      </c>
      <c r="B105" s="65">
        <v>11</v>
      </c>
      <c r="C105" s="34">
        <f>IF(B109=0, "-", B105/B109)</f>
        <v>0.18333333333333332</v>
      </c>
      <c r="D105" s="65">
        <v>0</v>
      </c>
      <c r="E105" s="9">
        <f>IF(D109=0, "-", D105/D109)</f>
        <v>0</v>
      </c>
      <c r="F105" s="81">
        <v>26</v>
      </c>
      <c r="G105" s="34">
        <f>IF(F109=0, "-", F105/F109)</f>
        <v>5.3278688524590161E-2</v>
      </c>
      <c r="H105" s="65">
        <v>0</v>
      </c>
      <c r="I105" s="9">
        <f>IF(H109=0, "-", H105/H109)</f>
        <v>0</v>
      </c>
      <c r="J105" s="8" t="str">
        <f t="shared" si="8"/>
        <v>-</v>
      </c>
      <c r="K105" s="9" t="str">
        <f t="shared" si="9"/>
        <v>-</v>
      </c>
    </row>
    <row r="106" spans="1:11" x14ac:dyDescent="0.2">
      <c r="A106" s="7" t="s">
        <v>256</v>
      </c>
      <c r="B106" s="65">
        <v>1</v>
      </c>
      <c r="C106" s="34">
        <f>IF(B109=0, "-", B106/B109)</f>
        <v>1.6666666666666666E-2</v>
      </c>
      <c r="D106" s="65">
        <v>0</v>
      </c>
      <c r="E106" s="9">
        <f>IF(D109=0, "-", D106/D109)</f>
        <v>0</v>
      </c>
      <c r="F106" s="81">
        <v>3</v>
      </c>
      <c r="G106" s="34">
        <f>IF(F109=0, "-", F106/F109)</f>
        <v>6.1475409836065573E-3</v>
      </c>
      <c r="H106" s="65">
        <v>2</v>
      </c>
      <c r="I106" s="9">
        <f>IF(H109=0, "-", H106/H109)</f>
        <v>6.9686411149825784E-3</v>
      </c>
      <c r="J106" s="8" t="str">
        <f t="shared" si="8"/>
        <v>-</v>
      </c>
      <c r="K106" s="9">
        <f t="shared" si="9"/>
        <v>0.5</v>
      </c>
    </row>
    <row r="107" spans="1:11" x14ac:dyDescent="0.2">
      <c r="A107" s="7" t="s">
        <v>257</v>
      </c>
      <c r="B107" s="65">
        <v>1</v>
      </c>
      <c r="C107" s="34">
        <f>IF(B109=0, "-", B107/B109)</f>
        <v>1.6666666666666666E-2</v>
      </c>
      <c r="D107" s="65">
        <v>0</v>
      </c>
      <c r="E107" s="9">
        <f>IF(D109=0, "-", D107/D109)</f>
        <v>0</v>
      </c>
      <c r="F107" s="81">
        <v>2</v>
      </c>
      <c r="G107" s="34">
        <f>IF(F109=0, "-", F107/F109)</f>
        <v>4.0983606557377051E-3</v>
      </c>
      <c r="H107" s="65">
        <v>0</v>
      </c>
      <c r="I107" s="9">
        <f>IF(H109=0, "-", H107/H109)</f>
        <v>0</v>
      </c>
      <c r="J107" s="8" t="str">
        <f t="shared" si="8"/>
        <v>-</v>
      </c>
      <c r="K107" s="9" t="str">
        <f t="shared" si="9"/>
        <v>-</v>
      </c>
    </row>
    <row r="108" spans="1:11" x14ac:dyDescent="0.2">
      <c r="A108" s="2"/>
      <c r="B108" s="68"/>
      <c r="C108" s="33"/>
      <c r="D108" s="68"/>
      <c r="E108" s="6"/>
      <c r="F108" s="82"/>
      <c r="G108" s="33"/>
      <c r="H108" s="68"/>
      <c r="I108" s="6"/>
      <c r="J108" s="5"/>
      <c r="K108" s="6"/>
    </row>
    <row r="109" spans="1:11" s="43" customFormat="1" x14ac:dyDescent="0.2">
      <c r="A109" s="162" t="s">
        <v>559</v>
      </c>
      <c r="B109" s="71">
        <f>SUM(B92:B108)</f>
        <v>60</v>
      </c>
      <c r="C109" s="40">
        <f>B109/6214</f>
        <v>9.6556163501770199E-3</v>
      </c>
      <c r="D109" s="71">
        <f>SUM(D92:D108)</f>
        <v>58</v>
      </c>
      <c r="E109" s="41">
        <f>D109/6802</f>
        <v>8.5269038518082912E-3</v>
      </c>
      <c r="F109" s="77">
        <f>SUM(F92:F108)</f>
        <v>488</v>
      </c>
      <c r="G109" s="42">
        <f>F109/35131</f>
        <v>1.3890865617261109E-2</v>
      </c>
      <c r="H109" s="71">
        <f>SUM(H92:H108)</f>
        <v>287</v>
      </c>
      <c r="I109" s="41">
        <f>H109/36274</f>
        <v>7.9120030876109609E-3</v>
      </c>
      <c r="J109" s="37">
        <f>IF(D109=0, "-", IF((B109-D109)/D109&lt;10, (B109-D109)/D109, "&gt;999%"))</f>
        <v>3.4482758620689655E-2</v>
      </c>
      <c r="K109" s="38">
        <f>IF(H109=0, "-", IF((F109-H109)/H109&lt;10, (F109-H109)/H109, "&gt;999%"))</f>
        <v>0.70034843205574915</v>
      </c>
    </row>
    <row r="110" spans="1:11" x14ac:dyDescent="0.2">
      <c r="B110" s="83"/>
      <c r="D110" s="83"/>
      <c r="F110" s="83"/>
      <c r="H110" s="83"/>
    </row>
    <row r="111" spans="1:11" s="43" customFormat="1" x14ac:dyDescent="0.2">
      <c r="A111" s="162" t="s">
        <v>558</v>
      </c>
      <c r="B111" s="71">
        <v>120</v>
      </c>
      <c r="C111" s="40">
        <f>B111/6214</f>
        <v>1.931123270035404E-2</v>
      </c>
      <c r="D111" s="71">
        <v>167</v>
      </c>
      <c r="E111" s="41">
        <f>D111/6802</f>
        <v>2.4551602469861804E-2</v>
      </c>
      <c r="F111" s="77">
        <v>1173</v>
      </c>
      <c r="G111" s="42">
        <f>F111/35131</f>
        <v>3.3389314280834588E-2</v>
      </c>
      <c r="H111" s="71">
        <v>1046</v>
      </c>
      <c r="I111" s="41">
        <f>H111/36274</f>
        <v>2.8836080939515906E-2</v>
      </c>
      <c r="J111" s="37">
        <f>IF(D111=0, "-", IF((B111-D111)/D111&lt;10, (B111-D111)/D111, "&gt;999%"))</f>
        <v>-0.28143712574850299</v>
      </c>
      <c r="K111" s="38">
        <f>IF(H111=0, "-", IF((F111-H111)/H111&lt;10, (F111-H111)/H111, "&gt;999%"))</f>
        <v>0.12141491395793499</v>
      </c>
    </row>
    <row r="112" spans="1:11" x14ac:dyDescent="0.2">
      <c r="B112" s="83"/>
      <c r="D112" s="83"/>
      <c r="F112" s="83"/>
      <c r="H112" s="83"/>
    </row>
    <row r="113" spans="1:11" ht="15.75" x14ac:dyDescent="0.25">
      <c r="A113" s="164" t="s">
        <v>111</v>
      </c>
      <c r="B113" s="196" t="s">
        <v>1</v>
      </c>
      <c r="C113" s="200"/>
      <c r="D113" s="200"/>
      <c r="E113" s="197"/>
      <c r="F113" s="196" t="s">
        <v>14</v>
      </c>
      <c r="G113" s="200"/>
      <c r="H113" s="200"/>
      <c r="I113" s="197"/>
      <c r="J113" s="196" t="s">
        <v>15</v>
      </c>
      <c r="K113" s="197"/>
    </row>
    <row r="114" spans="1:11" x14ac:dyDescent="0.2">
      <c r="A114" s="22"/>
      <c r="B114" s="196">
        <f>VALUE(RIGHT($B$2, 4))</f>
        <v>2022</v>
      </c>
      <c r="C114" s="197"/>
      <c r="D114" s="196">
        <f>B114-1</f>
        <v>2021</v>
      </c>
      <c r="E114" s="204"/>
      <c r="F114" s="196">
        <f>B114</f>
        <v>2022</v>
      </c>
      <c r="G114" s="204"/>
      <c r="H114" s="196">
        <f>D114</f>
        <v>2021</v>
      </c>
      <c r="I114" s="204"/>
      <c r="J114" s="140" t="s">
        <v>4</v>
      </c>
      <c r="K114" s="141" t="s">
        <v>2</v>
      </c>
    </row>
    <row r="115" spans="1:11" x14ac:dyDescent="0.2">
      <c r="A115" s="163" t="s">
        <v>138</v>
      </c>
      <c r="B115" s="61" t="s">
        <v>12</v>
      </c>
      <c r="C115" s="62" t="s">
        <v>13</v>
      </c>
      <c r="D115" s="61" t="s">
        <v>12</v>
      </c>
      <c r="E115" s="63" t="s">
        <v>13</v>
      </c>
      <c r="F115" s="62" t="s">
        <v>12</v>
      </c>
      <c r="G115" s="62" t="s">
        <v>13</v>
      </c>
      <c r="H115" s="61" t="s">
        <v>12</v>
      </c>
      <c r="I115" s="63" t="s">
        <v>13</v>
      </c>
      <c r="J115" s="61"/>
      <c r="K115" s="63"/>
    </row>
    <row r="116" spans="1:11" x14ac:dyDescent="0.2">
      <c r="A116" s="7" t="s">
        <v>258</v>
      </c>
      <c r="B116" s="65">
        <v>24</v>
      </c>
      <c r="C116" s="34">
        <f>IF(B119=0, "-", B116/B119)</f>
        <v>0.70588235294117652</v>
      </c>
      <c r="D116" s="65">
        <v>10</v>
      </c>
      <c r="E116" s="9">
        <f>IF(D119=0, "-", D116/D119)</f>
        <v>0.76923076923076927</v>
      </c>
      <c r="F116" s="81">
        <v>94</v>
      </c>
      <c r="G116" s="34">
        <f>IF(F119=0, "-", F116/F119)</f>
        <v>0.78333333333333333</v>
      </c>
      <c r="H116" s="65">
        <v>64</v>
      </c>
      <c r="I116" s="9">
        <f>IF(H119=0, "-", H116/H119)</f>
        <v>0.75294117647058822</v>
      </c>
      <c r="J116" s="8">
        <f>IF(D116=0, "-", IF((B116-D116)/D116&lt;10, (B116-D116)/D116, "&gt;999%"))</f>
        <v>1.4</v>
      </c>
      <c r="K116" s="9">
        <f>IF(H116=0, "-", IF((F116-H116)/H116&lt;10, (F116-H116)/H116, "&gt;999%"))</f>
        <v>0.46875</v>
      </c>
    </row>
    <row r="117" spans="1:11" x14ac:dyDescent="0.2">
      <c r="A117" s="7" t="s">
        <v>259</v>
      </c>
      <c r="B117" s="65">
        <v>10</v>
      </c>
      <c r="C117" s="34">
        <f>IF(B119=0, "-", B117/B119)</f>
        <v>0.29411764705882354</v>
      </c>
      <c r="D117" s="65">
        <v>3</v>
      </c>
      <c r="E117" s="9">
        <f>IF(D119=0, "-", D117/D119)</f>
        <v>0.23076923076923078</v>
      </c>
      <c r="F117" s="81">
        <v>26</v>
      </c>
      <c r="G117" s="34">
        <f>IF(F119=0, "-", F117/F119)</f>
        <v>0.21666666666666667</v>
      </c>
      <c r="H117" s="65">
        <v>21</v>
      </c>
      <c r="I117" s="9">
        <f>IF(H119=0, "-", H117/H119)</f>
        <v>0.24705882352941178</v>
      </c>
      <c r="J117" s="8">
        <f>IF(D117=0, "-", IF((B117-D117)/D117&lt;10, (B117-D117)/D117, "&gt;999%"))</f>
        <v>2.3333333333333335</v>
      </c>
      <c r="K117" s="9">
        <f>IF(H117=0, "-", IF((F117-H117)/H117&lt;10, (F117-H117)/H117, "&gt;999%"))</f>
        <v>0.23809523809523808</v>
      </c>
    </row>
    <row r="118" spans="1:11" x14ac:dyDescent="0.2">
      <c r="A118" s="2"/>
      <c r="B118" s="68"/>
      <c r="C118" s="33"/>
      <c r="D118" s="68"/>
      <c r="E118" s="6"/>
      <c r="F118" s="82"/>
      <c r="G118" s="33"/>
      <c r="H118" s="68"/>
      <c r="I118" s="6"/>
      <c r="J118" s="5"/>
      <c r="K118" s="6"/>
    </row>
    <row r="119" spans="1:11" s="43" customFormat="1" x14ac:dyDescent="0.2">
      <c r="A119" s="162" t="s">
        <v>557</v>
      </c>
      <c r="B119" s="71">
        <f>SUM(B116:B118)</f>
        <v>34</v>
      </c>
      <c r="C119" s="40">
        <f>B119/6214</f>
        <v>5.4715159317669775E-3</v>
      </c>
      <c r="D119" s="71">
        <f>SUM(D116:D118)</f>
        <v>13</v>
      </c>
      <c r="E119" s="41">
        <f>D119/6802</f>
        <v>1.9112025874742722E-3</v>
      </c>
      <c r="F119" s="77">
        <f>SUM(F116:F118)</f>
        <v>120</v>
      </c>
      <c r="G119" s="42">
        <f>F119/35131</f>
        <v>3.4157866271953543E-3</v>
      </c>
      <c r="H119" s="71">
        <f>SUM(H116:H118)</f>
        <v>85</v>
      </c>
      <c r="I119" s="41">
        <f>H119/36274</f>
        <v>2.343276175773281E-3</v>
      </c>
      <c r="J119" s="37">
        <f>IF(D119=0, "-", IF((B119-D119)/D119&lt;10, (B119-D119)/D119, "&gt;999%"))</f>
        <v>1.6153846153846154</v>
      </c>
      <c r="K119" s="38">
        <f>IF(H119=0, "-", IF((F119-H119)/H119&lt;10, (F119-H119)/H119, "&gt;999%"))</f>
        <v>0.41176470588235292</v>
      </c>
    </row>
    <row r="120" spans="1:11" x14ac:dyDescent="0.2">
      <c r="B120" s="83"/>
      <c r="D120" s="83"/>
      <c r="F120" s="83"/>
      <c r="H120" s="83"/>
    </row>
    <row r="121" spans="1:11" x14ac:dyDescent="0.2">
      <c r="A121" s="163" t="s">
        <v>139</v>
      </c>
      <c r="B121" s="61" t="s">
        <v>12</v>
      </c>
      <c r="C121" s="62" t="s">
        <v>13</v>
      </c>
      <c r="D121" s="61" t="s">
        <v>12</v>
      </c>
      <c r="E121" s="63" t="s">
        <v>13</v>
      </c>
      <c r="F121" s="62" t="s">
        <v>12</v>
      </c>
      <c r="G121" s="62" t="s">
        <v>13</v>
      </c>
      <c r="H121" s="61" t="s">
        <v>12</v>
      </c>
      <c r="I121" s="63" t="s">
        <v>13</v>
      </c>
      <c r="J121" s="61"/>
      <c r="K121" s="63"/>
    </row>
    <row r="122" spans="1:11" x14ac:dyDescent="0.2">
      <c r="A122" s="7" t="s">
        <v>260</v>
      </c>
      <c r="B122" s="65">
        <v>4</v>
      </c>
      <c r="C122" s="34">
        <f>IF(B132=0, "-", B122/B132)</f>
        <v>0.30769230769230771</v>
      </c>
      <c r="D122" s="65">
        <v>3</v>
      </c>
      <c r="E122" s="9">
        <f>IF(D132=0, "-", D122/D132)</f>
        <v>0.33333333333333331</v>
      </c>
      <c r="F122" s="81">
        <v>8</v>
      </c>
      <c r="G122" s="34">
        <f>IF(F132=0, "-", F122/F132)</f>
        <v>0.14814814814814814</v>
      </c>
      <c r="H122" s="65">
        <v>11</v>
      </c>
      <c r="I122" s="9">
        <f>IF(H132=0, "-", H122/H132)</f>
        <v>0.16176470588235295</v>
      </c>
      <c r="J122" s="8">
        <f t="shared" ref="J122:J130" si="10">IF(D122=0, "-", IF((B122-D122)/D122&lt;10, (B122-D122)/D122, "&gt;999%"))</f>
        <v>0.33333333333333331</v>
      </c>
      <c r="K122" s="9">
        <f t="shared" ref="K122:K130" si="11">IF(H122=0, "-", IF((F122-H122)/H122&lt;10, (F122-H122)/H122, "&gt;999%"))</f>
        <v>-0.27272727272727271</v>
      </c>
    </row>
    <row r="123" spans="1:11" x14ac:dyDescent="0.2">
      <c r="A123" s="7" t="s">
        <v>261</v>
      </c>
      <c r="B123" s="65">
        <v>0</v>
      </c>
      <c r="C123" s="34">
        <f>IF(B132=0, "-", B123/B132)</f>
        <v>0</v>
      </c>
      <c r="D123" s="65">
        <v>0</v>
      </c>
      <c r="E123" s="9">
        <f>IF(D132=0, "-", D123/D132)</f>
        <v>0</v>
      </c>
      <c r="F123" s="81">
        <v>1</v>
      </c>
      <c r="G123" s="34">
        <f>IF(F132=0, "-", F123/F132)</f>
        <v>1.8518518518518517E-2</v>
      </c>
      <c r="H123" s="65">
        <v>2</v>
      </c>
      <c r="I123" s="9">
        <f>IF(H132=0, "-", H123/H132)</f>
        <v>2.9411764705882353E-2</v>
      </c>
      <c r="J123" s="8" t="str">
        <f t="shared" si="10"/>
        <v>-</v>
      </c>
      <c r="K123" s="9">
        <f t="shared" si="11"/>
        <v>-0.5</v>
      </c>
    </row>
    <row r="124" spans="1:11" x14ac:dyDescent="0.2">
      <c r="A124" s="7" t="s">
        <v>262</v>
      </c>
      <c r="B124" s="65">
        <v>0</v>
      </c>
      <c r="C124" s="34">
        <f>IF(B132=0, "-", B124/B132)</f>
        <v>0</v>
      </c>
      <c r="D124" s="65">
        <v>2</v>
      </c>
      <c r="E124" s="9">
        <f>IF(D132=0, "-", D124/D132)</f>
        <v>0.22222222222222221</v>
      </c>
      <c r="F124" s="81">
        <v>7</v>
      </c>
      <c r="G124" s="34">
        <f>IF(F132=0, "-", F124/F132)</f>
        <v>0.12962962962962962</v>
      </c>
      <c r="H124" s="65">
        <v>7</v>
      </c>
      <c r="I124" s="9">
        <f>IF(H132=0, "-", H124/H132)</f>
        <v>0.10294117647058823</v>
      </c>
      <c r="J124" s="8">
        <f t="shared" si="10"/>
        <v>-1</v>
      </c>
      <c r="K124" s="9">
        <f t="shared" si="11"/>
        <v>0</v>
      </c>
    </row>
    <row r="125" spans="1:11" x14ac:dyDescent="0.2">
      <c r="A125" s="7" t="s">
        <v>263</v>
      </c>
      <c r="B125" s="65">
        <v>1</v>
      </c>
      <c r="C125" s="34">
        <f>IF(B132=0, "-", B125/B132)</f>
        <v>7.6923076923076927E-2</v>
      </c>
      <c r="D125" s="65">
        <v>1</v>
      </c>
      <c r="E125" s="9">
        <f>IF(D132=0, "-", D125/D132)</f>
        <v>0.1111111111111111</v>
      </c>
      <c r="F125" s="81">
        <v>2</v>
      </c>
      <c r="G125" s="34">
        <f>IF(F132=0, "-", F125/F132)</f>
        <v>3.7037037037037035E-2</v>
      </c>
      <c r="H125" s="65">
        <v>1</v>
      </c>
      <c r="I125" s="9">
        <f>IF(H132=0, "-", H125/H132)</f>
        <v>1.4705882352941176E-2</v>
      </c>
      <c r="J125" s="8">
        <f t="shared" si="10"/>
        <v>0</v>
      </c>
      <c r="K125" s="9">
        <f t="shared" si="11"/>
        <v>1</v>
      </c>
    </row>
    <row r="126" spans="1:11" x14ac:dyDescent="0.2">
      <c r="A126" s="7" t="s">
        <v>264</v>
      </c>
      <c r="B126" s="65">
        <v>0</v>
      </c>
      <c r="C126" s="34">
        <f>IF(B132=0, "-", B126/B132)</f>
        <v>0</v>
      </c>
      <c r="D126" s="65">
        <v>0</v>
      </c>
      <c r="E126" s="9">
        <f>IF(D132=0, "-", D126/D132)</f>
        <v>0</v>
      </c>
      <c r="F126" s="81">
        <v>2</v>
      </c>
      <c r="G126" s="34">
        <f>IF(F132=0, "-", F126/F132)</f>
        <v>3.7037037037037035E-2</v>
      </c>
      <c r="H126" s="65">
        <v>0</v>
      </c>
      <c r="I126" s="9">
        <f>IF(H132=0, "-", H126/H132)</f>
        <v>0</v>
      </c>
      <c r="J126" s="8" t="str">
        <f t="shared" si="10"/>
        <v>-</v>
      </c>
      <c r="K126" s="9" t="str">
        <f t="shared" si="11"/>
        <v>-</v>
      </c>
    </row>
    <row r="127" spans="1:11" x14ac:dyDescent="0.2">
      <c r="A127" s="7" t="s">
        <v>265</v>
      </c>
      <c r="B127" s="65">
        <v>0</v>
      </c>
      <c r="C127" s="34">
        <f>IF(B132=0, "-", B127/B132)</f>
        <v>0</v>
      </c>
      <c r="D127" s="65">
        <v>0</v>
      </c>
      <c r="E127" s="9">
        <f>IF(D132=0, "-", D127/D132)</f>
        <v>0</v>
      </c>
      <c r="F127" s="81">
        <v>1</v>
      </c>
      <c r="G127" s="34">
        <f>IF(F132=0, "-", F127/F132)</f>
        <v>1.8518518518518517E-2</v>
      </c>
      <c r="H127" s="65">
        <v>0</v>
      </c>
      <c r="I127" s="9">
        <f>IF(H132=0, "-", H127/H132)</f>
        <v>0</v>
      </c>
      <c r="J127" s="8" t="str">
        <f t="shared" si="10"/>
        <v>-</v>
      </c>
      <c r="K127" s="9" t="str">
        <f t="shared" si="11"/>
        <v>-</v>
      </c>
    </row>
    <row r="128" spans="1:11" x14ac:dyDescent="0.2">
      <c r="A128" s="7" t="s">
        <v>266</v>
      </c>
      <c r="B128" s="65">
        <v>0</v>
      </c>
      <c r="C128" s="34">
        <f>IF(B132=0, "-", B128/B132)</f>
        <v>0</v>
      </c>
      <c r="D128" s="65">
        <v>0</v>
      </c>
      <c r="E128" s="9">
        <f>IF(D132=0, "-", D128/D132)</f>
        <v>0</v>
      </c>
      <c r="F128" s="81">
        <v>1</v>
      </c>
      <c r="G128" s="34">
        <f>IF(F132=0, "-", F128/F132)</f>
        <v>1.8518518518518517E-2</v>
      </c>
      <c r="H128" s="65">
        <v>3</v>
      </c>
      <c r="I128" s="9">
        <f>IF(H132=0, "-", H128/H132)</f>
        <v>4.4117647058823532E-2</v>
      </c>
      <c r="J128" s="8" t="str">
        <f t="shared" si="10"/>
        <v>-</v>
      </c>
      <c r="K128" s="9">
        <f t="shared" si="11"/>
        <v>-0.66666666666666663</v>
      </c>
    </row>
    <row r="129" spans="1:11" x14ac:dyDescent="0.2">
      <c r="A129" s="7" t="s">
        <v>267</v>
      </c>
      <c r="B129" s="65">
        <v>3</v>
      </c>
      <c r="C129" s="34">
        <f>IF(B132=0, "-", B129/B132)</f>
        <v>0.23076923076923078</v>
      </c>
      <c r="D129" s="65">
        <v>0</v>
      </c>
      <c r="E129" s="9">
        <f>IF(D132=0, "-", D129/D132)</f>
        <v>0</v>
      </c>
      <c r="F129" s="81">
        <v>13</v>
      </c>
      <c r="G129" s="34">
        <f>IF(F132=0, "-", F129/F132)</f>
        <v>0.24074074074074073</v>
      </c>
      <c r="H129" s="65">
        <v>25</v>
      </c>
      <c r="I129" s="9">
        <f>IF(H132=0, "-", H129/H132)</f>
        <v>0.36764705882352944</v>
      </c>
      <c r="J129" s="8" t="str">
        <f t="shared" si="10"/>
        <v>-</v>
      </c>
      <c r="K129" s="9">
        <f t="shared" si="11"/>
        <v>-0.48</v>
      </c>
    </row>
    <row r="130" spans="1:11" x14ac:dyDescent="0.2">
      <c r="A130" s="7" t="s">
        <v>268</v>
      </c>
      <c r="B130" s="65">
        <v>5</v>
      </c>
      <c r="C130" s="34">
        <f>IF(B132=0, "-", B130/B132)</f>
        <v>0.38461538461538464</v>
      </c>
      <c r="D130" s="65">
        <v>3</v>
      </c>
      <c r="E130" s="9">
        <f>IF(D132=0, "-", D130/D132)</f>
        <v>0.33333333333333331</v>
      </c>
      <c r="F130" s="81">
        <v>19</v>
      </c>
      <c r="G130" s="34">
        <f>IF(F132=0, "-", F130/F132)</f>
        <v>0.35185185185185186</v>
      </c>
      <c r="H130" s="65">
        <v>19</v>
      </c>
      <c r="I130" s="9">
        <f>IF(H132=0, "-", H130/H132)</f>
        <v>0.27941176470588236</v>
      </c>
      <c r="J130" s="8">
        <f t="shared" si="10"/>
        <v>0.66666666666666663</v>
      </c>
      <c r="K130" s="9">
        <f t="shared" si="11"/>
        <v>0</v>
      </c>
    </row>
    <row r="131" spans="1:11" x14ac:dyDescent="0.2">
      <c r="A131" s="2"/>
      <c r="B131" s="68"/>
      <c r="C131" s="33"/>
      <c r="D131" s="68"/>
      <c r="E131" s="6"/>
      <c r="F131" s="82"/>
      <c r="G131" s="33"/>
      <c r="H131" s="68"/>
      <c r="I131" s="6"/>
      <c r="J131" s="5"/>
      <c r="K131" s="6"/>
    </row>
    <row r="132" spans="1:11" s="43" customFormat="1" x14ac:dyDescent="0.2">
      <c r="A132" s="162" t="s">
        <v>556</v>
      </c>
      <c r="B132" s="71">
        <f>SUM(B122:B131)</f>
        <v>13</v>
      </c>
      <c r="C132" s="40">
        <f>B132/6214</f>
        <v>2.0920502092050207E-3</v>
      </c>
      <c r="D132" s="71">
        <f>SUM(D122:D131)</f>
        <v>9</v>
      </c>
      <c r="E132" s="41">
        <f>D132/6802</f>
        <v>1.3231402528668039E-3</v>
      </c>
      <c r="F132" s="77">
        <f>SUM(F122:F131)</f>
        <v>54</v>
      </c>
      <c r="G132" s="42">
        <f>F132/35131</f>
        <v>1.5371039822379094E-3</v>
      </c>
      <c r="H132" s="71">
        <f>SUM(H122:H131)</f>
        <v>68</v>
      </c>
      <c r="I132" s="41">
        <f>H132/36274</f>
        <v>1.8746209406186249E-3</v>
      </c>
      <c r="J132" s="37">
        <f>IF(D132=0, "-", IF((B132-D132)/D132&lt;10, (B132-D132)/D132, "&gt;999%"))</f>
        <v>0.44444444444444442</v>
      </c>
      <c r="K132" s="38">
        <f>IF(H132=0, "-", IF((F132-H132)/H132&lt;10, (F132-H132)/H132, "&gt;999%"))</f>
        <v>-0.20588235294117646</v>
      </c>
    </row>
    <row r="133" spans="1:11" x14ac:dyDescent="0.2">
      <c r="B133" s="83"/>
      <c r="D133" s="83"/>
      <c r="F133" s="83"/>
      <c r="H133" s="83"/>
    </row>
    <row r="134" spans="1:11" s="43" customFormat="1" x14ac:dyDescent="0.2">
      <c r="A134" s="162" t="s">
        <v>555</v>
      </c>
      <c r="B134" s="71">
        <v>47</v>
      </c>
      <c r="C134" s="40">
        <f>B134/6214</f>
        <v>7.5635661409719987E-3</v>
      </c>
      <c r="D134" s="71">
        <v>22</v>
      </c>
      <c r="E134" s="41">
        <f>D134/6802</f>
        <v>3.2343428403410761E-3</v>
      </c>
      <c r="F134" s="77">
        <v>174</v>
      </c>
      <c r="G134" s="42">
        <f>F134/35131</f>
        <v>4.952890609433264E-3</v>
      </c>
      <c r="H134" s="71">
        <v>153</v>
      </c>
      <c r="I134" s="41">
        <f>H134/36274</f>
        <v>4.2178971163919056E-3</v>
      </c>
      <c r="J134" s="37">
        <f>IF(D134=0, "-", IF((B134-D134)/D134&lt;10, (B134-D134)/D134, "&gt;999%"))</f>
        <v>1.1363636363636365</v>
      </c>
      <c r="K134" s="38">
        <f>IF(H134=0, "-", IF((F134-H134)/H134&lt;10, (F134-H134)/H134, "&gt;999%"))</f>
        <v>0.13725490196078433</v>
      </c>
    </row>
    <row r="135" spans="1:11" x14ac:dyDescent="0.2">
      <c r="B135" s="83"/>
      <c r="D135" s="83"/>
      <c r="F135" s="83"/>
      <c r="H135" s="83"/>
    </row>
    <row r="136" spans="1:11" ht="15.75" x14ac:dyDescent="0.25">
      <c r="A136" s="164" t="s">
        <v>112</v>
      </c>
      <c r="B136" s="196" t="s">
        <v>1</v>
      </c>
      <c r="C136" s="200"/>
      <c r="D136" s="200"/>
      <c r="E136" s="197"/>
      <c r="F136" s="196" t="s">
        <v>14</v>
      </c>
      <c r="G136" s="200"/>
      <c r="H136" s="200"/>
      <c r="I136" s="197"/>
      <c r="J136" s="196" t="s">
        <v>15</v>
      </c>
      <c r="K136" s="197"/>
    </row>
    <row r="137" spans="1:11" x14ac:dyDescent="0.2">
      <c r="A137" s="22"/>
      <c r="B137" s="196">
        <f>VALUE(RIGHT($B$2, 4))</f>
        <v>2022</v>
      </c>
      <c r="C137" s="197"/>
      <c r="D137" s="196">
        <f>B137-1</f>
        <v>2021</v>
      </c>
      <c r="E137" s="204"/>
      <c r="F137" s="196">
        <f>B137</f>
        <v>2022</v>
      </c>
      <c r="G137" s="204"/>
      <c r="H137" s="196">
        <f>D137</f>
        <v>2021</v>
      </c>
      <c r="I137" s="204"/>
      <c r="J137" s="140" t="s">
        <v>4</v>
      </c>
      <c r="K137" s="141" t="s">
        <v>2</v>
      </c>
    </row>
    <row r="138" spans="1:11" x14ac:dyDescent="0.2">
      <c r="A138" s="163" t="s">
        <v>140</v>
      </c>
      <c r="B138" s="61" t="s">
        <v>12</v>
      </c>
      <c r="C138" s="62" t="s">
        <v>13</v>
      </c>
      <c r="D138" s="61" t="s">
        <v>12</v>
      </c>
      <c r="E138" s="63" t="s">
        <v>13</v>
      </c>
      <c r="F138" s="62" t="s">
        <v>12</v>
      </c>
      <c r="G138" s="62" t="s">
        <v>13</v>
      </c>
      <c r="H138" s="61" t="s">
        <v>12</v>
      </c>
      <c r="I138" s="63" t="s">
        <v>13</v>
      </c>
      <c r="J138" s="61"/>
      <c r="K138" s="63"/>
    </row>
    <row r="139" spans="1:11" x14ac:dyDescent="0.2">
      <c r="A139" s="7" t="s">
        <v>269</v>
      </c>
      <c r="B139" s="65">
        <v>0</v>
      </c>
      <c r="C139" s="34" t="str">
        <f>IF(B141=0, "-", B139/B141)</f>
        <v>-</v>
      </c>
      <c r="D139" s="65">
        <v>0</v>
      </c>
      <c r="E139" s="9" t="str">
        <f>IF(D141=0, "-", D139/D141)</f>
        <v>-</v>
      </c>
      <c r="F139" s="81">
        <v>5</v>
      </c>
      <c r="G139" s="34">
        <f>IF(F141=0, "-", F139/F141)</f>
        <v>1</v>
      </c>
      <c r="H139" s="65">
        <v>7</v>
      </c>
      <c r="I139" s="9">
        <f>IF(H141=0, "-", H139/H141)</f>
        <v>1</v>
      </c>
      <c r="J139" s="8" t="str">
        <f>IF(D139=0, "-", IF((B139-D139)/D139&lt;10, (B139-D139)/D139, "&gt;999%"))</f>
        <v>-</v>
      </c>
      <c r="K139" s="9">
        <f>IF(H139=0, "-", IF((F139-H139)/H139&lt;10, (F139-H139)/H139, "&gt;999%"))</f>
        <v>-0.2857142857142857</v>
      </c>
    </row>
    <row r="140" spans="1:11" x14ac:dyDescent="0.2">
      <c r="A140" s="2"/>
      <c r="B140" s="68"/>
      <c r="C140" s="33"/>
      <c r="D140" s="68"/>
      <c r="E140" s="6"/>
      <c r="F140" s="82"/>
      <c r="G140" s="33"/>
      <c r="H140" s="68"/>
      <c r="I140" s="6"/>
      <c r="J140" s="5"/>
      <c r="K140" s="6"/>
    </row>
    <row r="141" spans="1:11" s="43" customFormat="1" x14ac:dyDescent="0.2">
      <c r="A141" s="162" t="s">
        <v>554</v>
      </c>
      <c r="B141" s="71">
        <f>SUM(B139:B140)</f>
        <v>0</v>
      </c>
      <c r="C141" s="40">
        <f>B141/6214</f>
        <v>0</v>
      </c>
      <c r="D141" s="71">
        <f>SUM(D139:D140)</f>
        <v>0</v>
      </c>
      <c r="E141" s="41">
        <f>D141/6802</f>
        <v>0</v>
      </c>
      <c r="F141" s="77">
        <f>SUM(F139:F140)</f>
        <v>5</v>
      </c>
      <c r="G141" s="42">
        <f>F141/35131</f>
        <v>1.4232444279980644E-4</v>
      </c>
      <c r="H141" s="71">
        <f>SUM(H139:H140)</f>
        <v>7</v>
      </c>
      <c r="I141" s="41">
        <f>H141/36274</f>
        <v>1.9297568506368199E-4</v>
      </c>
      <c r="J141" s="37" t="str">
        <f>IF(D141=0, "-", IF((B141-D141)/D141&lt;10, (B141-D141)/D141, "&gt;999%"))</f>
        <v>-</v>
      </c>
      <c r="K141" s="38">
        <f>IF(H141=0, "-", IF((F141-H141)/H141&lt;10, (F141-H141)/H141, "&gt;999%"))</f>
        <v>-0.2857142857142857</v>
      </c>
    </row>
    <row r="142" spans="1:11" x14ac:dyDescent="0.2">
      <c r="B142" s="83"/>
      <c r="D142" s="83"/>
      <c r="F142" s="83"/>
      <c r="H142" s="83"/>
    </row>
    <row r="143" spans="1:11" x14ac:dyDescent="0.2">
      <c r="A143" s="163" t="s">
        <v>141</v>
      </c>
      <c r="B143" s="61" t="s">
        <v>12</v>
      </c>
      <c r="C143" s="62" t="s">
        <v>13</v>
      </c>
      <c r="D143" s="61" t="s">
        <v>12</v>
      </c>
      <c r="E143" s="63" t="s">
        <v>13</v>
      </c>
      <c r="F143" s="62" t="s">
        <v>12</v>
      </c>
      <c r="G143" s="62" t="s">
        <v>13</v>
      </c>
      <c r="H143" s="61" t="s">
        <v>12</v>
      </c>
      <c r="I143" s="63" t="s">
        <v>13</v>
      </c>
      <c r="J143" s="61"/>
      <c r="K143" s="63"/>
    </row>
    <row r="144" spans="1:11" x14ac:dyDescent="0.2">
      <c r="A144" s="7" t="s">
        <v>270</v>
      </c>
      <c r="B144" s="65">
        <v>0</v>
      </c>
      <c r="C144" s="34" t="str">
        <f>IF(B154=0, "-", B144/B154)</f>
        <v>-</v>
      </c>
      <c r="D144" s="65">
        <v>0</v>
      </c>
      <c r="E144" s="9">
        <f>IF(D154=0, "-", D144/D154)</f>
        <v>0</v>
      </c>
      <c r="F144" s="81">
        <v>0</v>
      </c>
      <c r="G144" s="34">
        <f>IF(F154=0, "-", F144/F154)</f>
        <v>0</v>
      </c>
      <c r="H144" s="65">
        <v>1</v>
      </c>
      <c r="I144" s="9">
        <f>IF(H154=0, "-", H144/H154)</f>
        <v>6.6666666666666666E-2</v>
      </c>
      <c r="J144" s="8" t="str">
        <f t="shared" ref="J144:J152" si="12">IF(D144=0, "-", IF((B144-D144)/D144&lt;10, (B144-D144)/D144, "&gt;999%"))</f>
        <v>-</v>
      </c>
      <c r="K144" s="9">
        <f t="shared" ref="K144:K152" si="13">IF(H144=0, "-", IF((F144-H144)/H144&lt;10, (F144-H144)/H144, "&gt;999%"))</f>
        <v>-1</v>
      </c>
    </row>
    <row r="145" spans="1:11" x14ac:dyDescent="0.2">
      <c r="A145" s="7" t="s">
        <v>271</v>
      </c>
      <c r="B145" s="65">
        <v>0</v>
      </c>
      <c r="C145" s="34" t="str">
        <f>IF(B154=0, "-", B145/B154)</f>
        <v>-</v>
      </c>
      <c r="D145" s="65">
        <v>1</v>
      </c>
      <c r="E145" s="9">
        <f>IF(D154=0, "-", D145/D154)</f>
        <v>0.2</v>
      </c>
      <c r="F145" s="81">
        <v>1</v>
      </c>
      <c r="G145" s="34">
        <f>IF(F154=0, "-", F145/F154)</f>
        <v>6.25E-2</v>
      </c>
      <c r="H145" s="65">
        <v>1</v>
      </c>
      <c r="I145" s="9">
        <f>IF(H154=0, "-", H145/H154)</f>
        <v>6.6666666666666666E-2</v>
      </c>
      <c r="J145" s="8">
        <f t="shared" si="12"/>
        <v>-1</v>
      </c>
      <c r="K145" s="9">
        <f t="shared" si="13"/>
        <v>0</v>
      </c>
    </row>
    <row r="146" spans="1:11" x14ac:dyDescent="0.2">
      <c r="A146" s="7" t="s">
        <v>272</v>
      </c>
      <c r="B146" s="65">
        <v>0</v>
      </c>
      <c r="C146" s="34" t="str">
        <f>IF(B154=0, "-", B146/B154)</f>
        <v>-</v>
      </c>
      <c r="D146" s="65">
        <v>2</v>
      </c>
      <c r="E146" s="9">
        <f>IF(D154=0, "-", D146/D154)</f>
        <v>0.4</v>
      </c>
      <c r="F146" s="81">
        <v>0</v>
      </c>
      <c r="G146" s="34">
        <f>IF(F154=0, "-", F146/F154)</f>
        <v>0</v>
      </c>
      <c r="H146" s="65">
        <v>2</v>
      </c>
      <c r="I146" s="9">
        <f>IF(H154=0, "-", H146/H154)</f>
        <v>0.13333333333333333</v>
      </c>
      <c r="J146" s="8">
        <f t="shared" si="12"/>
        <v>-1</v>
      </c>
      <c r="K146" s="9">
        <f t="shared" si="13"/>
        <v>-1</v>
      </c>
    </row>
    <row r="147" spans="1:11" x14ac:dyDescent="0.2">
      <c r="A147" s="7" t="s">
        <v>273</v>
      </c>
      <c r="B147" s="65">
        <v>0</v>
      </c>
      <c r="C147" s="34" t="str">
        <f>IF(B154=0, "-", B147/B154)</f>
        <v>-</v>
      </c>
      <c r="D147" s="65">
        <v>0</v>
      </c>
      <c r="E147" s="9">
        <f>IF(D154=0, "-", D147/D154)</f>
        <v>0</v>
      </c>
      <c r="F147" s="81">
        <v>4</v>
      </c>
      <c r="G147" s="34">
        <f>IF(F154=0, "-", F147/F154)</f>
        <v>0.25</v>
      </c>
      <c r="H147" s="65">
        <v>1</v>
      </c>
      <c r="I147" s="9">
        <f>IF(H154=0, "-", H147/H154)</f>
        <v>6.6666666666666666E-2</v>
      </c>
      <c r="J147" s="8" t="str">
        <f t="shared" si="12"/>
        <v>-</v>
      </c>
      <c r="K147" s="9">
        <f t="shared" si="13"/>
        <v>3</v>
      </c>
    </row>
    <row r="148" spans="1:11" x14ac:dyDescent="0.2">
      <c r="A148" s="7" t="s">
        <v>274</v>
      </c>
      <c r="B148" s="65">
        <v>0</v>
      </c>
      <c r="C148" s="34" t="str">
        <f>IF(B154=0, "-", B148/B154)</f>
        <v>-</v>
      </c>
      <c r="D148" s="65">
        <v>0</v>
      </c>
      <c r="E148" s="9">
        <f>IF(D154=0, "-", D148/D154)</f>
        <v>0</v>
      </c>
      <c r="F148" s="81">
        <v>1</v>
      </c>
      <c r="G148" s="34">
        <f>IF(F154=0, "-", F148/F154)</f>
        <v>6.25E-2</v>
      </c>
      <c r="H148" s="65">
        <v>0</v>
      </c>
      <c r="I148" s="9">
        <f>IF(H154=0, "-", H148/H154)</f>
        <v>0</v>
      </c>
      <c r="J148" s="8" t="str">
        <f t="shared" si="12"/>
        <v>-</v>
      </c>
      <c r="K148" s="9" t="str">
        <f t="shared" si="13"/>
        <v>-</v>
      </c>
    </row>
    <row r="149" spans="1:11" x14ac:dyDescent="0.2">
      <c r="A149" s="7" t="s">
        <v>275</v>
      </c>
      <c r="B149" s="65">
        <v>0</v>
      </c>
      <c r="C149" s="34" t="str">
        <f>IF(B154=0, "-", B149/B154)</f>
        <v>-</v>
      </c>
      <c r="D149" s="65">
        <v>0</v>
      </c>
      <c r="E149" s="9">
        <f>IF(D154=0, "-", D149/D154)</f>
        <v>0</v>
      </c>
      <c r="F149" s="81">
        <v>1</v>
      </c>
      <c r="G149" s="34">
        <f>IF(F154=0, "-", F149/F154)</f>
        <v>6.25E-2</v>
      </c>
      <c r="H149" s="65">
        <v>1</v>
      </c>
      <c r="I149" s="9">
        <f>IF(H154=0, "-", H149/H154)</f>
        <v>6.6666666666666666E-2</v>
      </c>
      <c r="J149" s="8" t="str">
        <f t="shared" si="12"/>
        <v>-</v>
      </c>
      <c r="K149" s="9">
        <f t="shared" si="13"/>
        <v>0</v>
      </c>
    </row>
    <row r="150" spans="1:11" x14ac:dyDescent="0.2">
      <c r="A150" s="7" t="s">
        <v>276</v>
      </c>
      <c r="B150" s="65">
        <v>0</v>
      </c>
      <c r="C150" s="34" t="str">
        <f>IF(B154=0, "-", B150/B154)</f>
        <v>-</v>
      </c>
      <c r="D150" s="65">
        <v>1</v>
      </c>
      <c r="E150" s="9">
        <f>IF(D154=0, "-", D150/D154)</f>
        <v>0.2</v>
      </c>
      <c r="F150" s="81">
        <v>0</v>
      </c>
      <c r="G150" s="34">
        <f>IF(F154=0, "-", F150/F154)</f>
        <v>0</v>
      </c>
      <c r="H150" s="65">
        <v>2</v>
      </c>
      <c r="I150" s="9">
        <f>IF(H154=0, "-", H150/H154)</f>
        <v>0.13333333333333333</v>
      </c>
      <c r="J150" s="8">
        <f t="shared" si="12"/>
        <v>-1</v>
      </c>
      <c r="K150" s="9">
        <f t="shared" si="13"/>
        <v>-1</v>
      </c>
    </row>
    <row r="151" spans="1:11" x14ac:dyDescent="0.2">
      <c r="A151" s="7" t="s">
        <v>277</v>
      </c>
      <c r="B151" s="65">
        <v>0</v>
      </c>
      <c r="C151" s="34" t="str">
        <f>IF(B154=0, "-", B151/B154)</f>
        <v>-</v>
      </c>
      <c r="D151" s="65">
        <v>0</v>
      </c>
      <c r="E151" s="9">
        <f>IF(D154=0, "-", D151/D154)</f>
        <v>0</v>
      </c>
      <c r="F151" s="81">
        <v>8</v>
      </c>
      <c r="G151" s="34">
        <f>IF(F154=0, "-", F151/F154)</f>
        <v>0.5</v>
      </c>
      <c r="H151" s="65">
        <v>5</v>
      </c>
      <c r="I151" s="9">
        <f>IF(H154=0, "-", H151/H154)</f>
        <v>0.33333333333333331</v>
      </c>
      <c r="J151" s="8" t="str">
        <f t="shared" si="12"/>
        <v>-</v>
      </c>
      <c r="K151" s="9">
        <f t="shared" si="13"/>
        <v>0.6</v>
      </c>
    </row>
    <row r="152" spans="1:11" x14ac:dyDescent="0.2">
      <c r="A152" s="7" t="s">
        <v>278</v>
      </c>
      <c r="B152" s="65">
        <v>0</v>
      </c>
      <c r="C152" s="34" t="str">
        <f>IF(B154=0, "-", B152/B154)</f>
        <v>-</v>
      </c>
      <c r="D152" s="65">
        <v>1</v>
      </c>
      <c r="E152" s="9">
        <f>IF(D154=0, "-", D152/D154)</f>
        <v>0.2</v>
      </c>
      <c r="F152" s="81">
        <v>1</v>
      </c>
      <c r="G152" s="34">
        <f>IF(F154=0, "-", F152/F154)</f>
        <v>6.25E-2</v>
      </c>
      <c r="H152" s="65">
        <v>2</v>
      </c>
      <c r="I152" s="9">
        <f>IF(H154=0, "-", H152/H154)</f>
        <v>0.13333333333333333</v>
      </c>
      <c r="J152" s="8">
        <f t="shared" si="12"/>
        <v>-1</v>
      </c>
      <c r="K152" s="9">
        <f t="shared" si="13"/>
        <v>-0.5</v>
      </c>
    </row>
    <row r="153" spans="1:11" x14ac:dyDescent="0.2">
      <c r="A153" s="2"/>
      <c r="B153" s="68"/>
      <c r="C153" s="33"/>
      <c r="D153" s="68"/>
      <c r="E153" s="6"/>
      <c r="F153" s="82"/>
      <c r="G153" s="33"/>
      <c r="H153" s="68"/>
      <c r="I153" s="6"/>
      <c r="J153" s="5"/>
      <c r="K153" s="6"/>
    </row>
    <row r="154" spans="1:11" s="43" customFormat="1" x14ac:dyDescent="0.2">
      <c r="A154" s="162" t="s">
        <v>553</v>
      </c>
      <c r="B154" s="71">
        <f>SUM(B144:B153)</f>
        <v>0</v>
      </c>
      <c r="C154" s="40">
        <f>B154/6214</f>
        <v>0</v>
      </c>
      <c r="D154" s="71">
        <f>SUM(D144:D153)</f>
        <v>5</v>
      </c>
      <c r="E154" s="41">
        <f>D154/6802</f>
        <v>7.3507791825933554E-4</v>
      </c>
      <c r="F154" s="77">
        <f>SUM(F144:F153)</f>
        <v>16</v>
      </c>
      <c r="G154" s="42">
        <f>F154/35131</f>
        <v>4.554382169593806E-4</v>
      </c>
      <c r="H154" s="71">
        <f>SUM(H144:H153)</f>
        <v>15</v>
      </c>
      <c r="I154" s="41">
        <f>H154/36274</f>
        <v>4.1351932513646137E-4</v>
      </c>
      <c r="J154" s="37">
        <f>IF(D154=0, "-", IF((B154-D154)/D154&lt;10, (B154-D154)/D154, "&gt;999%"))</f>
        <v>-1</v>
      </c>
      <c r="K154" s="38">
        <f>IF(H154=0, "-", IF((F154-H154)/H154&lt;10, (F154-H154)/H154, "&gt;999%"))</f>
        <v>6.6666666666666666E-2</v>
      </c>
    </row>
    <row r="155" spans="1:11" x14ac:dyDescent="0.2">
      <c r="B155" s="83"/>
      <c r="D155" s="83"/>
      <c r="F155" s="83"/>
      <c r="H155" s="83"/>
    </row>
    <row r="156" spans="1:11" s="43" customFormat="1" x14ac:dyDescent="0.2">
      <c r="A156" s="162" t="s">
        <v>552</v>
      </c>
      <c r="B156" s="71">
        <v>0</v>
      </c>
      <c r="C156" s="40">
        <f>B156/6214</f>
        <v>0</v>
      </c>
      <c r="D156" s="71">
        <v>5</v>
      </c>
      <c r="E156" s="41">
        <f>D156/6802</f>
        <v>7.3507791825933554E-4</v>
      </c>
      <c r="F156" s="77">
        <v>21</v>
      </c>
      <c r="G156" s="42">
        <f>F156/35131</f>
        <v>5.9776265975918701E-4</v>
      </c>
      <c r="H156" s="71">
        <v>22</v>
      </c>
      <c r="I156" s="41">
        <f>H156/36274</f>
        <v>6.0649501020014333E-4</v>
      </c>
      <c r="J156" s="37">
        <f>IF(D156=0, "-", IF((B156-D156)/D156&lt;10, (B156-D156)/D156, "&gt;999%"))</f>
        <v>-1</v>
      </c>
      <c r="K156" s="38">
        <f>IF(H156=0, "-", IF((F156-H156)/H156&lt;10, (F156-H156)/H156, "&gt;999%"))</f>
        <v>-4.5454545454545456E-2</v>
      </c>
    </row>
    <row r="157" spans="1:11" x14ac:dyDescent="0.2">
      <c r="B157" s="83"/>
      <c r="D157" s="83"/>
      <c r="F157" s="83"/>
      <c r="H157" s="83"/>
    </row>
    <row r="158" spans="1:11" ht="15.75" x14ac:dyDescent="0.25">
      <c r="A158" s="164" t="s">
        <v>113</v>
      </c>
      <c r="B158" s="196" t="s">
        <v>1</v>
      </c>
      <c r="C158" s="200"/>
      <c r="D158" s="200"/>
      <c r="E158" s="197"/>
      <c r="F158" s="196" t="s">
        <v>14</v>
      </c>
      <c r="G158" s="200"/>
      <c r="H158" s="200"/>
      <c r="I158" s="197"/>
      <c r="J158" s="196" t="s">
        <v>15</v>
      </c>
      <c r="K158" s="197"/>
    </row>
    <row r="159" spans="1:11" x14ac:dyDescent="0.2">
      <c r="A159" s="22"/>
      <c r="B159" s="196">
        <f>VALUE(RIGHT($B$2, 4))</f>
        <v>2022</v>
      </c>
      <c r="C159" s="197"/>
      <c r="D159" s="196">
        <f>B159-1</f>
        <v>2021</v>
      </c>
      <c r="E159" s="204"/>
      <c r="F159" s="196">
        <f>B159</f>
        <v>2022</v>
      </c>
      <c r="G159" s="204"/>
      <c r="H159" s="196">
        <f>D159</f>
        <v>2021</v>
      </c>
      <c r="I159" s="204"/>
      <c r="J159" s="140" t="s">
        <v>4</v>
      </c>
      <c r="K159" s="141" t="s">
        <v>2</v>
      </c>
    </row>
    <row r="160" spans="1:11" x14ac:dyDescent="0.2">
      <c r="A160" s="163" t="s">
        <v>142</v>
      </c>
      <c r="B160" s="61" t="s">
        <v>12</v>
      </c>
      <c r="C160" s="62" t="s">
        <v>13</v>
      </c>
      <c r="D160" s="61" t="s">
        <v>12</v>
      </c>
      <c r="E160" s="63" t="s">
        <v>13</v>
      </c>
      <c r="F160" s="62" t="s">
        <v>12</v>
      </c>
      <c r="G160" s="62" t="s">
        <v>13</v>
      </c>
      <c r="H160" s="61" t="s">
        <v>12</v>
      </c>
      <c r="I160" s="63" t="s">
        <v>13</v>
      </c>
      <c r="J160" s="61"/>
      <c r="K160" s="63"/>
    </row>
    <row r="161" spans="1:11" x14ac:dyDescent="0.2">
      <c r="A161" s="7" t="s">
        <v>279</v>
      </c>
      <c r="B161" s="65">
        <v>0</v>
      </c>
      <c r="C161" s="34">
        <f>IF(B170=0, "-", B161/B170)</f>
        <v>0</v>
      </c>
      <c r="D161" s="65">
        <v>3</v>
      </c>
      <c r="E161" s="9">
        <f>IF(D170=0, "-", D161/D170)</f>
        <v>4.3478260869565216E-2</v>
      </c>
      <c r="F161" s="81">
        <v>11</v>
      </c>
      <c r="G161" s="34">
        <f>IF(F170=0, "-", F161/F170)</f>
        <v>4.0441176470588237E-2</v>
      </c>
      <c r="H161" s="65">
        <v>25</v>
      </c>
      <c r="I161" s="9">
        <f>IF(H170=0, "-", H161/H170)</f>
        <v>8.3056478405315617E-2</v>
      </c>
      <c r="J161" s="8">
        <f t="shared" ref="J161:J168" si="14">IF(D161=0, "-", IF((B161-D161)/D161&lt;10, (B161-D161)/D161, "&gt;999%"))</f>
        <v>-1</v>
      </c>
      <c r="K161" s="9">
        <f t="shared" ref="K161:K168" si="15">IF(H161=0, "-", IF((F161-H161)/H161&lt;10, (F161-H161)/H161, "&gt;999%"))</f>
        <v>-0.56000000000000005</v>
      </c>
    </row>
    <row r="162" spans="1:11" x14ac:dyDescent="0.2">
      <c r="A162" s="7" t="s">
        <v>280</v>
      </c>
      <c r="B162" s="65">
        <v>0</v>
      </c>
      <c r="C162" s="34">
        <f>IF(B170=0, "-", B162/B170)</f>
        <v>0</v>
      </c>
      <c r="D162" s="65">
        <v>1</v>
      </c>
      <c r="E162" s="9">
        <f>IF(D170=0, "-", D162/D170)</f>
        <v>1.4492753623188406E-2</v>
      </c>
      <c r="F162" s="81">
        <v>0</v>
      </c>
      <c r="G162" s="34">
        <f>IF(F170=0, "-", F162/F170)</f>
        <v>0</v>
      </c>
      <c r="H162" s="65">
        <v>18</v>
      </c>
      <c r="I162" s="9">
        <f>IF(H170=0, "-", H162/H170)</f>
        <v>5.9800664451827246E-2</v>
      </c>
      <c r="J162" s="8">
        <f t="shared" si="14"/>
        <v>-1</v>
      </c>
      <c r="K162" s="9">
        <f t="shared" si="15"/>
        <v>-1</v>
      </c>
    </row>
    <row r="163" spans="1:11" x14ac:dyDescent="0.2">
      <c r="A163" s="7" t="s">
        <v>281</v>
      </c>
      <c r="B163" s="65">
        <v>6</v>
      </c>
      <c r="C163" s="34">
        <f>IF(B170=0, "-", B163/B170)</f>
        <v>6.741573033707865E-2</v>
      </c>
      <c r="D163" s="65">
        <v>0</v>
      </c>
      <c r="E163" s="9">
        <f>IF(D170=0, "-", D163/D170)</f>
        <v>0</v>
      </c>
      <c r="F163" s="81">
        <v>47</v>
      </c>
      <c r="G163" s="34">
        <f>IF(F170=0, "-", F163/F170)</f>
        <v>0.17279411764705882</v>
      </c>
      <c r="H163" s="65">
        <v>0</v>
      </c>
      <c r="I163" s="9">
        <f>IF(H170=0, "-", H163/H170)</f>
        <v>0</v>
      </c>
      <c r="J163" s="8" t="str">
        <f t="shared" si="14"/>
        <v>-</v>
      </c>
      <c r="K163" s="9" t="str">
        <f t="shared" si="15"/>
        <v>-</v>
      </c>
    </row>
    <row r="164" spans="1:11" x14ac:dyDescent="0.2">
      <c r="A164" s="7" t="s">
        <v>282</v>
      </c>
      <c r="B164" s="65">
        <v>76</v>
      </c>
      <c r="C164" s="34">
        <f>IF(B170=0, "-", B164/B170)</f>
        <v>0.8539325842696629</v>
      </c>
      <c r="D164" s="65">
        <v>55</v>
      </c>
      <c r="E164" s="9">
        <f>IF(D170=0, "-", D164/D170)</f>
        <v>0.79710144927536231</v>
      </c>
      <c r="F164" s="81">
        <v>194</v>
      </c>
      <c r="G164" s="34">
        <f>IF(F170=0, "-", F164/F170)</f>
        <v>0.71323529411764708</v>
      </c>
      <c r="H164" s="65">
        <v>213</v>
      </c>
      <c r="I164" s="9">
        <f>IF(H170=0, "-", H164/H170)</f>
        <v>0.70764119601328901</v>
      </c>
      <c r="J164" s="8">
        <f t="shared" si="14"/>
        <v>0.38181818181818183</v>
      </c>
      <c r="K164" s="9">
        <f t="shared" si="15"/>
        <v>-8.9201877934272297E-2</v>
      </c>
    </row>
    <row r="165" spans="1:11" x14ac:dyDescent="0.2">
      <c r="A165" s="7" t="s">
        <v>283</v>
      </c>
      <c r="B165" s="65">
        <v>0</v>
      </c>
      <c r="C165" s="34">
        <f>IF(B170=0, "-", B165/B170)</f>
        <v>0</v>
      </c>
      <c r="D165" s="65">
        <v>2</v>
      </c>
      <c r="E165" s="9">
        <f>IF(D170=0, "-", D165/D170)</f>
        <v>2.8985507246376812E-2</v>
      </c>
      <c r="F165" s="81">
        <v>4</v>
      </c>
      <c r="G165" s="34">
        <f>IF(F170=0, "-", F165/F170)</f>
        <v>1.4705882352941176E-2</v>
      </c>
      <c r="H165" s="65">
        <v>15</v>
      </c>
      <c r="I165" s="9">
        <f>IF(H170=0, "-", H165/H170)</f>
        <v>4.9833887043189369E-2</v>
      </c>
      <c r="J165" s="8">
        <f t="shared" si="14"/>
        <v>-1</v>
      </c>
      <c r="K165" s="9">
        <f t="shared" si="15"/>
        <v>-0.73333333333333328</v>
      </c>
    </row>
    <row r="166" spans="1:11" x14ac:dyDescent="0.2">
      <c r="A166" s="7" t="s">
        <v>284</v>
      </c>
      <c r="B166" s="65">
        <v>3</v>
      </c>
      <c r="C166" s="34">
        <f>IF(B170=0, "-", B166/B170)</f>
        <v>3.3707865168539325E-2</v>
      </c>
      <c r="D166" s="65">
        <v>2</v>
      </c>
      <c r="E166" s="9">
        <f>IF(D170=0, "-", D166/D170)</f>
        <v>2.8985507246376812E-2</v>
      </c>
      <c r="F166" s="81">
        <v>9</v>
      </c>
      <c r="G166" s="34">
        <f>IF(F170=0, "-", F166/F170)</f>
        <v>3.3088235294117647E-2</v>
      </c>
      <c r="H166" s="65">
        <v>9</v>
      </c>
      <c r="I166" s="9">
        <f>IF(H170=0, "-", H166/H170)</f>
        <v>2.9900332225913623E-2</v>
      </c>
      <c r="J166" s="8">
        <f t="shared" si="14"/>
        <v>0.5</v>
      </c>
      <c r="K166" s="9">
        <f t="shared" si="15"/>
        <v>0</v>
      </c>
    </row>
    <row r="167" spans="1:11" x14ac:dyDescent="0.2">
      <c r="A167" s="7" t="s">
        <v>285</v>
      </c>
      <c r="B167" s="65">
        <v>0</v>
      </c>
      <c r="C167" s="34">
        <f>IF(B170=0, "-", B167/B170)</f>
        <v>0</v>
      </c>
      <c r="D167" s="65">
        <v>0</v>
      </c>
      <c r="E167" s="9">
        <f>IF(D170=0, "-", D167/D170)</f>
        <v>0</v>
      </c>
      <c r="F167" s="81">
        <v>0</v>
      </c>
      <c r="G167" s="34">
        <f>IF(F170=0, "-", F167/F170)</f>
        <v>0</v>
      </c>
      <c r="H167" s="65">
        <v>2</v>
      </c>
      <c r="I167" s="9">
        <f>IF(H170=0, "-", H167/H170)</f>
        <v>6.6445182724252493E-3</v>
      </c>
      <c r="J167" s="8" t="str">
        <f t="shared" si="14"/>
        <v>-</v>
      </c>
      <c r="K167" s="9">
        <f t="shared" si="15"/>
        <v>-1</v>
      </c>
    </row>
    <row r="168" spans="1:11" x14ac:dyDescent="0.2">
      <c r="A168" s="7" t="s">
        <v>286</v>
      </c>
      <c r="B168" s="65">
        <v>4</v>
      </c>
      <c r="C168" s="34">
        <f>IF(B170=0, "-", B168/B170)</f>
        <v>4.49438202247191E-2</v>
      </c>
      <c r="D168" s="65">
        <v>6</v>
      </c>
      <c r="E168" s="9">
        <f>IF(D170=0, "-", D168/D170)</f>
        <v>8.6956521739130432E-2</v>
      </c>
      <c r="F168" s="81">
        <v>7</v>
      </c>
      <c r="G168" s="34">
        <f>IF(F170=0, "-", F168/F170)</f>
        <v>2.5735294117647058E-2</v>
      </c>
      <c r="H168" s="65">
        <v>19</v>
      </c>
      <c r="I168" s="9">
        <f>IF(H170=0, "-", H168/H170)</f>
        <v>6.3122923588039864E-2</v>
      </c>
      <c r="J168" s="8">
        <f t="shared" si="14"/>
        <v>-0.33333333333333331</v>
      </c>
      <c r="K168" s="9">
        <f t="shared" si="15"/>
        <v>-0.63157894736842102</v>
      </c>
    </row>
    <row r="169" spans="1:11" x14ac:dyDescent="0.2">
      <c r="A169" s="2"/>
      <c r="B169" s="68"/>
      <c r="C169" s="33"/>
      <c r="D169" s="68"/>
      <c r="E169" s="6"/>
      <c r="F169" s="82"/>
      <c r="G169" s="33"/>
      <c r="H169" s="68"/>
      <c r="I169" s="6"/>
      <c r="J169" s="5"/>
      <c r="K169" s="6"/>
    </row>
    <row r="170" spans="1:11" s="43" customFormat="1" x14ac:dyDescent="0.2">
      <c r="A170" s="162" t="s">
        <v>551</v>
      </c>
      <c r="B170" s="71">
        <f>SUM(B161:B169)</f>
        <v>89</v>
      </c>
      <c r="C170" s="40">
        <f>B170/6214</f>
        <v>1.4322497586095913E-2</v>
      </c>
      <c r="D170" s="71">
        <f>SUM(D161:D169)</f>
        <v>69</v>
      </c>
      <c r="E170" s="41">
        <f>D170/6802</f>
        <v>1.0144075271978829E-2</v>
      </c>
      <c r="F170" s="77">
        <f>SUM(F161:F169)</f>
        <v>272</v>
      </c>
      <c r="G170" s="42">
        <f>F170/35131</f>
        <v>7.7424496883094704E-3</v>
      </c>
      <c r="H170" s="71">
        <f>SUM(H161:H169)</f>
        <v>301</v>
      </c>
      <c r="I170" s="41">
        <f>H170/36274</f>
        <v>8.2979544577383244E-3</v>
      </c>
      <c r="J170" s="37">
        <f>IF(D170=0, "-", IF((B170-D170)/D170&lt;10, (B170-D170)/D170, "&gt;999%"))</f>
        <v>0.28985507246376813</v>
      </c>
      <c r="K170" s="38">
        <f>IF(H170=0, "-", IF((F170-H170)/H170&lt;10, (F170-H170)/H170, "&gt;999%"))</f>
        <v>-9.634551495016612E-2</v>
      </c>
    </row>
    <row r="171" spans="1:11" x14ac:dyDescent="0.2">
      <c r="B171" s="83"/>
      <c r="D171" s="83"/>
      <c r="F171" s="83"/>
      <c r="H171" s="83"/>
    </row>
    <row r="172" spans="1:11" x14ac:dyDescent="0.2">
      <c r="A172" s="163" t="s">
        <v>143</v>
      </c>
      <c r="B172" s="61" t="s">
        <v>12</v>
      </c>
      <c r="C172" s="62" t="s">
        <v>13</v>
      </c>
      <c r="D172" s="61" t="s">
        <v>12</v>
      </c>
      <c r="E172" s="63" t="s">
        <v>13</v>
      </c>
      <c r="F172" s="62" t="s">
        <v>12</v>
      </c>
      <c r="G172" s="62" t="s">
        <v>13</v>
      </c>
      <c r="H172" s="61" t="s">
        <v>12</v>
      </c>
      <c r="I172" s="63" t="s">
        <v>13</v>
      </c>
      <c r="J172" s="61"/>
      <c r="K172" s="63"/>
    </row>
    <row r="173" spans="1:11" x14ac:dyDescent="0.2">
      <c r="A173" s="7" t="s">
        <v>287</v>
      </c>
      <c r="B173" s="65">
        <v>1</v>
      </c>
      <c r="C173" s="34">
        <f>IF(B179=0, "-", B173/B179)</f>
        <v>0.5</v>
      </c>
      <c r="D173" s="65">
        <v>0</v>
      </c>
      <c r="E173" s="9">
        <f>IF(D179=0, "-", D173/D179)</f>
        <v>0</v>
      </c>
      <c r="F173" s="81">
        <v>2</v>
      </c>
      <c r="G173" s="34">
        <f>IF(F179=0, "-", F173/F179)</f>
        <v>0.125</v>
      </c>
      <c r="H173" s="65">
        <v>0</v>
      </c>
      <c r="I173" s="9">
        <f>IF(H179=0, "-", H173/H179)</f>
        <v>0</v>
      </c>
      <c r="J173" s="8" t="str">
        <f>IF(D173=0, "-", IF((B173-D173)/D173&lt;10, (B173-D173)/D173, "&gt;999%"))</f>
        <v>-</v>
      </c>
      <c r="K173" s="9" t="str">
        <f>IF(H173=0, "-", IF((F173-H173)/H173&lt;10, (F173-H173)/H173, "&gt;999%"))</f>
        <v>-</v>
      </c>
    </row>
    <row r="174" spans="1:11" x14ac:dyDescent="0.2">
      <c r="A174" s="7" t="s">
        <v>288</v>
      </c>
      <c r="B174" s="65">
        <v>1</v>
      </c>
      <c r="C174" s="34">
        <f>IF(B179=0, "-", B174/B179)</f>
        <v>0.5</v>
      </c>
      <c r="D174" s="65">
        <v>1</v>
      </c>
      <c r="E174" s="9">
        <f>IF(D179=0, "-", D174/D179)</f>
        <v>0.5</v>
      </c>
      <c r="F174" s="81">
        <v>3</v>
      </c>
      <c r="G174" s="34">
        <f>IF(F179=0, "-", F174/F179)</f>
        <v>0.1875</v>
      </c>
      <c r="H174" s="65">
        <v>2</v>
      </c>
      <c r="I174" s="9">
        <f>IF(H179=0, "-", H174/H179)</f>
        <v>0.18181818181818182</v>
      </c>
      <c r="J174" s="8">
        <f>IF(D174=0, "-", IF((B174-D174)/D174&lt;10, (B174-D174)/D174, "&gt;999%"))</f>
        <v>0</v>
      </c>
      <c r="K174" s="9">
        <f>IF(H174=0, "-", IF((F174-H174)/H174&lt;10, (F174-H174)/H174, "&gt;999%"))</f>
        <v>0.5</v>
      </c>
    </row>
    <row r="175" spans="1:11" x14ac:dyDescent="0.2">
      <c r="A175" s="7" t="s">
        <v>289</v>
      </c>
      <c r="B175" s="65">
        <v>0</v>
      </c>
      <c r="C175" s="34">
        <f>IF(B179=0, "-", B175/B179)</f>
        <v>0</v>
      </c>
      <c r="D175" s="65">
        <v>0</v>
      </c>
      <c r="E175" s="9">
        <f>IF(D179=0, "-", D175/D179)</f>
        <v>0</v>
      </c>
      <c r="F175" s="81">
        <v>4</v>
      </c>
      <c r="G175" s="34">
        <f>IF(F179=0, "-", F175/F179)</f>
        <v>0.25</v>
      </c>
      <c r="H175" s="65">
        <v>0</v>
      </c>
      <c r="I175" s="9">
        <f>IF(H179=0, "-", H175/H179)</f>
        <v>0</v>
      </c>
      <c r="J175" s="8" t="str">
        <f>IF(D175=0, "-", IF((B175-D175)/D175&lt;10, (B175-D175)/D175, "&gt;999%"))</f>
        <v>-</v>
      </c>
      <c r="K175" s="9" t="str">
        <f>IF(H175=0, "-", IF((F175-H175)/H175&lt;10, (F175-H175)/H175, "&gt;999%"))</f>
        <v>-</v>
      </c>
    </row>
    <row r="176" spans="1:11" x14ac:dyDescent="0.2">
      <c r="A176" s="7" t="s">
        <v>290</v>
      </c>
      <c r="B176" s="65">
        <v>0</v>
      </c>
      <c r="C176" s="34">
        <f>IF(B179=0, "-", B176/B179)</f>
        <v>0</v>
      </c>
      <c r="D176" s="65">
        <v>1</v>
      </c>
      <c r="E176" s="9">
        <f>IF(D179=0, "-", D176/D179)</f>
        <v>0.5</v>
      </c>
      <c r="F176" s="81">
        <v>7</v>
      </c>
      <c r="G176" s="34">
        <f>IF(F179=0, "-", F176/F179)</f>
        <v>0.4375</v>
      </c>
      <c r="H176" s="65">
        <v>6</v>
      </c>
      <c r="I176" s="9">
        <f>IF(H179=0, "-", H176/H179)</f>
        <v>0.54545454545454541</v>
      </c>
      <c r="J176" s="8">
        <f>IF(D176=0, "-", IF((B176-D176)/D176&lt;10, (B176-D176)/D176, "&gt;999%"))</f>
        <v>-1</v>
      </c>
      <c r="K176" s="9">
        <f>IF(H176=0, "-", IF((F176-H176)/H176&lt;10, (F176-H176)/H176, "&gt;999%"))</f>
        <v>0.16666666666666666</v>
      </c>
    </row>
    <row r="177" spans="1:11" x14ac:dyDescent="0.2">
      <c r="A177" s="7" t="s">
        <v>291</v>
      </c>
      <c r="B177" s="65">
        <v>0</v>
      </c>
      <c r="C177" s="34">
        <f>IF(B179=0, "-", B177/B179)</f>
        <v>0</v>
      </c>
      <c r="D177" s="65">
        <v>0</v>
      </c>
      <c r="E177" s="9">
        <f>IF(D179=0, "-", D177/D179)</f>
        <v>0</v>
      </c>
      <c r="F177" s="81">
        <v>0</v>
      </c>
      <c r="G177" s="34">
        <f>IF(F179=0, "-", F177/F179)</f>
        <v>0</v>
      </c>
      <c r="H177" s="65">
        <v>3</v>
      </c>
      <c r="I177" s="9">
        <f>IF(H179=0, "-", H177/H179)</f>
        <v>0.27272727272727271</v>
      </c>
      <c r="J177" s="8" t="str">
        <f>IF(D177=0, "-", IF((B177-D177)/D177&lt;10, (B177-D177)/D177, "&gt;999%"))</f>
        <v>-</v>
      </c>
      <c r="K177" s="9">
        <f>IF(H177=0, "-", IF((F177-H177)/H177&lt;10, (F177-H177)/H177, "&gt;999%"))</f>
        <v>-1</v>
      </c>
    </row>
    <row r="178" spans="1:11" x14ac:dyDescent="0.2">
      <c r="A178" s="2"/>
      <c r="B178" s="68"/>
      <c r="C178" s="33"/>
      <c r="D178" s="68"/>
      <c r="E178" s="6"/>
      <c r="F178" s="82"/>
      <c r="G178" s="33"/>
      <c r="H178" s="68"/>
      <c r="I178" s="6"/>
      <c r="J178" s="5"/>
      <c r="K178" s="6"/>
    </row>
    <row r="179" spans="1:11" s="43" customFormat="1" x14ac:dyDescent="0.2">
      <c r="A179" s="162" t="s">
        <v>550</v>
      </c>
      <c r="B179" s="71">
        <f>SUM(B173:B178)</f>
        <v>2</v>
      </c>
      <c r="C179" s="40">
        <f>B179/6214</f>
        <v>3.2185387833923401E-4</v>
      </c>
      <c r="D179" s="71">
        <f>SUM(D173:D178)</f>
        <v>2</v>
      </c>
      <c r="E179" s="41">
        <f>D179/6802</f>
        <v>2.9403116730373417E-4</v>
      </c>
      <c r="F179" s="77">
        <f>SUM(F173:F178)</f>
        <v>16</v>
      </c>
      <c r="G179" s="42">
        <f>F179/35131</f>
        <v>4.554382169593806E-4</v>
      </c>
      <c r="H179" s="71">
        <f>SUM(H173:H178)</f>
        <v>11</v>
      </c>
      <c r="I179" s="41">
        <f>H179/36274</f>
        <v>3.0324750510007166E-4</v>
      </c>
      <c r="J179" s="37">
        <f>IF(D179=0, "-", IF((B179-D179)/D179&lt;10, (B179-D179)/D179, "&gt;999%"))</f>
        <v>0</v>
      </c>
      <c r="K179" s="38">
        <f>IF(H179=0, "-", IF((F179-H179)/H179&lt;10, (F179-H179)/H179, "&gt;999%"))</f>
        <v>0.45454545454545453</v>
      </c>
    </row>
    <row r="180" spans="1:11" x14ac:dyDescent="0.2">
      <c r="B180" s="83"/>
      <c r="D180" s="83"/>
      <c r="F180" s="83"/>
      <c r="H180" s="83"/>
    </row>
    <row r="181" spans="1:11" s="43" customFormat="1" x14ac:dyDescent="0.2">
      <c r="A181" s="162" t="s">
        <v>549</v>
      </c>
      <c r="B181" s="71">
        <v>91</v>
      </c>
      <c r="C181" s="40">
        <f>B181/6214</f>
        <v>1.4644351464435146E-2</v>
      </c>
      <c r="D181" s="71">
        <v>71</v>
      </c>
      <c r="E181" s="41">
        <f>D181/6802</f>
        <v>1.0438106439282564E-2</v>
      </c>
      <c r="F181" s="77">
        <v>288</v>
      </c>
      <c r="G181" s="42">
        <f>F181/35131</f>
        <v>8.1978879052688504E-3</v>
      </c>
      <c r="H181" s="71">
        <v>312</v>
      </c>
      <c r="I181" s="41">
        <f>H181/36274</f>
        <v>8.6012019628383968E-3</v>
      </c>
      <c r="J181" s="37">
        <f>IF(D181=0, "-", IF((B181-D181)/D181&lt;10, (B181-D181)/D181, "&gt;999%"))</f>
        <v>0.28169014084507044</v>
      </c>
      <c r="K181" s="38">
        <f>IF(H181=0, "-", IF((F181-H181)/H181&lt;10, (F181-H181)/H181, "&gt;999%"))</f>
        <v>-7.6923076923076927E-2</v>
      </c>
    </row>
    <row r="182" spans="1:11" x14ac:dyDescent="0.2">
      <c r="B182" s="83"/>
      <c r="D182" s="83"/>
      <c r="F182" s="83"/>
      <c r="H182" s="83"/>
    </row>
    <row r="183" spans="1:11" ht="15.75" x14ac:dyDescent="0.25">
      <c r="A183" s="164" t="s">
        <v>114</v>
      </c>
      <c r="B183" s="196" t="s">
        <v>1</v>
      </c>
      <c r="C183" s="200"/>
      <c r="D183" s="200"/>
      <c r="E183" s="197"/>
      <c r="F183" s="196" t="s">
        <v>14</v>
      </c>
      <c r="G183" s="200"/>
      <c r="H183" s="200"/>
      <c r="I183" s="197"/>
      <c r="J183" s="196" t="s">
        <v>15</v>
      </c>
      <c r="K183" s="197"/>
    </row>
    <row r="184" spans="1:11" x14ac:dyDescent="0.2">
      <c r="A184" s="22"/>
      <c r="B184" s="196">
        <f>VALUE(RIGHT($B$2, 4))</f>
        <v>2022</v>
      </c>
      <c r="C184" s="197"/>
      <c r="D184" s="196">
        <f>B184-1</f>
        <v>2021</v>
      </c>
      <c r="E184" s="204"/>
      <c r="F184" s="196">
        <f>B184</f>
        <v>2022</v>
      </c>
      <c r="G184" s="204"/>
      <c r="H184" s="196">
        <f>D184</f>
        <v>2021</v>
      </c>
      <c r="I184" s="204"/>
      <c r="J184" s="140" t="s">
        <v>4</v>
      </c>
      <c r="K184" s="141" t="s">
        <v>2</v>
      </c>
    </row>
    <row r="185" spans="1:11" x14ac:dyDescent="0.2">
      <c r="A185" s="163" t="s">
        <v>144</v>
      </c>
      <c r="B185" s="61" t="s">
        <v>12</v>
      </c>
      <c r="C185" s="62" t="s">
        <v>13</v>
      </c>
      <c r="D185" s="61" t="s">
        <v>12</v>
      </c>
      <c r="E185" s="63" t="s">
        <v>13</v>
      </c>
      <c r="F185" s="62" t="s">
        <v>12</v>
      </c>
      <c r="G185" s="62" t="s">
        <v>13</v>
      </c>
      <c r="H185" s="61" t="s">
        <v>12</v>
      </c>
      <c r="I185" s="63" t="s">
        <v>13</v>
      </c>
      <c r="J185" s="61"/>
      <c r="K185" s="63"/>
    </row>
    <row r="186" spans="1:11" x14ac:dyDescent="0.2">
      <c r="A186" s="7" t="s">
        <v>292</v>
      </c>
      <c r="B186" s="65">
        <v>0</v>
      </c>
      <c r="C186" s="34">
        <f>IF(B196=0, "-", B186/B196)</f>
        <v>0</v>
      </c>
      <c r="D186" s="65">
        <v>0</v>
      </c>
      <c r="E186" s="9">
        <f>IF(D196=0, "-", D186/D196)</f>
        <v>0</v>
      </c>
      <c r="F186" s="81">
        <v>0</v>
      </c>
      <c r="G186" s="34">
        <f>IF(F196=0, "-", F186/F196)</f>
        <v>0</v>
      </c>
      <c r="H186" s="65">
        <v>1</v>
      </c>
      <c r="I186" s="9">
        <f>IF(H196=0, "-", H186/H196)</f>
        <v>5.1020408163265302E-3</v>
      </c>
      <c r="J186" s="8" t="str">
        <f t="shared" ref="J186:J194" si="16">IF(D186=0, "-", IF((B186-D186)/D186&lt;10, (B186-D186)/D186, "&gt;999%"))</f>
        <v>-</v>
      </c>
      <c r="K186" s="9">
        <f t="shared" ref="K186:K194" si="17">IF(H186=0, "-", IF((F186-H186)/H186&lt;10, (F186-H186)/H186, "&gt;999%"))</f>
        <v>-1</v>
      </c>
    </row>
    <row r="187" spans="1:11" x14ac:dyDescent="0.2">
      <c r="A187" s="7" t="s">
        <v>293</v>
      </c>
      <c r="B187" s="65">
        <v>1</v>
      </c>
      <c r="C187" s="34">
        <f>IF(B196=0, "-", B187/B196)</f>
        <v>3.7037037037037035E-2</v>
      </c>
      <c r="D187" s="65">
        <v>1</v>
      </c>
      <c r="E187" s="9">
        <f>IF(D196=0, "-", D187/D196)</f>
        <v>2.6315789473684209E-2</v>
      </c>
      <c r="F187" s="81">
        <v>13</v>
      </c>
      <c r="G187" s="34">
        <f>IF(F196=0, "-", F187/F196)</f>
        <v>0.10569105691056911</v>
      </c>
      <c r="H187" s="65">
        <v>11</v>
      </c>
      <c r="I187" s="9">
        <f>IF(H196=0, "-", H187/H196)</f>
        <v>5.6122448979591837E-2</v>
      </c>
      <c r="J187" s="8">
        <f t="shared" si="16"/>
        <v>0</v>
      </c>
      <c r="K187" s="9">
        <f t="shared" si="17"/>
        <v>0.18181818181818182</v>
      </c>
    </row>
    <row r="188" spans="1:11" x14ac:dyDescent="0.2">
      <c r="A188" s="7" t="s">
        <v>294</v>
      </c>
      <c r="B188" s="65">
        <v>13</v>
      </c>
      <c r="C188" s="34">
        <f>IF(B196=0, "-", B188/B196)</f>
        <v>0.48148148148148145</v>
      </c>
      <c r="D188" s="65">
        <v>29</v>
      </c>
      <c r="E188" s="9">
        <f>IF(D196=0, "-", D188/D196)</f>
        <v>0.76315789473684215</v>
      </c>
      <c r="F188" s="81">
        <v>45</v>
      </c>
      <c r="G188" s="34">
        <f>IF(F196=0, "-", F188/F196)</f>
        <v>0.36585365853658536</v>
      </c>
      <c r="H188" s="65">
        <v>100</v>
      </c>
      <c r="I188" s="9">
        <f>IF(H196=0, "-", H188/H196)</f>
        <v>0.51020408163265307</v>
      </c>
      <c r="J188" s="8">
        <f t="shared" si="16"/>
        <v>-0.55172413793103448</v>
      </c>
      <c r="K188" s="9">
        <f t="shared" si="17"/>
        <v>-0.55000000000000004</v>
      </c>
    </row>
    <row r="189" spans="1:11" x14ac:dyDescent="0.2">
      <c r="A189" s="7" t="s">
        <v>295</v>
      </c>
      <c r="B189" s="65">
        <v>0</v>
      </c>
      <c r="C189" s="34">
        <f>IF(B196=0, "-", B189/B196)</f>
        <v>0</v>
      </c>
      <c r="D189" s="65">
        <v>0</v>
      </c>
      <c r="E189" s="9">
        <f>IF(D196=0, "-", D189/D196)</f>
        <v>0</v>
      </c>
      <c r="F189" s="81">
        <v>0</v>
      </c>
      <c r="G189" s="34">
        <f>IF(F196=0, "-", F189/F196)</f>
        <v>0</v>
      </c>
      <c r="H189" s="65">
        <v>13</v>
      </c>
      <c r="I189" s="9">
        <f>IF(H196=0, "-", H189/H196)</f>
        <v>6.6326530612244902E-2</v>
      </c>
      <c r="J189" s="8" t="str">
        <f t="shared" si="16"/>
        <v>-</v>
      </c>
      <c r="K189" s="9">
        <f t="shared" si="17"/>
        <v>-1</v>
      </c>
    </row>
    <row r="190" spans="1:11" x14ac:dyDescent="0.2">
      <c r="A190" s="7" t="s">
        <v>296</v>
      </c>
      <c r="B190" s="65">
        <v>2</v>
      </c>
      <c r="C190" s="34">
        <f>IF(B196=0, "-", B190/B196)</f>
        <v>7.407407407407407E-2</v>
      </c>
      <c r="D190" s="65">
        <v>7</v>
      </c>
      <c r="E190" s="9">
        <f>IF(D196=0, "-", D190/D196)</f>
        <v>0.18421052631578946</v>
      </c>
      <c r="F190" s="81">
        <v>16</v>
      </c>
      <c r="G190" s="34">
        <f>IF(F196=0, "-", F190/F196)</f>
        <v>0.13008130081300814</v>
      </c>
      <c r="H190" s="65">
        <v>38</v>
      </c>
      <c r="I190" s="9">
        <f>IF(H196=0, "-", H190/H196)</f>
        <v>0.19387755102040816</v>
      </c>
      <c r="J190" s="8">
        <f t="shared" si="16"/>
        <v>-0.7142857142857143</v>
      </c>
      <c r="K190" s="9">
        <f t="shared" si="17"/>
        <v>-0.57894736842105265</v>
      </c>
    </row>
    <row r="191" spans="1:11" x14ac:dyDescent="0.2">
      <c r="A191" s="7" t="s">
        <v>297</v>
      </c>
      <c r="B191" s="65">
        <v>0</v>
      </c>
      <c r="C191" s="34">
        <f>IF(B196=0, "-", B191/B196)</f>
        <v>0</v>
      </c>
      <c r="D191" s="65">
        <v>0</v>
      </c>
      <c r="E191" s="9">
        <f>IF(D196=0, "-", D191/D196)</f>
        <v>0</v>
      </c>
      <c r="F191" s="81">
        <v>10</v>
      </c>
      <c r="G191" s="34">
        <f>IF(F196=0, "-", F191/F196)</f>
        <v>8.1300813008130079E-2</v>
      </c>
      <c r="H191" s="65">
        <v>4</v>
      </c>
      <c r="I191" s="9">
        <f>IF(H196=0, "-", H191/H196)</f>
        <v>2.0408163265306121E-2</v>
      </c>
      <c r="J191" s="8" t="str">
        <f t="shared" si="16"/>
        <v>-</v>
      </c>
      <c r="K191" s="9">
        <f t="shared" si="17"/>
        <v>1.5</v>
      </c>
    </row>
    <row r="192" spans="1:11" x14ac:dyDescent="0.2">
      <c r="A192" s="7" t="s">
        <v>298</v>
      </c>
      <c r="B192" s="65">
        <v>0</v>
      </c>
      <c r="C192" s="34">
        <f>IF(B196=0, "-", B192/B196)</f>
        <v>0</v>
      </c>
      <c r="D192" s="65">
        <v>1</v>
      </c>
      <c r="E192" s="9">
        <f>IF(D196=0, "-", D192/D196)</f>
        <v>2.6315789473684209E-2</v>
      </c>
      <c r="F192" s="81">
        <v>1</v>
      </c>
      <c r="G192" s="34">
        <f>IF(F196=0, "-", F192/F196)</f>
        <v>8.130081300813009E-3</v>
      </c>
      <c r="H192" s="65">
        <v>4</v>
      </c>
      <c r="I192" s="9">
        <f>IF(H196=0, "-", H192/H196)</f>
        <v>2.0408163265306121E-2</v>
      </c>
      <c r="J192" s="8">
        <f t="shared" si="16"/>
        <v>-1</v>
      </c>
      <c r="K192" s="9">
        <f t="shared" si="17"/>
        <v>-0.75</v>
      </c>
    </row>
    <row r="193" spans="1:11" x14ac:dyDescent="0.2">
      <c r="A193" s="7" t="s">
        <v>299</v>
      </c>
      <c r="B193" s="65">
        <v>11</v>
      </c>
      <c r="C193" s="34">
        <f>IF(B196=0, "-", B193/B196)</f>
        <v>0.40740740740740738</v>
      </c>
      <c r="D193" s="65">
        <v>0</v>
      </c>
      <c r="E193" s="9">
        <f>IF(D196=0, "-", D193/D196)</f>
        <v>0</v>
      </c>
      <c r="F193" s="81">
        <v>38</v>
      </c>
      <c r="G193" s="34">
        <f>IF(F196=0, "-", F193/F196)</f>
        <v>0.30894308943089432</v>
      </c>
      <c r="H193" s="65">
        <v>10</v>
      </c>
      <c r="I193" s="9">
        <f>IF(H196=0, "-", H193/H196)</f>
        <v>5.1020408163265307E-2</v>
      </c>
      <c r="J193" s="8" t="str">
        <f t="shared" si="16"/>
        <v>-</v>
      </c>
      <c r="K193" s="9">
        <f t="shared" si="17"/>
        <v>2.8</v>
      </c>
    </row>
    <row r="194" spans="1:11" x14ac:dyDescent="0.2">
      <c r="A194" s="7" t="s">
        <v>300</v>
      </c>
      <c r="B194" s="65">
        <v>0</v>
      </c>
      <c r="C194" s="34">
        <f>IF(B196=0, "-", B194/B196)</f>
        <v>0</v>
      </c>
      <c r="D194" s="65">
        <v>0</v>
      </c>
      <c r="E194" s="9">
        <f>IF(D196=0, "-", D194/D196)</f>
        <v>0</v>
      </c>
      <c r="F194" s="81">
        <v>0</v>
      </c>
      <c r="G194" s="34">
        <f>IF(F196=0, "-", F194/F196)</f>
        <v>0</v>
      </c>
      <c r="H194" s="65">
        <v>15</v>
      </c>
      <c r="I194" s="9">
        <f>IF(H196=0, "-", H194/H196)</f>
        <v>7.6530612244897961E-2</v>
      </c>
      <c r="J194" s="8" t="str">
        <f t="shared" si="16"/>
        <v>-</v>
      </c>
      <c r="K194" s="9">
        <f t="shared" si="17"/>
        <v>-1</v>
      </c>
    </row>
    <row r="195" spans="1:11" x14ac:dyDescent="0.2">
      <c r="A195" s="2"/>
      <c r="B195" s="68"/>
      <c r="C195" s="33"/>
      <c r="D195" s="68"/>
      <c r="E195" s="6"/>
      <c r="F195" s="82"/>
      <c r="G195" s="33"/>
      <c r="H195" s="68"/>
      <c r="I195" s="6"/>
      <c r="J195" s="5"/>
      <c r="K195" s="6"/>
    </row>
    <row r="196" spans="1:11" s="43" customFormat="1" x14ac:dyDescent="0.2">
      <c r="A196" s="162" t="s">
        <v>548</v>
      </c>
      <c r="B196" s="71">
        <f>SUM(B186:B195)</f>
        <v>27</v>
      </c>
      <c r="C196" s="40">
        <f>B196/6214</f>
        <v>4.345027357579659E-3</v>
      </c>
      <c r="D196" s="71">
        <f>SUM(D186:D195)</f>
        <v>38</v>
      </c>
      <c r="E196" s="41">
        <f>D196/6802</f>
        <v>5.5865921787709499E-3</v>
      </c>
      <c r="F196" s="77">
        <f>SUM(F186:F195)</f>
        <v>123</v>
      </c>
      <c r="G196" s="42">
        <f>F196/35131</f>
        <v>3.5011812928752383E-3</v>
      </c>
      <c r="H196" s="71">
        <f>SUM(H186:H195)</f>
        <v>196</v>
      </c>
      <c r="I196" s="41">
        <f>H196/36274</f>
        <v>5.4033191817830957E-3</v>
      </c>
      <c r="J196" s="37">
        <f>IF(D196=0, "-", IF((B196-D196)/D196&lt;10, (B196-D196)/D196, "&gt;999%"))</f>
        <v>-0.28947368421052633</v>
      </c>
      <c r="K196" s="38">
        <f>IF(H196=0, "-", IF((F196-H196)/H196&lt;10, (F196-H196)/H196, "&gt;999%"))</f>
        <v>-0.37244897959183676</v>
      </c>
    </row>
    <row r="197" spans="1:11" x14ac:dyDescent="0.2">
      <c r="B197" s="83"/>
      <c r="D197" s="83"/>
      <c r="F197" s="83"/>
      <c r="H197" s="83"/>
    </row>
    <row r="198" spans="1:11" x14ac:dyDescent="0.2">
      <c r="A198" s="163" t="s">
        <v>145</v>
      </c>
      <c r="B198" s="61" t="s">
        <v>12</v>
      </c>
      <c r="C198" s="62" t="s">
        <v>13</v>
      </c>
      <c r="D198" s="61" t="s">
        <v>12</v>
      </c>
      <c r="E198" s="63" t="s">
        <v>13</v>
      </c>
      <c r="F198" s="62" t="s">
        <v>12</v>
      </c>
      <c r="G198" s="62" t="s">
        <v>13</v>
      </c>
      <c r="H198" s="61" t="s">
        <v>12</v>
      </c>
      <c r="I198" s="63" t="s">
        <v>13</v>
      </c>
      <c r="J198" s="61"/>
      <c r="K198" s="63"/>
    </row>
    <row r="199" spans="1:11" x14ac:dyDescent="0.2">
      <c r="A199" s="7" t="s">
        <v>301</v>
      </c>
      <c r="B199" s="65">
        <v>0</v>
      </c>
      <c r="C199" s="34">
        <f>IF(B215=0, "-", B199/B215)</f>
        <v>0</v>
      </c>
      <c r="D199" s="65">
        <v>0</v>
      </c>
      <c r="E199" s="9">
        <f>IF(D215=0, "-", D199/D215)</f>
        <v>0</v>
      </c>
      <c r="F199" s="81">
        <v>0</v>
      </c>
      <c r="G199" s="34">
        <f>IF(F215=0, "-", F199/F215)</f>
        <v>0</v>
      </c>
      <c r="H199" s="65">
        <v>2</v>
      </c>
      <c r="I199" s="9">
        <f>IF(H215=0, "-", H199/H215)</f>
        <v>2.3529411764705882E-2</v>
      </c>
      <c r="J199" s="8" t="str">
        <f t="shared" ref="J199:J213" si="18">IF(D199=0, "-", IF((B199-D199)/D199&lt;10, (B199-D199)/D199, "&gt;999%"))</f>
        <v>-</v>
      </c>
      <c r="K199" s="9">
        <f t="shared" ref="K199:K213" si="19">IF(H199=0, "-", IF((F199-H199)/H199&lt;10, (F199-H199)/H199, "&gt;999%"))</f>
        <v>-1</v>
      </c>
    </row>
    <row r="200" spans="1:11" x14ac:dyDescent="0.2">
      <c r="A200" s="7" t="s">
        <v>302</v>
      </c>
      <c r="B200" s="65">
        <v>0</v>
      </c>
      <c r="C200" s="34">
        <f>IF(B215=0, "-", B200/B215)</f>
        <v>0</v>
      </c>
      <c r="D200" s="65">
        <v>0</v>
      </c>
      <c r="E200" s="9">
        <f>IF(D215=0, "-", D200/D215)</f>
        <v>0</v>
      </c>
      <c r="F200" s="81">
        <v>2</v>
      </c>
      <c r="G200" s="34">
        <f>IF(F215=0, "-", F200/F215)</f>
        <v>2.7027027027027029E-2</v>
      </c>
      <c r="H200" s="65">
        <v>4</v>
      </c>
      <c r="I200" s="9">
        <f>IF(H215=0, "-", H200/H215)</f>
        <v>4.7058823529411764E-2</v>
      </c>
      <c r="J200" s="8" t="str">
        <f t="shared" si="18"/>
        <v>-</v>
      </c>
      <c r="K200" s="9">
        <f t="shared" si="19"/>
        <v>-0.5</v>
      </c>
    </row>
    <row r="201" spans="1:11" x14ac:dyDescent="0.2">
      <c r="A201" s="7" t="s">
        <v>303</v>
      </c>
      <c r="B201" s="65">
        <v>5</v>
      </c>
      <c r="C201" s="34">
        <f>IF(B215=0, "-", B201/B215)</f>
        <v>0.2</v>
      </c>
      <c r="D201" s="65">
        <v>7</v>
      </c>
      <c r="E201" s="9">
        <f>IF(D215=0, "-", D201/D215)</f>
        <v>0.3888888888888889</v>
      </c>
      <c r="F201" s="81">
        <v>17</v>
      </c>
      <c r="G201" s="34">
        <f>IF(F215=0, "-", F201/F215)</f>
        <v>0.22972972972972974</v>
      </c>
      <c r="H201" s="65">
        <v>27</v>
      </c>
      <c r="I201" s="9">
        <f>IF(H215=0, "-", H201/H215)</f>
        <v>0.31764705882352939</v>
      </c>
      <c r="J201" s="8">
        <f t="shared" si="18"/>
        <v>-0.2857142857142857</v>
      </c>
      <c r="K201" s="9">
        <f t="shared" si="19"/>
        <v>-0.37037037037037035</v>
      </c>
    </row>
    <row r="202" spans="1:11" x14ac:dyDescent="0.2">
      <c r="A202" s="7" t="s">
        <v>304</v>
      </c>
      <c r="B202" s="65">
        <v>1</v>
      </c>
      <c r="C202" s="34">
        <f>IF(B215=0, "-", B202/B215)</f>
        <v>0.04</v>
      </c>
      <c r="D202" s="65">
        <v>0</v>
      </c>
      <c r="E202" s="9">
        <f>IF(D215=0, "-", D202/D215)</f>
        <v>0</v>
      </c>
      <c r="F202" s="81">
        <v>4</v>
      </c>
      <c r="G202" s="34">
        <f>IF(F215=0, "-", F202/F215)</f>
        <v>5.4054054054054057E-2</v>
      </c>
      <c r="H202" s="65">
        <v>0</v>
      </c>
      <c r="I202" s="9">
        <f>IF(H215=0, "-", H202/H215)</f>
        <v>0</v>
      </c>
      <c r="J202" s="8" t="str">
        <f t="shared" si="18"/>
        <v>-</v>
      </c>
      <c r="K202" s="9" t="str">
        <f t="shared" si="19"/>
        <v>-</v>
      </c>
    </row>
    <row r="203" spans="1:11" x14ac:dyDescent="0.2">
      <c r="A203" s="7" t="s">
        <v>305</v>
      </c>
      <c r="B203" s="65">
        <v>1</v>
      </c>
      <c r="C203" s="34">
        <f>IF(B215=0, "-", B203/B215)</f>
        <v>0.04</v>
      </c>
      <c r="D203" s="65">
        <v>0</v>
      </c>
      <c r="E203" s="9">
        <f>IF(D215=0, "-", D203/D215)</f>
        <v>0</v>
      </c>
      <c r="F203" s="81">
        <v>5</v>
      </c>
      <c r="G203" s="34">
        <f>IF(F215=0, "-", F203/F215)</f>
        <v>6.7567567567567571E-2</v>
      </c>
      <c r="H203" s="65">
        <v>0</v>
      </c>
      <c r="I203" s="9">
        <f>IF(H215=0, "-", H203/H215)</f>
        <v>0</v>
      </c>
      <c r="J203" s="8" t="str">
        <f t="shared" si="18"/>
        <v>-</v>
      </c>
      <c r="K203" s="9" t="str">
        <f t="shared" si="19"/>
        <v>-</v>
      </c>
    </row>
    <row r="204" spans="1:11" x14ac:dyDescent="0.2">
      <c r="A204" s="7" t="s">
        <v>306</v>
      </c>
      <c r="B204" s="65">
        <v>1</v>
      </c>
      <c r="C204" s="34">
        <f>IF(B215=0, "-", B204/B215)</f>
        <v>0.04</v>
      </c>
      <c r="D204" s="65">
        <v>1</v>
      </c>
      <c r="E204" s="9">
        <f>IF(D215=0, "-", D204/D215)</f>
        <v>5.5555555555555552E-2</v>
      </c>
      <c r="F204" s="81">
        <v>2</v>
      </c>
      <c r="G204" s="34">
        <f>IF(F215=0, "-", F204/F215)</f>
        <v>2.7027027027027029E-2</v>
      </c>
      <c r="H204" s="65">
        <v>1</v>
      </c>
      <c r="I204" s="9">
        <f>IF(H215=0, "-", H204/H215)</f>
        <v>1.1764705882352941E-2</v>
      </c>
      <c r="J204" s="8">
        <f t="shared" si="18"/>
        <v>0</v>
      </c>
      <c r="K204" s="9">
        <f t="shared" si="19"/>
        <v>1</v>
      </c>
    </row>
    <row r="205" spans="1:11" x14ac:dyDescent="0.2">
      <c r="A205" s="7" t="s">
        <v>307</v>
      </c>
      <c r="B205" s="65">
        <v>0</v>
      </c>
      <c r="C205" s="34">
        <f>IF(B215=0, "-", B205/B215)</f>
        <v>0</v>
      </c>
      <c r="D205" s="65">
        <v>0</v>
      </c>
      <c r="E205" s="9">
        <f>IF(D215=0, "-", D205/D215)</f>
        <v>0</v>
      </c>
      <c r="F205" s="81">
        <v>1</v>
      </c>
      <c r="G205" s="34">
        <f>IF(F215=0, "-", F205/F215)</f>
        <v>1.3513513513513514E-2</v>
      </c>
      <c r="H205" s="65">
        <v>0</v>
      </c>
      <c r="I205" s="9">
        <f>IF(H215=0, "-", H205/H215)</f>
        <v>0</v>
      </c>
      <c r="J205" s="8" t="str">
        <f t="shared" si="18"/>
        <v>-</v>
      </c>
      <c r="K205" s="9" t="str">
        <f t="shared" si="19"/>
        <v>-</v>
      </c>
    </row>
    <row r="206" spans="1:11" x14ac:dyDescent="0.2">
      <c r="A206" s="7" t="s">
        <v>308</v>
      </c>
      <c r="B206" s="65">
        <v>0</v>
      </c>
      <c r="C206" s="34">
        <f>IF(B215=0, "-", B206/B215)</f>
        <v>0</v>
      </c>
      <c r="D206" s="65">
        <v>2</v>
      </c>
      <c r="E206" s="9">
        <f>IF(D215=0, "-", D206/D215)</f>
        <v>0.1111111111111111</v>
      </c>
      <c r="F206" s="81">
        <v>0</v>
      </c>
      <c r="G206" s="34">
        <f>IF(F215=0, "-", F206/F215)</f>
        <v>0</v>
      </c>
      <c r="H206" s="65">
        <v>5</v>
      </c>
      <c r="I206" s="9">
        <f>IF(H215=0, "-", H206/H215)</f>
        <v>5.8823529411764705E-2</v>
      </c>
      <c r="J206" s="8">
        <f t="shared" si="18"/>
        <v>-1</v>
      </c>
      <c r="K206" s="9">
        <f t="shared" si="19"/>
        <v>-1</v>
      </c>
    </row>
    <row r="207" spans="1:11" x14ac:dyDescent="0.2">
      <c r="A207" s="7" t="s">
        <v>309</v>
      </c>
      <c r="B207" s="65">
        <v>0</v>
      </c>
      <c r="C207" s="34">
        <f>IF(B215=0, "-", B207/B215)</f>
        <v>0</v>
      </c>
      <c r="D207" s="65">
        <v>0</v>
      </c>
      <c r="E207" s="9">
        <f>IF(D215=0, "-", D207/D215)</f>
        <v>0</v>
      </c>
      <c r="F207" s="81">
        <v>1</v>
      </c>
      <c r="G207" s="34">
        <f>IF(F215=0, "-", F207/F215)</f>
        <v>1.3513513513513514E-2</v>
      </c>
      <c r="H207" s="65">
        <v>1</v>
      </c>
      <c r="I207" s="9">
        <f>IF(H215=0, "-", H207/H215)</f>
        <v>1.1764705882352941E-2</v>
      </c>
      <c r="J207" s="8" t="str">
        <f t="shared" si="18"/>
        <v>-</v>
      </c>
      <c r="K207" s="9">
        <f t="shared" si="19"/>
        <v>0</v>
      </c>
    </row>
    <row r="208" spans="1:11" x14ac:dyDescent="0.2">
      <c r="A208" s="7" t="s">
        <v>310</v>
      </c>
      <c r="B208" s="65">
        <v>0</v>
      </c>
      <c r="C208" s="34">
        <f>IF(B215=0, "-", B208/B215)</f>
        <v>0</v>
      </c>
      <c r="D208" s="65">
        <v>0</v>
      </c>
      <c r="E208" s="9">
        <f>IF(D215=0, "-", D208/D215)</f>
        <v>0</v>
      </c>
      <c r="F208" s="81">
        <v>2</v>
      </c>
      <c r="G208" s="34">
        <f>IF(F215=0, "-", F208/F215)</f>
        <v>2.7027027027027029E-2</v>
      </c>
      <c r="H208" s="65">
        <v>0</v>
      </c>
      <c r="I208" s="9">
        <f>IF(H215=0, "-", H208/H215)</f>
        <v>0</v>
      </c>
      <c r="J208" s="8" t="str">
        <f t="shared" si="18"/>
        <v>-</v>
      </c>
      <c r="K208" s="9" t="str">
        <f t="shared" si="19"/>
        <v>-</v>
      </c>
    </row>
    <row r="209" spans="1:11" x14ac:dyDescent="0.2">
      <c r="A209" s="7" t="s">
        <v>311</v>
      </c>
      <c r="B209" s="65">
        <v>13</v>
      </c>
      <c r="C209" s="34">
        <f>IF(B215=0, "-", B209/B215)</f>
        <v>0.52</v>
      </c>
      <c r="D209" s="65">
        <v>4</v>
      </c>
      <c r="E209" s="9">
        <f>IF(D215=0, "-", D209/D215)</f>
        <v>0.22222222222222221</v>
      </c>
      <c r="F209" s="81">
        <v>29</v>
      </c>
      <c r="G209" s="34">
        <f>IF(F215=0, "-", F209/F215)</f>
        <v>0.39189189189189189</v>
      </c>
      <c r="H209" s="65">
        <v>25</v>
      </c>
      <c r="I209" s="9">
        <f>IF(H215=0, "-", H209/H215)</f>
        <v>0.29411764705882354</v>
      </c>
      <c r="J209" s="8">
        <f t="shared" si="18"/>
        <v>2.25</v>
      </c>
      <c r="K209" s="9">
        <f t="shared" si="19"/>
        <v>0.16</v>
      </c>
    </row>
    <row r="210" spans="1:11" x14ac:dyDescent="0.2">
      <c r="A210" s="7" t="s">
        <v>312</v>
      </c>
      <c r="B210" s="65">
        <v>1</v>
      </c>
      <c r="C210" s="34">
        <f>IF(B215=0, "-", B210/B215)</f>
        <v>0.04</v>
      </c>
      <c r="D210" s="65">
        <v>1</v>
      </c>
      <c r="E210" s="9">
        <f>IF(D215=0, "-", D210/D215)</f>
        <v>5.5555555555555552E-2</v>
      </c>
      <c r="F210" s="81">
        <v>2</v>
      </c>
      <c r="G210" s="34">
        <f>IF(F215=0, "-", F210/F215)</f>
        <v>2.7027027027027029E-2</v>
      </c>
      <c r="H210" s="65">
        <v>7</v>
      </c>
      <c r="I210" s="9">
        <f>IF(H215=0, "-", H210/H215)</f>
        <v>8.2352941176470587E-2</v>
      </c>
      <c r="J210" s="8">
        <f t="shared" si="18"/>
        <v>0</v>
      </c>
      <c r="K210" s="9">
        <f t="shared" si="19"/>
        <v>-0.7142857142857143</v>
      </c>
    </row>
    <row r="211" spans="1:11" x14ac:dyDescent="0.2">
      <c r="A211" s="7" t="s">
        <v>313</v>
      </c>
      <c r="B211" s="65">
        <v>2</v>
      </c>
      <c r="C211" s="34">
        <f>IF(B215=0, "-", B211/B215)</f>
        <v>0.08</v>
      </c>
      <c r="D211" s="65">
        <v>0</v>
      </c>
      <c r="E211" s="9">
        <f>IF(D215=0, "-", D211/D215)</f>
        <v>0</v>
      </c>
      <c r="F211" s="81">
        <v>5</v>
      </c>
      <c r="G211" s="34">
        <f>IF(F215=0, "-", F211/F215)</f>
        <v>6.7567567567567571E-2</v>
      </c>
      <c r="H211" s="65">
        <v>2</v>
      </c>
      <c r="I211" s="9">
        <f>IF(H215=0, "-", H211/H215)</f>
        <v>2.3529411764705882E-2</v>
      </c>
      <c r="J211" s="8" t="str">
        <f t="shared" si="18"/>
        <v>-</v>
      </c>
      <c r="K211" s="9">
        <f t="shared" si="19"/>
        <v>1.5</v>
      </c>
    </row>
    <row r="212" spans="1:11" x14ac:dyDescent="0.2">
      <c r="A212" s="7" t="s">
        <v>314</v>
      </c>
      <c r="B212" s="65">
        <v>1</v>
      </c>
      <c r="C212" s="34">
        <f>IF(B215=0, "-", B212/B215)</f>
        <v>0.04</v>
      </c>
      <c r="D212" s="65">
        <v>2</v>
      </c>
      <c r="E212" s="9">
        <f>IF(D215=0, "-", D212/D215)</f>
        <v>0.1111111111111111</v>
      </c>
      <c r="F212" s="81">
        <v>3</v>
      </c>
      <c r="G212" s="34">
        <f>IF(F215=0, "-", F212/F215)</f>
        <v>4.0540540540540543E-2</v>
      </c>
      <c r="H212" s="65">
        <v>9</v>
      </c>
      <c r="I212" s="9">
        <f>IF(H215=0, "-", H212/H215)</f>
        <v>0.10588235294117647</v>
      </c>
      <c r="J212" s="8">
        <f t="shared" si="18"/>
        <v>-0.5</v>
      </c>
      <c r="K212" s="9">
        <f t="shared" si="19"/>
        <v>-0.66666666666666663</v>
      </c>
    </row>
    <row r="213" spans="1:11" x14ac:dyDescent="0.2">
      <c r="A213" s="7" t="s">
        <v>315</v>
      </c>
      <c r="B213" s="65">
        <v>0</v>
      </c>
      <c r="C213" s="34">
        <f>IF(B215=0, "-", B213/B215)</f>
        <v>0</v>
      </c>
      <c r="D213" s="65">
        <v>1</v>
      </c>
      <c r="E213" s="9">
        <f>IF(D215=0, "-", D213/D215)</f>
        <v>5.5555555555555552E-2</v>
      </c>
      <c r="F213" s="81">
        <v>1</v>
      </c>
      <c r="G213" s="34">
        <f>IF(F215=0, "-", F213/F215)</f>
        <v>1.3513513513513514E-2</v>
      </c>
      <c r="H213" s="65">
        <v>2</v>
      </c>
      <c r="I213" s="9">
        <f>IF(H215=0, "-", H213/H215)</f>
        <v>2.3529411764705882E-2</v>
      </c>
      <c r="J213" s="8">
        <f t="shared" si="18"/>
        <v>-1</v>
      </c>
      <c r="K213" s="9">
        <f t="shared" si="19"/>
        <v>-0.5</v>
      </c>
    </row>
    <row r="214" spans="1:11" x14ac:dyDescent="0.2">
      <c r="A214" s="2"/>
      <c r="B214" s="68"/>
      <c r="C214" s="33"/>
      <c r="D214" s="68"/>
      <c r="E214" s="6"/>
      <c r="F214" s="82"/>
      <c r="G214" s="33"/>
      <c r="H214" s="68"/>
      <c r="I214" s="6"/>
      <c r="J214" s="5"/>
      <c r="K214" s="6"/>
    </row>
    <row r="215" spans="1:11" s="43" customFormat="1" x14ac:dyDescent="0.2">
      <c r="A215" s="162" t="s">
        <v>547</v>
      </c>
      <c r="B215" s="71">
        <f>SUM(B199:B214)</f>
        <v>25</v>
      </c>
      <c r="C215" s="40">
        <f>B215/6214</f>
        <v>4.0231734792404248E-3</v>
      </c>
      <c r="D215" s="71">
        <f>SUM(D199:D214)</f>
        <v>18</v>
      </c>
      <c r="E215" s="41">
        <f>D215/6802</f>
        <v>2.6462805057336078E-3</v>
      </c>
      <c r="F215" s="77">
        <f>SUM(F199:F214)</f>
        <v>74</v>
      </c>
      <c r="G215" s="42">
        <f>F215/35131</f>
        <v>2.1064017534371351E-3</v>
      </c>
      <c r="H215" s="71">
        <f>SUM(H199:H214)</f>
        <v>85</v>
      </c>
      <c r="I215" s="41">
        <f>H215/36274</f>
        <v>2.343276175773281E-3</v>
      </c>
      <c r="J215" s="37">
        <f>IF(D215=0, "-", IF((B215-D215)/D215&lt;10, (B215-D215)/D215, "&gt;999%"))</f>
        <v>0.3888888888888889</v>
      </c>
      <c r="K215" s="38">
        <f>IF(H215=0, "-", IF((F215-H215)/H215&lt;10, (F215-H215)/H215, "&gt;999%"))</f>
        <v>-0.12941176470588237</v>
      </c>
    </row>
    <row r="216" spans="1:11" x14ac:dyDescent="0.2">
      <c r="B216" s="83"/>
      <c r="D216" s="83"/>
      <c r="F216" s="83"/>
      <c r="H216" s="83"/>
    </row>
    <row r="217" spans="1:11" x14ac:dyDescent="0.2">
      <c r="A217" s="163" t="s">
        <v>146</v>
      </c>
      <c r="B217" s="61" t="s">
        <v>12</v>
      </c>
      <c r="C217" s="62" t="s">
        <v>13</v>
      </c>
      <c r="D217" s="61" t="s">
        <v>12</v>
      </c>
      <c r="E217" s="63" t="s">
        <v>13</v>
      </c>
      <c r="F217" s="62" t="s">
        <v>12</v>
      </c>
      <c r="G217" s="62" t="s">
        <v>13</v>
      </c>
      <c r="H217" s="61" t="s">
        <v>12</v>
      </c>
      <c r="I217" s="63" t="s">
        <v>13</v>
      </c>
      <c r="J217" s="61"/>
      <c r="K217" s="63"/>
    </row>
    <row r="218" spans="1:11" x14ac:dyDescent="0.2">
      <c r="A218" s="7" t="s">
        <v>316</v>
      </c>
      <c r="B218" s="65">
        <v>0</v>
      </c>
      <c r="C218" s="34">
        <f>IF(B229=0, "-", B218/B229)</f>
        <v>0</v>
      </c>
      <c r="D218" s="65">
        <v>0</v>
      </c>
      <c r="E218" s="9">
        <f>IF(D229=0, "-", D218/D229)</f>
        <v>0</v>
      </c>
      <c r="F218" s="81">
        <v>3</v>
      </c>
      <c r="G218" s="34">
        <f>IF(F229=0, "-", F218/F229)</f>
        <v>7.6923076923076927E-2</v>
      </c>
      <c r="H218" s="65">
        <v>3</v>
      </c>
      <c r="I218" s="9">
        <f>IF(H229=0, "-", H218/H229)</f>
        <v>0.10344827586206896</v>
      </c>
      <c r="J218" s="8" t="str">
        <f t="shared" ref="J218:J227" si="20">IF(D218=0, "-", IF((B218-D218)/D218&lt;10, (B218-D218)/D218, "&gt;999%"))</f>
        <v>-</v>
      </c>
      <c r="K218" s="9">
        <f t="shared" ref="K218:K227" si="21">IF(H218=0, "-", IF((F218-H218)/H218&lt;10, (F218-H218)/H218, "&gt;999%"))</f>
        <v>0</v>
      </c>
    </row>
    <row r="219" spans="1:11" x14ac:dyDescent="0.2">
      <c r="A219" s="7" t="s">
        <v>317</v>
      </c>
      <c r="B219" s="65">
        <v>0</v>
      </c>
      <c r="C219" s="34">
        <f>IF(B229=0, "-", B219/B229)</f>
        <v>0</v>
      </c>
      <c r="D219" s="65">
        <v>0</v>
      </c>
      <c r="E219" s="9">
        <f>IF(D229=0, "-", D219/D229)</f>
        <v>0</v>
      </c>
      <c r="F219" s="81">
        <v>0</v>
      </c>
      <c r="G219" s="34">
        <f>IF(F229=0, "-", F219/F229)</f>
        <v>0</v>
      </c>
      <c r="H219" s="65">
        <v>2</v>
      </c>
      <c r="I219" s="9">
        <f>IF(H229=0, "-", H219/H229)</f>
        <v>6.8965517241379309E-2</v>
      </c>
      <c r="J219" s="8" t="str">
        <f t="shared" si="20"/>
        <v>-</v>
      </c>
      <c r="K219" s="9">
        <f t="shared" si="21"/>
        <v>-1</v>
      </c>
    </row>
    <row r="220" spans="1:11" x14ac:dyDescent="0.2">
      <c r="A220" s="7" t="s">
        <v>318</v>
      </c>
      <c r="B220" s="65">
        <v>0</v>
      </c>
      <c r="C220" s="34">
        <f>IF(B229=0, "-", B220/B229)</f>
        <v>0</v>
      </c>
      <c r="D220" s="65">
        <v>1</v>
      </c>
      <c r="E220" s="9">
        <f>IF(D229=0, "-", D220/D229)</f>
        <v>0.14285714285714285</v>
      </c>
      <c r="F220" s="81">
        <v>2</v>
      </c>
      <c r="G220" s="34">
        <f>IF(F229=0, "-", F220/F229)</f>
        <v>5.128205128205128E-2</v>
      </c>
      <c r="H220" s="65">
        <v>3</v>
      </c>
      <c r="I220" s="9">
        <f>IF(H229=0, "-", H220/H229)</f>
        <v>0.10344827586206896</v>
      </c>
      <c r="J220" s="8">
        <f t="shared" si="20"/>
        <v>-1</v>
      </c>
      <c r="K220" s="9">
        <f t="shared" si="21"/>
        <v>-0.33333333333333331</v>
      </c>
    </row>
    <row r="221" spans="1:11" x14ac:dyDescent="0.2">
      <c r="A221" s="7" t="s">
        <v>319</v>
      </c>
      <c r="B221" s="65">
        <v>0</v>
      </c>
      <c r="C221" s="34">
        <f>IF(B229=0, "-", B221/B229)</f>
        <v>0</v>
      </c>
      <c r="D221" s="65">
        <v>0</v>
      </c>
      <c r="E221" s="9">
        <f>IF(D229=0, "-", D221/D229)</f>
        <v>0</v>
      </c>
      <c r="F221" s="81">
        <v>1</v>
      </c>
      <c r="G221" s="34">
        <f>IF(F229=0, "-", F221/F229)</f>
        <v>2.564102564102564E-2</v>
      </c>
      <c r="H221" s="65">
        <v>0</v>
      </c>
      <c r="I221" s="9">
        <f>IF(H229=0, "-", H221/H229)</f>
        <v>0</v>
      </c>
      <c r="J221" s="8" t="str">
        <f t="shared" si="20"/>
        <v>-</v>
      </c>
      <c r="K221" s="9" t="str">
        <f t="shared" si="21"/>
        <v>-</v>
      </c>
    </row>
    <row r="222" spans="1:11" x14ac:dyDescent="0.2">
      <c r="A222" s="7" t="s">
        <v>320</v>
      </c>
      <c r="B222" s="65">
        <v>1</v>
      </c>
      <c r="C222" s="34">
        <f>IF(B229=0, "-", B222/B229)</f>
        <v>8.3333333333333329E-2</v>
      </c>
      <c r="D222" s="65">
        <v>0</v>
      </c>
      <c r="E222" s="9">
        <f>IF(D229=0, "-", D222/D229)</f>
        <v>0</v>
      </c>
      <c r="F222" s="81">
        <v>8</v>
      </c>
      <c r="G222" s="34">
        <f>IF(F229=0, "-", F222/F229)</f>
        <v>0.20512820512820512</v>
      </c>
      <c r="H222" s="65">
        <v>2</v>
      </c>
      <c r="I222" s="9">
        <f>IF(H229=0, "-", H222/H229)</f>
        <v>6.8965517241379309E-2</v>
      </c>
      <c r="J222" s="8" t="str">
        <f t="shared" si="20"/>
        <v>-</v>
      </c>
      <c r="K222" s="9">
        <f t="shared" si="21"/>
        <v>3</v>
      </c>
    </row>
    <row r="223" spans="1:11" x14ac:dyDescent="0.2">
      <c r="A223" s="7" t="s">
        <v>321</v>
      </c>
      <c r="B223" s="65">
        <v>0</v>
      </c>
      <c r="C223" s="34">
        <f>IF(B229=0, "-", B223/B229)</f>
        <v>0</v>
      </c>
      <c r="D223" s="65">
        <v>0</v>
      </c>
      <c r="E223" s="9">
        <f>IF(D229=0, "-", D223/D229)</f>
        <v>0</v>
      </c>
      <c r="F223" s="81">
        <v>0</v>
      </c>
      <c r="G223" s="34">
        <f>IF(F229=0, "-", F223/F229)</f>
        <v>0</v>
      </c>
      <c r="H223" s="65">
        <v>2</v>
      </c>
      <c r="I223" s="9">
        <f>IF(H229=0, "-", H223/H229)</f>
        <v>6.8965517241379309E-2</v>
      </c>
      <c r="J223" s="8" t="str">
        <f t="shared" si="20"/>
        <v>-</v>
      </c>
      <c r="K223" s="9">
        <f t="shared" si="21"/>
        <v>-1</v>
      </c>
    </row>
    <row r="224" spans="1:11" x14ac:dyDescent="0.2">
      <c r="A224" s="7" t="s">
        <v>322</v>
      </c>
      <c r="B224" s="65">
        <v>2</v>
      </c>
      <c r="C224" s="34">
        <f>IF(B229=0, "-", B224/B229)</f>
        <v>0.16666666666666666</v>
      </c>
      <c r="D224" s="65">
        <v>1</v>
      </c>
      <c r="E224" s="9">
        <f>IF(D229=0, "-", D224/D229)</f>
        <v>0.14285714285714285</v>
      </c>
      <c r="F224" s="81">
        <v>5</v>
      </c>
      <c r="G224" s="34">
        <f>IF(F229=0, "-", F224/F229)</f>
        <v>0.12820512820512819</v>
      </c>
      <c r="H224" s="65">
        <v>3</v>
      </c>
      <c r="I224" s="9">
        <f>IF(H229=0, "-", H224/H229)</f>
        <v>0.10344827586206896</v>
      </c>
      <c r="J224" s="8">
        <f t="shared" si="20"/>
        <v>1</v>
      </c>
      <c r="K224" s="9">
        <f t="shared" si="21"/>
        <v>0.66666666666666663</v>
      </c>
    </row>
    <row r="225" spans="1:11" x14ac:dyDescent="0.2">
      <c r="A225" s="7" t="s">
        <v>323</v>
      </c>
      <c r="B225" s="65">
        <v>0</v>
      </c>
      <c r="C225" s="34">
        <f>IF(B229=0, "-", B225/B229)</f>
        <v>0</v>
      </c>
      <c r="D225" s="65">
        <v>1</v>
      </c>
      <c r="E225" s="9">
        <f>IF(D229=0, "-", D225/D229)</f>
        <v>0.14285714285714285</v>
      </c>
      <c r="F225" s="81">
        <v>0</v>
      </c>
      <c r="G225" s="34">
        <f>IF(F229=0, "-", F225/F229)</f>
        <v>0</v>
      </c>
      <c r="H225" s="65">
        <v>1</v>
      </c>
      <c r="I225" s="9">
        <f>IF(H229=0, "-", H225/H229)</f>
        <v>3.4482758620689655E-2</v>
      </c>
      <c r="J225" s="8">
        <f t="shared" si="20"/>
        <v>-1</v>
      </c>
      <c r="K225" s="9">
        <f t="shared" si="21"/>
        <v>-1</v>
      </c>
    </row>
    <row r="226" spans="1:11" x14ac:dyDescent="0.2">
      <c r="A226" s="7" t="s">
        <v>324</v>
      </c>
      <c r="B226" s="65">
        <v>0</v>
      </c>
      <c r="C226" s="34">
        <f>IF(B229=0, "-", B226/B229)</f>
        <v>0</v>
      </c>
      <c r="D226" s="65">
        <v>1</v>
      </c>
      <c r="E226" s="9">
        <f>IF(D229=0, "-", D226/D229)</f>
        <v>0.14285714285714285</v>
      </c>
      <c r="F226" s="81">
        <v>0</v>
      </c>
      <c r="G226" s="34">
        <f>IF(F229=0, "-", F226/F229)</f>
        <v>0</v>
      </c>
      <c r="H226" s="65">
        <v>1</v>
      </c>
      <c r="I226" s="9">
        <f>IF(H229=0, "-", H226/H229)</f>
        <v>3.4482758620689655E-2</v>
      </c>
      <c r="J226" s="8">
        <f t="shared" si="20"/>
        <v>-1</v>
      </c>
      <c r="K226" s="9">
        <f t="shared" si="21"/>
        <v>-1</v>
      </c>
    </row>
    <row r="227" spans="1:11" x14ac:dyDescent="0.2">
      <c r="A227" s="7" t="s">
        <v>325</v>
      </c>
      <c r="B227" s="65">
        <v>9</v>
      </c>
      <c r="C227" s="34">
        <f>IF(B229=0, "-", B227/B229)</f>
        <v>0.75</v>
      </c>
      <c r="D227" s="65">
        <v>3</v>
      </c>
      <c r="E227" s="9">
        <f>IF(D229=0, "-", D227/D229)</f>
        <v>0.42857142857142855</v>
      </c>
      <c r="F227" s="81">
        <v>20</v>
      </c>
      <c r="G227" s="34">
        <f>IF(F229=0, "-", F227/F229)</f>
        <v>0.51282051282051277</v>
      </c>
      <c r="H227" s="65">
        <v>12</v>
      </c>
      <c r="I227" s="9">
        <f>IF(H229=0, "-", H227/H229)</f>
        <v>0.41379310344827586</v>
      </c>
      <c r="J227" s="8">
        <f t="shared" si="20"/>
        <v>2</v>
      </c>
      <c r="K227" s="9">
        <f t="shared" si="21"/>
        <v>0.66666666666666663</v>
      </c>
    </row>
    <row r="228" spans="1:11" x14ac:dyDescent="0.2">
      <c r="A228" s="2"/>
      <c r="B228" s="68"/>
      <c r="C228" s="33"/>
      <c r="D228" s="68"/>
      <c r="E228" s="6"/>
      <c r="F228" s="82"/>
      <c r="G228" s="33"/>
      <c r="H228" s="68"/>
      <c r="I228" s="6"/>
      <c r="J228" s="5"/>
      <c r="K228" s="6"/>
    </row>
    <row r="229" spans="1:11" s="43" customFormat="1" x14ac:dyDescent="0.2">
      <c r="A229" s="162" t="s">
        <v>546</v>
      </c>
      <c r="B229" s="71">
        <f>SUM(B218:B228)</f>
        <v>12</v>
      </c>
      <c r="C229" s="40">
        <f>B229/6214</f>
        <v>1.9311232700354038E-3</v>
      </c>
      <c r="D229" s="71">
        <f>SUM(D218:D228)</f>
        <v>7</v>
      </c>
      <c r="E229" s="41">
        <f>D229/6802</f>
        <v>1.0291090855630697E-3</v>
      </c>
      <c r="F229" s="77">
        <f>SUM(F218:F228)</f>
        <v>39</v>
      </c>
      <c r="G229" s="42">
        <f>F229/35131</f>
        <v>1.1101306538384903E-3</v>
      </c>
      <c r="H229" s="71">
        <f>SUM(H218:H228)</f>
        <v>29</v>
      </c>
      <c r="I229" s="41">
        <f>H229/36274</f>
        <v>7.9947069526382529E-4</v>
      </c>
      <c r="J229" s="37">
        <f>IF(D229=0, "-", IF((B229-D229)/D229&lt;10, (B229-D229)/D229, "&gt;999%"))</f>
        <v>0.7142857142857143</v>
      </c>
      <c r="K229" s="38">
        <f>IF(H229=0, "-", IF((F229-H229)/H229&lt;10, (F229-H229)/H229, "&gt;999%"))</f>
        <v>0.34482758620689657</v>
      </c>
    </row>
    <row r="230" spans="1:11" x14ac:dyDescent="0.2">
      <c r="B230" s="83"/>
      <c r="D230" s="83"/>
      <c r="F230" s="83"/>
      <c r="H230" s="83"/>
    </row>
    <row r="231" spans="1:11" s="43" customFormat="1" x14ac:dyDescent="0.2">
      <c r="A231" s="162" t="s">
        <v>545</v>
      </c>
      <c r="B231" s="71">
        <v>64</v>
      </c>
      <c r="C231" s="40">
        <f>B231/6214</f>
        <v>1.0299324106855488E-2</v>
      </c>
      <c r="D231" s="71">
        <v>63</v>
      </c>
      <c r="E231" s="41">
        <f>D231/6802</f>
        <v>9.2619817700676267E-3</v>
      </c>
      <c r="F231" s="77">
        <v>236</v>
      </c>
      <c r="G231" s="42">
        <f>F231/35131</f>
        <v>6.7177137001508637E-3</v>
      </c>
      <c r="H231" s="71">
        <v>310</v>
      </c>
      <c r="I231" s="41">
        <f>H231/36274</f>
        <v>8.5460660528202011E-3</v>
      </c>
      <c r="J231" s="37">
        <f>IF(D231=0, "-", IF((B231-D231)/D231&lt;10, (B231-D231)/D231, "&gt;999%"))</f>
        <v>1.5873015873015872E-2</v>
      </c>
      <c r="K231" s="38">
        <f>IF(H231=0, "-", IF((F231-H231)/H231&lt;10, (F231-H231)/H231, "&gt;999%"))</f>
        <v>-0.23870967741935484</v>
      </c>
    </row>
    <row r="232" spans="1:11" x14ac:dyDescent="0.2">
      <c r="B232" s="83"/>
      <c r="D232" s="83"/>
      <c r="F232" s="83"/>
      <c r="H232" s="83"/>
    </row>
    <row r="233" spans="1:11" x14ac:dyDescent="0.2">
      <c r="A233" s="27" t="s">
        <v>543</v>
      </c>
      <c r="B233" s="71">
        <f>B237-B235</f>
        <v>931</v>
      </c>
      <c r="C233" s="40">
        <f>B233/6214</f>
        <v>0.14982298036691341</v>
      </c>
      <c r="D233" s="71">
        <f>D237-D235</f>
        <v>1113</v>
      </c>
      <c r="E233" s="41">
        <f>D233/6802</f>
        <v>0.16362834460452808</v>
      </c>
      <c r="F233" s="77">
        <f>F237-F235</f>
        <v>5675</v>
      </c>
      <c r="G233" s="42">
        <f>F233/35131</f>
        <v>0.16153824257778029</v>
      </c>
      <c r="H233" s="71">
        <f>H237-H235</f>
        <v>6365</v>
      </c>
      <c r="I233" s="41">
        <f>H233/36274</f>
        <v>0.17547003363290511</v>
      </c>
      <c r="J233" s="37">
        <f>IF(D233=0, "-", IF((B233-D233)/D233&lt;10, (B233-D233)/D233, "&gt;999%"))</f>
        <v>-0.16352201257861634</v>
      </c>
      <c r="K233" s="38">
        <f>IF(H233=0, "-", IF((F233-H233)/H233&lt;10, (F233-H233)/H233, "&gt;999%"))</f>
        <v>-0.10840534171249018</v>
      </c>
    </row>
    <row r="234" spans="1:11" x14ac:dyDescent="0.2">
      <c r="A234" s="27"/>
      <c r="B234" s="71"/>
      <c r="C234" s="40"/>
      <c r="D234" s="71"/>
      <c r="E234" s="41"/>
      <c r="F234" s="77"/>
      <c r="G234" s="42"/>
      <c r="H234" s="71"/>
      <c r="I234" s="41"/>
      <c r="J234" s="37"/>
      <c r="K234" s="38"/>
    </row>
    <row r="235" spans="1:11" x14ac:dyDescent="0.2">
      <c r="A235" s="27" t="s">
        <v>544</v>
      </c>
      <c r="B235" s="71">
        <v>160</v>
      </c>
      <c r="C235" s="40">
        <f>B235/6214</f>
        <v>2.5748310267138717E-2</v>
      </c>
      <c r="D235" s="71">
        <v>169</v>
      </c>
      <c r="E235" s="41">
        <f>D235/6802</f>
        <v>2.4845633637165538E-2</v>
      </c>
      <c r="F235" s="77">
        <v>922</v>
      </c>
      <c r="G235" s="42">
        <f>F235/35131</f>
        <v>2.6244627252284308E-2</v>
      </c>
      <c r="H235" s="71">
        <v>770</v>
      </c>
      <c r="I235" s="41">
        <f>H235/36274</f>
        <v>2.1227325357005018E-2</v>
      </c>
      <c r="J235" s="37">
        <f>IF(D235=0, "-", IF((B235-D235)/D235&lt;10, (B235-D235)/D235, "&gt;999%"))</f>
        <v>-5.3254437869822487E-2</v>
      </c>
      <c r="K235" s="38">
        <f>IF(H235=0, "-", IF((F235-H235)/H235&lt;10, (F235-H235)/H235, "&gt;999%"))</f>
        <v>0.19740259740259741</v>
      </c>
    </row>
    <row r="236" spans="1:11" x14ac:dyDescent="0.2">
      <c r="A236" s="27"/>
      <c r="B236" s="71"/>
      <c r="C236" s="40"/>
      <c r="D236" s="71"/>
      <c r="E236" s="41"/>
      <c r="F236" s="77"/>
      <c r="G236" s="42"/>
      <c r="H236" s="71"/>
      <c r="I236" s="41"/>
      <c r="J236" s="37"/>
      <c r="K236" s="38"/>
    </row>
    <row r="237" spans="1:11" x14ac:dyDescent="0.2">
      <c r="A237" s="27" t="s">
        <v>542</v>
      </c>
      <c r="B237" s="71">
        <v>1091</v>
      </c>
      <c r="C237" s="40">
        <f>B237/6214</f>
        <v>0.17557129063405214</v>
      </c>
      <c r="D237" s="71">
        <v>1282</v>
      </c>
      <c r="E237" s="41">
        <f>D237/6802</f>
        <v>0.18847397824169362</v>
      </c>
      <c r="F237" s="77">
        <v>6597</v>
      </c>
      <c r="G237" s="42">
        <f>F237/35131</f>
        <v>0.18778286983006462</v>
      </c>
      <c r="H237" s="71">
        <v>7135</v>
      </c>
      <c r="I237" s="41">
        <f>H237/36274</f>
        <v>0.19669735898991011</v>
      </c>
      <c r="J237" s="37">
        <f>IF(D237=0, "-", IF((B237-D237)/D237&lt;10, (B237-D237)/D237, "&gt;999%"))</f>
        <v>-0.14898595943837753</v>
      </c>
      <c r="K237" s="38">
        <f>IF(H237=0, "-", IF((F237-H237)/H237&lt;10, (F237-H237)/H237, "&gt;999%"))</f>
        <v>-7.5402943237561318E-2</v>
      </c>
    </row>
  </sheetData>
  <mergeCells count="58">
    <mergeCell ref="B1:K1"/>
    <mergeCell ref="B2:K2"/>
    <mergeCell ref="B183:E183"/>
    <mergeCell ref="F183:I183"/>
    <mergeCell ref="J183:K183"/>
    <mergeCell ref="B184:C184"/>
    <mergeCell ref="D184:E184"/>
    <mergeCell ref="F184:G184"/>
    <mergeCell ref="H184:I184"/>
    <mergeCell ref="B158:E158"/>
    <mergeCell ref="F158:I158"/>
    <mergeCell ref="J158:K158"/>
    <mergeCell ref="B159:C159"/>
    <mergeCell ref="D159:E159"/>
    <mergeCell ref="F159:G159"/>
    <mergeCell ref="H159:I159"/>
    <mergeCell ref="B136:E136"/>
    <mergeCell ref="F136:I136"/>
    <mergeCell ref="J136:K136"/>
    <mergeCell ref="B137:C137"/>
    <mergeCell ref="D137:E137"/>
    <mergeCell ref="F137:G137"/>
    <mergeCell ref="H137:I137"/>
    <mergeCell ref="B113:E113"/>
    <mergeCell ref="F113:I113"/>
    <mergeCell ref="J113:K113"/>
    <mergeCell ref="B114:C114"/>
    <mergeCell ref="D114:E114"/>
    <mergeCell ref="F114:G114"/>
    <mergeCell ref="H114:I114"/>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1" max="16383" man="1"/>
    <brk id="112" max="16383" man="1"/>
    <brk id="157" max="16383" man="1"/>
    <brk id="197" max="16383" man="1"/>
    <brk id="2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595</v>
      </c>
      <c r="C1" s="198"/>
      <c r="D1" s="198"/>
      <c r="E1" s="199"/>
      <c r="F1" s="199"/>
      <c r="G1" s="199"/>
      <c r="H1" s="199"/>
      <c r="I1" s="199"/>
      <c r="J1" s="199"/>
      <c r="K1" s="199"/>
    </row>
    <row r="2" spans="1:11" s="52" customFormat="1" ht="20.25" x14ac:dyDescent="0.3">
      <c r="A2" s="4" t="s">
        <v>105</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IF(B48=0, "-", B7/B48)</f>
        <v>0</v>
      </c>
      <c r="D7" s="65">
        <v>3</v>
      </c>
      <c r="E7" s="21">
        <f>IF(D48=0, "-", D7/D48)</f>
        <v>2.3400936037441498E-3</v>
      </c>
      <c r="F7" s="81">
        <v>14</v>
      </c>
      <c r="G7" s="39">
        <f>IF(F48=0, "-", F7/F48)</f>
        <v>2.1221767470062151E-3</v>
      </c>
      <c r="H7" s="65">
        <v>19</v>
      </c>
      <c r="I7" s="21">
        <f>IF(H48=0, "-", H7/H48)</f>
        <v>2.662929222144359E-3</v>
      </c>
      <c r="J7" s="20">
        <f t="shared" ref="J7:J46" si="0">IF(D7=0, "-", IF((B7-D7)/D7&lt;10, (B7-D7)/D7, "&gt;999%"))</f>
        <v>-1</v>
      </c>
      <c r="K7" s="21">
        <f t="shared" ref="K7:K46" si="1">IF(H7=0, "-", IF((F7-H7)/H7&lt;10, (F7-H7)/H7, "&gt;999%"))</f>
        <v>-0.26315789473684209</v>
      </c>
    </row>
    <row r="8" spans="1:11" x14ac:dyDescent="0.2">
      <c r="A8" s="7" t="s">
        <v>32</v>
      </c>
      <c r="B8" s="65">
        <v>0</v>
      </c>
      <c r="C8" s="39">
        <f>IF(B48=0, "-", B8/B48)</f>
        <v>0</v>
      </c>
      <c r="D8" s="65">
        <v>0</v>
      </c>
      <c r="E8" s="21">
        <f>IF(D48=0, "-", D8/D48)</f>
        <v>0</v>
      </c>
      <c r="F8" s="81">
        <v>3</v>
      </c>
      <c r="G8" s="39">
        <f>IF(F48=0, "-", F8/F48)</f>
        <v>4.5475216007276033E-4</v>
      </c>
      <c r="H8" s="65">
        <v>3</v>
      </c>
      <c r="I8" s="21">
        <f>IF(H48=0, "-", H8/H48)</f>
        <v>4.2046250875963558E-4</v>
      </c>
      <c r="J8" s="20" t="str">
        <f t="shared" si="0"/>
        <v>-</v>
      </c>
      <c r="K8" s="21">
        <f t="shared" si="1"/>
        <v>0</v>
      </c>
    </row>
    <row r="9" spans="1:11" x14ac:dyDescent="0.2">
      <c r="A9" s="7" t="s">
        <v>33</v>
      </c>
      <c r="B9" s="65">
        <v>15</v>
      </c>
      <c r="C9" s="39">
        <f>IF(B48=0, "-", B9/B48)</f>
        <v>1.3748854262144821E-2</v>
      </c>
      <c r="D9" s="65">
        <v>10</v>
      </c>
      <c r="E9" s="21">
        <f>IF(D48=0, "-", D9/D48)</f>
        <v>7.8003120124804995E-3</v>
      </c>
      <c r="F9" s="81">
        <v>65</v>
      </c>
      <c r="G9" s="39">
        <f>IF(F48=0, "-", F9/F48)</f>
        <v>9.8529634682431415E-3</v>
      </c>
      <c r="H9" s="65">
        <v>79</v>
      </c>
      <c r="I9" s="21">
        <f>IF(H48=0, "-", H9/H48)</f>
        <v>1.1072179397337071E-2</v>
      </c>
      <c r="J9" s="20">
        <f t="shared" si="0"/>
        <v>0.5</v>
      </c>
      <c r="K9" s="21">
        <f t="shared" si="1"/>
        <v>-0.17721518987341772</v>
      </c>
    </row>
    <row r="10" spans="1:11" x14ac:dyDescent="0.2">
      <c r="A10" s="7" t="s">
        <v>34</v>
      </c>
      <c r="B10" s="65">
        <v>0</v>
      </c>
      <c r="C10" s="39">
        <f>IF(B48=0, "-", B10/B48)</f>
        <v>0</v>
      </c>
      <c r="D10" s="65">
        <v>2</v>
      </c>
      <c r="E10" s="21">
        <f>IF(D48=0, "-", D10/D48)</f>
        <v>1.5600624024960999E-3</v>
      </c>
      <c r="F10" s="81">
        <v>3</v>
      </c>
      <c r="G10" s="39">
        <f>IF(F48=0, "-", F10/F48)</f>
        <v>4.5475216007276033E-4</v>
      </c>
      <c r="H10" s="65">
        <v>4</v>
      </c>
      <c r="I10" s="21">
        <f>IF(H48=0, "-", H10/H48)</f>
        <v>5.6061667834618077E-4</v>
      </c>
      <c r="J10" s="20">
        <f t="shared" si="0"/>
        <v>-1</v>
      </c>
      <c r="K10" s="21">
        <f t="shared" si="1"/>
        <v>-0.25</v>
      </c>
    </row>
    <row r="11" spans="1:11" x14ac:dyDescent="0.2">
      <c r="A11" s="7" t="s">
        <v>35</v>
      </c>
      <c r="B11" s="65">
        <v>28</v>
      </c>
      <c r="C11" s="39">
        <f>IF(B48=0, "-", B11/B48)</f>
        <v>2.5664527956003668E-2</v>
      </c>
      <c r="D11" s="65">
        <v>45</v>
      </c>
      <c r="E11" s="21">
        <f>IF(D48=0, "-", D11/D48)</f>
        <v>3.5101404056162244E-2</v>
      </c>
      <c r="F11" s="81">
        <v>196</v>
      </c>
      <c r="G11" s="39">
        <f>IF(F48=0, "-", F11/F48)</f>
        <v>2.971047445808701E-2</v>
      </c>
      <c r="H11" s="65">
        <v>223</v>
      </c>
      <c r="I11" s="21">
        <f>IF(H48=0, "-", H11/H48)</f>
        <v>3.1254379817799577E-2</v>
      </c>
      <c r="J11" s="20">
        <f t="shared" si="0"/>
        <v>-0.37777777777777777</v>
      </c>
      <c r="K11" s="21">
        <f t="shared" si="1"/>
        <v>-0.1210762331838565</v>
      </c>
    </row>
    <row r="12" spans="1:11" x14ac:dyDescent="0.2">
      <c r="A12" s="7" t="s">
        <v>36</v>
      </c>
      <c r="B12" s="65">
        <v>1</v>
      </c>
      <c r="C12" s="39">
        <f>IF(B48=0, "-", B12/B48)</f>
        <v>9.1659028414298811E-4</v>
      </c>
      <c r="D12" s="65">
        <v>0</v>
      </c>
      <c r="E12" s="21">
        <f>IF(D48=0, "-", D12/D48)</f>
        <v>0</v>
      </c>
      <c r="F12" s="81">
        <v>5</v>
      </c>
      <c r="G12" s="39">
        <f>IF(F48=0, "-", F12/F48)</f>
        <v>7.579202667879339E-4</v>
      </c>
      <c r="H12" s="65">
        <v>0</v>
      </c>
      <c r="I12" s="21">
        <f>IF(H48=0, "-", H12/H48)</f>
        <v>0</v>
      </c>
      <c r="J12" s="20" t="str">
        <f t="shared" si="0"/>
        <v>-</v>
      </c>
      <c r="K12" s="21" t="str">
        <f t="shared" si="1"/>
        <v>-</v>
      </c>
    </row>
    <row r="13" spans="1:11" x14ac:dyDescent="0.2">
      <c r="A13" s="7" t="s">
        <v>37</v>
      </c>
      <c r="B13" s="65">
        <v>0</v>
      </c>
      <c r="C13" s="39">
        <f>IF(B48=0, "-", B13/B48)</f>
        <v>0</v>
      </c>
      <c r="D13" s="65">
        <v>0</v>
      </c>
      <c r="E13" s="21">
        <f>IF(D48=0, "-", D13/D48)</f>
        <v>0</v>
      </c>
      <c r="F13" s="81">
        <v>5</v>
      </c>
      <c r="G13" s="39">
        <f>IF(F48=0, "-", F13/F48)</f>
        <v>7.579202667879339E-4</v>
      </c>
      <c r="H13" s="65">
        <v>7</v>
      </c>
      <c r="I13" s="21">
        <f>IF(H48=0, "-", H13/H48)</f>
        <v>9.8107918710581645E-4</v>
      </c>
      <c r="J13" s="20" t="str">
        <f t="shared" si="0"/>
        <v>-</v>
      </c>
      <c r="K13" s="21">
        <f t="shared" si="1"/>
        <v>-0.2857142857142857</v>
      </c>
    </row>
    <row r="14" spans="1:11" x14ac:dyDescent="0.2">
      <c r="A14" s="7" t="s">
        <v>38</v>
      </c>
      <c r="B14" s="65">
        <v>0</v>
      </c>
      <c r="C14" s="39">
        <f>IF(B48=0, "-", B14/B48)</f>
        <v>0</v>
      </c>
      <c r="D14" s="65">
        <v>1</v>
      </c>
      <c r="E14" s="21">
        <f>IF(D48=0, "-", D14/D48)</f>
        <v>7.8003120124804995E-4</v>
      </c>
      <c r="F14" s="81">
        <v>7</v>
      </c>
      <c r="G14" s="39">
        <f>IF(F48=0, "-", F14/F48)</f>
        <v>1.0610883735031075E-3</v>
      </c>
      <c r="H14" s="65">
        <v>2</v>
      </c>
      <c r="I14" s="21">
        <f>IF(H48=0, "-", H14/H48)</f>
        <v>2.8030833917309038E-4</v>
      </c>
      <c r="J14" s="20">
        <f t="shared" si="0"/>
        <v>-1</v>
      </c>
      <c r="K14" s="21">
        <f t="shared" si="1"/>
        <v>2.5</v>
      </c>
    </row>
    <row r="15" spans="1:11" x14ac:dyDescent="0.2">
      <c r="A15" s="7" t="s">
        <v>41</v>
      </c>
      <c r="B15" s="65">
        <v>1</v>
      </c>
      <c r="C15" s="39">
        <f>IF(B48=0, "-", B15/B48)</f>
        <v>9.1659028414298811E-4</v>
      </c>
      <c r="D15" s="65">
        <v>0</v>
      </c>
      <c r="E15" s="21">
        <f>IF(D48=0, "-", D15/D48)</f>
        <v>0</v>
      </c>
      <c r="F15" s="81">
        <v>8</v>
      </c>
      <c r="G15" s="39">
        <f>IF(F48=0, "-", F15/F48)</f>
        <v>1.2126724268606943E-3</v>
      </c>
      <c r="H15" s="65">
        <v>2</v>
      </c>
      <c r="I15" s="21">
        <f>IF(H48=0, "-", H15/H48)</f>
        <v>2.8030833917309038E-4</v>
      </c>
      <c r="J15" s="20" t="str">
        <f t="shared" si="0"/>
        <v>-</v>
      </c>
      <c r="K15" s="21">
        <f t="shared" si="1"/>
        <v>3</v>
      </c>
    </row>
    <row r="16" spans="1:11" x14ac:dyDescent="0.2">
      <c r="A16" s="7" t="s">
        <v>42</v>
      </c>
      <c r="B16" s="65">
        <v>7</v>
      </c>
      <c r="C16" s="39">
        <f>IF(B48=0, "-", B16/B48)</f>
        <v>6.416131989000917E-3</v>
      </c>
      <c r="D16" s="65">
        <v>9</v>
      </c>
      <c r="E16" s="21">
        <f>IF(D48=0, "-", D16/D48)</f>
        <v>7.0202808112324495E-3</v>
      </c>
      <c r="F16" s="81">
        <v>30</v>
      </c>
      <c r="G16" s="39">
        <f>IF(F48=0, "-", F16/F48)</f>
        <v>4.5475216007276036E-3</v>
      </c>
      <c r="H16" s="65">
        <v>25</v>
      </c>
      <c r="I16" s="21">
        <f>IF(H48=0, "-", H16/H48)</f>
        <v>3.5038542396636299E-3</v>
      </c>
      <c r="J16" s="20">
        <f t="shared" si="0"/>
        <v>-0.22222222222222221</v>
      </c>
      <c r="K16" s="21">
        <f t="shared" si="1"/>
        <v>0.2</v>
      </c>
    </row>
    <row r="17" spans="1:11" x14ac:dyDescent="0.2">
      <c r="A17" s="7" t="s">
        <v>44</v>
      </c>
      <c r="B17" s="65">
        <v>14</v>
      </c>
      <c r="C17" s="39">
        <f>IF(B48=0, "-", B17/B48)</f>
        <v>1.2832263978001834E-2</v>
      </c>
      <c r="D17" s="65">
        <v>42</v>
      </c>
      <c r="E17" s="21">
        <f>IF(D48=0, "-", D17/D48)</f>
        <v>3.2761310452418098E-2</v>
      </c>
      <c r="F17" s="81">
        <v>54</v>
      </c>
      <c r="G17" s="39">
        <f>IF(F48=0, "-", F17/F48)</f>
        <v>8.1855388813096858E-3</v>
      </c>
      <c r="H17" s="65">
        <v>155</v>
      </c>
      <c r="I17" s="21">
        <f>IF(H48=0, "-", H17/H48)</f>
        <v>2.1723896285914507E-2</v>
      </c>
      <c r="J17" s="20">
        <f t="shared" si="0"/>
        <v>-0.66666666666666663</v>
      </c>
      <c r="K17" s="21">
        <f t="shared" si="1"/>
        <v>-0.65161290322580645</v>
      </c>
    </row>
    <row r="18" spans="1:11" x14ac:dyDescent="0.2">
      <c r="A18" s="7" t="s">
        <v>47</v>
      </c>
      <c r="B18" s="65">
        <v>1</v>
      </c>
      <c r="C18" s="39">
        <f>IF(B48=0, "-", B18/B48)</f>
        <v>9.1659028414298811E-4</v>
      </c>
      <c r="D18" s="65">
        <v>1</v>
      </c>
      <c r="E18" s="21">
        <f>IF(D48=0, "-", D18/D48)</f>
        <v>7.8003120124804995E-4</v>
      </c>
      <c r="F18" s="81">
        <v>2</v>
      </c>
      <c r="G18" s="39">
        <f>IF(F48=0, "-", F18/F48)</f>
        <v>3.0316810671517357E-4</v>
      </c>
      <c r="H18" s="65">
        <v>1</v>
      </c>
      <c r="I18" s="21">
        <f>IF(H48=0, "-", H18/H48)</f>
        <v>1.4015416958654519E-4</v>
      </c>
      <c r="J18" s="20">
        <f t="shared" si="0"/>
        <v>0</v>
      </c>
      <c r="K18" s="21">
        <f t="shared" si="1"/>
        <v>1</v>
      </c>
    </row>
    <row r="19" spans="1:11" x14ac:dyDescent="0.2">
      <c r="A19" s="7" t="s">
        <v>50</v>
      </c>
      <c r="B19" s="65">
        <v>2</v>
      </c>
      <c r="C19" s="39">
        <f>IF(B48=0, "-", B19/B48)</f>
        <v>1.8331805682859762E-3</v>
      </c>
      <c r="D19" s="65">
        <v>10</v>
      </c>
      <c r="E19" s="21">
        <f>IF(D48=0, "-", D19/D48)</f>
        <v>7.8003120124804995E-3</v>
      </c>
      <c r="F19" s="81">
        <v>41</v>
      </c>
      <c r="G19" s="39">
        <f>IF(F48=0, "-", F19/F48)</f>
        <v>6.2149461876610584E-3</v>
      </c>
      <c r="H19" s="65">
        <v>166</v>
      </c>
      <c r="I19" s="21">
        <f>IF(H48=0, "-", H19/H48)</f>
        <v>2.3265592151366504E-2</v>
      </c>
      <c r="J19" s="20">
        <f t="shared" si="0"/>
        <v>-0.8</v>
      </c>
      <c r="K19" s="21">
        <f t="shared" si="1"/>
        <v>-0.75301204819277112</v>
      </c>
    </row>
    <row r="20" spans="1:11" x14ac:dyDescent="0.2">
      <c r="A20" s="7" t="s">
        <v>51</v>
      </c>
      <c r="B20" s="65">
        <v>104</v>
      </c>
      <c r="C20" s="39">
        <f>IF(B48=0, "-", B20/B48)</f>
        <v>9.5325389550870762E-2</v>
      </c>
      <c r="D20" s="65">
        <v>92</v>
      </c>
      <c r="E20" s="21">
        <f>IF(D48=0, "-", D20/D48)</f>
        <v>7.1762870514820595E-2</v>
      </c>
      <c r="F20" s="81">
        <v>784</v>
      </c>
      <c r="G20" s="39">
        <f>IF(F48=0, "-", F20/F48)</f>
        <v>0.11884189783234804</v>
      </c>
      <c r="H20" s="65">
        <v>697</v>
      </c>
      <c r="I20" s="21">
        <f>IF(H48=0, "-", H20/H48)</f>
        <v>9.7687456201822009E-2</v>
      </c>
      <c r="J20" s="20">
        <f t="shared" si="0"/>
        <v>0.13043478260869565</v>
      </c>
      <c r="K20" s="21">
        <f t="shared" si="1"/>
        <v>0.12482065997130559</v>
      </c>
    </row>
    <row r="21" spans="1:11" x14ac:dyDescent="0.2">
      <c r="A21" s="7" t="s">
        <v>57</v>
      </c>
      <c r="B21" s="65">
        <v>1</v>
      </c>
      <c r="C21" s="39">
        <f>IF(B48=0, "-", B21/B48)</f>
        <v>9.1659028414298811E-4</v>
      </c>
      <c r="D21" s="65">
        <v>5</v>
      </c>
      <c r="E21" s="21">
        <f>IF(D48=0, "-", D21/D48)</f>
        <v>3.9001560062402497E-3</v>
      </c>
      <c r="F21" s="81">
        <v>8</v>
      </c>
      <c r="G21" s="39">
        <f>IF(F48=0, "-", F21/F48)</f>
        <v>1.2126724268606943E-3</v>
      </c>
      <c r="H21" s="65">
        <v>5</v>
      </c>
      <c r="I21" s="21">
        <f>IF(H48=0, "-", H21/H48)</f>
        <v>7.0077084793272596E-4</v>
      </c>
      <c r="J21" s="20">
        <f t="shared" si="0"/>
        <v>-0.8</v>
      </c>
      <c r="K21" s="21">
        <f t="shared" si="1"/>
        <v>0.6</v>
      </c>
    </row>
    <row r="22" spans="1:11" x14ac:dyDescent="0.2">
      <c r="A22" s="7" t="s">
        <v>60</v>
      </c>
      <c r="B22" s="65">
        <v>186</v>
      </c>
      <c r="C22" s="39">
        <f>IF(B48=0, "-", B22/B48)</f>
        <v>0.17048579285059579</v>
      </c>
      <c r="D22" s="65">
        <v>286</v>
      </c>
      <c r="E22" s="21">
        <f>IF(D48=0, "-", D22/D48)</f>
        <v>0.22308892355694226</v>
      </c>
      <c r="F22" s="81">
        <v>975</v>
      </c>
      <c r="G22" s="39">
        <f>IF(F48=0, "-", F22/F48)</f>
        <v>0.1477944520236471</v>
      </c>
      <c r="H22" s="65">
        <v>1191</v>
      </c>
      <c r="I22" s="21">
        <f>IF(H48=0, "-", H22/H48)</f>
        <v>0.16692361597757532</v>
      </c>
      <c r="J22" s="20">
        <f t="shared" si="0"/>
        <v>-0.34965034965034963</v>
      </c>
      <c r="K22" s="21">
        <f t="shared" si="1"/>
        <v>-0.181360201511335</v>
      </c>
    </row>
    <row r="23" spans="1:11" x14ac:dyDescent="0.2">
      <c r="A23" s="7" t="s">
        <v>61</v>
      </c>
      <c r="B23" s="65">
        <v>0</v>
      </c>
      <c r="C23" s="39">
        <f>IF(B48=0, "-", B23/B48)</f>
        <v>0</v>
      </c>
      <c r="D23" s="65">
        <v>0</v>
      </c>
      <c r="E23" s="21">
        <f>IF(D48=0, "-", D23/D48)</f>
        <v>0</v>
      </c>
      <c r="F23" s="81">
        <v>0</v>
      </c>
      <c r="G23" s="39">
        <f>IF(F48=0, "-", F23/F48)</f>
        <v>0</v>
      </c>
      <c r="H23" s="65">
        <v>2</v>
      </c>
      <c r="I23" s="21">
        <f>IF(H48=0, "-", H23/H48)</f>
        <v>2.8030833917309038E-4</v>
      </c>
      <c r="J23" s="20" t="str">
        <f t="shared" si="0"/>
        <v>-</v>
      </c>
      <c r="K23" s="21">
        <f t="shared" si="1"/>
        <v>-1</v>
      </c>
    </row>
    <row r="24" spans="1:11" x14ac:dyDescent="0.2">
      <c r="A24" s="7" t="s">
        <v>63</v>
      </c>
      <c r="B24" s="65">
        <v>0</v>
      </c>
      <c r="C24" s="39">
        <f>IF(B48=0, "-", B24/B48)</f>
        <v>0</v>
      </c>
      <c r="D24" s="65">
        <v>2</v>
      </c>
      <c r="E24" s="21">
        <f>IF(D48=0, "-", D24/D48)</f>
        <v>1.5600624024960999E-3</v>
      </c>
      <c r="F24" s="81">
        <v>4</v>
      </c>
      <c r="G24" s="39">
        <f>IF(F48=0, "-", F24/F48)</f>
        <v>6.0633621343034714E-4</v>
      </c>
      <c r="H24" s="65">
        <v>15</v>
      </c>
      <c r="I24" s="21">
        <f>IF(H48=0, "-", H24/H48)</f>
        <v>2.1023125437981782E-3</v>
      </c>
      <c r="J24" s="20">
        <f t="shared" si="0"/>
        <v>-1</v>
      </c>
      <c r="K24" s="21">
        <f t="shared" si="1"/>
        <v>-0.73333333333333328</v>
      </c>
    </row>
    <row r="25" spans="1:11" x14ac:dyDescent="0.2">
      <c r="A25" s="7" t="s">
        <v>64</v>
      </c>
      <c r="B25" s="65">
        <v>3</v>
      </c>
      <c r="C25" s="39">
        <f>IF(B48=0, "-", B25/B48)</f>
        <v>2.7497708524289641E-3</v>
      </c>
      <c r="D25" s="65">
        <v>10</v>
      </c>
      <c r="E25" s="21">
        <f>IF(D48=0, "-", D25/D48)</f>
        <v>7.8003120124804995E-3</v>
      </c>
      <c r="F25" s="81">
        <v>24</v>
      </c>
      <c r="G25" s="39">
        <f>IF(F48=0, "-", F25/F48)</f>
        <v>3.6380172805820826E-3</v>
      </c>
      <c r="H25" s="65">
        <v>57</v>
      </c>
      <c r="I25" s="21">
        <f>IF(H48=0, "-", H25/H48)</f>
        <v>7.9887876664330761E-3</v>
      </c>
      <c r="J25" s="20">
        <f t="shared" si="0"/>
        <v>-0.7</v>
      </c>
      <c r="K25" s="21">
        <f t="shared" si="1"/>
        <v>-0.57894736842105265</v>
      </c>
    </row>
    <row r="26" spans="1:11" x14ac:dyDescent="0.2">
      <c r="A26" s="7" t="s">
        <v>65</v>
      </c>
      <c r="B26" s="65">
        <v>0</v>
      </c>
      <c r="C26" s="39">
        <f>IF(B48=0, "-", B26/B48)</f>
        <v>0</v>
      </c>
      <c r="D26" s="65">
        <v>0</v>
      </c>
      <c r="E26" s="21">
        <f>IF(D48=0, "-", D26/D48)</f>
        <v>0</v>
      </c>
      <c r="F26" s="81">
        <v>3</v>
      </c>
      <c r="G26" s="39">
        <f>IF(F48=0, "-", F26/F48)</f>
        <v>4.5475216007276033E-4</v>
      </c>
      <c r="H26" s="65">
        <v>1</v>
      </c>
      <c r="I26" s="21">
        <f>IF(H48=0, "-", H26/H48)</f>
        <v>1.4015416958654519E-4</v>
      </c>
      <c r="J26" s="20" t="str">
        <f t="shared" si="0"/>
        <v>-</v>
      </c>
      <c r="K26" s="21">
        <f t="shared" si="1"/>
        <v>2</v>
      </c>
    </row>
    <row r="27" spans="1:11" x14ac:dyDescent="0.2">
      <c r="A27" s="7" t="s">
        <v>68</v>
      </c>
      <c r="B27" s="65">
        <v>0</v>
      </c>
      <c r="C27" s="39">
        <f>IF(B48=0, "-", B27/B48)</f>
        <v>0</v>
      </c>
      <c r="D27" s="65">
        <v>0</v>
      </c>
      <c r="E27" s="21">
        <f>IF(D48=0, "-", D27/D48)</f>
        <v>0</v>
      </c>
      <c r="F27" s="81">
        <v>1</v>
      </c>
      <c r="G27" s="39">
        <f>IF(F48=0, "-", F27/F48)</f>
        <v>1.5158405335758679E-4</v>
      </c>
      <c r="H27" s="65">
        <v>0</v>
      </c>
      <c r="I27" s="21">
        <f>IF(H48=0, "-", H27/H48)</f>
        <v>0</v>
      </c>
      <c r="J27" s="20" t="str">
        <f t="shared" si="0"/>
        <v>-</v>
      </c>
      <c r="K27" s="21" t="str">
        <f t="shared" si="1"/>
        <v>-</v>
      </c>
    </row>
    <row r="28" spans="1:11" x14ac:dyDescent="0.2">
      <c r="A28" s="7" t="s">
        <v>69</v>
      </c>
      <c r="B28" s="65">
        <v>59</v>
      </c>
      <c r="C28" s="39">
        <f>IF(B48=0, "-", B28/B48)</f>
        <v>5.4078826764436295E-2</v>
      </c>
      <c r="D28" s="65">
        <v>191</v>
      </c>
      <c r="E28" s="21">
        <f>IF(D48=0, "-", D28/D48)</f>
        <v>0.14898595943837753</v>
      </c>
      <c r="F28" s="81">
        <v>610</v>
      </c>
      <c r="G28" s="39">
        <f>IF(F48=0, "-", F28/F48)</f>
        <v>9.2466272548127934E-2</v>
      </c>
      <c r="H28" s="65">
        <v>958</v>
      </c>
      <c r="I28" s="21">
        <f>IF(H48=0, "-", H28/H48)</f>
        <v>0.13426769446391029</v>
      </c>
      <c r="J28" s="20">
        <f t="shared" si="0"/>
        <v>-0.69109947643979053</v>
      </c>
      <c r="K28" s="21">
        <f t="shared" si="1"/>
        <v>-0.36325678496868474</v>
      </c>
    </row>
    <row r="29" spans="1:11" x14ac:dyDescent="0.2">
      <c r="A29" s="7" t="s">
        <v>70</v>
      </c>
      <c r="B29" s="65">
        <v>2</v>
      </c>
      <c r="C29" s="39">
        <f>IF(B48=0, "-", B29/B48)</f>
        <v>1.8331805682859762E-3</v>
      </c>
      <c r="D29" s="65">
        <v>1</v>
      </c>
      <c r="E29" s="21">
        <f>IF(D48=0, "-", D29/D48)</f>
        <v>7.8003120124804995E-4</v>
      </c>
      <c r="F29" s="81">
        <v>5</v>
      </c>
      <c r="G29" s="39">
        <f>IF(F48=0, "-", F29/F48)</f>
        <v>7.579202667879339E-4</v>
      </c>
      <c r="H29" s="65">
        <v>3</v>
      </c>
      <c r="I29" s="21">
        <f>IF(H48=0, "-", H29/H48)</f>
        <v>4.2046250875963558E-4</v>
      </c>
      <c r="J29" s="20">
        <f t="shared" si="0"/>
        <v>1</v>
      </c>
      <c r="K29" s="21">
        <f t="shared" si="1"/>
        <v>0.66666666666666663</v>
      </c>
    </row>
    <row r="30" spans="1:11" x14ac:dyDescent="0.2">
      <c r="A30" s="7" t="s">
        <v>71</v>
      </c>
      <c r="B30" s="65">
        <v>61</v>
      </c>
      <c r="C30" s="39">
        <f>IF(B48=0, "-", B30/B48)</f>
        <v>5.5912007332722273E-2</v>
      </c>
      <c r="D30" s="65">
        <v>59</v>
      </c>
      <c r="E30" s="21">
        <f>IF(D48=0, "-", D30/D48)</f>
        <v>4.6021840873634944E-2</v>
      </c>
      <c r="F30" s="81">
        <v>250</v>
      </c>
      <c r="G30" s="39">
        <f>IF(F48=0, "-", F30/F48)</f>
        <v>3.7896013339396697E-2</v>
      </c>
      <c r="H30" s="65">
        <v>268</v>
      </c>
      <c r="I30" s="21">
        <f>IF(H48=0, "-", H30/H48)</f>
        <v>3.7561317449194116E-2</v>
      </c>
      <c r="J30" s="20">
        <f t="shared" si="0"/>
        <v>3.3898305084745763E-2</v>
      </c>
      <c r="K30" s="21">
        <f t="shared" si="1"/>
        <v>-6.7164179104477612E-2</v>
      </c>
    </row>
    <row r="31" spans="1:11" x14ac:dyDescent="0.2">
      <c r="A31" s="7" t="s">
        <v>73</v>
      </c>
      <c r="B31" s="65">
        <v>2</v>
      </c>
      <c r="C31" s="39">
        <f>IF(B48=0, "-", B31/B48)</f>
        <v>1.8331805682859762E-3</v>
      </c>
      <c r="D31" s="65">
        <v>1</v>
      </c>
      <c r="E31" s="21">
        <f>IF(D48=0, "-", D31/D48)</f>
        <v>7.8003120124804995E-4</v>
      </c>
      <c r="F31" s="81">
        <v>9</v>
      </c>
      <c r="G31" s="39">
        <f>IF(F48=0, "-", F31/F48)</f>
        <v>1.364256480218281E-3</v>
      </c>
      <c r="H31" s="65">
        <v>2</v>
      </c>
      <c r="I31" s="21">
        <f>IF(H48=0, "-", H31/H48)</f>
        <v>2.8030833917309038E-4</v>
      </c>
      <c r="J31" s="20">
        <f t="shared" si="0"/>
        <v>1</v>
      </c>
      <c r="K31" s="21">
        <f t="shared" si="1"/>
        <v>3.5</v>
      </c>
    </row>
    <row r="32" spans="1:11" x14ac:dyDescent="0.2">
      <c r="A32" s="7" t="s">
        <v>74</v>
      </c>
      <c r="B32" s="65">
        <v>70</v>
      </c>
      <c r="C32" s="39">
        <f>IF(B48=0, "-", B32/B48)</f>
        <v>6.4161319890009172E-2</v>
      </c>
      <c r="D32" s="65">
        <v>51</v>
      </c>
      <c r="E32" s="21">
        <f>IF(D48=0, "-", D32/D48)</f>
        <v>3.9781591263650544E-2</v>
      </c>
      <c r="F32" s="81">
        <v>526</v>
      </c>
      <c r="G32" s="39">
        <f>IF(F48=0, "-", F32/F48)</f>
        <v>7.9733212066090645E-2</v>
      </c>
      <c r="H32" s="65">
        <v>426</v>
      </c>
      <c r="I32" s="21">
        <f>IF(H48=0, "-", H32/H48)</f>
        <v>5.9705676243868258E-2</v>
      </c>
      <c r="J32" s="20">
        <f t="shared" si="0"/>
        <v>0.37254901960784315</v>
      </c>
      <c r="K32" s="21">
        <f t="shared" si="1"/>
        <v>0.23474178403755869</v>
      </c>
    </row>
    <row r="33" spans="1:11" x14ac:dyDescent="0.2">
      <c r="A33" s="7" t="s">
        <v>75</v>
      </c>
      <c r="B33" s="65">
        <v>7</v>
      </c>
      <c r="C33" s="39">
        <f>IF(B48=0, "-", B33/B48)</f>
        <v>6.416131989000917E-3</v>
      </c>
      <c r="D33" s="65">
        <v>16</v>
      </c>
      <c r="E33" s="21">
        <f>IF(D48=0, "-", D33/D48)</f>
        <v>1.2480499219968799E-2</v>
      </c>
      <c r="F33" s="81">
        <v>69</v>
      </c>
      <c r="G33" s="39">
        <f>IF(F48=0, "-", F33/F48)</f>
        <v>1.0459299681673489E-2</v>
      </c>
      <c r="H33" s="65">
        <v>55</v>
      </c>
      <c r="I33" s="21">
        <f>IF(H48=0, "-", H33/H48)</f>
        <v>7.7084793272599863E-3</v>
      </c>
      <c r="J33" s="20">
        <f t="shared" si="0"/>
        <v>-0.5625</v>
      </c>
      <c r="K33" s="21">
        <f t="shared" si="1"/>
        <v>0.25454545454545452</v>
      </c>
    </row>
    <row r="34" spans="1:11" x14ac:dyDescent="0.2">
      <c r="A34" s="7" t="s">
        <v>76</v>
      </c>
      <c r="B34" s="65">
        <v>3</v>
      </c>
      <c r="C34" s="39">
        <f>IF(B48=0, "-", B34/B48)</f>
        <v>2.7497708524289641E-3</v>
      </c>
      <c r="D34" s="65">
        <v>0</v>
      </c>
      <c r="E34" s="21">
        <f>IF(D48=0, "-", D34/D48)</f>
        <v>0</v>
      </c>
      <c r="F34" s="81">
        <v>55</v>
      </c>
      <c r="G34" s="39">
        <f>IF(F48=0, "-", F34/F48)</f>
        <v>8.337122934667273E-3</v>
      </c>
      <c r="H34" s="65">
        <v>33</v>
      </c>
      <c r="I34" s="21">
        <f>IF(H48=0, "-", H34/H48)</f>
        <v>4.6250875963559914E-3</v>
      </c>
      <c r="J34" s="20" t="str">
        <f t="shared" si="0"/>
        <v>-</v>
      </c>
      <c r="K34" s="21">
        <f t="shared" si="1"/>
        <v>0.66666666666666663</v>
      </c>
    </row>
    <row r="35" spans="1:11" x14ac:dyDescent="0.2">
      <c r="A35" s="7" t="s">
        <v>77</v>
      </c>
      <c r="B35" s="65">
        <v>3</v>
      </c>
      <c r="C35" s="39">
        <f>IF(B48=0, "-", B35/B48)</f>
        <v>2.7497708524289641E-3</v>
      </c>
      <c r="D35" s="65">
        <v>7</v>
      </c>
      <c r="E35" s="21">
        <f>IF(D48=0, "-", D35/D48)</f>
        <v>5.4602184087363496E-3</v>
      </c>
      <c r="F35" s="81">
        <v>18</v>
      </c>
      <c r="G35" s="39">
        <f>IF(F48=0, "-", F35/F48)</f>
        <v>2.7285129604365621E-3</v>
      </c>
      <c r="H35" s="65">
        <v>15</v>
      </c>
      <c r="I35" s="21">
        <f>IF(H48=0, "-", H35/H48)</f>
        <v>2.1023125437981782E-3</v>
      </c>
      <c r="J35" s="20">
        <f t="shared" si="0"/>
        <v>-0.5714285714285714</v>
      </c>
      <c r="K35" s="21">
        <f t="shared" si="1"/>
        <v>0.2</v>
      </c>
    </row>
    <row r="36" spans="1:11" x14ac:dyDescent="0.2">
      <c r="A36" s="7" t="s">
        <v>78</v>
      </c>
      <c r="B36" s="65">
        <v>0</v>
      </c>
      <c r="C36" s="39">
        <f>IF(B48=0, "-", B36/B48)</f>
        <v>0</v>
      </c>
      <c r="D36" s="65">
        <v>0</v>
      </c>
      <c r="E36" s="21">
        <f>IF(D48=0, "-", D36/D48)</f>
        <v>0</v>
      </c>
      <c r="F36" s="81">
        <v>3</v>
      </c>
      <c r="G36" s="39">
        <f>IF(F48=0, "-", F36/F48)</f>
        <v>4.5475216007276033E-4</v>
      </c>
      <c r="H36" s="65">
        <v>1</v>
      </c>
      <c r="I36" s="21">
        <f>IF(H48=0, "-", H36/H48)</f>
        <v>1.4015416958654519E-4</v>
      </c>
      <c r="J36" s="20" t="str">
        <f t="shared" si="0"/>
        <v>-</v>
      </c>
      <c r="K36" s="21">
        <f t="shared" si="1"/>
        <v>2</v>
      </c>
    </row>
    <row r="37" spans="1:11" x14ac:dyDescent="0.2">
      <c r="A37" s="7" t="s">
        <v>79</v>
      </c>
      <c r="B37" s="65">
        <v>1</v>
      </c>
      <c r="C37" s="39">
        <f>IF(B48=0, "-", B37/B48)</f>
        <v>9.1659028414298811E-4</v>
      </c>
      <c r="D37" s="65">
        <v>0</v>
      </c>
      <c r="E37" s="21">
        <f>IF(D48=0, "-", D37/D48)</f>
        <v>0</v>
      </c>
      <c r="F37" s="81">
        <v>19</v>
      </c>
      <c r="G37" s="39">
        <f>IF(F48=0, "-", F37/F48)</f>
        <v>2.8800970137941488E-3</v>
      </c>
      <c r="H37" s="65">
        <v>0</v>
      </c>
      <c r="I37" s="21">
        <f>IF(H48=0, "-", H37/H48)</f>
        <v>0</v>
      </c>
      <c r="J37" s="20" t="str">
        <f t="shared" si="0"/>
        <v>-</v>
      </c>
      <c r="K37" s="21" t="str">
        <f t="shared" si="1"/>
        <v>-</v>
      </c>
    </row>
    <row r="38" spans="1:11" x14ac:dyDescent="0.2">
      <c r="A38" s="7" t="s">
        <v>80</v>
      </c>
      <c r="B38" s="65">
        <v>17</v>
      </c>
      <c r="C38" s="39">
        <f>IF(B48=0, "-", B38/B48)</f>
        <v>1.5582034830430797E-2</v>
      </c>
      <c r="D38" s="65">
        <v>9</v>
      </c>
      <c r="E38" s="21">
        <f>IF(D48=0, "-", D38/D48)</f>
        <v>7.0202808112324495E-3</v>
      </c>
      <c r="F38" s="81">
        <v>48</v>
      </c>
      <c r="G38" s="39">
        <f>IF(F48=0, "-", F38/F48)</f>
        <v>7.2760345611641653E-3</v>
      </c>
      <c r="H38" s="65">
        <v>44</v>
      </c>
      <c r="I38" s="21">
        <f>IF(H48=0, "-", H38/H48)</f>
        <v>6.1667834618079889E-3</v>
      </c>
      <c r="J38" s="20">
        <f t="shared" si="0"/>
        <v>0.88888888888888884</v>
      </c>
      <c r="K38" s="21">
        <f t="shared" si="1"/>
        <v>9.0909090909090912E-2</v>
      </c>
    </row>
    <row r="39" spans="1:11" x14ac:dyDescent="0.2">
      <c r="A39" s="7" t="s">
        <v>82</v>
      </c>
      <c r="B39" s="65">
        <v>1</v>
      </c>
      <c r="C39" s="39">
        <f>IF(B48=0, "-", B39/B48)</f>
        <v>9.1659028414298811E-4</v>
      </c>
      <c r="D39" s="65">
        <v>1</v>
      </c>
      <c r="E39" s="21">
        <f>IF(D48=0, "-", D39/D48)</f>
        <v>7.8003120124804995E-4</v>
      </c>
      <c r="F39" s="81">
        <v>9</v>
      </c>
      <c r="G39" s="39">
        <f>IF(F48=0, "-", F39/F48)</f>
        <v>1.364256480218281E-3</v>
      </c>
      <c r="H39" s="65">
        <v>2</v>
      </c>
      <c r="I39" s="21">
        <f>IF(H48=0, "-", H39/H48)</f>
        <v>2.8030833917309038E-4</v>
      </c>
      <c r="J39" s="20">
        <f t="shared" si="0"/>
        <v>0</v>
      </c>
      <c r="K39" s="21">
        <f t="shared" si="1"/>
        <v>3.5</v>
      </c>
    </row>
    <row r="40" spans="1:11" x14ac:dyDescent="0.2">
      <c r="A40" s="7" t="s">
        <v>84</v>
      </c>
      <c r="B40" s="65">
        <v>14</v>
      </c>
      <c r="C40" s="39">
        <f>IF(B48=0, "-", B40/B48)</f>
        <v>1.2832263978001834E-2</v>
      </c>
      <c r="D40" s="65">
        <v>18</v>
      </c>
      <c r="E40" s="21">
        <f>IF(D48=0, "-", D40/D48)</f>
        <v>1.4040561622464899E-2</v>
      </c>
      <c r="F40" s="81">
        <v>76</v>
      </c>
      <c r="G40" s="39">
        <f>IF(F48=0, "-", F40/F48)</f>
        <v>1.1520388055176595E-2</v>
      </c>
      <c r="H40" s="65">
        <v>105</v>
      </c>
      <c r="I40" s="21">
        <f>IF(H48=0, "-", H40/H48)</f>
        <v>1.4716187806587245E-2</v>
      </c>
      <c r="J40" s="20">
        <f t="shared" si="0"/>
        <v>-0.22222222222222221</v>
      </c>
      <c r="K40" s="21">
        <f t="shared" si="1"/>
        <v>-0.27619047619047621</v>
      </c>
    </row>
    <row r="41" spans="1:11" x14ac:dyDescent="0.2">
      <c r="A41" s="7" t="s">
        <v>86</v>
      </c>
      <c r="B41" s="65">
        <v>57</v>
      </c>
      <c r="C41" s="39">
        <f>IF(B48=0, "-", B41/B48)</f>
        <v>5.2245646196150318E-2</v>
      </c>
      <c r="D41" s="65">
        <v>47</v>
      </c>
      <c r="E41" s="21">
        <f>IF(D48=0, "-", D41/D48)</f>
        <v>3.6661466458658344E-2</v>
      </c>
      <c r="F41" s="81">
        <v>163</v>
      </c>
      <c r="G41" s="39">
        <f>IF(F48=0, "-", F41/F48)</f>
        <v>2.4708200697286645E-2</v>
      </c>
      <c r="H41" s="65">
        <v>222</v>
      </c>
      <c r="I41" s="21">
        <f>IF(H48=0, "-", H41/H48)</f>
        <v>3.1114225648213034E-2</v>
      </c>
      <c r="J41" s="20">
        <f t="shared" si="0"/>
        <v>0.21276595744680851</v>
      </c>
      <c r="K41" s="21">
        <f t="shared" si="1"/>
        <v>-0.26576576576576577</v>
      </c>
    </row>
    <row r="42" spans="1:11" x14ac:dyDescent="0.2">
      <c r="A42" s="7" t="s">
        <v>87</v>
      </c>
      <c r="B42" s="65">
        <v>135</v>
      </c>
      <c r="C42" s="39">
        <f>IF(B48=0, "-", B42/B48)</f>
        <v>0.12373968835930339</v>
      </c>
      <c r="D42" s="65">
        <v>57</v>
      </c>
      <c r="E42" s="21">
        <f>IF(D48=0, "-", D42/D48)</f>
        <v>4.4461778471138844E-2</v>
      </c>
      <c r="F42" s="81">
        <v>503</v>
      </c>
      <c r="G42" s="39">
        <f>IF(F48=0, "-", F42/F48)</f>
        <v>7.6246778838866144E-2</v>
      </c>
      <c r="H42" s="65">
        <v>366</v>
      </c>
      <c r="I42" s="21">
        <f>IF(H48=0, "-", H42/H48)</f>
        <v>5.1296426068675544E-2</v>
      </c>
      <c r="J42" s="20">
        <f t="shared" si="0"/>
        <v>1.368421052631579</v>
      </c>
      <c r="K42" s="21">
        <f t="shared" si="1"/>
        <v>0.37431693989071041</v>
      </c>
    </row>
    <row r="43" spans="1:11" x14ac:dyDescent="0.2">
      <c r="A43" s="7" t="s">
        <v>88</v>
      </c>
      <c r="B43" s="65">
        <v>5</v>
      </c>
      <c r="C43" s="39">
        <f>IF(B48=0, "-", B43/B48)</f>
        <v>4.5829514207149404E-3</v>
      </c>
      <c r="D43" s="65">
        <v>0</v>
      </c>
      <c r="E43" s="21">
        <f>IF(D48=0, "-", D43/D48)</f>
        <v>0</v>
      </c>
      <c r="F43" s="81">
        <v>150</v>
      </c>
      <c r="G43" s="39">
        <f>IF(F48=0, "-", F43/F48)</f>
        <v>2.2737608003638016E-2</v>
      </c>
      <c r="H43" s="65">
        <v>0</v>
      </c>
      <c r="I43" s="21">
        <f>IF(H48=0, "-", H43/H48)</f>
        <v>0</v>
      </c>
      <c r="J43" s="20" t="str">
        <f t="shared" si="0"/>
        <v>-</v>
      </c>
      <c r="K43" s="21" t="str">
        <f t="shared" si="1"/>
        <v>-</v>
      </c>
    </row>
    <row r="44" spans="1:11" x14ac:dyDescent="0.2">
      <c r="A44" s="7" t="s">
        <v>89</v>
      </c>
      <c r="B44" s="65">
        <v>231</v>
      </c>
      <c r="C44" s="39">
        <f>IF(B48=0, "-", B44/B48)</f>
        <v>0.21173235563703025</v>
      </c>
      <c r="D44" s="65">
        <v>239</v>
      </c>
      <c r="E44" s="21">
        <f>IF(D48=0, "-", D44/D48)</f>
        <v>0.18642745709828393</v>
      </c>
      <c r="F44" s="81">
        <v>1637</v>
      </c>
      <c r="G44" s="39">
        <f>IF(F48=0, "-", F44/F48)</f>
        <v>0.24814309534636955</v>
      </c>
      <c r="H44" s="65">
        <v>1713</v>
      </c>
      <c r="I44" s="21">
        <f>IF(H48=0, "-", H44/H48)</f>
        <v>0.24008409250175192</v>
      </c>
      <c r="J44" s="20">
        <f t="shared" si="0"/>
        <v>-3.3472803347280332E-2</v>
      </c>
      <c r="K44" s="21">
        <f t="shared" si="1"/>
        <v>-4.4366608289550497E-2</v>
      </c>
    </row>
    <row r="45" spans="1:11" x14ac:dyDescent="0.2">
      <c r="A45" s="7" t="s">
        <v>91</v>
      </c>
      <c r="B45" s="65">
        <v>58</v>
      </c>
      <c r="C45" s="39">
        <f>IF(B48=0, "-", B45/B48)</f>
        <v>5.3162236480293307E-2</v>
      </c>
      <c r="D45" s="65">
        <v>67</v>
      </c>
      <c r="E45" s="21">
        <f>IF(D48=0, "-", D45/D48)</f>
        <v>5.2262090483619343E-2</v>
      </c>
      <c r="F45" s="81">
        <v>210</v>
      </c>
      <c r="G45" s="39">
        <f>IF(F48=0, "-", F45/F48)</f>
        <v>3.1832651205093224E-2</v>
      </c>
      <c r="H45" s="65">
        <v>266</v>
      </c>
      <c r="I45" s="21">
        <f>IF(H48=0, "-", H45/H48)</f>
        <v>3.7281009110021024E-2</v>
      </c>
      <c r="J45" s="20">
        <f t="shared" si="0"/>
        <v>-0.13432835820895522</v>
      </c>
      <c r="K45" s="21">
        <f t="shared" si="1"/>
        <v>-0.21052631578947367</v>
      </c>
    </row>
    <row r="46" spans="1:11" x14ac:dyDescent="0.2">
      <c r="A46" s="7" t="s">
        <v>92</v>
      </c>
      <c r="B46" s="65">
        <v>2</v>
      </c>
      <c r="C46" s="39">
        <f>IF(B48=0, "-", B46/B48)</f>
        <v>1.8331805682859762E-3</v>
      </c>
      <c r="D46" s="65">
        <v>0</v>
      </c>
      <c r="E46" s="21">
        <f>IF(D48=0, "-", D46/D48)</f>
        <v>0</v>
      </c>
      <c r="F46" s="81">
        <v>5</v>
      </c>
      <c r="G46" s="39">
        <f>IF(F48=0, "-", F46/F48)</f>
        <v>7.579202667879339E-4</v>
      </c>
      <c r="H46" s="65">
        <v>2</v>
      </c>
      <c r="I46" s="21">
        <f>IF(H48=0, "-", H46/H48)</f>
        <v>2.8030833917309038E-4</v>
      </c>
      <c r="J46" s="20" t="str">
        <f t="shared" si="0"/>
        <v>-</v>
      </c>
      <c r="K46" s="21">
        <f t="shared" si="1"/>
        <v>1.5</v>
      </c>
    </row>
    <row r="47" spans="1:11" x14ac:dyDescent="0.2">
      <c r="A47" s="2"/>
      <c r="B47" s="68"/>
      <c r="C47" s="33"/>
      <c r="D47" s="68"/>
      <c r="E47" s="6"/>
      <c r="F47" s="82"/>
      <c r="G47" s="33"/>
      <c r="H47" s="68"/>
      <c r="I47" s="6"/>
      <c r="J47" s="5"/>
      <c r="K47" s="6"/>
    </row>
    <row r="48" spans="1:11" s="43" customFormat="1" x14ac:dyDescent="0.2">
      <c r="A48" s="162" t="s">
        <v>542</v>
      </c>
      <c r="B48" s="71">
        <f>SUM(B7:B47)</f>
        <v>1091</v>
      </c>
      <c r="C48" s="40">
        <v>1</v>
      </c>
      <c r="D48" s="71">
        <f>SUM(D7:D47)</f>
        <v>1282</v>
      </c>
      <c r="E48" s="41">
        <v>1</v>
      </c>
      <c r="F48" s="77">
        <f>SUM(F7:F47)</f>
        <v>6597</v>
      </c>
      <c r="G48" s="42">
        <v>1</v>
      </c>
      <c r="H48" s="71">
        <f>SUM(H7:H47)</f>
        <v>7135</v>
      </c>
      <c r="I48" s="41">
        <v>1</v>
      </c>
      <c r="J48" s="37">
        <f>IF(D48=0, "-", (B48-D48)/D48)</f>
        <v>-0.14898595943837753</v>
      </c>
      <c r="K48" s="38">
        <f>IF(H48=0, "-", (F48-H48)/H48)</f>
        <v>-7.5402943237561318E-2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2022-07-04T20:15:56Z</dcterms:modified>
</cp:coreProperties>
</file>