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infocorp365-my.sharepoint.com/personal/adam_poole_ihsmarkit_com/Documents/Documents/7. Production/VFACTs National Reports/March/"/>
    </mc:Choice>
  </mc:AlternateContent>
  <xr:revisionPtr revIDLastSave="0" documentId="8_{4E8117F7-7888-48EF-B474-943B2E6D7082}" xr6:coauthVersionLast="44" xr6:coauthVersionMax="44" xr10:uidLastSave="{00000000-0000-0000-0000-000000000000}"/>
  <bookViews>
    <workbookView xWindow="20" yWindow="620" windowWidth="19180" windowHeight="10180" xr2:uid="{36FC8C49-62B0-4A60-9B38-87A6C959FFE3}"/>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externalReferences>
    <externalReference r:id="rId17"/>
  </externalReference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24" i="16" l="1"/>
  <c r="D524" i="16"/>
  <c r="C524" i="16"/>
  <c r="B524" i="16"/>
  <c r="G524" i="16" s="1"/>
  <c r="H522" i="16"/>
  <c r="J522" i="16" s="1"/>
  <c r="G522" i="16"/>
  <c r="I522" i="16" s="1"/>
  <c r="J521" i="16"/>
  <c r="H521" i="16"/>
  <c r="G521" i="16"/>
  <c r="I521" i="16" s="1"/>
  <c r="H518" i="16"/>
  <c r="J518" i="16" s="1"/>
  <c r="G518" i="16"/>
  <c r="I518" i="16" s="1"/>
  <c r="J517" i="16"/>
  <c r="I517" i="16"/>
  <c r="H517" i="16"/>
  <c r="G517" i="16"/>
  <c r="H516" i="16"/>
  <c r="J516" i="16" s="1"/>
  <c r="G516" i="16"/>
  <c r="I516" i="16" s="1"/>
  <c r="J513" i="16"/>
  <c r="H513" i="16"/>
  <c r="G513" i="16"/>
  <c r="I513" i="16" s="1"/>
  <c r="I512" i="16"/>
  <c r="H512" i="16"/>
  <c r="J512" i="16" s="1"/>
  <c r="G512" i="16"/>
  <c r="J511" i="16"/>
  <c r="H511" i="16"/>
  <c r="G511" i="16"/>
  <c r="I511" i="16" s="1"/>
  <c r="H510" i="16"/>
  <c r="J510" i="16" s="1"/>
  <c r="G510" i="16"/>
  <c r="I510" i="16" s="1"/>
  <c r="J509" i="16"/>
  <c r="I509" i="16"/>
  <c r="H509" i="16"/>
  <c r="G509" i="16"/>
  <c r="J508" i="16"/>
  <c r="I508" i="16"/>
  <c r="H508" i="16"/>
  <c r="G508" i="16"/>
  <c r="J505" i="16"/>
  <c r="H505" i="16"/>
  <c r="G505" i="16"/>
  <c r="I505" i="16" s="1"/>
  <c r="J504" i="16"/>
  <c r="I504" i="16"/>
  <c r="H504" i="16"/>
  <c r="G504" i="16"/>
  <c r="J503" i="16"/>
  <c r="I503" i="16"/>
  <c r="H503" i="16"/>
  <c r="G503" i="16"/>
  <c r="J502" i="16"/>
  <c r="I502" i="16"/>
  <c r="H502" i="16"/>
  <c r="G502" i="16"/>
  <c r="J501" i="16"/>
  <c r="H501" i="16"/>
  <c r="G501" i="16"/>
  <c r="I501" i="16" s="1"/>
  <c r="J500" i="16"/>
  <c r="I500" i="16"/>
  <c r="H500" i="16"/>
  <c r="G500" i="16"/>
  <c r="J499" i="16"/>
  <c r="I499" i="16"/>
  <c r="H499" i="16"/>
  <c r="G499" i="16"/>
  <c r="J498" i="16"/>
  <c r="I498" i="16"/>
  <c r="H498" i="16"/>
  <c r="G498" i="16"/>
  <c r="J497" i="16"/>
  <c r="H497" i="16"/>
  <c r="G497" i="16"/>
  <c r="I497" i="16" s="1"/>
  <c r="J496" i="16"/>
  <c r="I496" i="16"/>
  <c r="H496" i="16"/>
  <c r="G496" i="16"/>
  <c r="J495" i="16"/>
  <c r="H495" i="16"/>
  <c r="G495" i="16"/>
  <c r="I495" i="16" s="1"/>
  <c r="J494" i="16"/>
  <c r="I494" i="16"/>
  <c r="H494" i="16"/>
  <c r="G494" i="16"/>
  <c r="J493" i="16"/>
  <c r="H493" i="16"/>
  <c r="G493" i="16"/>
  <c r="I493" i="16" s="1"/>
  <c r="J492" i="16"/>
  <c r="I492" i="16"/>
  <c r="H492" i="16"/>
  <c r="G492" i="16"/>
  <c r="J491" i="16"/>
  <c r="I491" i="16"/>
  <c r="H491" i="16"/>
  <c r="G491" i="16"/>
  <c r="J490" i="16"/>
  <c r="I490" i="16"/>
  <c r="H490" i="16"/>
  <c r="G490" i="16"/>
  <c r="J487" i="16"/>
  <c r="I487" i="16"/>
  <c r="H487" i="16"/>
  <c r="G487" i="16"/>
  <c r="J486" i="16"/>
  <c r="I486" i="16"/>
  <c r="H486" i="16"/>
  <c r="G486" i="16"/>
  <c r="J485" i="16"/>
  <c r="I485" i="16"/>
  <c r="H485" i="16"/>
  <c r="G485" i="16"/>
  <c r="J482" i="16"/>
  <c r="I482" i="16"/>
  <c r="H482" i="16"/>
  <c r="G482" i="16"/>
  <c r="J481" i="16"/>
  <c r="H481" i="16"/>
  <c r="G481" i="16"/>
  <c r="I481" i="16" s="1"/>
  <c r="J480" i="16"/>
  <c r="I480" i="16"/>
  <c r="H480" i="16"/>
  <c r="G480" i="16"/>
  <c r="J479" i="16"/>
  <c r="I479" i="16"/>
  <c r="H479" i="16"/>
  <c r="G479" i="16"/>
  <c r="J478" i="16"/>
  <c r="I478" i="16"/>
  <c r="H478" i="16"/>
  <c r="G478" i="16"/>
  <c r="J477" i="16"/>
  <c r="I477" i="16"/>
  <c r="H477" i="16"/>
  <c r="G477" i="16"/>
  <c r="J476" i="16"/>
  <c r="I476" i="16"/>
  <c r="H476" i="16"/>
  <c r="G476" i="16"/>
  <c r="J475" i="16"/>
  <c r="I475" i="16"/>
  <c r="H475" i="16"/>
  <c r="G475" i="16"/>
  <c r="J474" i="16"/>
  <c r="I474" i="16"/>
  <c r="H474" i="16"/>
  <c r="G474" i="16"/>
  <c r="J473" i="16"/>
  <c r="H473" i="16"/>
  <c r="G473" i="16"/>
  <c r="I473" i="16" s="1"/>
  <c r="J472" i="16"/>
  <c r="I472" i="16"/>
  <c r="H472" i="16"/>
  <c r="G472" i="16"/>
  <c r="J471" i="16"/>
  <c r="H471" i="16"/>
  <c r="G471" i="16"/>
  <c r="I471" i="16" s="1"/>
  <c r="J470" i="16"/>
  <c r="I470" i="16"/>
  <c r="H470" i="16"/>
  <c r="G470" i="16"/>
  <c r="J469" i="16"/>
  <c r="H469" i="16"/>
  <c r="G469" i="16"/>
  <c r="I469" i="16" s="1"/>
  <c r="J468" i="16"/>
  <c r="I468" i="16"/>
  <c r="H468" i="16"/>
  <c r="G468" i="16"/>
  <c r="J467" i="16"/>
  <c r="H467" i="16"/>
  <c r="G467" i="16"/>
  <c r="I467" i="16" s="1"/>
  <c r="J466" i="16"/>
  <c r="I466" i="16"/>
  <c r="H466" i="16"/>
  <c r="G466" i="16"/>
  <c r="J465" i="16"/>
  <c r="H465" i="16"/>
  <c r="G465" i="16"/>
  <c r="I465" i="16" s="1"/>
  <c r="J464" i="16"/>
  <c r="I464" i="16"/>
  <c r="H464" i="16"/>
  <c r="G464" i="16"/>
  <c r="J463" i="16"/>
  <c r="H463" i="16"/>
  <c r="G463" i="16"/>
  <c r="I463" i="16" s="1"/>
  <c r="J462" i="16"/>
  <c r="I462" i="16"/>
  <c r="H462" i="16"/>
  <c r="G462" i="16"/>
  <c r="J461" i="16"/>
  <c r="H461" i="16"/>
  <c r="G461" i="16"/>
  <c r="I461" i="16" s="1"/>
  <c r="J460" i="16"/>
  <c r="I460" i="16"/>
  <c r="H460" i="16"/>
  <c r="G460" i="16"/>
  <c r="J457" i="16"/>
  <c r="H457" i="16"/>
  <c r="G457" i="16"/>
  <c r="I457" i="16" s="1"/>
  <c r="J456" i="16"/>
  <c r="I456" i="16"/>
  <c r="H456" i="16"/>
  <c r="G456" i="16"/>
  <c r="J455" i="16"/>
  <c r="H455" i="16"/>
  <c r="G455" i="16"/>
  <c r="I455" i="16" s="1"/>
  <c r="J454" i="16"/>
  <c r="I454" i="16"/>
  <c r="H454" i="16"/>
  <c r="G454" i="16"/>
  <c r="J453" i="16"/>
  <c r="H453" i="16"/>
  <c r="G453" i="16"/>
  <c r="I453" i="16" s="1"/>
  <c r="J452" i="16"/>
  <c r="I452" i="16"/>
  <c r="H452" i="16"/>
  <c r="G452" i="16"/>
  <c r="J451" i="16"/>
  <c r="I451" i="16"/>
  <c r="H451" i="16"/>
  <c r="G451" i="16"/>
  <c r="J450" i="16"/>
  <c r="I450" i="16"/>
  <c r="H450" i="16"/>
  <c r="G450" i="16"/>
  <c r="J447" i="16"/>
  <c r="H447" i="16"/>
  <c r="G447" i="16"/>
  <c r="I447" i="16" s="1"/>
  <c r="J446" i="16"/>
  <c r="I446" i="16"/>
  <c r="H446" i="16"/>
  <c r="G446" i="16"/>
  <c r="J445" i="16"/>
  <c r="H445" i="16"/>
  <c r="G445" i="16"/>
  <c r="I445" i="16" s="1"/>
  <c r="J444" i="16"/>
  <c r="I444" i="16"/>
  <c r="H444" i="16"/>
  <c r="G444" i="16"/>
  <c r="J443" i="16"/>
  <c r="H443" i="16"/>
  <c r="G443" i="16"/>
  <c r="I443" i="16" s="1"/>
  <c r="J442" i="16"/>
  <c r="I442" i="16"/>
  <c r="H442" i="16"/>
  <c r="G442" i="16"/>
  <c r="J441" i="16"/>
  <c r="H441" i="16"/>
  <c r="G441" i="16"/>
  <c r="I441" i="16" s="1"/>
  <c r="J440" i="16"/>
  <c r="I440" i="16"/>
  <c r="H440" i="16"/>
  <c r="G440" i="16"/>
  <c r="J439" i="16"/>
  <c r="H439" i="16"/>
  <c r="G439" i="16"/>
  <c r="I439" i="16" s="1"/>
  <c r="J436" i="16"/>
  <c r="I436" i="16"/>
  <c r="H436" i="16"/>
  <c r="G436" i="16"/>
  <c r="J435" i="16"/>
  <c r="I435" i="16"/>
  <c r="H435" i="16"/>
  <c r="G435" i="16"/>
  <c r="J434" i="16"/>
  <c r="I434" i="16"/>
  <c r="H434" i="16"/>
  <c r="G434" i="16"/>
  <c r="J433" i="16"/>
  <c r="I433" i="16"/>
  <c r="H433" i="16"/>
  <c r="G433" i="16"/>
  <c r="J430" i="16"/>
  <c r="I430" i="16"/>
  <c r="H430" i="16"/>
  <c r="G430" i="16"/>
  <c r="J429" i="16"/>
  <c r="H429" i="16"/>
  <c r="G429" i="16"/>
  <c r="I429" i="16" s="1"/>
  <c r="J428" i="16"/>
  <c r="I428" i="16"/>
  <c r="H428" i="16"/>
  <c r="G428" i="16"/>
  <c r="J427" i="16"/>
  <c r="H427" i="16"/>
  <c r="G427" i="16"/>
  <c r="I427" i="16" s="1"/>
  <c r="J426" i="16"/>
  <c r="I426" i="16"/>
  <c r="H426" i="16"/>
  <c r="G426" i="16"/>
  <c r="J425" i="16"/>
  <c r="H425" i="16"/>
  <c r="G425" i="16"/>
  <c r="I425" i="16" s="1"/>
  <c r="J424" i="16"/>
  <c r="I424" i="16"/>
  <c r="H424" i="16"/>
  <c r="G424" i="16"/>
  <c r="J421" i="16"/>
  <c r="H421" i="16"/>
  <c r="G421" i="16"/>
  <c r="I421" i="16" s="1"/>
  <c r="J420" i="16"/>
  <c r="I420" i="16"/>
  <c r="H420" i="16"/>
  <c r="G420" i="16"/>
  <c r="J417" i="16"/>
  <c r="H417" i="16"/>
  <c r="G417" i="16"/>
  <c r="I417" i="16" s="1"/>
  <c r="J416" i="16"/>
  <c r="I416" i="16"/>
  <c r="H416" i="16"/>
  <c r="G416" i="16"/>
  <c r="J415" i="16"/>
  <c r="I415" i="16"/>
  <c r="H415" i="16"/>
  <c r="G415" i="16"/>
  <c r="J414" i="16"/>
  <c r="I414" i="16"/>
  <c r="H414" i="16"/>
  <c r="G414" i="16"/>
  <c r="J413" i="16"/>
  <c r="H413" i="16"/>
  <c r="G413" i="16"/>
  <c r="I413" i="16" s="1"/>
  <c r="J412" i="16"/>
  <c r="I412" i="16"/>
  <c r="H412" i="16"/>
  <c r="G412" i="16"/>
  <c r="J411" i="16"/>
  <c r="H411" i="16"/>
  <c r="G411" i="16"/>
  <c r="I411" i="16" s="1"/>
  <c r="J410" i="16"/>
  <c r="I410" i="16"/>
  <c r="H410" i="16"/>
  <c r="G410" i="16"/>
  <c r="J409" i="16"/>
  <c r="H409" i="16"/>
  <c r="G409" i="16"/>
  <c r="I409" i="16" s="1"/>
  <c r="J408" i="16"/>
  <c r="I408" i="16"/>
  <c r="H408" i="16"/>
  <c r="G408" i="16"/>
  <c r="J405" i="16"/>
  <c r="H405" i="16"/>
  <c r="G405" i="16"/>
  <c r="I405" i="16" s="1"/>
  <c r="J404" i="16"/>
  <c r="I404" i="16"/>
  <c r="H404" i="16"/>
  <c r="G404" i="16"/>
  <c r="J403" i="16"/>
  <c r="H403" i="16"/>
  <c r="G403" i="16"/>
  <c r="I403" i="16" s="1"/>
  <c r="J402" i="16"/>
  <c r="I402" i="16"/>
  <c r="H402" i="16"/>
  <c r="G402" i="16"/>
  <c r="J399" i="16"/>
  <c r="H399" i="16"/>
  <c r="G399" i="16"/>
  <c r="I399" i="16" s="1"/>
  <c r="J398" i="16"/>
  <c r="I398" i="16"/>
  <c r="H398" i="16"/>
  <c r="G398" i="16"/>
  <c r="J397" i="16"/>
  <c r="I397" i="16"/>
  <c r="H397" i="16"/>
  <c r="G397" i="16"/>
  <c r="J396" i="16"/>
  <c r="I396" i="16"/>
  <c r="H396" i="16"/>
  <c r="G396" i="16"/>
  <c r="J395" i="16"/>
  <c r="I395" i="16"/>
  <c r="H395" i="16"/>
  <c r="G395" i="16"/>
  <c r="J394" i="16"/>
  <c r="I394" i="16"/>
  <c r="H394" i="16"/>
  <c r="G394" i="16"/>
  <c r="J391" i="16"/>
  <c r="H391" i="16"/>
  <c r="G391" i="16"/>
  <c r="I391" i="16" s="1"/>
  <c r="J390" i="16"/>
  <c r="I390" i="16"/>
  <c r="H390" i="16"/>
  <c r="G390" i="16"/>
  <c r="J389" i="16"/>
  <c r="I389" i="16"/>
  <c r="H389" i="16"/>
  <c r="G389" i="16"/>
  <c r="J388" i="16"/>
  <c r="I388" i="16"/>
  <c r="H388" i="16"/>
  <c r="G388" i="16"/>
  <c r="J387" i="16"/>
  <c r="I387" i="16"/>
  <c r="H387" i="16"/>
  <c r="G387" i="16"/>
  <c r="J386" i="16"/>
  <c r="I386" i="16"/>
  <c r="H386" i="16"/>
  <c r="G386" i="16"/>
  <c r="J385" i="16"/>
  <c r="H385" i="16"/>
  <c r="G385" i="16"/>
  <c r="I385" i="16" s="1"/>
  <c r="J384" i="16"/>
  <c r="I384" i="16"/>
  <c r="H384" i="16"/>
  <c r="G384" i="16"/>
  <c r="J381" i="16"/>
  <c r="H381" i="16"/>
  <c r="G381" i="16"/>
  <c r="I381" i="16" s="1"/>
  <c r="J380" i="16"/>
  <c r="I380" i="16"/>
  <c r="H380" i="16"/>
  <c r="G380" i="16"/>
  <c r="J379" i="16"/>
  <c r="H379" i="16"/>
  <c r="G379" i="16"/>
  <c r="I379" i="16" s="1"/>
  <c r="J378" i="16"/>
  <c r="I378" i="16"/>
  <c r="H378" i="16"/>
  <c r="G378" i="16"/>
  <c r="J377" i="16"/>
  <c r="H377" i="16"/>
  <c r="G377" i="16"/>
  <c r="I377" i="16" s="1"/>
  <c r="J376" i="16"/>
  <c r="I376" i="16"/>
  <c r="H376" i="16"/>
  <c r="G376" i="16"/>
  <c r="J375" i="16"/>
  <c r="H375" i="16"/>
  <c r="G375" i="16"/>
  <c r="I375" i="16" s="1"/>
  <c r="J374" i="16"/>
  <c r="I374" i="16"/>
  <c r="H374" i="16"/>
  <c r="G374" i="16"/>
  <c r="J373" i="16"/>
  <c r="H373" i="16"/>
  <c r="G373" i="16"/>
  <c r="I373" i="16" s="1"/>
  <c r="J372" i="16"/>
  <c r="I372" i="16"/>
  <c r="H372" i="16"/>
  <c r="G372" i="16"/>
  <c r="J369" i="16"/>
  <c r="H369" i="16"/>
  <c r="G369" i="16"/>
  <c r="I369" i="16" s="1"/>
  <c r="J368" i="16"/>
  <c r="I368" i="16"/>
  <c r="H368" i="16"/>
  <c r="G368" i="16"/>
  <c r="J367" i="16"/>
  <c r="H367" i="16"/>
  <c r="G367" i="16"/>
  <c r="I367" i="16" s="1"/>
  <c r="J366" i="16"/>
  <c r="I366" i="16"/>
  <c r="H366" i="16"/>
  <c r="G366" i="16"/>
  <c r="J365" i="16"/>
  <c r="H365" i="16"/>
  <c r="G365" i="16"/>
  <c r="I365" i="16" s="1"/>
  <c r="J364" i="16"/>
  <c r="I364" i="16"/>
  <c r="H364" i="16"/>
  <c r="G364" i="16"/>
  <c r="J363" i="16"/>
  <c r="H363" i="16"/>
  <c r="G363" i="16"/>
  <c r="I363" i="16" s="1"/>
  <c r="J362" i="16"/>
  <c r="I362" i="16"/>
  <c r="H362" i="16"/>
  <c r="G362" i="16"/>
  <c r="J361" i="16"/>
  <c r="H361" i="16"/>
  <c r="G361" i="16"/>
  <c r="I361" i="16" s="1"/>
  <c r="J360" i="16"/>
  <c r="I360" i="16"/>
  <c r="H360" i="16"/>
  <c r="G360" i="16"/>
  <c r="J357" i="16"/>
  <c r="H357" i="16"/>
  <c r="G357" i="16"/>
  <c r="I357" i="16" s="1"/>
  <c r="J356" i="16"/>
  <c r="I356" i="16"/>
  <c r="H356" i="16"/>
  <c r="G356" i="16"/>
  <c r="J355" i="16"/>
  <c r="H355" i="16"/>
  <c r="G355" i="16"/>
  <c r="I355" i="16" s="1"/>
  <c r="J354" i="16"/>
  <c r="I354" i="16"/>
  <c r="H354" i="16"/>
  <c r="G354" i="16"/>
  <c r="J353" i="16"/>
  <c r="I353" i="16"/>
  <c r="H353" i="16"/>
  <c r="G353" i="16"/>
  <c r="J350" i="16"/>
  <c r="I350" i="16"/>
  <c r="H350" i="16"/>
  <c r="G350" i="16"/>
  <c r="J349" i="16"/>
  <c r="H349" i="16"/>
  <c r="G349" i="16"/>
  <c r="I349" i="16" s="1"/>
  <c r="J348" i="16"/>
  <c r="I348" i="16"/>
  <c r="H348" i="16"/>
  <c r="G348" i="16"/>
  <c r="J347" i="16"/>
  <c r="H347" i="16"/>
  <c r="G347" i="16"/>
  <c r="I347" i="16" s="1"/>
  <c r="J346" i="16"/>
  <c r="I346" i="16"/>
  <c r="H346" i="16"/>
  <c r="G346" i="16"/>
  <c r="J345" i="16"/>
  <c r="H345" i="16"/>
  <c r="G345" i="16"/>
  <c r="I345" i="16" s="1"/>
  <c r="J342" i="16"/>
  <c r="I342" i="16"/>
  <c r="H342" i="16"/>
  <c r="G342" i="16"/>
  <c r="J341" i="16"/>
  <c r="H341" i="16"/>
  <c r="G341" i="16"/>
  <c r="I341" i="16" s="1"/>
  <c r="J340" i="16"/>
  <c r="I340" i="16"/>
  <c r="H340" i="16"/>
  <c r="G340" i="16"/>
  <c r="J339" i="16"/>
  <c r="H339" i="16"/>
  <c r="G339" i="16"/>
  <c r="I339" i="16" s="1"/>
  <c r="J338" i="16"/>
  <c r="I338" i="16"/>
  <c r="H338" i="16"/>
  <c r="G338" i="16"/>
  <c r="J337" i="16"/>
  <c r="H337" i="16"/>
  <c r="G337" i="16"/>
  <c r="I337" i="16" s="1"/>
  <c r="J336" i="16"/>
  <c r="I336" i="16"/>
  <c r="H336" i="16"/>
  <c r="G336" i="16"/>
  <c r="J335" i="16"/>
  <c r="H335" i="16"/>
  <c r="G335" i="16"/>
  <c r="I335" i="16" s="1"/>
  <c r="J334" i="16"/>
  <c r="I334" i="16"/>
  <c r="H334" i="16"/>
  <c r="G334" i="16"/>
  <c r="J331" i="16"/>
  <c r="H331" i="16"/>
  <c r="G331" i="16"/>
  <c r="I331" i="16" s="1"/>
  <c r="J330" i="16"/>
  <c r="I330" i="16"/>
  <c r="H330" i="16"/>
  <c r="G330" i="16"/>
  <c r="J329" i="16"/>
  <c r="H329" i="16"/>
  <c r="G329" i="16"/>
  <c r="I329" i="16" s="1"/>
  <c r="J326" i="16"/>
  <c r="I326" i="16"/>
  <c r="H326" i="16"/>
  <c r="G326" i="16"/>
  <c r="J325" i="16"/>
  <c r="H325" i="16"/>
  <c r="G325" i="16"/>
  <c r="I325" i="16" s="1"/>
  <c r="J324" i="16"/>
  <c r="I324" i="16"/>
  <c r="H324" i="16"/>
  <c r="G324" i="16"/>
  <c r="J323" i="16"/>
  <c r="H323" i="16"/>
  <c r="G323" i="16"/>
  <c r="I323" i="16" s="1"/>
  <c r="J322" i="16"/>
  <c r="I322" i="16"/>
  <c r="H322" i="16"/>
  <c r="G322" i="16"/>
  <c r="J321" i="16"/>
  <c r="H321" i="16"/>
  <c r="G321" i="16"/>
  <c r="I321" i="16" s="1"/>
  <c r="J320" i="16"/>
  <c r="I320" i="16"/>
  <c r="H320" i="16"/>
  <c r="G320" i="16"/>
  <c r="J319" i="16"/>
  <c r="H319" i="16"/>
  <c r="G319" i="16"/>
  <c r="I319" i="16" s="1"/>
  <c r="J318" i="16"/>
  <c r="I318" i="16"/>
  <c r="H318" i="16"/>
  <c r="G318" i="16"/>
  <c r="J317" i="16"/>
  <c r="H317" i="16"/>
  <c r="G317" i="16"/>
  <c r="I317" i="16" s="1"/>
  <c r="J316" i="16"/>
  <c r="I316" i="16"/>
  <c r="H316" i="16"/>
  <c r="G316" i="16"/>
  <c r="J315" i="16"/>
  <c r="H315" i="16"/>
  <c r="G315" i="16"/>
  <c r="I315" i="16" s="1"/>
  <c r="J314" i="16"/>
  <c r="I314" i="16"/>
  <c r="H314" i="16"/>
  <c r="G314" i="16"/>
  <c r="J313" i="16"/>
  <c r="I313" i="16"/>
  <c r="H313" i="16"/>
  <c r="G313" i="16"/>
  <c r="J312" i="16"/>
  <c r="I312" i="16"/>
  <c r="H312" i="16"/>
  <c r="G312" i="16"/>
  <c r="J311" i="16"/>
  <c r="H311" i="16"/>
  <c r="G311" i="16"/>
  <c r="I311" i="16" s="1"/>
  <c r="J310" i="16"/>
  <c r="I310" i="16"/>
  <c r="H310" i="16"/>
  <c r="G310" i="16"/>
  <c r="J309" i="16"/>
  <c r="I309" i="16"/>
  <c r="H309" i="16"/>
  <c r="G309" i="16"/>
  <c r="J308" i="16"/>
  <c r="I308" i="16"/>
  <c r="H308" i="16"/>
  <c r="G308" i="16"/>
  <c r="J305" i="16"/>
  <c r="I305" i="16"/>
  <c r="H305" i="16"/>
  <c r="G305" i="16"/>
  <c r="J304" i="16"/>
  <c r="I304" i="16"/>
  <c r="H304" i="16"/>
  <c r="G304" i="16"/>
  <c r="J301" i="16"/>
  <c r="H301" i="16"/>
  <c r="G301" i="16"/>
  <c r="I301" i="16" s="1"/>
  <c r="J300" i="16"/>
  <c r="I300" i="16"/>
  <c r="H300" i="16"/>
  <c r="G300" i="16"/>
  <c r="J299" i="16"/>
  <c r="H299" i="16"/>
  <c r="G299" i="16"/>
  <c r="I299" i="16" s="1"/>
  <c r="J298" i="16"/>
  <c r="I298" i="16"/>
  <c r="H298" i="16"/>
  <c r="G298" i="16"/>
  <c r="J297" i="16"/>
  <c r="H297" i="16"/>
  <c r="G297" i="16"/>
  <c r="I297" i="16" s="1"/>
  <c r="J296" i="16"/>
  <c r="I296" i="16"/>
  <c r="H296" i="16"/>
  <c r="G296" i="16"/>
  <c r="J295" i="16"/>
  <c r="H295" i="16"/>
  <c r="G295" i="16"/>
  <c r="I295" i="16" s="1"/>
  <c r="J294" i="16"/>
  <c r="I294" i="16"/>
  <c r="H294" i="16"/>
  <c r="G294" i="16"/>
  <c r="J293" i="16"/>
  <c r="I293" i="16"/>
  <c r="H293" i="16"/>
  <c r="G293" i="16"/>
  <c r="J292" i="16"/>
  <c r="I292" i="16"/>
  <c r="H292" i="16"/>
  <c r="G292" i="16"/>
  <c r="J291" i="16"/>
  <c r="H291" i="16"/>
  <c r="G291" i="16"/>
  <c r="I291" i="16" s="1"/>
  <c r="J290" i="16"/>
  <c r="I290" i="16"/>
  <c r="H290" i="16"/>
  <c r="G290" i="16"/>
  <c r="J287" i="16"/>
  <c r="H287" i="16"/>
  <c r="G287" i="16"/>
  <c r="I287" i="16" s="1"/>
  <c r="J286" i="16"/>
  <c r="I286" i="16"/>
  <c r="H286" i="16"/>
  <c r="G286" i="16"/>
  <c r="J285" i="16"/>
  <c r="I285" i="16"/>
  <c r="H285" i="16"/>
  <c r="G285" i="16"/>
  <c r="J282" i="16"/>
  <c r="I282" i="16"/>
  <c r="H282" i="16"/>
  <c r="G282" i="16"/>
  <c r="J281" i="16"/>
  <c r="I281" i="16"/>
  <c r="H281" i="16"/>
  <c r="G281" i="16"/>
  <c r="J280" i="16"/>
  <c r="I280" i="16"/>
  <c r="H280" i="16"/>
  <c r="G280" i="16"/>
  <c r="J277" i="16"/>
  <c r="H277" i="16"/>
  <c r="G277" i="16"/>
  <c r="I277" i="16" s="1"/>
  <c r="J276" i="16"/>
  <c r="I276" i="16"/>
  <c r="H276" i="16"/>
  <c r="G276" i="16"/>
  <c r="J273" i="16"/>
  <c r="H273" i="16"/>
  <c r="G273" i="16"/>
  <c r="I273" i="16" s="1"/>
  <c r="J272" i="16"/>
  <c r="I272" i="16"/>
  <c r="H272" i="16"/>
  <c r="G272" i="16"/>
  <c r="J271" i="16"/>
  <c r="I271" i="16"/>
  <c r="H271" i="16"/>
  <c r="G271" i="16"/>
  <c r="J268" i="16"/>
  <c r="I268" i="16"/>
  <c r="H268" i="16"/>
  <c r="G268" i="16"/>
  <c r="J267" i="16"/>
  <c r="H267" i="16"/>
  <c r="G267" i="16"/>
  <c r="I267" i="16" s="1"/>
  <c r="J266" i="16"/>
  <c r="I266" i="16"/>
  <c r="H266" i="16"/>
  <c r="G266" i="16"/>
  <c r="J265" i="16"/>
  <c r="H265" i="16"/>
  <c r="G265" i="16"/>
  <c r="I265" i="16" s="1"/>
  <c r="J264" i="16"/>
  <c r="I264" i="16"/>
  <c r="H264" i="16"/>
  <c r="G264" i="16"/>
  <c r="J263" i="16"/>
  <c r="H263" i="16"/>
  <c r="G263" i="16"/>
  <c r="I263" i="16" s="1"/>
  <c r="J262" i="16"/>
  <c r="I262" i="16"/>
  <c r="H262" i="16"/>
  <c r="G262" i="16"/>
  <c r="J261" i="16"/>
  <c r="H261" i="16"/>
  <c r="G261" i="16"/>
  <c r="I261" i="16" s="1"/>
  <c r="J260" i="16"/>
  <c r="I260" i="16"/>
  <c r="H260" i="16"/>
  <c r="G260" i="16"/>
  <c r="J259" i="16"/>
  <c r="I259" i="16"/>
  <c r="H259" i="16"/>
  <c r="G259" i="16"/>
  <c r="J256" i="16"/>
  <c r="I256" i="16"/>
  <c r="H256" i="16"/>
  <c r="G256" i="16"/>
  <c r="J255" i="16"/>
  <c r="H255" i="16"/>
  <c r="G255" i="16"/>
  <c r="I255" i="16" s="1"/>
  <c r="J254" i="16"/>
  <c r="I254" i="16"/>
  <c r="H254" i="16"/>
  <c r="G254" i="16"/>
  <c r="J253" i="16"/>
  <c r="H253" i="16"/>
  <c r="G253" i="16"/>
  <c r="I253" i="16" s="1"/>
  <c r="J252" i="16"/>
  <c r="I252" i="16"/>
  <c r="H252" i="16"/>
  <c r="G252" i="16"/>
  <c r="J251" i="16"/>
  <c r="I251" i="16"/>
  <c r="H251" i="16"/>
  <c r="G251" i="16"/>
  <c r="J248" i="16"/>
  <c r="I248" i="16"/>
  <c r="H248" i="16"/>
  <c r="G248" i="16"/>
  <c r="J247" i="16"/>
  <c r="H247" i="16"/>
  <c r="G247" i="16"/>
  <c r="I247" i="16" s="1"/>
  <c r="J246" i="16"/>
  <c r="I246" i="16"/>
  <c r="H246" i="16"/>
  <c r="G246" i="16"/>
  <c r="J245" i="16"/>
  <c r="H245" i="16"/>
  <c r="G245" i="16"/>
  <c r="I245" i="16" s="1"/>
  <c r="J244" i="16"/>
  <c r="I244" i="16"/>
  <c r="H244" i="16"/>
  <c r="G244" i="16"/>
  <c r="J243" i="16"/>
  <c r="H243" i="16"/>
  <c r="G243" i="16"/>
  <c r="I243" i="16" s="1"/>
  <c r="J242" i="16"/>
  <c r="I242" i="16"/>
  <c r="H242" i="16"/>
  <c r="G242" i="16"/>
  <c r="J239" i="16"/>
  <c r="H239" i="16"/>
  <c r="G239" i="16"/>
  <c r="I239" i="16" s="1"/>
  <c r="J238" i="16"/>
  <c r="I238" i="16"/>
  <c r="H238" i="16"/>
  <c r="G238" i="16"/>
  <c r="J235" i="16"/>
  <c r="H235" i="16"/>
  <c r="G235" i="16"/>
  <c r="I235" i="16" s="1"/>
  <c r="J234" i="16"/>
  <c r="I234" i="16"/>
  <c r="H234" i="16"/>
  <c r="G234" i="16"/>
  <c r="J233" i="16"/>
  <c r="H233" i="16"/>
  <c r="G233" i="16"/>
  <c r="I233" i="16" s="1"/>
  <c r="J232" i="16"/>
  <c r="I232" i="16"/>
  <c r="H232" i="16"/>
  <c r="G232" i="16"/>
  <c r="J231" i="16"/>
  <c r="I231" i="16"/>
  <c r="H231" i="16"/>
  <c r="G231" i="16"/>
  <c r="J230" i="16"/>
  <c r="I230" i="16"/>
  <c r="H230" i="16"/>
  <c r="G230" i="16"/>
  <c r="J229" i="16"/>
  <c r="I229" i="16"/>
  <c r="H229" i="16"/>
  <c r="G229" i="16"/>
  <c r="J228" i="16"/>
  <c r="I228" i="16"/>
  <c r="H228" i="16"/>
  <c r="G228" i="16"/>
  <c r="J227" i="16"/>
  <c r="I227" i="16"/>
  <c r="H227" i="16"/>
  <c r="G227" i="16"/>
  <c r="J226" i="16"/>
  <c r="I226" i="16"/>
  <c r="H226" i="16"/>
  <c r="G226" i="16"/>
  <c r="J225" i="16"/>
  <c r="I225" i="16"/>
  <c r="H225" i="16"/>
  <c r="G225" i="16"/>
  <c r="J222" i="16"/>
  <c r="I222" i="16"/>
  <c r="H222" i="16"/>
  <c r="G222" i="16"/>
  <c r="J221" i="16"/>
  <c r="I221" i="16"/>
  <c r="H221" i="16"/>
  <c r="G221" i="16"/>
  <c r="J218" i="16"/>
  <c r="I218" i="16"/>
  <c r="H218" i="16"/>
  <c r="G218" i="16"/>
  <c r="J217" i="16"/>
  <c r="I217" i="16"/>
  <c r="H217" i="16"/>
  <c r="G217" i="16"/>
  <c r="J216" i="16"/>
  <c r="I216" i="16"/>
  <c r="H216" i="16"/>
  <c r="G216" i="16"/>
  <c r="J215" i="16"/>
  <c r="I215" i="16"/>
  <c r="H215" i="16"/>
  <c r="G215" i="16"/>
  <c r="J214" i="16"/>
  <c r="I214" i="16"/>
  <c r="H214" i="16"/>
  <c r="G214" i="16"/>
  <c r="J213" i="16"/>
  <c r="I213" i="16"/>
  <c r="H213" i="16"/>
  <c r="G213" i="16"/>
  <c r="J210" i="16"/>
  <c r="I210" i="16"/>
  <c r="H210" i="16"/>
  <c r="G210" i="16"/>
  <c r="J209" i="16"/>
  <c r="I209" i="16"/>
  <c r="H209" i="16"/>
  <c r="G209" i="16"/>
  <c r="J208" i="16"/>
  <c r="I208" i="16"/>
  <c r="H208" i="16"/>
  <c r="G208" i="16"/>
  <c r="J207" i="16"/>
  <c r="I207" i="16"/>
  <c r="H207" i="16"/>
  <c r="G207" i="16"/>
  <c r="J206" i="16"/>
  <c r="I206" i="16"/>
  <c r="H206" i="16"/>
  <c r="G206" i="16"/>
  <c r="J205" i="16"/>
  <c r="I205" i="16"/>
  <c r="H205" i="16"/>
  <c r="G205" i="16"/>
  <c r="J204" i="16"/>
  <c r="I204" i="16"/>
  <c r="H204" i="16"/>
  <c r="G204" i="16"/>
  <c r="J201" i="16"/>
  <c r="I201" i="16"/>
  <c r="H201" i="16"/>
  <c r="G201" i="16"/>
  <c r="J200" i="16"/>
  <c r="I200" i="16"/>
  <c r="H200" i="16"/>
  <c r="G200" i="16"/>
  <c r="J199" i="16"/>
  <c r="I199" i="16"/>
  <c r="H199" i="16"/>
  <c r="G199" i="16"/>
  <c r="J198" i="16"/>
  <c r="I198" i="16"/>
  <c r="H198" i="16"/>
  <c r="G198" i="16"/>
  <c r="J197" i="16"/>
  <c r="I197" i="16"/>
  <c r="H197" i="16"/>
  <c r="G197" i="16"/>
  <c r="J194" i="16"/>
  <c r="I194" i="16"/>
  <c r="H194" i="16"/>
  <c r="G194" i="16"/>
  <c r="J193" i="16"/>
  <c r="I193" i="16"/>
  <c r="H193" i="16"/>
  <c r="G193" i="16"/>
  <c r="J192" i="16"/>
  <c r="I192" i="16"/>
  <c r="H192" i="16"/>
  <c r="G192" i="16"/>
  <c r="J191" i="16"/>
  <c r="I191" i="16"/>
  <c r="H191" i="16"/>
  <c r="G191" i="16"/>
  <c r="J188" i="16"/>
  <c r="I188" i="16"/>
  <c r="H188" i="16"/>
  <c r="G188" i="16"/>
  <c r="J187" i="16"/>
  <c r="I187" i="16"/>
  <c r="H187" i="16"/>
  <c r="G187" i="16"/>
  <c r="J186" i="16"/>
  <c r="I186" i="16"/>
  <c r="H186" i="16"/>
  <c r="G186" i="16"/>
  <c r="J185" i="16"/>
  <c r="I185" i="16"/>
  <c r="H185" i="16"/>
  <c r="G185" i="16"/>
  <c r="J182" i="16"/>
  <c r="I182" i="16"/>
  <c r="H182" i="16"/>
  <c r="G182" i="16"/>
  <c r="J181" i="16"/>
  <c r="I181" i="16"/>
  <c r="H181" i="16"/>
  <c r="G181" i="16"/>
  <c r="J180" i="16"/>
  <c r="I180" i="16"/>
  <c r="H180" i="16"/>
  <c r="G180" i="16"/>
  <c r="J177" i="16"/>
  <c r="I177" i="16"/>
  <c r="H177" i="16"/>
  <c r="G177" i="16"/>
  <c r="J176" i="16"/>
  <c r="I176" i="16"/>
  <c r="H176" i="16"/>
  <c r="G176" i="16"/>
  <c r="J173" i="16"/>
  <c r="I173" i="16"/>
  <c r="H173" i="16"/>
  <c r="G173" i="16"/>
  <c r="J172" i="16"/>
  <c r="I172" i="16"/>
  <c r="H172" i="16"/>
  <c r="G172" i="16"/>
  <c r="J171" i="16"/>
  <c r="I171" i="16"/>
  <c r="H171" i="16"/>
  <c r="G171" i="16"/>
  <c r="J170" i="16"/>
  <c r="I170" i="16"/>
  <c r="H170" i="16"/>
  <c r="G170" i="16"/>
  <c r="J169" i="16"/>
  <c r="I169" i="16"/>
  <c r="H169" i="16"/>
  <c r="G169" i="16"/>
  <c r="J168" i="16"/>
  <c r="I168" i="16"/>
  <c r="H168" i="16"/>
  <c r="G168" i="16"/>
  <c r="J167" i="16"/>
  <c r="I167" i="16"/>
  <c r="H167" i="16"/>
  <c r="G167" i="16"/>
  <c r="J166" i="16"/>
  <c r="I166" i="16"/>
  <c r="H166" i="16"/>
  <c r="G166" i="16"/>
  <c r="J165" i="16"/>
  <c r="I165" i="16"/>
  <c r="H165" i="16"/>
  <c r="G165" i="16"/>
  <c r="J164" i="16"/>
  <c r="I164" i="16"/>
  <c r="H164" i="16"/>
  <c r="G164" i="16"/>
  <c r="J163" i="16"/>
  <c r="I163" i="16"/>
  <c r="H163" i="16"/>
  <c r="G163" i="16"/>
  <c r="J162" i="16"/>
  <c r="I162" i="16"/>
  <c r="H162" i="16"/>
  <c r="G162" i="16"/>
  <c r="J161" i="16"/>
  <c r="I161" i="16"/>
  <c r="H161" i="16"/>
  <c r="G161" i="16"/>
  <c r="J158" i="16"/>
  <c r="I158" i="16"/>
  <c r="H158" i="16"/>
  <c r="G158" i="16"/>
  <c r="J157" i="16"/>
  <c r="I157" i="16"/>
  <c r="H157" i="16"/>
  <c r="G157" i="16"/>
  <c r="J156" i="16"/>
  <c r="I156" i="16"/>
  <c r="H156" i="16"/>
  <c r="G156" i="16"/>
  <c r="J155" i="16"/>
  <c r="I155" i="16"/>
  <c r="H155" i="16"/>
  <c r="G155" i="16"/>
  <c r="J154" i="16"/>
  <c r="I154" i="16"/>
  <c r="H154" i="16"/>
  <c r="G154" i="16"/>
  <c r="J153" i="16"/>
  <c r="I153" i="16"/>
  <c r="H153" i="16"/>
  <c r="G153" i="16"/>
  <c r="J152" i="16"/>
  <c r="I152" i="16"/>
  <c r="H152" i="16"/>
  <c r="G152" i="16"/>
  <c r="J151" i="16"/>
  <c r="I151" i="16"/>
  <c r="H151" i="16"/>
  <c r="G151" i="16"/>
  <c r="J148" i="16"/>
  <c r="I148" i="16"/>
  <c r="H148" i="16"/>
  <c r="G148" i="16"/>
  <c r="J147" i="16"/>
  <c r="I147" i="16"/>
  <c r="H147" i="16"/>
  <c r="G147" i="16"/>
  <c r="J146" i="16"/>
  <c r="I146" i="16"/>
  <c r="H146" i="16"/>
  <c r="G146" i="16"/>
  <c r="J145" i="16"/>
  <c r="I145" i="16"/>
  <c r="H145" i="16"/>
  <c r="G145" i="16"/>
  <c r="J144" i="16"/>
  <c r="I144" i="16"/>
  <c r="H144" i="16"/>
  <c r="G144" i="16"/>
  <c r="J143" i="16"/>
  <c r="I143" i="16"/>
  <c r="H143" i="16"/>
  <c r="G143" i="16"/>
  <c r="J142" i="16"/>
  <c r="I142" i="16"/>
  <c r="H142" i="16"/>
  <c r="G142" i="16"/>
  <c r="J141" i="16"/>
  <c r="I141" i="16"/>
  <c r="H141" i="16"/>
  <c r="G141" i="16"/>
  <c r="J140" i="16"/>
  <c r="I140" i="16"/>
  <c r="H140" i="16"/>
  <c r="G140" i="16"/>
  <c r="J139" i="16"/>
  <c r="I139" i="16"/>
  <c r="H139" i="16"/>
  <c r="G139" i="16"/>
  <c r="J138" i="16"/>
  <c r="I138" i="16"/>
  <c r="H138" i="16"/>
  <c r="G138" i="16"/>
  <c r="J135" i="16"/>
  <c r="I135" i="16"/>
  <c r="H135" i="16"/>
  <c r="G135" i="16"/>
  <c r="J134" i="16"/>
  <c r="I134" i="16"/>
  <c r="H134" i="16"/>
  <c r="G134" i="16"/>
  <c r="J133" i="16"/>
  <c r="I133" i="16"/>
  <c r="H133" i="16"/>
  <c r="G133" i="16"/>
  <c r="J132" i="16"/>
  <c r="I132" i="16"/>
  <c r="H132" i="16"/>
  <c r="G132" i="16"/>
  <c r="J129" i="16"/>
  <c r="I129" i="16"/>
  <c r="H129" i="16"/>
  <c r="G129" i="16"/>
  <c r="J128" i="16"/>
  <c r="I128" i="16"/>
  <c r="H128" i="16"/>
  <c r="G128" i="16"/>
  <c r="J127" i="16"/>
  <c r="I127" i="16"/>
  <c r="H127" i="16"/>
  <c r="G127" i="16"/>
  <c r="J126" i="16"/>
  <c r="I126" i="16"/>
  <c r="H126" i="16"/>
  <c r="G126" i="16"/>
  <c r="J123" i="16"/>
  <c r="I123" i="16"/>
  <c r="H123" i="16"/>
  <c r="G123" i="16"/>
  <c r="J122" i="16"/>
  <c r="I122" i="16"/>
  <c r="H122" i="16"/>
  <c r="G122" i="16"/>
  <c r="J121" i="16"/>
  <c r="I121" i="16"/>
  <c r="H121" i="16"/>
  <c r="G121" i="16"/>
  <c r="J118" i="16"/>
  <c r="I118" i="16"/>
  <c r="H118" i="16"/>
  <c r="G118" i="16"/>
  <c r="J117" i="16"/>
  <c r="I117" i="16"/>
  <c r="H117" i="16"/>
  <c r="G117" i="16"/>
  <c r="J116" i="16"/>
  <c r="I116" i="16"/>
  <c r="H116" i="16"/>
  <c r="G116" i="16"/>
  <c r="J115" i="16"/>
  <c r="I115" i="16"/>
  <c r="H115" i="16"/>
  <c r="G115" i="16"/>
  <c r="J112" i="16"/>
  <c r="I112" i="16"/>
  <c r="H112" i="16"/>
  <c r="G112" i="16"/>
  <c r="J111" i="16"/>
  <c r="I111" i="16"/>
  <c r="H111" i="16"/>
  <c r="G111" i="16"/>
  <c r="J108" i="16"/>
  <c r="I108" i="16"/>
  <c r="H108" i="16"/>
  <c r="G108" i="16"/>
  <c r="J107" i="16"/>
  <c r="I107" i="16"/>
  <c r="H107" i="16"/>
  <c r="G107" i="16"/>
  <c r="J106" i="16"/>
  <c r="I106" i="16"/>
  <c r="H106" i="16"/>
  <c r="G106" i="16"/>
  <c r="J105" i="16"/>
  <c r="I105" i="16"/>
  <c r="H105" i="16"/>
  <c r="G105" i="16"/>
  <c r="J104" i="16"/>
  <c r="I104" i="16"/>
  <c r="H104" i="16"/>
  <c r="G104" i="16"/>
  <c r="J103" i="16"/>
  <c r="I103" i="16"/>
  <c r="H103" i="16"/>
  <c r="G103" i="16"/>
  <c r="J102" i="16"/>
  <c r="I102" i="16"/>
  <c r="H102" i="16"/>
  <c r="G102" i="16"/>
  <c r="J101" i="16"/>
  <c r="I101" i="16"/>
  <c r="H101" i="16"/>
  <c r="G101" i="16"/>
  <c r="J100" i="16"/>
  <c r="I100" i="16"/>
  <c r="H100" i="16"/>
  <c r="G100" i="16"/>
  <c r="J99" i="16"/>
  <c r="I99" i="16"/>
  <c r="H99" i="16"/>
  <c r="G99" i="16"/>
  <c r="J98" i="16"/>
  <c r="I98" i="16"/>
  <c r="H98" i="16"/>
  <c r="G98" i="16"/>
  <c r="J97" i="16"/>
  <c r="I97" i="16"/>
  <c r="H97" i="16"/>
  <c r="G97" i="16"/>
  <c r="J94" i="16"/>
  <c r="I94" i="16"/>
  <c r="H94" i="16"/>
  <c r="G94" i="16"/>
  <c r="J93" i="16"/>
  <c r="I93" i="16"/>
  <c r="H93" i="16"/>
  <c r="G93" i="16"/>
  <c r="J90" i="16"/>
  <c r="I90" i="16"/>
  <c r="H90" i="16"/>
  <c r="G90" i="16"/>
  <c r="J89" i="16"/>
  <c r="I89" i="16"/>
  <c r="H89" i="16"/>
  <c r="G89" i="16"/>
  <c r="J88" i="16"/>
  <c r="I88" i="16"/>
  <c r="H88" i="16"/>
  <c r="G88" i="16"/>
  <c r="J87" i="16"/>
  <c r="I87" i="16"/>
  <c r="H87" i="16"/>
  <c r="G87" i="16"/>
  <c r="J84" i="16"/>
  <c r="I84" i="16"/>
  <c r="H84" i="16"/>
  <c r="G84" i="16"/>
  <c r="J83" i="16"/>
  <c r="I83" i="16"/>
  <c r="H83" i="16"/>
  <c r="G83" i="16"/>
  <c r="J80" i="16"/>
  <c r="I80" i="16"/>
  <c r="H80" i="16"/>
  <c r="G80" i="16"/>
  <c r="J79" i="16"/>
  <c r="I79" i="16"/>
  <c r="H79" i="16"/>
  <c r="G79" i="16"/>
  <c r="J76" i="16"/>
  <c r="I76" i="16"/>
  <c r="H76" i="16"/>
  <c r="G76" i="16"/>
  <c r="J75" i="16"/>
  <c r="I75" i="16"/>
  <c r="H75" i="16"/>
  <c r="G75" i="16"/>
  <c r="J72" i="16"/>
  <c r="I72" i="16"/>
  <c r="H72" i="16"/>
  <c r="G72" i="16"/>
  <c r="J71" i="16"/>
  <c r="I71" i="16"/>
  <c r="H71" i="16"/>
  <c r="G71" i="16"/>
  <c r="J68" i="16"/>
  <c r="I68" i="16"/>
  <c r="H68" i="16"/>
  <c r="G68" i="16"/>
  <c r="J67" i="16"/>
  <c r="I67" i="16"/>
  <c r="H67" i="16"/>
  <c r="G67" i="16"/>
  <c r="J66" i="16"/>
  <c r="I66" i="16"/>
  <c r="H66" i="16"/>
  <c r="G66" i="16"/>
  <c r="J65" i="16"/>
  <c r="I65" i="16"/>
  <c r="H65" i="16"/>
  <c r="G65" i="16"/>
  <c r="J64" i="16"/>
  <c r="I64" i="16"/>
  <c r="H64" i="16"/>
  <c r="G64" i="16"/>
  <c r="J63" i="16"/>
  <c r="I63" i="16"/>
  <c r="H63" i="16"/>
  <c r="G63" i="16"/>
  <c r="J62" i="16"/>
  <c r="I62" i="16"/>
  <c r="H62" i="16"/>
  <c r="G62" i="16"/>
  <c r="J61" i="16"/>
  <c r="I61" i="16"/>
  <c r="H61" i="16"/>
  <c r="G61" i="16"/>
  <c r="J60" i="16"/>
  <c r="I60" i="16"/>
  <c r="H60" i="16"/>
  <c r="G60" i="16"/>
  <c r="I59" i="16"/>
  <c r="H59" i="16"/>
  <c r="J59" i="16" s="1"/>
  <c r="G59" i="16"/>
  <c r="J58" i="16"/>
  <c r="I58" i="16"/>
  <c r="H58" i="16"/>
  <c r="G58" i="16"/>
  <c r="J57" i="16"/>
  <c r="I57" i="16"/>
  <c r="H57" i="16"/>
  <c r="G57" i="16"/>
  <c r="J56" i="16"/>
  <c r="I56" i="16"/>
  <c r="H56" i="16"/>
  <c r="G56" i="16"/>
  <c r="I55" i="16"/>
  <c r="H55" i="16"/>
  <c r="J55" i="16" s="1"/>
  <c r="G55" i="16"/>
  <c r="J54" i="16"/>
  <c r="I54" i="16"/>
  <c r="H54" i="16"/>
  <c r="G54" i="16"/>
  <c r="I53" i="16"/>
  <c r="H53" i="16"/>
  <c r="J53" i="16" s="1"/>
  <c r="G53" i="16"/>
  <c r="J52" i="16"/>
  <c r="I52" i="16"/>
  <c r="H52" i="16"/>
  <c r="G52" i="16"/>
  <c r="I51" i="16"/>
  <c r="H51" i="16"/>
  <c r="J51" i="16" s="1"/>
  <c r="G51" i="16"/>
  <c r="J50" i="16"/>
  <c r="I50" i="16"/>
  <c r="H50" i="16"/>
  <c r="G50" i="16"/>
  <c r="J49" i="16"/>
  <c r="I49" i="16"/>
  <c r="H49" i="16"/>
  <c r="G49" i="16"/>
  <c r="J48" i="16"/>
  <c r="I48" i="16"/>
  <c r="H48" i="16"/>
  <c r="G48" i="16"/>
  <c r="I47" i="16"/>
  <c r="H47" i="16"/>
  <c r="J47" i="16" s="1"/>
  <c r="G47" i="16"/>
  <c r="J46" i="16"/>
  <c r="I46" i="16"/>
  <c r="H46" i="16"/>
  <c r="G46" i="16"/>
  <c r="I43" i="16"/>
  <c r="H43" i="16"/>
  <c r="J43" i="16" s="1"/>
  <c r="G43" i="16"/>
  <c r="J42" i="16"/>
  <c r="I42" i="16"/>
  <c r="H42" i="16"/>
  <c r="G42" i="16"/>
  <c r="I41" i="16"/>
  <c r="H41" i="16"/>
  <c r="J41" i="16" s="1"/>
  <c r="G41" i="16"/>
  <c r="J40" i="16"/>
  <c r="I40" i="16"/>
  <c r="H40" i="16"/>
  <c r="G40" i="16"/>
  <c r="I37" i="16"/>
  <c r="H37" i="16"/>
  <c r="J37" i="16" s="1"/>
  <c r="G37" i="16"/>
  <c r="J36" i="16"/>
  <c r="I36" i="16"/>
  <c r="H36" i="16"/>
  <c r="G36" i="16"/>
  <c r="I35" i="16"/>
  <c r="H35" i="16"/>
  <c r="J35" i="16" s="1"/>
  <c r="G35" i="16"/>
  <c r="J34" i="16"/>
  <c r="I34" i="16"/>
  <c r="H34" i="16"/>
  <c r="G34" i="16"/>
  <c r="I33" i="16"/>
  <c r="H33" i="16"/>
  <c r="J33" i="16" s="1"/>
  <c r="G33" i="16"/>
  <c r="J32" i="16"/>
  <c r="I32" i="16"/>
  <c r="H32" i="16"/>
  <c r="G32" i="16"/>
  <c r="I31" i="16"/>
  <c r="H31" i="16"/>
  <c r="J31" i="16" s="1"/>
  <c r="G31" i="16"/>
  <c r="J30" i="16"/>
  <c r="I30" i="16"/>
  <c r="H30" i="16"/>
  <c r="G30" i="16"/>
  <c r="I29" i="16"/>
  <c r="H29" i="16"/>
  <c r="J29" i="16" s="1"/>
  <c r="G29" i="16"/>
  <c r="J28" i="16"/>
  <c r="I28" i="16"/>
  <c r="H28" i="16"/>
  <c r="G28" i="16"/>
  <c r="I27" i="16"/>
  <c r="H27" i="16"/>
  <c r="J27" i="16" s="1"/>
  <c r="G27" i="16"/>
  <c r="J26" i="16"/>
  <c r="I26" i="16"/>
  <c r="H26" i="16"/>
  <c r="G26" i="16"/>
  <c r="I25" i="16"/>
  <c r="H25" i="16"/>
  <c r="J25" i="16" s="1"/>
  <c r="G25" i="16"/>
  <c r="J24" i="16"/>
  <c r="I24" i="16"/>
  <c r="H24" i="16"/>
  <c r="G24" i="16"/>
  <c r="I23" i="16"/>
  <c r="H23" i="16"/>
  <c r="J23" i="16" s="1"/>
  <c r="G23" i="16"/>
  <c r="J20" i="16"/>
  <c r="I20" i="16"/>
  <c r="H20" i="16"/>
  <c r="G20" i="16"/>
  <c r="I19" i="16"/>
  <c r="H19" i="16"/>
  <c r="J19" i="16" s="1"/>
  <c r="G19" i="16"/>
  <c r="J16" i="16"/>
  <c r="I16" i="16"/>
  <c r="H16" i="16"/>
  <c r="G16" i="16"/>
  <c r="I15" i="16"/>
  <c r="H15" i="16"/>
  <c r="J15" i="16" s="1"/>
  <c r="G15" i="16"/>
  <c r="J12" i="16"/>
  <c r="I12" i="16"/>
  <c r="H12" i="16"/>
  <c r="G12" i="16"/>
  <c r="I11" i="16"/>
  <c r="H11" i="16"/>
  <c r="J11" i="16" s="1"/>
  <c r="G11" i="16"/>
  <c r="J10" i="16"/>
  <c r="I10" i="16"/>
  <c r="H10" i="16"/>
  <c r="G10" i="16"/>
  <c r="I9" i="16"/>
  <c r="H9" i="16"/>
  <c r="J9" i="16" s="1"/>
  <c r="G9" i="16"/>
  <c r="J8" i="16"/>
  <c r="I8" i="16"/>
  <c r="H8" i="16"/>
  <c r="G8" i="16"/>
  <c r="D5" i="16"/>
  <c r="C5" i="16"/>
  <c r="E5" i="16" s="1"/>
  <c r="B5" i="16"/>
  <c r="K28" i="15"/>
  <c r="J28" i="15"/>
  <c r="H28" i="15"/>
  <c r="F28" i="15"/>
  <c r="D28" i="15"/>
  <c r="E26" i="15" s="1"/>
  <c r="B28" i="15"/>
  <c r="K26" i="15"/>
  <c r="J26" i="15"/>
  <c r="I26" i="15"/>
  <c r="G26" i="15"/>
  <c r="K25" i="15"/>
  <c r="J25" i="15"/>
  <c r="I25" i="15"/>
  <c r="G25" i="15"/>
  <c r="E25" i="15"/>
  <c r="K24" i="15"/>
  <c r="J24" i="15"/>
  <c r="I24" i="15"/>
  <c r="G24" i="15"/>
  <c r="E24" i="15"/>
  <c r="K23" i="15"/>
  <c r="J23" i="15"/>
  <c r="I23" i="15"/>
  <c r="G23" i="15"/>
  <c r="E23" i="15"/>
  <c r="C23" i="15"/>
  <c r="K22" i="15"/>
  <c r="J22" i="15"/>
  <c r="I22" i="15"/>
  <c r="G22" i="15"/>
  <c r="K21" i="15"/>
  <c r="J21" i="15"/>
  <c r="I21" i="15"/>
  <c r="G21" i="15"/>
  <c r="E21" i="15"/>
  <c r="K20" i="15"/>
  <c r="J20" i="15"/>
  <c r="I20" i="15"/>
  <c r="G20" i="15"/>
  <c r="E20" i="15"/>
  <c r="K19" i="15"/>
  <c r="J19" i="15"/>
  <c r="I19" i="15"/>
  <c r="G19" i="15"/>
  <c r="E19" i="15"/>
  <c r="K18" i="15"/>
  <c r="J18" i="15"/>
  <c r="I18" i="15"/>
  <c r="G18" i="15"/>
  <c r="K17" i="15"/>
  <c r="J17" i="15"/>
  <c r="I17" i="15"/>
  <c r="G17" i="15"/>
  <c r="E17" i="15"/>
  <c r="K16" i="15"/>
  <c r="J16" i="15"/>
  <c r="I16" i="15"/>
  <c r="G16" i="15"/>
  <c r="E16" i="15"/>
  <c r="K15" i="15"/>
  <c r="J15" i="15"/>
  <c r="I15" i="15"/>
  <c r="G15" i="15"/>
  <c r="E15" i="15"/>
  <c r="K14" i="15"/>
  <c r="J14" i="15"/>
  <c r="I14" i="15"/>
  <c r="G14" i="15"/>
  <c r="K13" i="15"/>
  <c r="J13" i="15"/>
  <c r="I13" i="15"/>
  <c r="G13" i="15"/>
  <c r="E13" i="15"/>
  <c r="K12" i="15"/>
  <c r="J12" i="15"/>
  <c r="I12" i="15"/>
  <c r="G12" i="15"/>
  <c r="E12" i="15"/>
  <c r="K11" i="15"/>
  <c r="J11" i="15"/>
  <c r="I11" i="15"/>
  <c r="G11" i="15"/>
  <c r="E11" i="15"/>
  <c r="K10" i="15"/>
  <c r="J10" i="15"/>
  <c r="I10" i="15"/>
  <c r="G10" i="15"/>
  <c r="K9" i="15"/>
  <c r="J9" i="15"/>
  <c r="I9" i="15"/>
  <c r="G9" i="15"/>
  <c r="E9" i="15"/>
  <c r="K8" i="15"/>
  <c r="J8" i="15"/>
  <c r="I8" i="15"/>
  <c r="G8" i="15"/>
  <c r="E8" i="15"/>
  <c r="K7" i="15"/>
  <c r="J7" i="15"/>
  <c r="I7" i="15"/>
  <c r="G7" i="15"/>
  <c r="E7" i="15"/>
  <c r="B5" i="15"/>
  <c r="K51" i="14"/>
  <c r="J51" i="14"/>
  <c r="I51" i="14"/>
  <c r="G51" i="14"/>
  <c r="E51" i="14"/>
  <c r="C51" i="14"/>
  <c r="I49" i="14"/>
  <c r="H49" i="14"/>
  <c r="F49" i="14"/>
  <c r="E49" i="14"/>
  <c r="D49" i="14"/>
  <c r="E45" i="14" s="1"/>
  <c r="B49" i="14"/>
  <c r="K47" i="14"/>
  <c r="J47" i="14"/>
  <c r="I47" i="14"/>
  <c r="E47" i="14"/>
  <c r="K46" i="14"/>
  <c r="J46" i="14"/>
  <c r="I46" i="14"/>
  <c r="K45" i="14"/>
  <c r="J45" i="14"/>
  <c r="I45" i="14"/>
  <c r="K44" i="14"/>
  <c r="J44" i="14"/>
  <c r="I44" i="14"/>
  <c r="E44" i="14"/>
  <c r="K43" i="14"/>
  <c r="J43" i="14"/>
  <c r="I43" i="14"/>
  <c r="E43" i="14"/>
  <c r="K42" i="14"/>
  <c r="J42" i="14"/>
  <c r="I42" i="14"/>
  <c r="K41" i="14"/>
  <c r="J41" i="14"/>
  <c r="I41" i="14"/>
  <c r="K40" i="14"/>
  <c r="J40" i="14"/>
  <c r="I40" i="14"/>
  <c r="E40" i="14"/>
  <c r="K39" i="14"/>
  <c r="J39" i="14"/>
  <c r="I39" i="14"/>
  <c r="E39" i="14"/>
  <c r="K38" i="14"/>
  <c r="J38" i="14"/>
  <c r="I38" i="14"/>
  <c r="C38" i="14"/>
  <c r="K37" i="14"/>
  <c r="J37" i="14"/>
  <c r="I37" i="14"/>
  <c r="K36" i="14"/>
  <c r="J36" i="14"/>
  <c r="I36" i="14"/>
  <c r="E36" i="14"/>
  <c r="K35" i="14"/>
  <c r="J35" i="14"/>
  <c r="I35" i="14"/>
  <c r="E35" i="14"/>
  <c r="K34" i="14"/>
  <c r="J34" i="14"/>
  <c r="I34" i="14"/>
  <c r="E34" i="14"/>
  <c r="C34" i="14"/>
  <c r="K31" i="14"/>
  <c r="H31" i="14"/>
  <c r="G31" i="14"/>
  <c r="F31" i="14"/>
  <c r="D31" i="14"/>
  <c r="C31" i="14"/>
  <c r="B31" i="14"/>
  <c r="C28" i="14" s="1"/>
  <c r="K29" i="14"/>
  <c r="J29" i="14"/>
  <c r="G29" i="14"/>
  <c r="C29" i="14"/>
  <c r="K28" i="14"/>
  <c r="J28" i="14"/>
  <c r="G28" i="14"/>
  <c r="K27" i="14"/>
  <c r="J27" i="14"/>
  <c r="I27" i="14"/>
  <c r="G27" i="14"/>
  <c r="C27" i="14"/>
  <c r="K26" i="14"/>
  <c r="J26" i="14"/>
  <c r="G26" i="14"/>
  <c r="C26" i="14"/>
  <c r="K25" i="14"/>
  <c r="J25" i="14"/>
  <c r="G25" i="14"/>
  <c r="C25" i="14"/>
  <c r="K24" i="14"/>
  <c r="J24" i="14"/>
  <c r="G24" i="14"/>
  <c r="K23" i="14"/>
  <c r="J23" i="14"/>
  <c r="I23" i="14"/>
  <c r="G23" i="14"/>
  <c r="C23" i="14"/>
  <c r="K22" i="14"/>
  <c r="J22" i="14"/>
  <c r="G22" i="14"/>
  <c r="C22" i="14"/>
  <c r="I19" i="14"/>
  <c r="H19" i="14"/>
  <c r="F19" i="14"/>
  <c r="E19" i="14"/>
  <c r="D19" i="14"/>
  <c r="E15" i="14" s="1"/>
  <c r="B19" i="14"/>
  <c r="K17" i="14"/>
  <c r="J17" i="14"/>
  <c r="I17" i="14"/>
  <c r="E17" i="14"/>
  <c r="K16" i="14"/>
  <c r="J16" i="14"/>
  <c r="I16" i="14"/>
  <c r="K15" i="14"/>
  <c r="J15" i="14"/>
  <c r="I15" i="14"/>
  <c r="K14" i="14"/>
  <c r="J14" i="14"/>
  <c r="I14" i="14"/>
  <c r="E14" i="14"/>
  <c r="K13" i="14"/>
  <c r="J13" i="14"/>
  <c r="I13" i="14"/>
  <c r="E13" i="14"/>
  <c r="K12" i="14"/>
  <c r="J12" i="14"/>
  <c r="I12" i="14"/>
  <c r="K11" i="14"/>
  <c r="J11" i="14"/>
  <c r="I11" i="14"/>
  <c r="K10" i="14"/>
  <c r="J10" i="14"/>
  <c r="I10" i="14"/>
  <c r="E10" i="14"/>
  <c r="K9" i="14"/>
  <c r="J9" i="14"/>
  <c r="I9" i="14"/>
  <c r="G9" i="14"/>
  <c r="E9" i="14"/>
  <c r="K8" i="14"/>
  <c r="J8" i="14"/>
  <c r="I8" i="14"/>
  <c r="C8" i="14"/>
  <c r="K7" i="14"/>
  <c r="J7" i="14"/>
  <c r="I7" i="14"/>
  <c r="F5" i="14"/>
  <c r="D5" i="14"/>
  <c r="H5" i="14" s="1"/>
  <c r="B5" i="14"/>
  <c r="K24" i="13"/>
  <c r="J24" i="13"/>
  <c r="H24" i="13"/>
  <c r="F24" i="13"/>
  <c r="D24" i="13"/>
  <c r="E22" i="13" s="1"/>
  <c r="B24" i="13"/>
  <c r="K22" i="13"/>
  <c r="J22" i="13"/>
  <c r="I22" i="13"/>
  <c r="G22" i="13"/>
  <c r="K21" i="13"/>
  <c r="J21" i="13"/>
  <c r="I21" i="13"/>
  <c r="G21" i="13"/>
  <c r="E21" i="13"/>
  <c r="C21" i="13"/>
  <c r="K20" i="13"/>
  <c r="J20" i="13"/>
  <c r="I20" i="13"/>
  <c r="G20" i="13"/>
  <c r="E20" i="13"/>
  <c r="K19" i="13"/>
  <c r="J19" i="13"/>
  <c r="I19" i="13"/>
  <c r="G19" i="13"/>
  <c r="E19" i="13"/>
  <c r="C19" i="13"/>
  <c r="K18" i="13"/>
  <c r="J18" i="13"/>
  <c r="I18" i="13"/>
  <c r="G18" i="13"/>
  <c r="K17" i="13"/>
  <c r="J17" i="13"/>
  <c r="I17" i="13"/>
  <c r="G17" i="13"/>
  <c r="E17" i="13"/>
  <c r="C17" i="13"/>
  <c r="K16" i="13"/>
  <c r="J16" i="13"/>
  <c r="I16" i="13"/>
  <c r="G16" i="13"/>
  <c r="E16" i="13"/>
  <c r="K15" i="13"/>
  <c r="J15" i="13"/>
  <c r="I15" i="13"/>
  <c r="G15" i="13"/>
  <c r="E15" i="13"/>
  <c r="C15" i="13"/>
  <c r="K14" i="13"/>
  <c r="J14" i="13"/>
  <c r="I14" i="13"/>
  <c r="G14" i="13"/>
  <c r="K13" i="13"/>
  <c r="J13" i="13"/>
  <c r="I13" i="13"/>
  <c r="G13" i="13"/>
  <c r="E13" i="13"/>
  <c r="C13" i="13"/>
  <c r="K12" i="13"/>
  <c r="J12" i="13"/>
  <c r="I12" i="13"/>
  <c r="G12" i="13"/>
  <c r="E12" i="13"/>
  <c r="K11" i="13"/>
  <c r="J11" i="13"/>
  <c r="I11" i="13"/>
  <c r="G11" i="13"/>
  <c r="E11" i="13"/>
  <c r="C11" i="13"/>
  <c r="K10" i="13"/>
  <c r="J10" i="13"/>
  <c r="I10" i="13"/>
  <c r="G10" i="13"/>
  <c r="K9" i="13"/>
  <c r="J9" i="13"/>
  <c r="I9" i="13"/>
  <c r="G9" i="13"/>
  <c r="E9" i="13"/>
  <c r="C9" i="13"/>
  <c r="K8" i="13"/>
  <c r="J8" i="13"/>
  <c r="I8" i="13"/>
  <c r="G8" i="13"/>
  <c r="E8" i="13"/>
  <c r="K7" i="13"/>
  <c r="J7" i="13"/>
  <c r="I7" i="13"/>
  <c r="G7" i="13"/>
  <c r="E7" i="13"/>
  <c r="C7" i="13"/>
  <c r="B5" i="13"/>
  <c r="K71" i="12"/>
  <c r="J71" i="12"/>
  <c r="I71" i="12"/>
  <c r="G71" i="12"/>
  <c r="E71" i="12"/>
  <c r="C71" i="12"/>
  <c r="I69" i="12"/>
  <c r="H69" i="12"/>
  <c r="F69" i="12"/>
  <c r="E69" i="12"/>
  <c r="D69" i="12"/>
  <c r="E65" i="12" s="1"/>
  <c r="B69" i="12"/>
  <c r="K67" i="12"/>
  <c r="J67" i="12"/>
  <c r="I67" i="12"/>
  <c r="G67" i="12"/>
  <c r="E67" i="12"/>
  <c r="K66" i="12"/>
  <c r="J66" i="12"/>
  <c r="I66" i="12"/>
  <c r="K65" i="12"/>
  <c r="J65" i="12"/>
  <c r="I65" i="12"/>
  <c r="G65" i="12"/>
  <c r="K64" i="12"/>
  <c r="J64" i="12"/>
  <c r="I64" i="12"/>
  <c r="K63" i="12"/>
  <c r="J63" i="12"/>
  <c r="I63" i="12"/>
  <c r="G63" i="12"/>
  <c r="E63" i="12"/>
  <c r="K62" i="12"/>
  <c r="J62" i="12"/>
  <c r="I62" i="12"/>
  <c r="K61" i="12"/>
  <c r="J61" i="12"/>
  <c r="I61" i="12"/>
  <c r="G61" i="12"/>
  <c r="K60" i="12"/>
  <c r="J60" i="12"/>
  <c r="I60" i="12"/>
  <c r="K59" i="12"/>
  <c r="J59" i="12"/>
  <c r="I59" i="12"/>
  <c r="G59" i="12"/>
  <c r="E59" i="12"/>
  <c r="K58" i="12"/>
  <c r="J58" i="12"/>
  <c r="I58" i="12"/>
  <c r="K57" i="12"/>
  <c r="J57" i="12"/>
  <c r="I57" i="12"/>
  <c r="G57" i="12"/>
  <c r="K56" i="12"/>
  <c r="J56" i="12"/>
  <c r="I56" i="12"/>
  <c r="E56" i="12"/>
  <c r="K55" i="12"/>
  <c r="J55" i="12"/>
  <c r="I55" i="12"/>
  <c r="G55" i="12"/>
  <c r="E55" i="12"/>
  <c r="K54" i="12"/>
  <c r="J54" i="12"/>
  <c r="I54" i="12"/>
  <c r="K53" i="12"/>
  <c r="J53" i="12"/>
  <c r="I53" i="12"/>
  <c r="G53" i="12"/>
  <c r="K52" i="12"/>
  <c r="J52" i="12"/>
  <c r="I52" i="12"/>
  <c r="E52" i="12"/>
  <c r="H49" i="12"/>
  <c r="G49" i="12"/>
  <c r="F49" i="12"/>
  <c r="G45" i="12" s="1"/>
  <c r="D49" i="12"/>
  <c r="C49" i="12"/>
  <c r="B49" i="12"/>
  <c r="K47" i="12"/>
  <c r="J47" i="12"/>
  <c r="I47" i="12"/>
  <c r="G47" i="12"/>
  <c r="C47" i="12"/>
  <c r="K46" i="12"/>
  <c r="J46" i="12"/>
  <c r="G46" i="12"/>
  <c r="C46" i="12"/>
  <c r="K45" i="12"/>
  <c r="J45" i="12"/>
  <c r="C45" i="12"/>
  <c r="K44" i="12"/>
  <c r="J44" i="12"/>
  <c r="G44" i="12"/>
  <c r="C44" i="12"/>
  <c r="K43" i="12"/>
  <c r="J43" i="12"/>
  <c r="I43" i="12"/>
  <c r="G43" i="12"/>
  <c r="C43" i="12"/>
  <c r="K42" i="12"/>
  <c r="J42" i="12"/>
  <c r="G42" i="12"/>
  <c r="C42" i="12"/>
  <c r="K41" i="12"/>
  <c r="J41" i="12"/>
  <c r="C41" i="12"/>
  <c r="K40" i="12"/>
  <c r="J40" i="12"/>
  <c r="G40" i="12"/>
  <c r="C40" i="12"/>
  <c r="K39" i="12"/>
  <c r="J39" i="12"/>
  <c r="G39" i="12"/>
  <c r="C39" i="12"/>
  <c r="H36" i="12"/>
  <c r="I30" i="12" s="1"/>
  <c r="G36" i="12"/>
  <c r="F36" i="12"/>
  <c r="G32" i="12" s="1"/>
  <c r="D36" i="12"/>
  <c r="C36" i="12"/>
  <c r="B36" i="12"/>
  <c r="K34" i="12"/>
  <c r="J34" i="12"/>
  <c r="I34" i="12"/>
  <c r="G34" i="12"/>
  <c r="C34" i="12"/>
  <c r="K33" i="12"/>
  <c r="J33" i="12"/>
  <c r="G33" i="12"/>
  <c r="C33" i="12"/>
  <c r="K32" i="12"/>
  <c r="J32" i="12"/>
  <c r="C32" i="12"/>
  <c r="K31" i="12"/>
  <c r="J31" i="12"/>
  <c r="G31" i="12"/>
  <c r="C31" i="12"/>
  <c r="K30" i="12"/>
  <c r="J30" i="12"/>
  <c r="G30" i="12"/>
  <c r="C30" i="12"/>
  <c r="K29" i="12"/>
  <c r="J29" i="12"/>
  <c r="G29" i="12"/>
  <c r="C29" i="12"/>
  <c r="K28" i="12"/>
  <c r="J28" i="12"/>
  <c r="C28" i="12"/>
  <c r="K27" i="12"/>
  <c r="J27" i="12"/>
  <c r="G27" i="12"/>
  <c r="C27" i="12"/>
  <c r="K26" i="12"/>
  <c r="J26" i="12"/>
  <c r="I26" i="12"/>
  <c r="G26" i="12"/>
  <c r="C26" i="12"/>
  <c r="H23" i="12"/>
  <c r="G23" i="12"/>
  <c r="F23" i="12"/>
  <c r="G19" i="12" s="1"/>
  <c r="D23" i="12"/>
  <c r="C23" i="12"/>
  <c r="B23" i="12"/>
  <c r="K21" i="12"/>
  <c r="J21" i="12"/>
  <c r="I21" i="12"/>
  <c r="G21" i="12"/>
  <c r="C21" i="12"/>
  <c r="K20" i="12"/>
  <c r="J20" i="12"/>
  <c r="G20" i="12"/>
  <c r="E20" i="12"/>
  <c r="C20" i="12"/>
  <c r="K19" i="12"/>
  <c r="J19" i="12"/>
  <c r="C19" i="12"/>
  <c r="K16" i="12"/>
  <c r="H16" i="12"/>
  <c r="G16" i="12"/>
  <c r="F16" i="12"/>
  <c r="D16" i="12"/>
  <c r="C16" i="12"/>
  <c r="B16" i="12"/>
  <c r="K14" i="12"/>
  <c r="J14" i="12"/>
  <c r="G14" i="12"/>
  <c r="C14" i="12"/>
  <c r="K11" i="12"/>
  <c r="H11" i="12"/>
  <c r="G11" i="12"/>
  <c r="F11" i="12"/>
  <c r="D11" i="12"/>
  <c r="C11" i="12"/>
  <c r="B11" i="12"/>
  <c r="C8" i="12" s="1"/>
  <c r="K9" i="12"/>
  <c r="J9" i="12"/>
  <c r="G9" i="12"/>
  <c r="C9" i="12"/>
  <c r="K8" i="12"/>
  <c r="J8" i="12"/>
  <c r="G8" i="12"/>
  <c r="K7" i="12"/>
  <c r="J7" i="12"/>
  <c r="I7" i="12"/>
  <c r="G7" i="12"/>
  <c r="C7" i="12"/>
  <c r="B5" i="12"/>
  <c r="K44" i="11"/>
  <c r="J44" i="11"/>
  <c r="H44" i="11"/>
  <c r="I40" i="11" s="1"/>
  <c r="F44" i="11"/>
  <c r="G41" i="11" s="1"/>
  <c r="D44" i="11"/>
  <c r="B44" i="11"/>
  <c r="K42" i="11"/>
  <c r="J42" i="11"/>
  <c r="I42" i="11"/>
  <c r="G42" i="11"/>
  <c r="E42" i="11"/>
  <c r="C42" i="11"/>
  <c r="K41" i="11"/>
  <c r="J41" i="11"/>
  <c r="E41" i="11"/>
  <c r="C41" i="11"/>
  <c r="K40" i="11"/>
  <c r="J40" i="11"/>
  <c r="E40" i="11"/>
  <c r="C40" i="11"/>
  <c r="K39" i="11"/>
  <c r="J39" i="11"/>
  <c r="I39" i="11"/>
  <c r="G39" i="11"/>
  <c r="E39" i="11"/>
  <c r="C39" i="11"/>
  <c r="K38" i="11"/>
  <c r="J38" i="11"/>
  <c r="I38" i="11"/>
  <c r="E38" i="11"/>
  <c r="C38" i="11"/>
  <c r="K37" i="11"/>
  <c r="J37" i="11"/>
  <c r="G37" i="11"/>
  <c r="E37" i="11"/>
  <c r="C37" i="11"/>
  <c r="K36" i="11"/>
  <c r="J36" i="11"/>
  <c r="E36" i="11"/>
  <c r="C36" i="11"/>
  <c r="K35" i="11"/>
  <c r="J35" i="11"/>
  <c r="I35" i="11"/>
  <c r="G35" i="11"/>
  <c r="E35" i="11"/>
  <c r="C35" i="11"/>
  <c r="K34" i="11"/>
  <c r="J34" i="11"/>
  <c r="I34" i="11"/>
  <c r="G34" i="11"/>
  <c r="E34" i="11"/>
  <c r="C34" i="11"/>
  <c r="K33" i="11"/>
  <c r="J33" i="11"/>
  <c r="G33" i="11"/>
  <c r="E33" i="11"/>
  <c r="C33" i="11"/>
  <c r="K32" i="11"/>
  <c r="J32" i="11"/>
  <c r="E32" i="11"/>
  <c r="C32" i="11"/>
  <c r="K31" i="11"/>
  <c r="J31" i="11"/>
  <c r="I31" i="11"/>
  <c r="E31" i="11"/>
  <c r="C31" i="11"/>
  <c r="K30" i="11"/>
  <c r="J30" i="11"/>
  <c r="I30" i="11"/>
  <c r="G30" i="11"/>
  <c r="E30" i="11"/>
  <c r="C30" i="11"/>
  <c r="K29" i="11"/>
  <c r="J29" i="11"/>
  <c r="G29" i="11"/>
  <c r="E29" i="11"/>
  <c r="C29" i="11"/>
  <c r="K28" i="11"/>
  <c r="J28" i="11"/>
  <c r="E28" i="11"/>
  <c r="C28" i="11"/>
  <c r="K27" i="11"/>
  <c r="J27" i="11"/>
  <c r="I27" i="11"/>
  <c r="G27" i="11"/>
  <c r="E27" i="11"/>
  <c r="C27" i="11"/>
  <c r="K26" i="11"/>
  <c r="J26" i="11"/>
  <c r="I26" i="11"/>
  <c r="G26" i="11"/>
  <c r="E26" i="11"/>
  <c r="C26" i="11"/>
  <c r="K25" i="11"/>
  <c r="J25" i="11"/>
  <c r="E25" i="11"/>
  <c r="C25" i="11"/>
  <c r="K24" i="11"/>
  <c r="J24" i="11"/>
  <c r="E24" i="11"/>
  <c r="C24" i="11"/>
  <c r="K23" i="11"/>
  <c r="J23" i="11"/>
  <c r="I23" i="11"/>
  <c r="G23" i="11"/>
  <c r="E23" i="11"/>
  <c r="C23" i="11"/>
  <c r="K22" i="11"/>
  <c r="J22" i="11"/>
  <c r="I22" i="11"/>
  <c r="E22" i="11"/>
  <c r="C22" i="11"/>
  <c r="K21" i="11"/>
  <c r="J21" i="11"/>
  <c r="G21" i="11"/>
  <c r="E21" i="11"/>
  <c r="C21" i="11"/>
  <c r="K20" i="11"/>
  <c r="J20" i="11"/>
  <c r="E20" i="11"/>
  <c r="C20" i="11"/>
  <c r="K19" i="11"/>
  <c r="J19" i="11"/>
  <c r="I19" i="11"/>
  <c r="G19" i="11"/>
  <c r="E19" i="11"/>
  <c r="C19" i="11"/>
  <c r="K18" i="11"/>
  <c r="J18" i="11"/>
  <c r="I18" i="11"/>
  <c r="G18" i="11"/>
  <c r="E18" i="11"/>
  <c r="C18" i="11"/>
  <c r="K17" i="11"/>
  <c r="J17" i="11"/>
  <c r="G17" i="11"/>
  <c r="E17" i="11"/>
  <c r="C17" i="11"/>
  <c r="K16" i="11"/>
  <c r="J16" i="11"/>
  <c r="E16" i="11"/>
  <c r="C16" i="11"/>
  <c r="K15" i="11"/>
  <c r="J15" i="11"/>
  <c r="I15" i="11"/>
  <c r="G15" i="11"/>
  <c r="E15" i="11"/>
  <c r="C15" i="11"/>
  <c r="K14" i="11"/>
  <c r="J14" i="11"/>
  <c r="I14" i="11"/>
  <c r="G14" i="11"/>
  <c r="E14" i="11"/>
  <c r="C14" i="11"/>
  <c r="K13" i="11"/>
  <c r="J13" i="11"/>
  <c r="G13" i="11"/>
  <c r="E13" i="11"/>
  <c r="C13" i="11"/>
  <c r="K12" i="11"/>
  <c r="J12" i="11"/>
  <c r="E12" i="11"/>
  <c r="C12" i="11"/>
  <c r="K11" i="11"/>
  <c r="J11" i="11"/>
  <c r="I11" i="11"/>
  <c r="G11" i="11"/>
  <c r="E11" i="11"/>
  <c r="C11" i="11"/>
  <c r="K10" i="11"/>
  <c r="J10" i="11"/>
  <c r="I10" i="11"/>
  <c r="G10" i="11"/>
  <c r="E10" i="11"/>
  <c r="C10" i="11"/>
  <c r="K9" i="11"/>
  <c r="J9" i="11"/>
  <c r="I9" i="11"/>
  <c r="G9" i="11"/>
  <c r="E9" i="11"/>
  <c r="C9" i="11"/>
  <c r="K8" i="11"/>
  <c r="J8" i="11"/>
  <c r="E8" i="11"/>
  <c r="C8" i="11"/>
  <c r="K7" i="11"/>
  <c r="J7" i="11"/>
  <c r="I7" i="11"/>
  <c r="G7" i="11"/>
  <c r="E7" i="11"/>
  <c r="C7" i="11"/>
  <c r="F5" i="11"/>
  <c r="D5" i="11"/>
  <c r="H5" i="11" s="1"/>
  <c r="B5" i="11"/>
  <c r="K183" i="10"/>
  <c r="J183" i="10"/>
  <c r="I183" i="10"/>
  <c r="G183" i="10"/>
  <c r="E183" i="10"/>
  <c r="C183" i="10"/>
  <c r="K181" i="10"/>
  <c r="J181" i="10"/>
  <c r="I181" i="10"/>
  <c r="G181" i="10"/>
  <c r="E181" i="10"/>
  <c r="C181" i="10"/>
  <c r="J179" i="10"/>
  <c r="I179" i="10"/>
  <c r="H179" i="10"/>
  <c r="K179" i="10" s="1"/>
  <c r="F179" i="10"/>
  <c r="G179" i="10" s="1"/>
  <c r="E179" i="10"/>
  <c r="D179" i="10"/>
  <c r="B179" i="10"/>
  <c r="C179" i="10" s="1"/>
  <c r="K177" i="10"/>
  <c r="J177" i="10"/>
  <c r="I177" i="10"/>
  <c r="G177" i="10"/>
  <c r="E177" i="10"/>
  <c r="C177" i="10"/>
  <c r="H175" i="10"/>
  <c r="G175" i="10"/>
  <c r="F175" i="10"/>
  <c r="E175" i="10"/>
  <c r="D175" i="10"/>
  <c r="B175" i="10"/>
  <c r="C170" i="10" s="1"/>
  <c r="K173" i="10"/>
  <c r="J173" i="10"/>
  <c r="I173" i="10"/>
  <c r="G173" i="10"/>
  <c r="E173" i="10"/>
  <c r="K172" i="10"/>
  <c r="J172" i="10"/>
  <c r="I172" i="10"/>
  <c r="E172" i="10"/>
  <c r="K171" i="10"/>
  <c r="J171" i="10"/>
  <c r="E171" i="10"/>
  <c r="K170" i="10"/>
  <c r="J170" i="10"/>
  <c r="E170" i="10"/>
  <c r="K169" i="10"/>
  <c r="J169" i="10"/>
  <c r="I169" i="10"/>
  <c r="G169" i="10"/>
  <c r="E169" i="10"/>
  <c r="K168" i="10"/>
  <c r="J168" i="10"/>
  <c r="I168" i="10"/>
  <c r="E168" i="10"/>
  <c r="K167" i="10"/>
  <c r="J167" i="10"/>
  <c r="E167" i="10"/>
  <c r="C167" i="10"/>
  <c r="K166" i="10"/>
  <c r="J166" i="10"/>
  <c r="E166" i="10"/>
  <c r="C166" i="10"/>
  <c r="H163" i="10"/>
  <c r="G163" i="10"/>
  <c r="F163" i="10"/>
  <c r="D163" i="10"/>
  <c r="C163" i="10"/>
  <c r="B163" i="10"/>
  <c r="C160" i="10" s="1"/>
  <c r="K161" i="10"/>
  <c r="J161" i="10"/>
  <c r="G161" i="10"/>
  <c r="C161" i="10"/>
  <c r="K160" i="10"/>
  <c r="J160" i="10"/>
  <c r="G160" i="10"/>
  <c r="B158" i="10"/>
  <c r="K155" i="10"/>
  <c r="J155" i="10"/>
  <c r="I155" i="10"/>
  <c r="G155" i="10"/>
  <c r="E155" i="10"/>
  <c r="C155" i="10"/>
  <c r="K153" i="10"/>
  <c r="J153" i="10"/>
  <c r="I153" i="10"/>
  <c r="H153" i="10"/>
  <c r="G153" i="10"/>
  <c r="F153" i="10"/>
  <c r="D153" i="10"/>
  <c r="E141" i="10" s="1"/>
  <c r="B153" i="10"/>
  <c r="C148" i="10" s="1"/>
  <c r="K151" i="10"/>
  <c r="J151" i="10"/>
  <c r="G151" i="10"/>
  <c r="C151" i="10"/>
  <c r="K150" i="10"/>
  <c r="J150" i="10"/>
  <c r="G150" i="10"/>
  <c r="K149" i="10"/>
  <c r="J149" i="10"/>
  <c r="I149" i="10"/>
  <c r="G149" i="10"/>
  <c r="E149" i="10"/>
  <c r="C149" i="10"/>
  <c r="K148" i="10"/>
  <c r="J148" i="10"/>
  <c r="G148" i="10"/>
  <c r="E148" i="10"/>
  <c r="K147" i="10"/>
  <c r="J147" i="10"/>
  <c r="G147" i="10"/>
  <c r="K146" i="10"/>
  <c r="J146" i="10"/>
  <c r="I146" i="10"/>
  <c r="G146" i="10"/>
  <c r="K145" i="10"/>
  <c r="J145" i="10"/>
  <c r="I145" i="10"/>
  <c r="G145" i="10"/>
  <c r="E145" i="10"/>
  <c r="C145" i="10"/>
  <c r="K144" i="10"/>
  <c r="J144" i="10"/>
  <c r="G144" i="10"/>
  <c r="E144" i="10"/>
  <c r="C144" i="10"/>
  <c r="K143" i="10"/>
  <c r="J143" i="10"/>
  <c r="G143" i="10"/>
  <c r="C143" i="10"/>
  <c r="K142" i="10"/>
  <c r="J142" i="10"/>
  <c r="I142" i="10"/>
  <c r="G142" i="10"/>
  <c r="K141" i="10"/>
  <c r="J141" i="10"/>
  <c r="I141" i="10"/>
  <c r="G141" i="10"/>
  <c r="C141" i="10"/>
  <c r="K140" i="10"/>
  <c r="J140" i="10"/>
  <c r="G140" i="10"/>
  <c r="E140" i="10"/>
  <c r="C140" i="10"/>
  <c r="K139" i="10"/>
  <c r="J139" i="10"/>
  <c r="G139" i="10"/>
  <c r="C139" i="10"/>
  <c r="K138" i="10"/>
  <c r="J138" i="10"/>
  <c r="I138" i="10"/>
  <c r="G138" i="10"/>
  <c r="J135" i="10"/>
  <c r="H135" i="10"/>
  <c r="G135" i="10"/>
  <c r="F135" i="10"/>
  <c r="G115" i="10" s="1"/>
  <c r="E135" i="10"/>
  <c r="D135" i="10"/>
  <c r="C135" i="10"/>
  <c r="B135" i="10"/>
  <c r="K133" i="10"/>
  <c r="J133" i="10"/>
  <c r="I133" i="10"/>
  <c r="G133" i="10"/>
  <c r="E133" i="10"/>
  <c r="K132" i="10"/>
  <c r="J132" i="10"/>
  <c r="I132" i="10"/>
  <c r="E132" i="10"/>
  <c r="C132" i="10"/>
  <c r="K131" i="10"/>
  <c r="J131" i="10"/>
  <c r="G131" i="10"/>
  <c r="E131" i="10"/>
  <c r="K130" i="10"/>
  <c r="J130" i="10"/>
  <c r="E130" i="10"/>
  <c r="K129" i="10"/>
  <c r="J129" i="10"/>
  <c r="I129" i="10"/>
  <c r="E129" i="10"/>
  <c r="K128" i="10"/>
  <c r="J128" i="10"/>
  <c r="E128" i="10"/>
  <c r="C128" i="10"/>
  <c r="K127" i="10"/>
  <c r="J127" i="10"/>
  <c r="I127" i="10"/>
  <c r="G127" i="10"/>
  <c r="E127" i="10"/>
  <c r="K126" i="10"/>
  <c r="J126" i="10"/>
  <c r="E126" i="10"/>
  <c r="K125" i="10"/>
  <c r="J125" i="10"/>
  <c r="G125" i="10"/>
  <c r="E125" i="10"/>
  <c r="K124" i="10"/>
  <c r="J124" i="10"/>
  <c r="I124" i="10"/>
  <c r="G124" i="10"/>
  <c r="E124" i="10"/>
  <c r="K123" i="10"/>
  <c r="J123" i="10"/>
  <c r="I123" i="10"/>
  <c r="E123" i="10"/>
  <c r="C123" i="10"/>
  <c r="K122" i="10"/>
  <c r="J122" i="10"/>
  <c r="E122" i="10"/>
  <c r="C122" i="10"/>
  <c r="K121" i="10"/>
  <c r="J121" i="10"/>
  <c r="I121" i="10"/>
  <c r="G121" i="10"/>
  <c r="E121" i="10"/>
  <c r="K120" i="10"/>
  <c r="J120" i="10"/>
  <c r="I120" i="10"/>
  <c r="E120" i="10"/>
  <c r="C120" i="10"/>
  <c r="K119" i="10"/>
  <c r="J119" i="10"/>
  <c r="G119" i="10"/>
  <c r="E119" i="10"/>
  <c r="K118" i="10"/>
  <c r="J118" i="10"/>
  <c r="E118" i="10"/>
  <c r="K117" i="10"/>
  <c r="J117" i="10"/>
  <c r="G117" i="10"/>
  <c r="E117" i="10"/>
  <c r="K116" i="10"/>
  <c r="J116" i="10"/>
  <c r="G116" i="10"/>
  <c r="E116" i="10"/>
  <c r="K115" i="10"/>
  <c r="J115" i="10"/>
  <c r="E115" i="10"/>
  <c r="C115" i="10"/>
  <c r="K114" i="10"/>
  <c r="J114" i="10"/>
  <c r="I114" i="10"/>
  <c r="E114" i="10"/>
  <c r="K113" i="10"/>
  <c r="J113" i="10"/>
  <c r="I113" i="10"/>
  <c r="G113" i="10"/>
  <c r="E113" i="10"/>
  <c r="K112" i="10"/>
  <c r="J112" i="10"/>
  <c r="E112" i="10"/>
  <c r="C112" i="10"/>
  <c r="K111" i="10"/>
  <c r="J111" i="10"/>
  <c r="I111" i="10"/>
  <c r="G111" i="10"/>
  <c r="E111" i="10"/>
  <c r="K110" i="10"/>
  <c r="J110" i="10"/>
  <c r="I110" i="10"/>
  <c r="E110" i="10"/>
  <c r="H108" i="10"/>
  <c r="F108" i="10"/>
  <c r="B108" i="10"/>
  <c r="D108" i="10" s="1"/>
  <c r="K105" i="10"/>
  <c r="J105" i="10"/>
  <c r="I105" i="10"/>
  <c r="G105" i="10"/>
  <c r="E105" i="10"/>
  <c r="C105" i="10"/>
  <c r="I103" i="10"/>
  <c r="H103" i="10"/>
  <c r="F103" i="10"/>
  <c r="E103" i="10"/>
  <c r="D103" i="10"/>
  <c r="J103" i="10" s="1"/>
  <c r="B103" i="10"/>
  <c r="C100" i="10" s="1"/>
  <c r="K101" i="10"/>
  <c r="J101" i="10"/>
  <c r="I101" i="10"/>
  <c r="G101" i="10"/>
  <c r="E101" i="10"/>
  <c r="C101" i="10"/>
  <c r="K100" i="10"/>
  <c r="J100" i="10"/>
  <c r="I100" i="10"/>
  <c r="E100" i="10"/>
  <c r="K99" i="10"/>
  <c r="J99" i="10"/>
  <c r="I99" i="10"/>
  <c r="K98" i="10"/>
  <c r="J98" i="10"/>
  <c r="I98" i="10"/>
  <c r="G98" i="10"/>
  <c r="E98" i="10"/>
  <c r="C98" i="10"/>
  <c r="K97" i="10"/>
  <c r="J97" i="10"/>
  <c r="I97" i="10"/>
  <c r="G97" i="10"/>
  <c r="C97" i="10"/>
  <c r="K96" i="10"/>
  <c r="J96" i="10"/>
  <c r="I96" i="10"/>
  <c r="C96" i="10"/>
  <c r="K95" i="10"/>
  <c r="J95" i="10"/>
  <c r="I95" i="10"/>
  <c r="G95" i="10"/>
  <c r="E95" i="10"/>
  <c r="K94" i="10"/>
  <c r="J94" i="10"/>
  <c r="I94" i="10"/>
  <c r="G94" i="10"/>
  <c r="C94" i="10"/>
  <c r="K93" i="10"/>
  <c r="J93" i="10"/>
  <c r="I93" i="10"/>
  <c r="E93" i="10"/>
  <c r="C93" i="10"/>
  <c r="K92" i="10"/>
  <c r="J92" i="10"/>
  <c r="I92" i="10"/>
  <c r="E92" i="10"/>
  <c r="K91" i="10"/>
  <c r="J91" i="10"/>
  <c r="I91" i="10"/>
  <c r="E91" i="10"/>
  <c r="K90" i="10"/>
  <c r="J90" i="10"/>
  <c r="I90" i="10"/>
  <c r="E90" i="10"/>
  <c r="C90" i="10"/>
  <c r="H87" i="10"/>
  <c r="I65" i="10" s="1"/>
  <c r="G87" i="10"/>
  <c r="F87" i="10"/>
  <c r="D87" i="10"/>
  <c r="C87" i="10"/>
  <c r="B87" i="10"/>
  <c r="K85" i="10"/>
  <c r="J85" i="10"/>
  <c r="G85" i="10"/>
  <c r="C85" i="10"/>
  <c r="K84" i="10"/>
  <c r="J84" i="10"/>
  <c r="G84" i="10"/>
  <c r="C84" i="10"/>
  <c r="K83" i="10"/>
  <c r="J83" i="10"/>
  <c r="C83" i="10"/>
  <c r="K82" i="10"/>
  <c r="J82" i="10"/>
  <c r="G82" i="10"/>
  <c r="C82" i="10"/>
  <c r="K81" i="10"/>
  <c r="J81" i="10"/>
  <c r="I81" i="10"/>
  <c r="G81" i="10"/>
  <c r="C81" i="10"/>
  <c r="K80" i="10"/>
  <c r="J80" i="10"/>
  <c r="G80" i="10"/>
  <c r="C80" i="10"/>
  <c r="K79" i="10"/>
  <c r="J79" i="10"/>
  <c r="E79" i="10"/>
  <c r="C79" i="10"/>
  <c r="K78" i="10"/>
  <c r="J78" i="10"/>
  <c r="G78" i="10"/>
  <c r="C78" i="10"/>
  <c r="K77" i="10"/>
  <c r="J77" i="10"/>
  <c r="G77" i="10"/>
  <c r="C77" i="10"/>
  <c r="K76" i="10"/>
  <c r="J76" i="10"/>
  <c r="G76" i="10"/>
  <c r="C76" i="10"/>
  <c r="K75" i="10"/>
  <c r="J75" i="10"/>
  <c r="C75" i="10"/>
  <c r="K74" i="10"/>
  <c r="J74" i="10"/>
  <c r="G74" i="10"/>
  <c r="C74" i="10"/>
  <c r="K73" i="10"/>
  <c r="J73" i="10"/>
  <c r="G73" i="10"/>
  <c r="C73" i="10"/>
  <c r="K72" i="10"/>
  <c r="J72" i="10"/>
  <c r="G72" i="10"/>
  <c r="C72" i="10"/>
  <c r="K71" i="10"/>
  <c r="J71" i="10"/>
  <c r="C71" i="10"/>
  <c r="K70" i="10"/>
  <c r="J70" i="10"/>
  <c r="G70" i="10"/>
  <c r="C70" i="10"/>
  <c r="K69" i="10"/>
  <c r="J69" i="10"/>
  <c r="G69" i="10"/>
  <c r="C69" i="10"/>
  <c r="K68" i="10"/>
  <c r="J68" i="10"/>
  <c r="G68" i="10"/>
  <c r="C68" i="10"/>
  <c r="K67" i="10"/>
  <c r="J67" i="10"/>
  <c r="G67" i="10"/>
  <c r="C67" i="10"/>
  <c r="K66" i="10"/>
  <c r="J66" i="10"/>
  <c r="G66" i="10"/>
  <c r="C66" i="10"/>
  <c r="K65" i="10"/>
  <c r="J65" i="10"/>
  <c r="G65" i="10"/>
  <c r="C65" i="10"/>
  <c r="K64" i="10"/>
  <c r="J64" i="10"/>
  <c r="G64" i="10"/>
  <c r="C64" i="10"/>
  <c r="H62" i="10"/>
  <c r="F62" i="10"/>
  <c r="D62" i="10"/>
  <c r="B62" i="10"/>
  <c r="K59" i="10"/>
  <c r="J59" i="10"/>
  <c r="I59" i="10"/>
  <c r="G59" i="10"/>
  <c r="E59" i="10"/>
  <c r="C59" i="10"/>
  <c r="H57" i="10"/>
  <c r="G57" i="10"/>
  <c r="F57" i="10"/>
  <c r="G53" i="10" s="1"/>
  <c r="D57" i="10"/>
  <c r="C57" i="10"/>
  <c r="B57" i="10"/>
  <c r="K55" i="10"/>
  <c r="J55" i="10"/>
  <c r="I55" i="10"/>
  <c r="G55" i="10"/>
  <c r="C55" i="10"/>
  <c r="K54" i="10"/>
  <c r="J54" i="10"/>
  <c r="G54" i="10"/>
  <c r="E54" i="10"/>
  <c r="C54" i="10"/>
  <c r="K53" i="10"/>
  <c r="J53" i="10"/>
  <c r="C53" i="10"/>
  <c r="K52" i="10"/>
  <c r="J52" i="10"/>
  <c r="G52" i="10"/>
  <c r="C52" i="10"/>
  <c r="K51" i="10"/>
  <c r="J51" i="10"/>
  <c r="I51" i="10"/>
  <c r="G51" i="10"/>
  <c r="C51" i="10"/>
  <c r="K50" i="10"/>
  <c r="J50" i="10"/>
  <c r="G50" i="10"/>
  <c r="E50" i="10"/>
  <c r="C50" i="10"/>
  <c r="K49" i="10"/>
  <c r="J49" i="10"/>
  <c r="C49" i="10"/>
  <c r="K48" i="10"/>
  <c r="J48" i="10"/>
  <c r="G48" i="10"/>
  <c r="C48" i="10"/>
  <c r="K47" i="10"/>
  <c r="J47" i="10"/>
  <c r="G47" i="10"/>
  <c r="C47" i="10"/>
  <c r="K46" i="10"/>
  <c r="J46" i="10"/>
  <c r="G46" i="10"/>
  <c r="E46" i="10"/>
  <c r="C46" i="10"/>
  <c r="I43" i="10"/>
  <c r="H43" i="10"/>
  <c r="F43" i="10"/>
  <c r="E43" i="10"/>
  <c r="D43" i="10"/>
  <c r="B43" i="10"/>
  <c r="K41" i="10"/>
  <c r="J41" i="10"/>
  <c r="I41" i="10"/>
  <c r="E41" i="10"/>
  <c r="K40" i="10"/>
  <c r="J40" i="10"/>
  <c r="I40" i="10"/>
  <c r="E40" i="10"/>
  <c r="K39" i="10"/>
  <c r="J39" i="10"/>
  <c r="I39" i="10"/>
  <c r="G39" i="10"/>
  <c r="E39" i="10"/>
  <c r="K38" i="10"/>
  <c r="J38" i="10"/>
  <c r="I38" i="10"/>
  <c r="E38" i="10"/>
  <c r="K37" i="10"/>
  <c r="J37" i="10"/>
  <c r="I37" i="10"/>
  <c r="E37" i="10"/>
  <c r="K36" i="10"/>
  <c r="J36" i="10"/>
  <c r="I36" i="10"/>
  <c r="E36" i="10"/>
  <c r="C36" i="10"/>
  <c r="K35" i="10"/>
  <c r="J35" i="10"/>
  <c r="I35" i="10"/>
  <c r="E35" i="10"/>
  <c r="K34" i="10"/>
  <c r="J34" i="10"/>
  <c r="I34" i="10"/>
  <c r="E34" i="10"/>
  <c r="C34" i="10"/>
  <c r="K33" i="10"/>
  <c r="J33" i="10"/>
  <c r="I33" i="10"/>
  <c r="E33" i="10"/>
  <c r="K32" i="10"/>
  <c r="J32" i="10"/>
  <c r="I32" i="10"/>
  <c r="E32" i="10"/>
  <c r="K31" i="10"/>
  <c r="J31" i="10"/>
  <c r="I31" i="10"/>
  <c r="G31" i="10"/>
  <c r="E31" i="10"/>
  <c r="K30" i="10"/>
  <c r="J30" i="10"/>
  <c r="I30" i="10"/>
  <c r="E30" i="10"/>
  <c r="K29" i="10"/>
  <c r="J29" i="10"/>
  <c r="I29" i="10"/>
  <c r="E29" i="10"/>
  <c r="K28" i="10"/>
  <c r="J28" i="10"/>
  <c r="I28" i="10"/>
  <c r="E28" i="10"/>
  <c r="C28" i="10"/>
  <c r="K27" i="10"/>
  <c r="J27" i="10"/>
  <c r="I27" i="10"/>
  <c r="E27" i="10"/>
  <c r="K26" i="10"/>
  <c r="J26" i="10"/>
  <c r="I26" i="10"/>
  <c r="E26" i="10"/>
  <c r="C26" i="10"/>
  <c r="K25" i="10"/>
  <c r="J25" i="10"/>
  <c r="I25" i="10"/>
  <c r="E25" i="10"/>
  <c r="H23" i="10"/>
  <c r="F23" i="10"/>
  <c r="D23" i="10"/>
  <c r="B23" i="10"/>
  <c r="K20" i="10"/>
  <c r="J20" i="10"/>
  <c r="I20" i="10"/>
  <c r="G20" i="10"/>
  <c r="E20" i="10"/>
  <c r="C20" i="10"/>
  <c r="H18" i="10"/>
  <c r="G18" i="10"/>
  <c r="F18" i="10"/>
  <c r="G14" i="10" s="1"/>
  <c r="D18" i="10"/>
  <c r="C18" i="10"/>
  <c r="B18" i="10"/>
  <c r="K16" i="10"/>
  <c r="J16" i="10"/>
  <c r="I16" i="10"/>
  <c r="G16" i="10"/>
  <c r="C16" i="10"/>
  <c r="K15" i="10"/>
  <c r="J15" i="10"/>
  <c r="G15" i="10"/>
  <c r="E15" i="10"/>
  <c r="C15" i="10"/>
  <c r="K14" i="10"/>
  <c r="J14" i="10"/>
  <c r="C14" i="10"/>
  <c r="K13" i="10"/>
  <c r="J13" i="10"/>
  <c r="G13" i="10"/>
  <c r="C13" i="10"/>
  <c r="K12" i="10"/>
  <c r="J12" i="10"/>
  <c r="G12" i="10"/>
  <c r="E12" i="10"/>
  <c r="C12" i="10"/>
  <c r="K11" i="10"/>
  <c r="J11" i="10"/>
  <c r="G11" i="10"/>
  <c r="E11" i="10"/>
  <c r="C11" i="10"/>
  <c r="K10" i="10"/>
  <c r="J10" i="10"/>
  <c r="C10" i="10"/>
  <c r="K9" i="10"/>
  <c r="J9" i="10"/>
  <c r="G9" i="10"/>
  <c r="C9" i="10"/>
  <c r="K8" i="10"/>
  <c r="J8" i="10"/>
  <c r="G8" i="10"/>
  <c r="E8" i="10"/>
  <c r="C8" i="10"/>
  <c r="K7" i="10"/>
  <c r="J7" i="10"/>
  <c r="G7" i="10"/>
  <c r="E7" i="10"/>
  <c r="C7" i="10"/>
  <c r="H5" i="10"/>
  <c r="F5" i="10"/>
  <c r="D5" i="10"/>
  <c r="B5" i="10"/>
  <c r="H46" i="9"/>
  <c r="F46" i="9"/>
  <c r="G43" i="9" s="1"/>
  <c r="D46" i="9"/>
  <c r="B46" i="9"/>
  <c r="K44" i="9"/>
  <c r="J44" i="9"/>
  <c r="G44" i="9"/>
  <c r="K43" i="9"/>
  <c r="J43" i="9"/>
  <c r="K42" i="9"/>
  <c r="J42" i="9"/>
  <c r="G42" i="9"/>
  <c r="K41" i="9"/>
  <c r="J41" i="9"/>
  <c r="G41" i="9"/>
  <c r="E41" i="9"/>
  <c r="C41" i="9"/>
  <c r="K40" i="9"/>
  <c r="J40" i="9"/>
  <c r="G40" i="9"/>
  <c r="E40" i="9"/>
  <c r="K39" i="9"/>
  <c r="J39" i="9"/>
  <c r="C39" i="9"/>
  <c r="K38" i="9"/>
  <c r="J38" i="9"/>
  <c r="G38" i="9"/>
  <c r="K37" i="9"/>
  <c r="J37" i="9"/>
  <c r="G37" i="9"/>
  <c r="E37" i="9"/>
  <c r="K36" i="9"/>
  <c r="J36" i="9"/>
  <c r="G36" i="9"/>
  <c r="E36" i="9"/>
  <c r="K35" i="9"/>
  <c r="J35" i="9"/>
  <c r="C35" i="9"/>
  <c r="K34" i="9"/>
  <c r="J34" i="9"/>
  <c r="G34" i="9"/>
  <c r="K33" i="9"/>
  <c r="J33" i="9"/>
  <c r="G33" i="9"/>
  <c r="E33" i="9"/>
  <c r="K32" i="9"/>
  <c r="J32" i="9"/>
  <c r="G32" i="9"/>
  <c r="E32" i="9"/>
  <c r="K31" i="9"/>
  <c r="J31" i="9"/>
  <c r="K30" i="9"/>
  <c r="J30" i="9"/>
  <c r="G30" i="9"/>
  <c r="K29" i="9"/>
  <c r="J29" i="9"/>
  <c r="G29" i="9"/>
  <c r="E29" i="9"/>
  <c r="K28" i="9"/>
  <c r="J28" i="9"/>
  <c r="G28" i="9"/>
  <c r="E28" i="9"/>
  <c r="K27" i="9"/>
  <c r="J27" i="9"/>
  <c r="K26" i="9"/>
  <c r="J26" i="9"/>
  <c r="I26" i="9"/>
  <c r="G26" i="9"/>
  <c r="K25" i="9"/>
  <c r="J25" i="9"/>
  <c r="G25" i="9"/>
  <c r="E25" i="9"/>
  <c r="C25" i="9"/>
  <c r="K24" i="9"/>
  <c r="J24" i="9"/>
  <c r="G24" i="9"/>
  <c r="E24" i="9"/>
  <c r="K23" i="9"/>
  <c r="J23" i="9"/>
  <c r="K22" i="9"/>
  <c r="J22" i="9"/>
  <c r="G22" i="9"/>
  <c r="K21" i="9"/>
  <c r="J21" i="9"/>
  <c r="G21" i="9"/>
  <c r="E21" i="9"/>
  <c r="C21" i="9"/>
  <c r="K20" i="9"/>
  <c r="J20" i="9"/>
  <c r="G20" i="9"/>
  <c r="E20" i="9"/>
  <c r="K19" i="9"/>
  <c r="J19" i="9"/>
  <c r="C19" i="9"/>
  <c r="K18" i="9"/>
  <c r="J18" i="9"/>
  <c r="G18" i="9"/>
  <c r="K17" i="9"/>
  <c r="J17" i="9"/>
  <c r="G17" i="9"/>
  <c r="E17" i="9"/>
  <c r="K16" i="9"/>
  <c r="J16" i="9"/>
  <c r="G16" i="9"/>
  <c r="E16" i="9"/>
  <c r="K15" i="9"/>
  <c r="J15" i="9"/>
  <c r="C15" i="9"/>
  <c r="K14" i="9"/>
  <c r="J14" i="9"/>
  <c r="G14" i="9"/>
  <c r="K13" i="9"/>
  <c r="J13" i="9"/>
  <c r="I13" i="9"/>
  <c r="G13" i="9"/>
  <c r="E13" i="9"/>
  <c r="C13" i="9"/>
  <c r="K12" i="9"/>
  <c r="J12" i="9"/>
  <c r="G12" i="9"/>
  <c r="E12" i="9"/>
  <c r="K11" i="9"/>
  <c r="J11" i="9"/>
  <c r="G11" i="9"/>
  <c r="C11" i="9"/>
  <c r="K10" i="9"/>
  <c r="J10" i="9"/>
  <c r="G10" i="9"/>
  <c r="K9" i="9"/>
  <c r="J9" i="9"/>
  <c r="G9" i="9"/>
  <c r="E9" i="9"/>
  <c r="K8" i="9"/>
  <c r="J8" i="9"/>
  <c r="G8" i="9"/>
  <c r="E8" i="9"/>
  <c r="K7" i="9"/>
  <c r="J7" i="9"/>
  <c r="G7" i="9"/>
  <c r="B5" i="9"/>
  <c r="K242" i="8"/>
  <c r="J242" i="8"/>
  <c r="I242" i="8"/>
  <c r="G242" i="8"/>
  <c r="E242" i="8"/>
  <c r="C242" i="8"/>
  <c r="K240" i="8"/>
  <c r="J240" i="8"/>
  <c r="I240" i="8"/>
  <c r="G240" i="8"/>
  <c r="E240" i="8"/>
  <c r="C240" i="8"/>
  <c r="K238" i="8"/>
  <c r="H238" i="8"/>
  <c r="I238" i="8" s="1"/>
  <c r="G238" i="8"/>
  <c r="F238" i="8"/>
  <c r="D238" i="8"/>
  <c r="C238" i="8"/>
  <c r="B238" i="8"/>
  <c r="K236" i="8"/>
  <c r="J236" i="8"/>
  <c r="I236" i="8"/>
  <c r="G236" i="8"/>
  <c r="E236" i="8"/>
  <c r="C236" i="8"/>
  <c r="K234" i="8"/>
  <c r="I234" i="8"/>
  <c r="H234" i="8"/>
  <c r="I230" i="8" s="1"/>
  <c r="G234" i="8"/>
  <c r="F234" i="8"/>
  <c r="D234" i="8"/>
  <c r="C234" i="8"/>
  <c r="B234" i="8"/>
  <c r="C231" i="8" s="1"/>
  <c r="K232" i="8"/>
  <c r="J232" i="8"/>
  <c r="I232" i="8"/>
  <c r="G232" i="8"/>
  <c r="C232" i="8"/>
  <c r="K231" i="8"/>
  <c r="J231" i="8"/>
  <c r="G231" i="8"/>
  <c r="K230" i="8"/>
  <c r="J230" i="8"/>
  <c r="G230" i="8"/>
  <c r="E230" i="8"/>
  <c r="C230" i="8"/>
  <c r="K229" i="8"/>
  <c r="J229" i="8"/>
  <c r="G229" i="8"/>
  <c r="C229" i="8"/>
  <c r="K228" i="8"/>
  <c r="J228" i="8"/>
  <c r="G228" i="8"/>
  <c r="C228" i="8"/>
  <c r="K227" i="8"/>
  <c r="J227" i="8"/>
  <c r="G227" i="8"/>
  <c r="K226" i="8"/>
  <c r="J226" i="8"/>
  <c r="I226" i="8"/>
  <c r="G226" i="8"/>
  <c r="C226" i="8"/>
  <c r="K225" i="8"/>
  <c r="J225" i="8"/>
  <c r="G225" i="8"/>
  <c r="C225" i="8"/>
  <c r="I222" i="8"/>
  <c r="H222" i="8"/>
  <c r="F222" i="8"/>
  <c r="G216" i="8" s="1"/>
  <c r="E222" i="8"/>
  <c r="D222" i="8"/>
  <c r="E219" i="8" s="1"/>
  <c r="C222" i="8"/>
  <c r="B222" i="8"/>
  <c r="J222" i="8" s="1"/>
  <c r="K220" i="8"/>
  <c r="J220" i="8"/>
  <c r="I220" i="8"/>
  <c r="G220" i="8"/>
  <c r="E220" i="8"/>
  <c r="K219" i="8"/>
  <c r="J219" i="8"/>
  <c r="I219" i="8"/>
  <c r="K218" i="8"/>
  <c r="J218" i="8"/>
  <c r="I218" i="8"/>
  <c r="E218" i="8"/>
  <c r="K217" i="8"/>
  <c r="J217" i="8"/>
  <c r="I217" i="8"/>
  <c r="E217" i="8"/>
  <c r="C217" i="8"/>
  <c r="K216" i="8"/>
  <c r="J216" i="8"/>
  <c r="I216" i="8"/>
  <c r="E216" i="8"/>
  <c r="K215" i="8"/>
  <c r="J215" i="8"/>
  <c r="I215" i="8"/>
  <c r="C215" i="8"/>
  <c r="K214" i="8"/>
  <c r="J214" i="8"/>
  <c r="I214" i="8"/>
  <c r="E214" i="8"/>
  <c r="K213" i="8"/>
  <c r="J213" i="8"/>
  <c r="I213" i="8"/>
  <c r="E213" i="8"/>
  <c r="C213" i="8"/>
  <c r="K212" i="8"/>
  <c r="J212" i="8"/>
  <c r="I212" i="8"/>
  <c r="E212" i="8"/>
  <c r="K211" i="8"/>
  <c r="J211" i="8"/>
  <c r="I211" i="8"/>
  <c r="E211" i="8"/>
  <c r="C211" i="8"/>
  <c r="K210" i="8"/>
  <c r="J210" i="8"/>
  <c r="I210" i="8"/>
  <c r="E210" i="8"/>
  <c r="K209" i="8"/>
  <c r="J209" i="8"/>
  <c r="I209" i="8"/>
  <c r="E209" i="8"/>
  <c r="C209" i="8"/>
  <c r="K208" i="8"/>
  <c r="J208" i="8"/>
  <c r="I208" i="8"/>
  <c r="G208" i="8"/>
  <c r="E208" i="8"/>
  <c r="K207" i="8"/>
  <c r="J207" i="8"/>
  <c r="I207" i="8"/>
  <c r="E207" i="8"/>
  <c r="C207" i="8"/>
  <c r="K206" i="8"/>
  <c r="J206" i="8"/>
  <c r="I206" i="8"/>
  <c r="E206" i="8"/>
  <c r="K205" i="8"/>
  <c r="J205" i="8"/>
  <c r="I205" i="8"/>
  <c r="E205" i="8"/>
  <c r="K204" i="8"/>
  <c r="J204" i="8"/>
  <c r="I204" i="8"/>
  <c r="E204" i="8"/>
  <c r="C204" i="8"/>
  <c r="K203" i="8"/>
  <c r="J203" i="8"/>
  <c r="I203" i="8"/>
  <c r="E203" i="8"/>
  <c r="C203" i="8"/>
  <c r="I200" i="8"/>
  <c r="H200" i="8"/>
  <c r="I198" i="8" s="1"/>
  <c r="G200" i="8"/>
  <c r="F200" i="8"/>
  <c r="E200" i="8"/>
  <c r="D200" i="8"/>
  <c r="B200" i="8"/>
  <c r="K198" i="8"/>
  <c r="J198" i="8"/>
  <c r="G198" i="8"/>
  <c r="E198" i="8"/>
  <c r="C198" i="8"/>
  <c r="K197" i="8"/>
  <c r="J197" i="8"/>
  <c r="I197" i="8"/>
  <c r="G197" i="8"/>
  <c r="K196" i="8"/>
  <c r="J196" i="8"/>
  <c r="I196" i="8"/>
  <c r="G196" i="8"/>
  <c r="C196" i="8"/>
  <c r="K195" i="8"/>
  <c r="J195" i="8"/>
  <c r="G195" i="8"/>
  <c r="E195" i="8"/>
  <c r="K194" i="8"/>
  <c r="J194" i="8"/>
  <c r="I194" i="8"/>
  <c r="G194" i="8"/>
  <c r="C194" i="8"/>
  <c r="K193" i="8"/>
  <c r="J193" i="8"/>
  <c r="I193" i="8"/>
  <c r="G193" i="8"/>
  <c r="K192" i="8"/>
  <c r="J192" i="8"/>
  <c r="I192" i="8"/>
  <c r="G192" i="8"/>
  <c r="C192" i="8"/>
  <c r="K191" i="8"/>
  <c r="J191" i="8"/>
  <c r="G191" i="8"/>
  <c r="E191" i="8"/>
  <c r="C191" i="8"/>
  <c r="K190" i="8"/>
  <c r="J190" i="8"/>
  <c r="I190" i="8"/>
  <c r="G190" i="8"/>
  <c r="K189" i="8"/>
  <c r="J189" i="8"/>
  <c r="G189" i="8"/>
  <c r="E189" i="8"/>
  <c r="B187" i="8"/>
  <c r="K184" i="8"/>
  <c r="J184" i="8"/>
  <c r="I184" i="8"/>
  <c r="G184" i="8"/>
  <c r="E184" i="8"/>
  <c r="C184" i="8"/>
  <c r="I182" i="8"/>
  <c r="H182" i="8"/>
  <c r="I178" i="8" s="1"/>
  <c r="G182" i="8"/>
  <c r="F182" i="8"/>
  <c r="E182" i="8"/>
  <c r="D182" i="8"/>
  <c r="B182" i="8"/>
  <c r="K180" i="8"/>
  <c r="J180" i="8"/>
  <c r="I180" i="8"/>
  <c r="G180" i="8"/>
  <c r="E180" i="8"/>
  <c r="K179" i="8"/>
  <c r="J179" i="8"/>
  <c r="I179" i="8"/>
  <c r="G179" i="8"/>
  <c r="E179" i="8"/>
  <c r="K178" i="8"/>
  <c r="J178" i="8"/>
  <c r="G178" i="8"/>
  <c r="E178" i="8"/>
  <c r="K177" i="8"/>
  <c r="J177" i="8"/>
  <c r="I177" i="8"/>
  <c r="G177" i="8"/>
  <c r="E177" i="8"/>
  <c r="K174" i="8"/>
  <c r="H174" i="8"/>
  <c r="I169" i="8" s="1"/>
  <c r="G174" i="8"/>
  <c r="F174" i="8"/>
  <c r="G169" i="8" s="1"/>
  <c r="D174" i="8"/>
  <c r="E174" i="8" s="1"/>
  <c r="B174" i="8"/>
  <c r="C174" i="8" s="1"/>
  <c r="K172" i="8"/>
  <c r="J172" i="8"/>
  <c r="I172" i="8"/>
  <c r="G172" i="8"/>
  <c r="K171" i="8"/>
  <c r="J171" i="8"/>
  <c r="G171" i="8"/>
  <c r="E171" i="8"/>
  <c r="K170" i="8"/>
  <c r="J170" i="8"/>
  <c r="I170" i="8"/>
  <c r="G170" i="8"/>
  <c r="E170" i="8"/>
  <c r="K169" i="8"/>
  <c r="J169" i="8"/>
  <c r="E169" i="8"/>
  <c r="C169" i="8"/>
  <c r="K168" i="8"/>
  <c r="J168" i="8"/>
  <c r="I168" i="8"/>
  <c r="G168" i="8"/>
  <c r="K167" i="8"/>
  <c r="J167" i="8"/>
  <c r="G167" i="8"/>
  <c r="E167" i="8"/>
  <c r="K166" i="8"/>
  <c r="J166" i="8"/>
  <c r="I166" i="8"/>
  <c r="G166" i="8"/>
  <c r="E166" i="8"/>
  <c r="F164" i="8"/>
  <c r="B164" i="8"/>
  <c r="D164" i="8" s="1"/>
  <c r="H164" i="8" s="1"/>
  <c r="K161" i="8"/>
  <c r="J161" i="8"/>
  <c r="I161" i="8"/>
  <c r="G161" i="8"/>
  <c r="E161" i="8"/>
  <c r="C161" i="8"/>
  <c r="H159" i="8"/>
  <c r="F159" i="8"/>
  <c r="G154" i="8" s="1"/>
  <c r="E159" i="8"/>
  <c r="D159" i="8"/>
  <c r="E154" i="8" s="1"/>
  <c r="B159" i="8"/>
  <c r="C159" i="8" s="1"/>
  <c r="K157" i="8"/>
  <c r="J157" i="8"/>
  <c r="G157" i="8"/>
  <c r="E157" i="8"/>
  <c r="C157" i="8"/>
  <c r="K156" i="8"/>
  <c r="J156" i="8"/>
  <c r="G156" i="8"/>
  <c r="C156" i="8"/>
  <c r="K155" i="8"/>
  <c r="J155" i="8"/>
  <c r="E155" i="8"/>
  <c r="C155" i="8"/>
  <c r="K154" i="8"/>
  <c r="J154" i="8"/>
  <c r="C154" i="8"/>
  <c r="K151" i="8"/>
  <c r="J151" i="8"/>
  <c r="H151" i="8"/>
  <c r="I151" i="8" s="1"/>
  <c r="G151" i="8"/>
  <c r="F151" i="8"/>
  <c r="D151" i="8"/>
  <c r="E151" i="8" s="1"/>
  <c r="C151" i="8"/>
  <c r="B151" i="8"/>
  <c r="C149" i="8" s="1"/>
  <c r="K149" i="8"/>
  <c r="J149" i="8"/>
  <c r="I149" i="8"/>
  <c r="G149" i="8"/>
  <c r="H147" i="8"/>
  <c r="F147" i="8"/>
  <c r="B147" i="8"/>
  <c r="D147" i="8" s="1"/>
  <c r="K144" i="8"/>
  <c r="J144" i="8"/>
  <c r="I144" i="8"/>
  <c r="G144" i="8"/>
  <c r="E144" i="8"/>
  <c r="C144" i="8"/>
  <c r="I142" i="8"/>
  <c r="H142" i="8"/>
  <c r="I140" i="8" s="1"/>
  <c r="F142" i="8"/>
  <c r="G142" i="8" s="1"/>
  <c r="D142" i="8"/>
  <c r="E138" i="8" s="1"/>
  <c r="B142" i="8"/>
  <c r="C138" i="8" s="1"/>
  <c r="K140" i="8"/>
  <c r="J140" i="8"/>
  <c r="G140" i="8"/>
  <c r="C140" i="8"/>
  <c r="K139" i="8"/>
  <c r="J139" i="8"/>
  <c r="I139" i="8"/>
  <c r="G139" i="8"/>
  <c r="K138" i="8"/>
  <c r="J138" i="8"/>
  <c r="G138" i="8"/>
  <c r="K137" i="8"/>
  <c r="J137" i="8"/>
  <c r="I137" i="8"/>
  <c r="G137" i="8"/>
  <c r="C137" i="8"/>
  <c r="K136" i="8"/>
  <c r="J136" i="8"/>
  <c r="G136" i="8"/>
  <c r="C136" i="8"/>
  <c r="K135" i="8"/>
  <c r="J135" i="8"/>
  <c r="I135" i="8"/>
  <c r="G135" i="8"/>
  <c r="K134" i="8"/>
  <c r="J134" i="8"/>
  <c r="G134" i="8"/>
  <c r="E134" i="8"/>
  <c r="I131" i="8"/>
  <c r="H131" i="8"/>
  <c r="F131" i="8"/>
  <c r="G127" i="8" s="1"/>
  <c r="E131" i="8"/>
  <c r="D131" i="8"/>
  <c r="J131" i="8" s="1"/>
  <c r="B131" i="8"/>
  <c r="C131" i="8" s="1"/>
  <c r="K129" i="8"/>
  <c r="J129" i="8"/>
  <c r="G129" i="8"/>
  <c r="E129" i="8"/>
  <c r="C129" i="8"/>
  <c r="K128" i="8"/>
  <c r="J128" i="8"/>
  <c r="G128" i="8"/>
  <c r="C128" i="8"/>
  <c r="K127" i="8"/>
  <c r="J127" i="8"/>
  <c r="E127" i="8"/>
  <c r="C127" i="8"/>
  <c r="F125" i="8"/>
  <c r="D125" i="8"/>
  <c r="H125" i="8" s="1"/>
  <c r="B125" i="8"/>
  <c r="K122" i="8"/>
  <c r="J122" i="8"/>
  <c r="I122" i="8"/>
  <c r="G122" i="8"/>
  <c r="E122" i="8"/>
  <c r="C122" i="8"/>
  <c r="H120" i="8"/>
  <c r="I120" i="8" s="1"/>
  <c r="G120" i="8"/>
  <c r="F120" i="8"/>
  <c r="D120" i="8"/>
  <c r="J120" i="8" s="1"/>
  <c r="C120" i="8"/>
  <c r="B120" i="8"/>
  <c r="C116" i="8" s="1"/>
  <c r="K118" i="8"/>
  <c r="J118" i="8"/>
  <c r="I118" i="8"/>
  <c r="G118" i="8"/>
  <c r="C118" i="8"/>
  <c r="K117" i="8"/>
  <c r="J117" i="8"/>
  <c r="E117" i="8"/>
  <c r="C117" i="8"/>
  <c r="K116" i="8"/>
  <c r="J116" i="8"/>
  <c r="I116" i="8"/>
  <c r="K115" i="8"/>
  <c r="J115" i="8"/>
  <c r="E115" i="8"/>
  <c r="C115" i="8"/>
  <c r="K114" i="8"/>
  <c r="J114" i="8"/>
  <c r="I114" i="8"/>
  <c r="G114" i="8"/>
  <c r="C114" i="8"/>
  <c r="K113" i="8"/>
  <c r="J113" i="8"/>
  <c r="E113" i="8"/>
  <c r="C113" i="8"/>
  <c r="K112" i="8"/>
  <c r="J112" i="8"/>
  <c r="I112" i="8"/>
  <c r="K111" i="8"/>
  <c r="J111" i="8"/>
  <c r="E111" i="8"/>
  <c r="C111" i="8"/>
  <c r="K110" i="8"/>
  <c r="J110" i="8"/>
  <c r="I110" i="8"/>
  <c r="G110" i="8"/>
  <c r="C110" i="8"/>
  <c r="K109" i="8"/>
  <c r="J109" i="8"/>
  <c r="E109" i="8"/>
  <c r="C109" i="8"/>
  <c r="K108" i="8"/>
  <c r="J108" i="8"/>
  <c r="I108" i="8"/>
  <c r="K107" i="8"/>
  <c r="J107" i="8"/>
  <c r="E107" i="8"/>
  <c r="C107" i="8"/>
  <c r="K106" i="8"/>
  <c r="J106" i="8"/>
  <c r="I106" i="8"/>
  <c r="G106" i="8"/>
  <c r="C106" i="8"/>
  <c r="K105" i="8"/>
  <c r="J105" i="8"/>
  <c r="E105" i="8"/>
  <c r="C105" i="8"/>
  <c r="I102" i="8"/>
  <c r="H102" i="8"/>
  <c r="I100" i="8" s="1"/>
  <c r="F102" i="8"/>
  <c r="G102" i="8" s="1"/>
  <c r="E102" i="8"/>
  <c r="D102" i="8"/>
  <c r="B102" i="8"/>
  <c r="C98" i="8" s="1"/>
  <c r="K100" i="8"/>
  <c r="J100" i="8"/>
  <c r="G100" i="8"/>
  <c r="E100" i="8"/>
  <c r="C100" i="8"/>
  <c r="K99" i="8"/>
  <c r="J99" i="8"/>
  <c r="I99" i="8"/>
  <c r="G99" i="8"/>
  <c r="K98" i="8"/>
  <c r="J98" i="8"/>
  <c r="G98" i="8"/>
  <c r="E98" i="8"/>
  <c r="K97" i="8"/>
  <c r="J97" i="8"/>
  <c r="I97" i="8"/>
  <c r="G97" i="8"/>
  <c r="C97" i="8"/>
  <c r="K96" i="8"/>
  <c r="J96" i="8"/>
  <c r="G96" i="8"/>
  <c r="E96" i="8"/>
  <c r="C96" i="8"/>
  <c r="K95" i="8"/>
  <c r="J95" i="8"/>
  <c r="I95" i="8"/>
  <c r="G95" i="8"/>
  <c r="K94" i="8"/>
  <c r="J94" i="8"/>
  <c r="G94" i="8"/>
  <c r="E94" i="8"/>
  <c r="K93" i="8"/>
  <c r="J93" i="8"/>
  <c r="I93" i="8"/>
  <c r="G93" i="8"/>
  <c r="C93" i="8"/>
  <c r="K92" i="8"/>
  <c r="J92" i="8"/>
  <c r="G92" i="8"/>
  <c r="E92" i="8"/>
  <c r="C92" i="8"/>
  <c r="K91" i="8"/>
  <c r="J91" i="8"/>
  <c r="I91" i="8"/>
  <c r="G91" i="8"/>
  <c r="K90" i="8"/>
  <c r="J90" i="8"/>
  <c r="G90" i="8"/>
  <c r="E90" i="8"/>
  <c r="D88" i="8"/>
  <c r="H88" i="8" s="1"/>
  <c r="B88" i="8"/>
  <c r="F88" i="8" s="1"/>
  <c r="K85" i="8"/>
  <c r="J85" i="8"/>
  <c r="I85" i="8"/>
  <c r="G85" i="8"/>
  <c r="E85" i="8"/>
  <c r="C85" i="8"/>
  <c r="K83" i="8"/>
  <c r="H83" i="8"/>
  <c r="I78" i="8" s="1"/>
  <c r="G83" i="8"/>
  <c r="F83" i="8"/>
  <c r="G78" i="8" s="1"/>
  <c r="D83" i="8"/>
  <c r="E83" i="8" s="1"/>
  <c r="C83" i="8"/>
  <c r="B83" i="8"/>
  <c r="J83" i="8" s="1"/>
  <c r="K81" i="8"/>
  <c r="J81" i="8"/>
  <c r="I81" i="8"/>
  <c r="G81" i="8"/>
  <c r="K80" i="8"/>
  <c r="J80" i="8"/>
  <c r="G80" i="8"/>
  <c r="E80" i="8"/>
  <c r="K79" i="8"/>
  <c r="J79" i="8"/>
  <c r="I79" i="8"/>
  <c r="G79" i="8"/>
  <c r="K78" i="8"/>
  <c r="J78" i="8"/>
  <c r="E78" i="8"/>
  <c r="C78" i="8"/>
  <c r="K77" i="8"/>
  <c r="J77" i="8"/>
  <c r="I77" i="8"/>
  <c r="G77" i="8"/>
  <c r="K76" i="8"/>
  <c r="J76" i="8"/>
  <c r="G76" i="8"/>
  <c r="E76" i="8"/>
  <c r="K75" i="8"/>
  <c r="J75" i="8"/>
  <c r="I75" i="8"/>
  <c r="G75" i="8"/>
  <c r="K74" i="8"/>
  <c r="J74" i="8"/>
  <c r="E74" i="8"/>
  <c r="C74" i="8"/>
  <c r="K73" i="8"/>
  <c r="J73" i="8"/>
  <c r="I73" i="8"/>
  <c r="G73" i="8"/>
  <c r="K72" i="8"/>
  <c r="J72" i="8"/>
  <c r="G72" i="8"/>
  <c r="E72" i="8"/>
  <c r="I69" i="8"/>
  <c r="H69" i="8"/>
  <c r="F69" i="8"/>
  <c r="G64" i="8" s="1"/>
  <c r="E69" i="8"/>
  <c r="D69" i="8"/>
  <c r="E64" i="8" s="1"/>
  <c r="B69" i="8"/>
  <c r="C69" i="8" s="1"/>
  <c r="K67" i="8"/>
  <c r="J67" i="8"/>
  <c r="G67" i="8"/>
  <c r="E67" i="8"/>
  <c r="C67" i="8"/>
  <c r="K66" i="8"/>
  <c r="J66" i="8"/>
  <c r="I66" i="8"/>
  <c r="G66" i="8"/>
  <c r="C66" i="8"/>
  <c r="K65" i="8"/>
  <c r="J65" i="8"/>
  <c r="E65" i="8"/>
  <c r="C65" i="8"/>
  <c r="K64" i="8"/>
  <c r="J64" i="8"/>
  <c r="I64" i="8"/>
  <c r="C64" i="8"/>
  <c r="K63" i="8"/>
  <c r="J63" i="8"/>
  <c r="G63" i="8"/>
  <c r="E63" i="8"/>
  <c r="C63" i="8"/>
  <c r="K62" i="8"/>
  <c r="J62" i="8"/>
  <c r="I62" i="8"/>
  <c r="G62" i="8"/>
  <c r="C62" i="8"/>
  <c r="K61" i="8"/>
  <c r="J61" i="8"/>
  <c r="E61" i="8"/>
  <c r="C61" i="8"/>
  <c r="K60" i="8"/>
  <c r="J60" i="8"/>
  <c r="I60" i="8"/>
  <c r="C60" i="8"/>
  <c r="K59" i="8"/>
  <c r="J59" i="8"/>
  <c r="G59" i="8"/>
  <c r="E59" i="8"/>
  <c r="C59" i="8"/>
  <c r="K58" i="8"/>
  <c r="J58" i="8"/>
  <c r="I58" i="8"/>
  <c r="G58" i="8"/>
  <c r="C58" i="8"/>
  <c r="K57" i="8"/>
  <c r="J57" i="8"/>
  <c r="E57" i="8"/>
  <c r="C57" i="8"/>
  <c r="K56" i="8"/>
  <c r="J56" i="8"/>
  <c r="I56" i="8"/>
  <c r="C56" i="8"/>
  <c r="K55" i="8"/>
  <c r="J55" i="8"/>
  <c r="G55" i="8"/>
  <c r="E55" i="8"/>
  <c r="C55" i="8"/>
  <c r="K54" i="8"/>
  <c r="J54" i="8"/>
  <c r="I54" i="8"/>
  <c r="G54" i="8"/>
  <c r="C54" i="8"/>
  <c r="K53" i="8"/>
  <c r="J53" i="8"/>
  <c r="E53" i="8"/>
  <c r="C53" i="8"/>
  <c r="K52" i="8"/>
  <c r="J52" i="8"/>
  <c r="I52" i="8"/>
  <c r="C52" i="8"/>
  <c r="K51" i="8"/>
  <c r="J51" i="8"/>
  <c r="G51" i="8"/>
  <c r="E51" i="8"/>
  <c r="C51" i="8"/>
  <c r="K50" i="8"/>
  <c r="J50" i="8"/>
  <c r="I50" i="8"/>
  <c r="G50" i="8"/>
  <c r="C50" i="8"/>
  <c r="K49" i="8"/>
  <c r="J49" i="8"/>
  <c r="E49" i="8"/>
  <c r="C49" i="8"/>
  <c r="K48" i="8"/>
  <c r="J48" i="8"/>
  <c r="I48" i="8"/>
  <c r="C48" i="8"/>
  <c r="K47" i="8"/>
  <c r="J47" i="8"/>
  <c r="G47" i="8"/>
  <c r="E47" i="8"/>
  <c r="C47" i="8"/>
  <c r="B45" i="8"/>
  <c r="F45" i="8" s="1"/>
  <c r="K42" i="8"/>
  <c r="J42" i="8"/>
  <c r="I42" i="8"/>
  <c r="G42" i="8"/>
  <c r="E42" i="8"/>
  <c r="C42" i="8"/>
  <c r="J40" i="8"/>
  <c r="H40" i="8"/>
  <c r="K40" i="8" s="1"/>
  <c r="G40" i="8"/>
  <c r="F40" i="8"/>
  <c r="D40" i="8"/>
  <c r="E40" i="8" s="1"/>
  <c r="C40" i="8"/>
  <c r="B40" i="8"/>
  <c r="K38" i="8"/>
  <c r="J38" i="8"/>
  <c r="I38" i="8"/>
  <c r="G38" i="8"/>
  <c r="K37" i="8"/>
  <c r="J37" i="8"/>
  <c r="G37" i="8"/>
  <c r="E37" i="8"/>
  <c r="K36" i="8"/>
  <c r="J36" i="8"/>
  <c r="I36" i="8"/>
  <c r="G36" i="8"/>
  <c r="K33" i="8"/>
  <c r="H33" i="8"/>
  <c r="I33" i="8" s="1"/>
  <c r="G33" i="8"/>
  <c r="F33" i="8"/>
  <c r="D33" i="8"/>
  <c r="C33" i="8"/>
  <c r="B33" i="8"/>
  <c r="C29" i="8" s="1"/>
  <c r="K31" i="8"/>
  <c r="J31" i="8"/>
  <c r="I31" i="8"/>
  <c r="G31" i="8"/>
  <c r="C31" i="8"/>
  <c r="K30" i="8"/>
  <c r="J30" i="8"/>
  <c r="C30" i="8"/>
  <c r="K29" i="8"/>
  <c r="J29" i="8"/>
  <c r="I29" i="8"/>
  <c r="K28" i="8"/>
  <c r="J28" i="8"/>
  <c r="G28" i="8"/>
  <c r="C28" i="8"/>
  <c r="K27" i="8"/>
  <c r="J27" i="8"/>
  <c r="I27" i="8"/>
  <c r="G27" i="8"/>
  <c r="C27" i="8"/>
  <c r="K26" i="8"/>
  <c r="J26" i="8"/>
  <c r="C26" i="8"/>
  <c r="K25" i="8"/>
  <c r="J25" i="8"/>
  <c r="I25" i="8"/>
  <c r="K24" i="8"/>
  <c r="J24" i="8"/>
  <c r="C24" i="8"/>
  <c r="K23" i="8"/>
  <c r="J23" i="8"/>
  <c r="I23" i="8"/>
  <c r="G23" i="8"/>
  <c r="C23" i="8"/>
  <c r="K22" i="8"/>
  <c r="J22" i="8"/>
  <c r="E22" i="8"/>
  <c r="C22" i="8"/>
  <c r="K21" i="8"/>
  <c r="J21" i="8"/>
  <c r="I21" i="8"/>
  <c r="K20" i="8"/>
  <c r="J20" i="8"/>
  <c r="E20" i="8"/>
  <c r="C20" i="8"/>
  <c r="K19" i="8"/>
  <c r="J19" i="8"/>
  <c r="I19" i="8"/>
  <c r="G19" i="8"/>
  <c r="C19" i="8"/>
  <c r="K18" i="8"/>
  <c r="J18" i="8"/>
  <c r="E18" i="8"/>
  <c r="C18" i="8"/>
  <c r="F16" i="8"/>
  <c r="D16" i="8"/>
  <c r="H16" i="8" s="1"/>
  <c r="B16" i="8"/>
  <c r="K13" i="8"/>
  <c r="J13" i="8"/>
  <c r="I13" i="8"/>
  <c r="G13" i="8"/>
  <c r="E13" i="8"/>
  <c r="C13" i="8"/>
  <c r="K11" i="8"/>
  <c r="H11" i="8"/>
  <c r="I11" i="8" s="1"/>
  <c r="G11" i="8"/>
  <c r="F11" i="8"/>
  <c r="D11" i="8"/>
  <c r="E8" i="8" s="1"/>
  <c r="C11" i="8"/>
  <c r="B11" i="8"/>
  <c r="C7" i="8" s="1"/>
  <c r="K9" i="8"/>
  <c r="J9" i="8"/>
  <c r="I9" i="8"/>
  <c r="G9" i="8"/>
  <c r="C9" i="8"/>
  <c r="K8" i="8"/>
  <c r="J8" i="8"/>
  <c r="C8" i="8"/>
  <c r="K7" i="8"/>
  <c r="J7" i="8"/>
  <c r="I7" i="8"/>
  <c r="B5" i="8"/>
  <c r="D5" i="8" s="1"/>
  <c r="H5" i="8" s="1"/>
  <c r="E41" i="7"/>
  <c r="D41" i="7"/>
  <c r="H41" i="7" s="1"/>
  <c r="J41" i="7" s="1"/>
  <c r="C41" i="7"/>
  <c r="B41" i="7"/>
  <c r="G41" i="7" s="1"/>
  <c r="I41" i="7" s="1"/>
  <c r="J39" i="7"/>
  <c r="I39" i="7"/>
  <c r="H39" i="7"/>
  <c r="G39" i="7"/>
  <c r="J38" i="7"/>
  <c r="I38" i="7"/>
  <c r="H38" i="7"/>
  <c r="G38" i="7"/>
  <c r="J37" i="7"/>
  <c r="I37" i="7"/>
  <c r="H37" i="7"/>
  <c r="G37" i="7"/>
  <c r="J36" i="7"/>
  <c r="I36" i="7"/>
  <c r="H36" i="7"/>
  <c r="G36" i="7"/>
  <c r="J35" i="7"/>
  <c r="I35" i="7"/>
  <c r="H35" i="7"/>
  <c r="G35" i="7"/>
  <c r="J34" i="7"/>
  <c r="I34" i="7"/>
  <c r="H34" i="7"/>
  <c r="G34" i="7"/>
  <c r="J33" i="7"/>
  <c r="I33" i="7"/>
  <c r="H33" i="7"/>
  <c r="G33" i="7"/>
  <c r="J32" i="7"/>
  <c r="I32" i="7"/>
  <c r="H32" i="7"/>
  <c r="G32" i="7"/>
  <c r="J31" i="7"/>
  <c r="I31" i="7"/>
  <c r="H31" i="7"/>
  <c r="G31" i="7"/>
  <c r="J30" i="7"/>
  <c r="I30" i="7"/>
  <c r="H30" i="7"/>
  <c r="G30" i="7"/>
  <c r="J29" i="7"/>
  <c r="I29" i="7"/>
  <c r="H29" i="7"/>
  <c r="G29" i="7"/>
  <c r="J28" i="7"/>
  <c r="I28" i="7"/>
  <c r="H28" i="7"/>
  <c r="G28" i="7"/>
  <c r="J27" i="7"/>
  <c r="I27" i="7"/>
  <c r="H27" i="7"/>
  <c r="G27" i="7"/>
  <c r="J26" i="7"/>
  <c r="I26" i="7"/>
  <c r="H26" i="7"/>
  <c r="G26" i="7"/>
  <c r="J25" i="7"/>
  <c r="I25" i="7"/>
  <c r="H25" i="7"/>
  <c r="G25" i="7"/>
  <c r="J24" i="7"/>
  <c r="I24" i="7"/>
  <c r="H24" i="7"/>
  <c r="G24" i="7"/>
  <c r="J23" i="7"/>
  <c r="I23" i="7"/>
  <c r="H23" i="7"/>
  <c r="G23" i="7"/>
  <c r="J22" i="7"/>
  <c r="I22" i="7"/>
  <c r="H22" i="7"/>
  <c r="G22" i="7"/>
  <c r="J21" i="7"/>
  <c r="I21" i="7"/>
  <c r="H21" i="7"/>
  <c r="G21" i="7"/>
  <c r="J20" i="7"/>
  <c r="I20" i="7"/>
  <c r="H20" i="7"/>
  <c r="G20" i="7"/>
  <c r="J19" i="7"/>
  <c r="I19" i="7"/>
  <c r="H19" i="7"/>
  <c r="G19" i="7"/>
  <c r="J18" i="7"/>
  <c r="I18" i="7"/>
  <c r="H18" i="7"/>
  <c r="G18" i="7"/>
  <c r="J17" i="7"/>
  <c r="I17" i="7"/>
  <c r="H17" i="7"/>
  <c r="G17" i="7"/>
  <c r="J16" i="7"/>
  <c r="I16" i="7"/>
  <c r="H16" i="7"/>
  <c r="G16" i="7"/>
  <c r="J15" i="7"/>
  <c r="I15" i="7"/>
  <c r="H15" i="7"/>
  <c r="G15" i="7"/>
  <c r="I11" i="7"/>
  <c r="G11" i="7"/>
  <c r="E11" i="7"/>
  <c r="D11" i="7"/>
  <c r="C11" i="7"/>
  <c r="C42" i="7" s="1"/>
  <c r="B11" i="7"/>
  <c r="J9" i="7"/>
  <c r="I9" i="7"/>
  <c r="H9" i="7"/>
  <c r="G9" i="7"/>
  <c r="D5" i="7"/>
  <c r="B5" i="7"/>
  <c r="C5" i="7" s="1"/>
  <c r="E5" i="7" s="1"/>
  <c r="G41" i="6"/>
  <c r="I41" i="6" s="1"/>
  <c r="E41" i="6"/>
  <c r="J41" i="6" s="1"/>
  <c r="D41" i="6"/>
  <c r="H41" i="6" s="1"/>
  <c r="C41" i="6"/>
  <c r="B41" i="6"/>
  <c r="J39" i="6"/>
  <c r="I39" i="6"/>
  <c r="H39" i="6"/>
  <c r="G39" i="6"/>
  <c r="J37" i="6"/>
  <c r="I37" i="6"/>
  <c r="H37" i="6"/>
  <c r="G37" i="6"/>
  <c r="J36" i="6"/>
  <c r="I36" i="6"/>
  <c r="H36" i="6"/>
  <c r="G36" i="6"/>
  <c r="J33" i="6"/>
  <c r="I33" i="6"/>
  <c r="H33" i="6"/>
  <c r="G33" i="6"/>
  <c r="J32" i="6"/>
  <c r="I32" i="6"/>
  <c r="H32" i="6"/>
  <c r="G32" i="6"/>
  <c r="J29" i="6"/>
  <c r="I29" i="6"/>
  <c r="H29" i="6"/>
  <c r="G29" i="6"/>
  <c r="J28" i="6"/>
  <c r="I28" i="6"/>
  <c r="H28" i="6"/>
  <c r="G28" i="6"/>
  <c r="J27" i="6"/>
  <c r="I27" i="6"/>
  <c r="H27" i="6"/>
  <c r="G27" i="6"/>
  <c r="J26" i="6"/>
  <c r="I26" i="6"/>
  <c r="H26" i="6"/>
  <c r="G26" i="6"/>
  <c r="J23" i="6"/>
  <c r="I23" i="6"/>
  <c r="H23" i="6"/>
  <c r="G23" i="6"/>
  <c r="J22" i="6"/>
  <c r="I22" i="6"/>
  <c r="H22" i="6"/>
  <c r="G22" i="6"/>
  <c r="J21" i="6"/>
  <c r="I21" i="6"/>
  <c r="H21" i="6"/>
  <c r="G21" i="6"/>
  <c r="J20" i="6"/>
  <c r="I20" i="6"/>
  <c r="H20" i="6"/>
  <c r="G20" i="6"/>
  <c r="J17" i="6"/>
  <c r="I17" i="6"/>
  <c r="H17" i="6"/>
  <c r="G17" i="6"/>
  <c r="J16" i="6"/>
  <c r="I16" i="6"/>
  <c r="H16" i="6"/>
  <c r="G16" i="6"/>
  <c r="J15" i="6"/>
  <c r="I15" i="6"/>
  <c r="H15" i="6"/>
  <c r="G15" i="6"/>
  <c r="J14" i="6"/>
  <c r="I14" i="6"/>
  <c r="H14" i="6"/>
  <c r="G14" i="6"/>
  <c r="J11" i="6"/>
  <c r="I11" i="6"/>
  <c r="H11" i="6"/>
  <c r="G11" i="6"/>
  <c r="J10" i="6"/>
  <c r="I10" i="6"/>
  <c r="H10" i="6"/>
  <c r="G10" i="6"/>
  <c r="J9" i="6"/>
  <c r="I9" i="6"/>
  <c r="H9" i="6"/>
  <c r="G9" i="6"/>
  <c r="J8" i="6"/>
  <c r="I8" i="6"/>
  <c r="H8" i="6"/>
  <c r="G8" i="6"/>
  <c r="E5" i="6"/>
  <c r="D5" i="6"/>
  <c r="B5" i="6"/>
  <c r="C5" i="6" s="1"/>
  <c r="J33" i="5"/>
  <c r="I33" i="5"/>
  <c r="G33" i="5"/>
  <c r="E33" i="5"/>
  <c r="D33" i="5"/>
  <c r="H33" i="5" s="1"/>
  <c r="C33" i="5"/>
  <c r="B33" i="5"/>
  <c r="J31" i="5"/>
  <c r="H31" i="5"/>
  <c r="G31" i="5"/>
  <c r="I31" i="5" s="1"/>
  <c r="J29" i="5"/>
  <c r="I29" i="5"/>
  <c r="H29" i="5"/>
  <c r="G29" i="5"/>
  <c r="J28" i="5"/>
  <c r="H28" i="5"/>
  <c r="G28" i="5"/>
  <c r="I28" i="5" s="1"/>
  <c r="J27" i="5"/>
  <c r="I27" i="5"/>
  <c r="H27" i="5"/>
  <c r="G27" i="5"/>
  <c r="J26" i="5"/>
  <c r="H26" i="5"/>
  <c r="G26" i="5"/>
  <c r="I26" i="5" s="1"/>
  <c r="E25" i="5"/>
  <c r="J25" i="5" s="1"/>
  <c r="D25" i="5"/>
  <c r="H25" i="5" s="1"/>
  <c r="C25" i="5"/>
  <c r="B25" i="5"/>
  <c r="G25" i="5" s="1"/>
  <c r="I25" i="5" s="1"/>
  <c r="J23" i="5"/>
  <c r="I23" i="5"/>
  <c r="H23" i="5"/>
  <c r="G23" i="5"/>
  <c r="J22" i="5"/>
  <c r="I22" i="5"/>
  <c r="H22" i="5"/>
  <c r="G22" i="5"/>
  <c r="J21" i="5"/>
  <c r="I21" i="5"/>
  <c r="H21" i="5"/>
  <c r="G21" i="5"/>
  <c r="J20" i="5"/>
  <c r="I20" i="5"/>
  <c r="H20" i="5"/>
  <c r="G20" i="5"/>
  <c r="J19" i="5"/>
  <c r="E19" i="5"/>
  <c r="D19" i="5"/>
  <c r="H19" i="5" s="1"/>
  <c r="C19" i="5"/>
  <c r="B19" i="5"/>
  <c r="G19" i="5" s="1"/>
  <c r="I19" i="5" s="1"/>
  <c r="J17" i="5"/>
  <c r="I17" i="5"/>
  <c r="H17" i="5"/>
  <c r="G17" i="5"/>
  <c r="J16" i="5"/>
  <c r="H16" i="5"/>
  <c r="G16" i="5"/>
  <c r="I16" i="5" s="1"/>
  <c r="J15" i="5"/>
  <c r="I15" i="5"/>
  <c r="H15" i="5"/>
  <c r="G15" i="5"/>
  <c r="J14" i="5"/>
  <c r="H14" i="5"/>
  <c r="G14" i="5"/>
  <c r="I14" i="5" s="1"/>
  <c r="E13" i="5"/>
  <c r="D13" i="5"/>
  <c r="C13" i="5"/>
  <c r="B13" i="5"/>
  <c r="G13" i="5" s="1"/>
  <c r="I13" i="5" s="1"/>
  <c r="J11" i="5"/>
  <c r="I11" i="5"/>
  <c r="H11" i="5"/>
  <c r="G11" i="5"/>
  <c r="J10" i="5"/>
  <c r="I10" i="5"/>
  <c r="H10" i="5"/>
  <c r="G10" i="5"/>
  <c r="J9" i="5"/>
  <c r="I9" i="5"/>
  <c r="H9" i="5"/>
  <c r="G9" i="5"/>
  <c r="J8" i="5"/>
  <c r="I8" i="5"/>
  <c r="H8" i="5"/>
  <c r="G8" i="5"/>
  <c r="I7" i="5"/>
  <c r="E7" i="5"/>
  <c r="D7" i="5"/>
  <c r="C7" i="5"/>
  <c r="B7" i="5"/>
  <c r="G7" i="5" s="1"/>
  <c r="D5" i="5"/>
  <c r="B5" i="5"/>
  <c r="C5" i="5" s="1"/>
  <c r="E5" i="5" s="1"/>
  <c r="E69" i="4"/>
  <c r="D69" i="4"/>
  <c r="C69" i="4"/>
  <c r="B69"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H69" i="4" s="1"/>
  <c r="G6" i="4"/>
  <c r="G69" i="4" s="1"/>
  <c r="C5" i="4"/>
  <c r="E5" i="4" s="1"/>
  <c r="B5" i="4"/>
  <c r="D5" i="4" s="1"/>
  <c r="E69" i="3"/>
  <c r="D69" i="3"/>
  <c r="C69" i="3"/>
  <c r="B69" i="3"/>
  <c r="H67" i="3"/>
  <c r="J67" i="3" s="1"/>
  <c r="G67" i="3"/>
  <c r="I67" i="3" s="1"/>
  <c r="H66" i="3"/>
  <c r="J66" i="3" s="1"/>
  <c r="G66" i="3"/>
  <c r="I66" i="3" s="1"/>
  <c r="I65" i="3"/>
  <c r="H65" i="3"/>
  <c r="J65" i="3" s="1"/>
  <c r="G65" i="3"/>
  <c r="I64" i="3"/>
  <c r="H64" i="3"/>
  <c r="J64" i="3" s="1"/>
  <c r="G64" i="3"/>
  <c r="H63" i="3"/>
  <c r="J63" i="3" s="1"/>
  <c r="G63" i="3"/>
  <c r="I63" i="3" s="1"/>
  <c r="I62" i="3"/>
  <c r="H62" i="3"/>
  <c r="J62" i="3" s="1"/>
  <c r="G62" i="3"/>
  <c r="H61" i="3"/>
  <c r="J61" i="3" s="1"/>
  <c r="G61" i="3"/>
  <c r="I61" i="3" s="1"/>
  <c r="H60" i="3"/>
  <c r="J60" i="3" s="1"/>
  <c r="G60" i="3"/>
  <c r="I60" i="3" s="1"/>
  <c r="H59" i="3"/>
  <c r="J59" i="3" s="1"/>
  <c r="G59" i="3"/>
  <c r="I59" i="3" s="1"/>
  <c r="I58" i="3"/>
  <c r="H58" i="3"/>
  <c r="J58" i="3" s="1"/>
  <c r="G58" i="3"/>
  <c r="H57" i="3"/>
  <c r="J57" i="3" s="1"/>
  <c r="G57" i="3"/>
  <c r="I57" i="3" s="1"/>
  <c r="I56" i="3"/>
  <c r="H56" i="3"/>
  <c r="J56" i="3" s="1"/>
  <c r="G56" i="3"/>
  <c r="I55" i="3"/>
  <c r="H55" i="3"/>
  <c r="J55" i="3" s="1"/>
  <c r="G55" i="3"/>
  <c r="H54" i="3"/>
  <c r="J54" i="3" s="1"/>
  <c r="G54" i="3"/>
  <c r="I54" i="3" s="1"/>
  <c r="H53" i="3"/>
  <c r="J53" i="3" s="1"/>
  <c r="G53" i="3"/>
  <c r="I53" i="3" s="1"/>
  <c r="H52" i="3"/>
  <c r="J52" i="3" s="1"/>
  <c r="G52" i="3"/>
  <c r="I52" i="3" s="1"/>
  <c r="H51" i="3"/>
  <c r="J51" i="3" s="1"/>
  <c r="G51" i="3"/>
  <c r="I51" i="3" s="1"/>
  <c r="I50" i="3"/>
  <c r="H50" i="3"/>
  <c r="J50" i="3" s="1"/>
  <c r="G50" i="3"/>
  <c r="H49" i="3"/>
  <c r="J49" i="3" s="1"/>
  <c r="G49" i="3"/>
  <c r="I49" i="3" s="1"/>
  <c r="J48" i="3"/>
  <c r="I48" i="3"/>
  <c r="H48" i="3"/>
  <c r="G48" i="3"/>
  <c r="H47" i="3"/>
  <c r="J47" i="3" s="1"/>
  <c r="G47" i="3"/>
  <c r="I47" i="3" s="1"/>
  <c r="H46" i="3"/>
  <c r="J46" i="3" s="1"/>
  <c r="G46" i="3"/>
  <c r="I46" i="3" s="1"/>
  <c r="H45" i="3"/>
  <c r="J45" i="3" s="1"/>
  <c r="G45" i="3"/>
  <c r="I45" i="3" s="1"/>
  <c r="I44" i="3"/>
  <c r="H44" i="3"/>
  <c r="J44" i="3" s="1"/>
  <c r="G44" i="3"/>
  <c r="H43" i="3"/>
  <c r="J43" i="3" s="1"/>
  <c r="G43" i="3"/>
  <c r="I43" i="3" s="1"/>
  <c r="I42" i="3"/>
  <c r="H42" i="3"/>
  <c r="J42" i="3" s="1"/>
  <c r="G42" i="3"/>
  <c r="H41" i="3"/>
  <c r="J41" i="3" s="1"/>
  <c r="G41" i="3"/>
  <c r="I41" i="3" s="1"/>
  <c r="H40" i="3"/>
  <c r="J40" i="3" s="1"/>
  <c r="G40" i="3"/>
  <c r="I40" i="3" s="1"/>
  <c r="H39" i="3"/>
  <c r="J39" i="3" s="1"/>
  <c r="G39" i="3"/>
  <c r="I39" i="3" s="1"/>
  <c r="H38" i="3"/>
  <c r="J38" i="3" s="1"/>
  <c r="G38" i="3"/>
  <c r="I38" i="3" s="1"/>
  <c r="H37" i="3"/>
  <c r="J37" i="3" s="1"/>
  <c r="G37" i="3"/>
  <c r="I37" i="3" s="1"/>
  <c r="I36" i="3"/>
  <c r="H36" i="3"/>
  <c r="J36" i="3" s="1"/>
  <c r="G36" i="3"/>
  <c r="H35" i="3"/>
  <c r="J35" i="3" s="1"/>
  <c r="G35" i="3"/>
  <c r="I35" i="3" s="1"/>
  <c r="I34" i="3"/>
  <c r="H34" i="3"/>
  <c r="J34" i="3" s="1"/>
  <c r="G34" i="3"/>
  <c r="H33" i="3"/>
  <c r="J33" i="3" s="1"/>
  <c r="G33" i="3"/>
  <c r="I33" i="3" s="1"/>
  <c r="H32" i="3"/>
  <c r="J32" i="3" s="1"/>
  <c r="G32" i="3"/>
  <c r="I32" i="3" s="1"/>
  <c r="H31" i="3"/>
  <c r="J31" i="3" s="1"/>
  <c r="G31" i="3"/>
  <c r="I31" i="3" s="1"/>
  <c r="H30" i="3"/>
  <c r="J30" i="3" s="1"/>
  <c r="G30" i="3"/>
  <c r="I30" i="3" s="1"/>
  <c r="H29" i="3"/>
  <c r="J29" i="3" s="1"/>
  <c r="G29" i="3"/>
  <c r="I29" i="3" s="1"/>
  <c r="I28" i="3"/>
  <c r="H28" i="3"/>
  <c r="J28" i="3" s="1"/>
  <c r="G28" i="3"/>
  <c r="H27" i="3"/>
  <c r="J27" i="3" s="1"/>
  <c r="G27" i="3"/>
  <c r="I27" i="3" s="1"/>
  <c r="I26" i="3"/>
  <c r="H26" i="3"/>
  <c r="J26" i="3" s="1"/>
  <c r="G26" i="3"/>
  <c r="H25" i="3"/>
  <c r="J25" i="3" s="1"/>
  <c r="G25" i="3"/>
  <c r="I25" i="3" s="1"/>
  <c r="H24" i="3"/>
  <c r="J24" i="3" s="1"/>
  <c r="G24" i="3"/>
  <c r="I24" i="3" s="1"/>
  <c r="I23" i="3"/>
  <c r="H23" i="3"/>
  <c r="J23" i="3" s="1"/>
  <c r="G23" i="3"/>
  <c r="I22" i="3"/>
  <c r="H22" i="3"/>
  <c r="J22" i="3" s="1"/>
  <c r="G22" i="3"/>
  <c r="H21" i="3"/>
  <c r="J21" i="3" s="1"/>
  <c r="G21" i="3"/>
  <c r="I21" i="3" s="1"/>
  <c r="I20" i="3"/>
  <c r="H20" i="3"/>
  <c r="J20" i="3" s="1"/>
  <c r="G20" i="3"/>
  <c r="H19" i="3"/>
  <c r="J19" i="3" s="1"/>
  <c r="G19" i="3"/>
  <c r="I19" i="3" s="1"/>
  <c r="H18" i="3"/>
  <c r="J18" i="3" s="1"/>
  <c r="G18" i="3"/>
  <c r="I18" i="3" s="1"/>
  <c r="H17" i="3"/>
  <c r="J17" i="3" s="1"/>
  <c r="G17" i="3"/>
  <c r="I17" i="3" s="1"/>
  <c r="H16" i="3"/>
  <c r="J16" i="3" s="1"/>
  <c r="G16" i="3"/>
  <c r="I16" i="3" s="1"/>
  <c r="H15" i="3"/>
  <c r="J15" i="3" s="1"/>
  <c r="G15" i="3"/>
  <c r="I15" i="3" s="1"/>
  <c r="I14" i="3"/>
  <c r="H14" i="3"/>
  <c r="J14" i="3" s="1"/>
  <c r="G14" i="3"/>
  <c r="J13" i="3"/>
  <c r="I13" i="3"/>
  <c r="H13" i="3"/>
  <c r="G13" i="3"/>
  <c r="I12" i="3"/>
  <c r="H12" i="3"/>
  <c r="J12" i="3" s="1"/>
  <c r="G12" i="3"/>
  <c r="H11" i="3"/>
  <c r="J11" i="3" s="1"/>
  <c r="G11" i="3"/>
  <c r="I11" i="3" s="1"/>
  <c r="I10" i="3"/>
  <c r="H10" i="3"/>
  <c r="J10" i="3" s="1"/>
  <c r="G10" i="3"/>
  <c r="H9" i="3"/>
  <c r="J9" i="3" s="1"/>
  <c r="G9" i="3"/>
  <c r="I9" i="3" s="1"/>
  <c r="I8" i="3"/>
  <c r="H8" i="3"/>
  <c r="J8" i="3" s="1"/>
  <c r="G8" i="3"/>
  <c r="I7" i="3"/>
  <c r="H7" i="3"/>
  <c r="J7" i="3" s="1"/>
  <c r="G7" i="3"/>
  <c r="H6" i="3"/>
  <c r="J6" i="3" s="1"/>
  <c r="G6" i="3"/>
  <c r="G69" i="3" s="1"/>
  <c r="B5" i="3"/>
  <c r="D5" i="3" s="1"/>
  <c r="D65" i="2"/>
  <c r="E64" i="2"/>
  <c r="D64" i="2"/>
  <c r="H64" i="2" s="1"/>
  <c r="B64" i="2"/>
  <c r="E62" i="2"/>
  <c r="D62" i="2"/>
  <c r="H62" i="2" s="1"/>
  <c r="D61" i="2"/>
  <c r="E60" i="2"/>
  <c r="D60" i="2"/>
  <c r="H60" i="2" s="1"/>
  <c r="B60" i="2"/>
  <c r="E58" i="2"/>
  <c r="D58" i="2"/>
  <c r="H58" i="2" s="1"/>
  <c r="E56" i="2"/>
  <c r="D56" i="2"/>
  <c r="H56" i="2" s="1"/>
  <c r="B56" i="2"/>
  <c r="B55" i="2"/>
  <c r="E54" i="2"/>
  <c r="D54" i="2"/>
  <c r="H54" i="2" s="1"/>
  <c r="B54" i="2"/>
  <c r="E52" i="2"/>
  <c r="D52" i="2"/>
  <c r="H52" i="2" s="1"/>
  <c r="B52" i="2"/>
  <c r="D51" i="2"/>
  <c r="E50" i="2"/>
  <c r="D50" i="2"/>
  <c r="H50" i="2" s="1"/>
  <c r="B50" i="2"/>
  <c r="D49" i="2"/>
  <c r="E48" i="2"/>
  <c r="D48" i="2"/>
  <c r="B47" i="2"/>
  <c r="E46" i="2"/>
  <c r="B46" i="2"/>
  <c r="E42" i="2"/>
  <c r="D42" i="2"/>
  <c r="H42" i="2" s="1"/>
  <c r="D41" i="2"/>
  <c r="H41" i="2" s="1"/>
  <c r="C41" i="2"/>
  <c r="E40" i="2"/>
  <c r="D40" i="2"/>
  <c r="D39" i="2"/>
  <c r="D43" i="2" s="1"/>
  <c r="C39" i="2"/>
  <c r="D38" i="2"/>
  <c r="H34" i="2"/>
  <c r="G34" i="2"/>
  <c r="E34" i="2"/>
  <c r="E63" i="2" s="1"/>
  <c r="D34" i="2"/>
  <c r="C34" i="2"/>
  <c r="B34" i="2"/>
  <c r="B63" i="2" s="1"/>
  <c r="H33" i="2"/>
  <c r="J33" i="2" s="1"/>
  <c r="G33" i="2"/>
  <c r="I33" i="2" s="1"/>
  <c r="I32" i="2"/>
  <c r="H32" i="2"/>
  <c r="J32" i="2" s="1"/>
  <c r="G32" i="2"/>
  <c r="I31" i="2"/>
  <c r="H31" i="2"/>
  <c r="J31" i="2" s="1"/>
  <c r="G31" i="2"/>
  <c r="H30" i="2"/>
  <c r="J30" i="2" s="1"/>
  <c r="G30" i="2"/>
  <c r="I30" i="2" s="1"/>
  <c r="H29" i="2"/>
  <c r="J29" i="2" s="1"/>
  <c r="G29" i="2"/>
  <c r="I29" i="2" s="1"/>
  <c r="I28" i="2"/>
  <c r="H28" i="2"/>
  <c r="J28" i="2" s="1"/>
  <c r="G28" i="2"/>
  <c r="I27" i="2"/>
  <c r="H27" i="2"/>
  <c r="J27" i="2" s="1"/>
  <c r="G27" i="2"/>
  <c r="H26" i="2"/>
  <c r="J26" i="2" s="1"/>
  <c r="G26" i="2"/>
  <c r="I26" i="2" s="1"/>
  <c r="H25" i="2"/>
  <c r="J25" i="2" s="1"/>
  <c r="G25" i="2"/>
  <c r="I25" i="2" s="1"/>
  <c r="I24" i="2"/>
  <c r="H24" i="2"/>
  <c r="J24" i="2" s="1"/>
  <c r="G24" i="2"/>
  <c r="I23" i="2"/>
  <c r="H23" i="2"/>
  <c r="J23" i="2" s="1"/>
  <c r="G23" i="2"/>
  <c r="H22" i="2"/>
  <c r="J22" i="2" s="1"/>
  <c r="G22" i="2"/>
  <c r="I22" i="2" s="1"/>
  <c r="H21" i="2"/>
  <c r="J21" i="2" s="1"/>
  <c r="G21" i="2"/>
  <c r="I21" i="2" s="1"/>
  <c r="I20" i="2"/>
  <c r="H20" i="2"/>
  <c r="J20" i="2" s="1"/>
  <c r="G20" i="2"/>
  <c r="I19" i="2"/>
  <c r="H19" i="2"/>
  <c r="J19" i="2" s="1"/>
  <c r="G19" i="2"/>
  <c r="H18" i="2"/>
  <c r="J18" i="2" s="1"/>
  <c r="G18" i="2"/>
  <c r="I18" i="2" s="1"/>
  <c r="H17" i="2"/>
  <c r="J17" i="2" s="1"/>
  <c r="G17" i="2"/>
  <c r="I17" i="2" s="1"/>
  <c r="I16" i="2"/>
  <c r="H16" i="2"/>
  <c r="J16" i="2" s="1"/>
  <c r="G16" i="2"/>
  <c r="I15" i="2"/>
  <c r="H15" i="2"/>
  <c r="J15" i="2" s="1"/>
  <c r="G15" i="2"/>
  <c r="H14" i="2"/>
  <c r="J14" i="2" s="1"/>
  <c r="G14" i="2"/>
  <c r="I14" i="2" s="1"/>
  <c r="E11" i="2"/>
  <c r="E41" i="2" s="1"/>
  <c r="D11" i="2"/>
  <c r="H11" i="2" s="1"/>
  <c r="C11" i="2"/>
  <c r="B11" i="2"/>
  <c r="B42" i="2" s="1"/>
  <c r="I10" i="2"/>
  <c r="H10" i="2"/>
  <c r="J10" i="2" s="1"/>
  <c r="G10" i="2"/>
  <c r="I9" i="2"/>
  <c r="H9" i="2"/>
  <c r="J9" i="2" s="1"/>
  <c r="G9" i="2"/>
  <c r="H8" i="2"/>
  <c r="J8" i="2" s="1"/>
  <c r="G8" i="2"/>
  <c r="I8" i="2" s="1"/>
  <c r="H7" i="2"/>
  <c r="J7" i="2" s="1"/>
  <c r="G7" i="2"/>
  <c r="I7" i="2" s="1"/>
  <c r="D6" i="2"/>
  <c r="B6" i="2"/>
  <c r="B38" i="2" s="1"/>
  <c r="I24" i="1"/>
  <c r="F24" i="1"/>
  <c r="E24" i="1"/>
  <c r="D24" i="1"/>
  <c r="C24" i="1"/>
  <c r="I22" i="1"/>
  <c r="K22" i="1" s="1"/>
  <c r="H22" i="1"/>
  <c r="J22" i="1" s="1"/>
  <c r="I21" i="1"/>
  <c r="K21" i="1" s="1"/>
  <c r="H21" i="1"/>
  <c r="J21" i="1" s="1"/>
  <c r="J20" i="1"/>
  <c r="I20" i="1"/>
  <c r="K20" i="1" s="1"/>
  <c r="H20" i="1"/>
  <c r="J19" i="1"/>
  <c r="I19" i="1"/>
  <c r="K19" i="1" s="1"/>
  <c r="H19" i="1"/>
  <c r="I18" i="1"/>
  <c r="K18" i="1" s="1"/>
  <c r="H18" i="1"/>
  <c r="J18" i="1" s="1"/>
  <c r="I17" i="1"/>
  <c r="K17" i="1" s="1"/>
  <c r="H17" i="1"/>
  <c r="J17" i="1" s="1"/>
  <c r="K16" i="1"/>
  <c r="I16" i="1"/>
  <c r="H16" i="1"/>
  <c r="J16" i="1" s="1"/>
  <c r="K15" i="1"/>
  <c r="I15" i="1"/>
  <c r="H15" i="1"/>
  <c r="J15" i="1" s="1"/>
  <c r="C13" i="1"/>
  <c r="E13" i="1" s="1"/>
  <c r="G52" i="2" l="1"/>
  <c r="H49" i="2"/>
  <c r="J13" i="5"/>
  <c r="H43" i="2"/>
  <c r="H51" i="2"/>
  <c r="K159" i="8"/>
  <c r="I155" i="8"/>
  <c r="I157" i="8"/>
  <c r="I83" i="10"/>
  <c r="G11" i="2"/>
  <c r="I11" i="2" s="1"/>
  <c r="C62" i="2"/>
  <c r="C58" i="2"/>
  <c r="C54" i="2"/>
  <c r="G54" i="2" s="1"/>
  <c r="C50" i="2"/>
  <c r="G50" i="2" s="1"/>
  <c r="C46" i="2"/>
  <c r="C64" i="2"/>
  <c r="C60" i="2"/>
  <c r="C56" i="2"/>
  <c r="C52" i="2"/>
  <c r="C48" i="2"/>
  <c r="C53" i="2"/>
  <c r="C57" i="2"/>
  <c r="C59" i="2"/>
  <c r="J33" i="8"/>
  <c r="E29" i="8"/>
  <c r="E25" i="8"/>
  <c r="E21" i="8"/>
  <c r="E33" i="8"/>
  <c r="E31" i="8"/>
  <c r="E27" i="8"/>
  <c r="E23" i="8"/>
  <c r="E19" i="8"/>
  <c r="C179" i="8"/>
  <c r="C180" i="8"/>
  <c r="C182" i="8"/>
  <c r="C177" i="8"/>
  <c r="D13" i="1"/>
  <c r="F13" i="1" s="1"/>
  <c r="K24" i="1"/>
  <c r="D63" i="2"/>
  <c r="H63" i="2" s="1"/>
  <c r="D59" i="2"/>
  <c r="D55" i="2"/>
  <c r="H55" i="2" s="1"/>
  <c r="B39" i="2"/>
  <c r="D46" i="2"/>
  <c r="B48" i="2"/>
  <c r="D53" i="2"/>
  <c r="H53" i="2" s="1"/>
  <c r="C55" i="2"/>
  <c r="G55" i="2" s="1"/>
  <c r="D57" i="2"/>
  <c r="I6" i="3"/>
  <c r="H7" i="5"/>
  <c r="J7" i="5" s="1"/>
  <c r="H11" i="7"/>
  <c r="J11" i="7" s="1"/>
  <c r="E42" i="7"/>
  <c r="G29" i="8"/>
  <c r="G25" i="8"/>
  <c r="G21" i="8"/>
  <c r="G30" i="8"/>
  <c r="G26" i="8"/>
  <c r="G22" i="8"/>
  <c r="G18" i="8"/>
  <c r="D45" i="8"/>
  <c r="H45" i="8" s="1"/>
  <c r="E99" i="8"/>
  <c r="E95" i="8"/>
  <c r="E91" i="8"/>
  <c r="E97" i="8"/>
  <c r="E93" i="8"/>
  <c r="J102" i="8"/>
  <c r="K131" i="8"/>
  <c r="I127" i="8"/>
  <c r="I129" i="8"/>
  <c r="C178" i="8"/>
  <c r="F5" i="9"/>
  <c r="D5" i="9"/>
  <c r="H5" i="9" s="1"/>
  <c r="I161" i="10"/>
  <c r="K163" i="10"/>
  <c r="I163" i="10"/>
  <c r="I160" i="10"/>
  <c r="D42" i="7"/>
  <c r="H42" i="7" s="1"/>
  <c r="I43" i="9"/>
  <c r="I39" i="9"/>
  <c r="I35" i="9"/>
  <c r="I31" i="9"/>
  <c r="I27" i="9"/>
  <c r="I23" i="9"/>
  <c r="I19" i="9"/>
  <c r="I15" i="9"/>
  <c r="I11" i="9"/>
  <c r="I7" i="9"/>
  <c r="K46" i="9"/>
  <c r="I44" i="9"/>
  <c r="I40" i="9"/>
  <c r="I36" i="9"/>
  <c r="I32" i="9"/>
  <c r="I28" i="9"/>
  <c r="I24" i="9"/>
  <c r="I20" i="9"/>
  <c r="I16" i="9"/>
  <c r="I12" i="9"/>
  <c r="I8" i="9"/>
  <c r="I42" i="9"/>
  <c r="I25" i="9"/>
  <c r="I38" i="9"/>
  <c r="I21" i="9"/>
  <c r="I10" i="9"/>
  <c r="I34" i="9"/>
  <c r="I17" i="9"/>
  <c r="I37" i="9"/>
  <c r="I22" i="9"/>
  <c r="I9" i="9"/>
  <c r="I33" i="9"/>
  <c r="I18" i="9"/>
  <c r="C26" i="15"/>
  <c r="C22" i="15"/>
  <c r="C18" i="15"/>
  <c r="C14" i="15"/>
  <c r="C10" i="15"/>
  <c r="C24" i="15"/>
  <c r="C20" i="15"/>
  <c r="C16" i="15"/>
  <c r="C12" i="15"/>
  <c r="C8" i="15"/>
  <c r="C13" i="15"/>
  <c r="C7" i="15"/>
  <c r="C25" i="15"/>
  <c r="C19" i="15"/>
  <c r="C9" i="15"/>
  <c r="C21" i="15"/>
  <c r="C15" i="15"/>
  <c r="C17" i="15"/>
  <c r="C11" i="15"/>
  <c r="H24" i="1"/>
  <c r="J24" i="1" s="1"/>
  <c r="B41" i="2"/>
  <c r="G41" i="2" s="1"/>
  <c r="H48" i="2"/>
  <c r="G64" i="2"/>
  <c r="I69" i="3"/>
  <c r="C37" i="8"/>
  <c r="C38" i="8"/>
  <c r="G116" i="8"/>
  <c r="G112" i="8"/>
  <c r="G108" i="8"/>
  <c r="G117" i="8"/>
  <c r="G113" i="8"/>
  <c r="G109" i="8"/>
  <c r="G105" i="8"/>
  <c r="G115" i="8"/>
  <c r="G111" i="8"/>
  <c r="G107" i="8"/>
  <c r="J174" i="8"/>
  <c r="G219" i="8"/>
  <c r="G215" i="8"/>
  <c r="G211" i="8"/>
  <c r="G207" i="8"/>
  <c r="G203" i="8"/>
  <c r="G222" i="8"/>
  <c r="G217" i="8"/>
  <c r="G213" i="8"/>
  <c r="K222" i="8"/>
  <c r="G214" i="8"/>
  <c r="G209" i="8"/>
  <c r="G212" i="8"/>
  <c r="G206" i="8"/>
  <c r="G218" i="8"/>
  <c r="G204" i="8"/>
  <c r="E234" i="8"/>
  <c r="E232" i="8"/>
  <c r="E228" i="8"/>
  <c r="J234" i="8"/>
  <c r="E229" i="8"/>
  <c r="E226" i="8"/>
  <c r="E225" i="8"/>
  <c r="I30" i="9"/>
  <c r="I41" i="9"/>
  <c r="C15" i="14"/>
  <c r="C11" i="14"/>
  <c r="C7" i="14"/>
  <c r="C17" i="14"/>
  <c r="C13" i="14"/>
  <c r="C9" i="14"/>
  <c r="C19" i="14"/>
  <c r="C16" i="14"/>
  <c r="J19" i="14"/>
  <c r="C14" i="14"/>
  <c r="C12" i="14"/>
  <c r="E28" i="14"/>
  <c r="E24" i="14"/>
  <c r="E31" i="14"/>
  <c r="E29" i="14"/>
  <c r="E25" i="14"/>
  <c r="J31" i="14"/>
  <c r="E27" i="14"/>
  <c r="E23" i="14"/>
  <c r="E26" i="14"/>
  <c r="E22" i="14"/>
  <c r="C40" i="2"/>
  <c r="C42" i="2"/>
  <c r="G42" i="2" s="1"/>
  <c r="I34" i="2"/>
  <c r="C47" i="2"/>
  <c r="G47" i="2" s="1"/>
  <c r="B49" i="2"/>
  <c r="G49" i="2" s="1"/>
  <c r="B65" i="2"/>
  <c r="G7" i="8"/>
  <c r="G8" i="8"/>
  <c r="G20" i="8"/>
  <c r="E24" i="8"/>
  <c r="E26" i="8"/>
  <c r="C36" i="8"/>
  <c r="K69" i="8"/>
  <c r="I65" i="8"/>
  <c r="I61" i="8"/>
  <c r="I57" i="8"/>
  <c r="I53" i="8"/>
  <c r="I49" i="8"/>
  <c r="I67" i="8"/>
  <c r="I63" i="8"/>
  <c r="I59" i="8"/>
  <c r="I55" i="8"/>
  <c r="I51" i="8"/>
  <c r="I47" i="8"/>
  <c r="K120" i="8"/>
  <c r="I128" i="8"/>
  <c r="E193" i="8"/>
  <c r="E197" i="8"/>
  <c r="E190" i="8"/>
  <c r="E194" i="8"/>
  <c r="E192" i="8"/>
  <c r="J200" i="8"/>
  <c r="E196" i="8"/>
  <c r="C10" i="14"/>
  <c r="G60" i="2"/>
  <c r="E139" i="8"/>
  <c r="E135" i="8"/>
  <c r="E137" i="8"/>
  <c r="J142" i="8"/>
  <c r="I85" i="10"/>
  <c r="I78" i="10"/>
  <c r="I67" i="10"/>
  <c r="I82" i="10"/>
  <c r="I71" i="10"/>
  <c r="I75" i="10"/>
  <c r="I68" i="10"/>
  <c r="I64" i="10"/>
  <c r="K87" i="10"/>
  <c r="I80" i="10"/>
  <c r="I73" i="10"/>
  <c r="I87" i="10"/>
  <c r="I84" i="10"/>
  <c r="I77" i="10"/>
  <c r="I70" i="10"/>
  <c r="I66" i="10"/>
  <c r="I69" i="10"/>
  <c r="I79" i="10"/>
  <c r="I72" i="10"/>
  <c r="G56" i="2"/>
  <c r="E136" i="8"/>
  <c r="C6" i="2"/>
  <c r="B40" i="2"/>
  <c r="G40" i="2" s="1"/>
  <c r="D47" i="2"/>
  <c r="C49" i="2"/>
  <c r="B51" i="2"/>
  <c r="G51" i="2" s="1"/>
  <c r="B61" i="2"/>
  <c r="G61" i="2" s="1"/>
  <c r="C65" i="2"/>
  <c r="C5" i="3"/>
  <c r="E5" i="3" s="1"/>
  <c r="H69" i="3"/>
  <c r="J69" i="3" s="1"/>
  <c r="G24" i="8"/>
  <c r="E28" i="8"/>
  <c r="E30" i="8"/>
  <c r="E140" i="8"/>
  <c r="I154" i="8"/>
  <c r="F187" i="8"/>
  <c r="D187" i="8"/>
  <c r="H187" i="8" s="1"/>
  <c r="G205" i="8"/>
  <c r="G210" i="8"/>
  <c r="E227" i="8"/>
  <c r="I29" i="9"/>
  <c r="G40" i="10"/>
  <c r="G36" i="10"/>
  <c r="G32" i="10"/>
  <c r="G28" i="10"/>
  <c r="G43" i="10"/>
  <c r="G38" i="10"/>
  <c r="G34" i="10"/>
  <c r="G30" i="10"/>
  <c r="G26" i="10"/>
  <c r="K43" i="10"/>
  <c r="G35" i="10"/>
  <c r="G27" i="10"/>
  <c r="G41" i="10"/>
  <c r="G33" i="10"/>
  <c r="G25" i="10"/>
  <c r="G37" i="10"/>
  <c r="G29" i="10"/>
  <c r="I74" i="10"/>
  <c r="I76" i="10"/>
  <c r="G46" i="14"/>
  <c r="G42" i="14"/>
  <c r="G38" i="14"/>
  <c r="G34" i="14"/>
  <c r="G49" i="14"/>
  <c r="G44" i="14"/>
  <c r="G40" i="14"/>
  <c r="G36" i="14"/>
  <c r="K49" i="14"/>
  <c r="G37" i="14"/>
  <c r="G35" i="14"/>
  <c r="G43" i="14"/>
  <c r="G41" i="14"/>
  <c r="G39" i="14"/>
  <c r="G47" i="14"/>
  <c r="G45" i="14"/>
  <c r="F5" i="8"/>
  <c r="J11" i="8"/>
  <c r="E7" i="8"/>
  <c r="E11" i="8"/>
  <c r="E9" i="8"/>
  <c r="E142" i="8"/>
  <c r="I159" i="8"/>
  <c r="C171" i="8"/>
  <c r="C167" i="8"/>
  <c r="C172" i="8"/>
  <c r="C168" i="8"/>
  <c r="C170" i="8"/>
  <c r="C166" i="8"/>
  <c r="B62" i="2"/>
  <c r="G62" i="2" s="1"/>
  <c r="B58" i="2"/>
  <c r="H40" i="2"/>
  <c r="C51" i="2"/>
  <c r="B53" i="2"/>
  <c r="G53" i="2" s="1"/>
  <c r="B57" i="2"/>
  <c r="B59" i="2"/>
  <c r="G59" i="2" s="1"/>
  <c r="C61" i="2"/>
  <c r="C63" i="2"/>
  <c r="G63" i="2" s="1"/>
  <c r="H13" i="5"/>
  <c r="B42" i="7"/>
  <c r="G42" i="7" s="1"/>
  <c r="I42" i="7" s="1"/>
  <c r="I40" i="8"/>
  <c r="I37" i="8"/>
  <c r="C80" i="8"/>
  <c r="C76" i="8"/>
  <c r="C72" i="8"/>
  <c r="C81" i="8"/>
  <c r="C77" i="8"/>
  <c r="C73" i="8"/>
  <c r="C79" i="8"/>
  <c r="C75" i="8"/>
  <c r="I156" i="8"/>
  <c r="J182" i="8"/>
  <c r="E231" i="8"/>
  <c r="I14" i="9"/>
  <c r="C197" i="8"/>
  <c r="C193" i="8"/>
  <c r="C189" i="8"/>
  <c r="C42" i="9"/>
  <c r="C38" i="9"/>
  <c r="C34" i="9"/>
  <c r="C30" i="9"/>
  <c r="C26" i="9"/>
  <c r="C22" i="9"/>
  <c r="C18" i="9"/>
  <c r="C14" i="9"/>
  <c r="C10" i="9"/>
  <c r="C44" i="9"/>
  <c r="C40" i="9"/>
  <c r="C36" i="9"/>
  <c r="C32" i="9"/>
  <c r="C28" i="9"/>
  <c r="C24" i="9"/>
  <c r="C20" i="9"/>
  <c r="C16" i="9"/>
  <c r="C12" i="9"/>
  <c r="C8" i="9"/>
  <c r="K18" i="10"/>
  <c r="I14" i="10"/>
  <c r="I10" i="10"/>
  <c r="I18" i="10"/>
  <c r="I15" i="10"/>
  <c r="I11" i="10"/>
  <c r="I7" i="10"/>
  <c r="C39" i="10"/>
  <c r="C35" i="10"/>
  <c r="C31" i="10"/>
  <c r="C27" i="10"/>
  <c r="C41" i="10"/>
  <c r="C37" i="10"/>
  <c r="C33" i="10"/>
  <c r="C29" i="10"/>
  <c r="C25" i="10"/>
  <c r="C43" i="10"/>
  <c r="K57" i="10"/>
  <c r="I53" i="10"/>
  <c r="I49" i="10"/>
  <c r="I57" i="10"/>
  <c r="I54" i="10"/>
  <c r="I50" i="10"/>
  <c r="I46" i="10"/>
  <c r="I52" i="10"/>
  <c r="I48" i="10"/>
  <c r="J87" i="10"/>
  <c r="E84" i="10"/>
  <c r="E77" i="10"/>
  <c r="E70" i="10"/>
  <c r="E66" i="10"/>
  <c r="E81" i="10"/>
  <c r="E74" i="10"/>
  <c r="E87" i="10"/>
  <c r="E85" i="10"/>
  <c r="E78" i="10"/>
  <c r="E71" i="10"/>
  <c r="E67" i="10"/>
  <c r="E83" i="10"/>
  <c r="E72" i="10"/>
  <c r="E76" i="10"/>
  <c r="E69" i="10"/>
  <c r="E65" i="10"/>
  <c r="E31" i="12"/>
  <c r="E27" i="12"/>
  <c r="J36" i="12"/>
  <c r="E32" i="12"/>
  <c r="E28" i="12"/>
  <c r="E36" i="12"/>
  <c r="E34" i="12"/>
  <c r="E30" i="12"/>
  <c r="E26" i="12"/>
  <c r="E33" i="12"/>
  <c r="C45" i="14"/>
  <c r="C41" i="14"/>
  <c r="C37" i="14"/>
  <c r="C47" i="14"/>
  <c r="C43" i="14"/>
  <c r="C39" i="14"/>
  <c r="C35" i="14"/>
  <c r="C49" i="14"/>
  <c r="C46" i="14"/>
  <c r="J49" i="14"/>
  <c r="C44" i="14"/>
  <c r="C42" i="14"/>
  <c r="C36" i="14"/>
  <c r="J11" i="2"/>
  <c r="J34" i="2"/>
  <c r="E39" i="2"/>
  <c r="E43" i="2" s="1"/>
  <c r="E49" i="2"/>
  <c r="E53" i="2"/>
  <c r="E57" i="2"/>
  <c r="E61" i="2"/>
  <c r="H61" i="2" s="1"/>
  <c r="E65" i="2"/>
  <c r="H65" i="2" s="1"/>
  <c r="I20" i="8"/>
  <c r="I24" i="8"/>
  <c r="I28" i="8"/>
  <c r="E36" i="8"/>
  <c r="E50" i="8"/>
  <c r="E54" i="8"/>
  <c r="E58" i="8"/>
  <c r="E62" i="8"/>
  <c r="E66" i="8"/>
  <c r="G69" i="8"/>
  <c r="I72" i="8"/>
  <c r="E75" i="8"/>
  <c r="I76" i="8"/>
  <c r="E79" i="8"/>
  <c r="I80" i="8"/>
  <c r="I83" i="8"/>
  <c r="I90" i="8"/>
  <c r="I94" i="8"/>
  <c r="I98" i="8"/>
  <c r="C102" i="8"/>
  <c r="K102" i="8"/>
  <c r="E106" i="8"/>
  <c r="I107" i="8"/>
  <c r="E110" i="8"/>
  <c r="I111" i="8"/>
  <c r="E114" i="8"/>
  <c r="I115" i="8"/>
  <c r="E118" i="8"/>
  <c r="E120" i="8"/>
  <c r="E128" i="8"/>
  <c r="G131" i="8"/>
  <c r="I134" i="8"/>
  <c r="I138" i="8"/>
  <c r="C142" i="8"/>
  <c r="K142" i="8"/>
  <c r="E156" i="8"/>
  <c r="G159" i="8"/>
  <c r="I167" i="8"/>
  <c r="I171" i="8"/>
  <c r="I174" i="8"/>
  <c r="I189" i="8"/>
  <c r="C195" i="8"/>
  <c r="C200" i="8"/>
  <c r="K200" i="8"/>
  <c r="I228" i="8"/>
  <c r="I231" i="8"/>
  <c r="E238" i="8"/>
  <c r="J238" i="8"/>
  <c r="C17" i="9"/>
  <c r="C43" i="9"/>
  <c r="E42" i="9"/>
  <c r="E38" i="9"/>
  <c r="E34" i="9"/>
  <c r="E30" i="9"/>
  <c r="E26" i="9"/>
  <c r="E22" i="9"/>
  <c r="E18" i="9"/>
  <c r="E14" i="9"/>
  <c r="E10" i="9"/>
  <c r="E43" i="9"/>
  <c r="E39" i="9"/>
  <c r="E35" i="9"/>
  <c r="E31" i="9"/>
  <c r="E27" i="9"/>
  <c r="E23" i="9"/>
  <c r="E19" i="9"/>
  <c r="E15" i="9"/>
  <c r="E11" i="9"/>
  <c r="E7" i="9"/>
  <c r="I8" i="10"/>
  <c r="I13" i="10"/>
  <c r="C133" i="10"/>
  <c r="C129" i="10"/>
  <c r="C125" i="10"/>
  <c r="C121" i="10"/>
  <c r="C117" i="10"/>
  <c r="C113" i="10"/>
  <c r="C114" i="10"/>
  <c r="C130" i="10"/>
  <c r="C124" i="10"/>
  <c r="C111" i="10"/>
  <c r="C127" i="10"/>
  <c r="C118" i="10"/>
  <c r="C131" i="10"/>
  <c r="C119" i="10"/>
  <c r="C116" i="10"/>
  <c r="C126" i="10"/>
  <c r="C110" i="10"/>
  <c r="C171" i="10"/>
  <c r="G170" i="10"/>
  <c r="G166" i="10"/>
  <c r="G172" i="10"/>
  <c r="G167" i="10"/>
  <c r="G171" i="10"/>
  <c r="I9" i="12"/>
  <c r="I11" i="12"/>
  <c r="I8" i="12"/>
  <c r="E16" i="12"/>
  <c r="E14" i="12"/>
  <c r="J16" i="12"/>
  <c r="F5" i="13"/>
  <c r="D5" i="13"/>
  <c r="H5" i="13" s="1"/>
  <c r="C40" i="14"/>
  <c r="C21" i="8"/>
  <c r="C25" i="8"/>
  <c r="G49" i="8"/>
  <c r="G53" i="8"/>
  <c r="G57" i="8"/>
  <c r="G61" i="8"/>
  <c r="G65" i="8"/>
  <c r="J69" i="8"/>
  <c r="G74" i="8"/>
  <c r="C91" i="8"/>
  <c r="C95" i="8"/>
  <c r="C99" i="8"/>
  <c r="C108" i="8"/>
  <c r="C112" i="8"/>
  <c r="C135" i="8"/>
  <c r="C139" i="8"/>
  <c r="G155" i="8"/>
  <c r="J159" i="8"/>
  <c r="K182" i="8"/>
  <c r="C190" i="8"/>
  <c r="I195" i="8"/>
  <c r="I227" i="8"/>
  <c r="C23" i="9"/>
  <c r="C29" i="9"/>
  <c r="E44" i="9"/>
  <c r="J46" i="9"/>
  <c r="I12" i="10"/>
  <c r="E13" i="10"/>
  <c r="E9" i="10"/>
  <c r="J18" i="10"/>
  <c r="E14" i="10"/>
  <c r="E10" i="10"/>
  <c r="C30" i="10"/>
  <c r="C38" i="10"/>
  <c r="E64" i="10"/>
  <c r="E73" i="10"/>
  <c r="E80" i="10"/>
  <c r="F158" i="10"/>
  <c r="D158" i="10"/>
  <c r="H158" i="10" s="1"/>
  <c r="G168" i="10"/>
  <c r="E47" i="2"/>
  <c r="E66" i="2" s="1"/>
  <c r="E51" i="2"/>
  <c r="E55" i="2"/>
  <c r="E59" i="2"/>
  <c r="I8" i="8"/>
  <c r="I18" i="8"/>
  <c r="I22" i="8"/>
  <c r="I26" i="8"/>
  <c r="I30" i="8"/>
  <c r="E38" i="8"/>
  <c r="E48" i="8"/>
  <c r="E52" i="8"/>
  <c r="E56" i="8"/>
  <c r="E60" i="8"/>
  <c r="E73" i="8"/>
  <c r="I74" i="8"/>
  <c r="E77" i="8"/>
  <c r="E81" i="8"/>
  <c r="I92" i="8"/>
  <c r="I96" i="8"/>
  <c r="I105" i="8"/>
  <c r="E108" i="8"/>
  <c r="I109" i="8"/>
  <c r="E112" i="8"/>
  <c r="I113" i="8"/>
  <c r="E116" i="8"/>
  <c r="I117" i="8"/>
  <c r="I136" i="8"/>
  <c r="E149" i="8"/>
  <c r="E168" i="8"/>
  <c r="E172" i="8"/>
  <c r="I191" i="8"/>
  <c r="C205" i="8"/>
  <c r="C208" i="8"/>
  <c r="C219" i="8"/>
  <c r="C27" i="9"/>
  <c r="C33" i="9"/>
  <c r="E16" i="10"/>
  <c r="E18" i="10"/>
  <c r="E52" i="10"/>
  <c r="E48" i="10"/>
  <c r="J57" i="10"/>
  <c r="E53" i="10"/>
  <c r="E49" i="10"/>
  <c r="E57" i="10"/>
  <c r="E55" i="10"/>
  <c r="E51" i="10"/>
  <c r="E47" i="10"/>
  <c r="K49" i="12"/>
  <c r="I45" i="12"/>
  <c r="I41" i="12"/>
  <c r="I49" i="12"/>
  <c r="I46" i="12"/>
  <c r="I42" i="12"/>
  <c r="I44" i="12"/>
  <c r="I40" i="12"/>
  <c r="I39" i="12"/>
  <c r="C65" i="12"/>
  <c r="C61" i="12"/>
  <c r="C57" i="12"/>
  <c r="C53" i="12"/>
  <c r="C67" i="12"/>
  <c r="C63" i="12"/>
  <c r="C59" i="12"/>
  <c r="C55" i="12"/>
  <c r="C69" i="12"/>
  <c r="C56" i="12"/>
  <c r="C54" i="12"/>
  <c r="C52" i="12"/>
  <c r="C66" i="12"/>
  <c r="C64" i="12"/>
  <c r="J69" i="12"/>
  <c r="C62" i="12"/>
  <c r="C60" i="12"/>
  <c r="G16" i="14"/>
  <c r="G12" i="14"/>
  <c r="G8" i="14"/>
  <c r="G19" i="14"/>
  <c r="G14" i="14"/>
  <c r="G10" i="14"/>
  <c r="K19" i="14"/>
  <c r="G7" i="14"/>
  <c r="G13" i="14"/>
  <c r="G11" i="14"/>
  <c r="G48" i="8"/>
  <c r="G52" i="8"/>
  <c r="G56" i="8"/>
  <c r="G60" i="8"/>
  <c r="C90" i="8"/>
  <c r="C94" i="8"/>
  <c r="C134" i="8"/>
  <c r="C218" i="8"/>
  <c r="C214" i="8"/>
  <c r="C210" i="8"/>
  <c r="C206" i="8"/>
  <c r="C220" i="8"/>
  <c r="C216" i="8"/>
  <c r="C212" i="8"/>
  <c r="I229" i="8"/>
  <c r="I225" i="8"/>
  <c r="C7" i="9"/>
  <c r="C9" i="9"/>
  <c r="C31" i="9"/>
  <c r="C37" i="9"/>
  <c r="I9" i="10"/>
  <c r="C32" i="10"/>
  <c r="C40" i="10"/>
  <c r="J43" i="10"/>
  <c r="I47" i="10"/>
  <c r="E68" i="10"/>
  <c r="E75" i="10"/>
  <c r="E82" i="10"/>
  <c r="C173" i="10"/>
  <c r="C169" i="10"/>
  <c r="C175" i="10"/>
  <c r="J175" i="10"/>
  <c r="C172" i="10"/>
  <c r="C168" i="10"/>
  <c r="E8" i="12"/>
  <c r="E11" i="12"/>
  <c r="E9" i="12"/>
  <c r="J11" i="12"/>
  <c r="E7" i="12"/>
  <c r="E29" i="12"/>
  <c r="C58" i="12"/>
  <c r="G15" i="14"/>
  <c r="G17" i="14"/>
  <c r="G100" i="10"/>
  <c r="G96" i="10"/>
  <c r="G92" i="10"/>
  <c r="I130" i="10"/>
  <c r="I126" i="10"/>
  <c r="K135" i="10"/>
  <c r="E160" i="10"/>
  <c r="E163" i="10"/>
  <c r="E161" i="10"/>
  <c r="F5" i="12"/>
  <c r="D5" i="12"/>
  <c r="H5" i="12" s="1"/>
  <c r="E44" i="12"/>
  <c r="E40" i="12"/>
  <c r="J49" i="12"/>
  <c r="E45" i="12"/>
  <c r="E41" i="12"/>
  <c r="E49" i="12"/>
  <c r="E47" i="12"/>
  <c r="E43" i="12"/>
  <c r="E39" i="12"/>
  <c r="G91" i="10"/>
  <c r="E94" i="10"/>
  <c r="E97" i="10"/>
  <c r="G103" i="10"/>
  <c r="I117" i="10"/>
  <c r="G120" i="10"/>
  <c r="G123" i="10"/>
  <c r="G129" i="10"/>
  <c r="G132" i="10"/>
  <c r="I135" i="10"/>
  <c r="I151" i="10"/>
  <c r="I147" i="10"/>
  <c r="I143" i="10"/>
  <c r="I139" i="10"/>
  <c r="I148" i="10"/>
  <c r="I144" i="10"/>
  <c r="I140" i="10"/>
  <c r="G38" i="11"/>
  <c r="K23" i="12"/>
  <c r="I19" i="12"/>
  <c r="I23" i="12"/>
  <c r="I20" i="12"/>
  <c r="E215" i="8"/>
  <c r="G90" i="10"/>
  <c r="G93" i="10"/>
  <c r="E96" i="10"/>
  <c r="E99" i="10"/>
  <c r="C99" i="10"/>
  <c r="C95" i="10"/>
  <c r="C91" i="10"/>
  <c r="I116" i="10"/>
  <c r="I119" i="10"/>
  <c r="I122" i="10"/>
  <c r="G128" i="10"/>
  <c r="I131" i="10"/>
  <c r="C150" i="10"/>
  <c r="C146" i="10"/>
  <c r="C142" i="10"/>
  <c r="C138" i="10"/>
  <c r="I170" i="10"/>
  <c r="I166" i="10"/>
  <c r="K175" i="10"/>
  <c r="I171" i="10"/>
  <c r="I167" i="10"/>
  <c r="G40" i="11"/>
  <c r="G36" i="11"/>
  <c r="G32" i="11"/>
  <c r="G28" i="11"/>
  <c r="G24" i="11"/>
  <c r="G20" i="11"/>
  <c r="G16" i="11"/>
  <c r="G12" i="11"/>
  <c r="G8" i="11"/>
  <c r="E42" i="12"/>
  <c r="F5" i="15"/>
  <c r="D5" i="15"/>
  <c r="H5" i="15" s="1"/>
  <c r="C227" i="8"/>
  <c r="G15" i="9"/>
  <c r="G19" i="9"/>
  <c r="G23" i="9"/>
  <c r="G27" i="9"/>
  <c r="G31" i="9"/>
  <c r="G35" i="9"/>
  <c r="G39" i="9"/>
  <c r="G10" i="10"/>
  <c r="G49" i="10"/>
  <c r="G83" i="10"/>
  <c r="G79" i="10"/>
  <c r="G75" i="10"/>
  <c r="G71" i="10"/>
  <c r="C92" i="10"/>
  <c r="G99" i="10"/>
  <c r="C103" i="10"/>
  <c r="K103" i="10"/>
  <c r="G112" i="10"/>
  <c r="I125" i="10"/>
  <c r="I128" i="10"/>
  <c r="C147" i="10"/>
  <c r="I150" i="10"/>
  <c r="C153" i="10"/>
  <c r="J163" i="10"/>
  <c r="I175" i="10"/>
  <c r="G22" i="11"/>
  <c r="G25" i="11"/>
  <c r="G31" i="11"/>
  <c r="I14" i="12"/>
  <c r="I16" i="12"/>
  <c r="E46" i="12"/>
  <c r="G66" i="12"/>
  <c r="G62" i="12"/>
  <c r="G58" i="12"/>
  <c r="G54" i="12"/>
  <c r="G69" i="12"/>
  <c r="G64" i="12"/>
  <c r="G60" i="12"/>
  <c r="G56" i="12"/>
  <c r="G52" i="12"/>
  <c r="K69" i="12"/>
  <c r="C22" i="13"/>
  <c r="C18" i="13"/>
  <c r="C14" i="13"/>
  <c r="C10" i="13"/>
  <c r="C20" i="13"/>
  <c r="C16" i="13"/>
  <c r="C12" i="13"/>
  <c r="C8" i="13"/>
  <c r="I29" i="14"/>
  <c r="I25" i="14"/>
  <c r="I26" i="14"/>
  <c r="I22" i="14"/>
  <c r="I31" i="14"/>
  <c r="I28" i="14"/>
  <c r="I24" i="14"/>
  <c r="I112" i="10"/>
  <c r="I115" i="10"/>
  <c r="I118" i="10"/>
  <c r="G130" i="10"/>
  <c r="G126" i="10"/>
  <c r="G122" i="10"/>
  <c r="G118" i="10"/>
  <c r="G114" i="10"/>
  <c r="G110" i="10"/>
  <c r="E150" i="10"/>
  <c r="E146" i="10"/>
  <c r="E142" i="10"/>
  <c r="E138" i="10"/>
  <c r="E153" i="10"/>
  <c r="E151" i="10"/>
  <c r="E147" i="10"/>
  <c r="E143" i="10"/>
  <c r="E139" i="10"/>
  <c r="J23" i="12"/>
  <c r="E19" i="12"/>
  <c r="E23" i="12"/>
  <c r="E21" i="12"/>
  <c r="K36" i="12"/>
  <c r="I32" i="12"/>
  <c r="I28" i="12"/>
  <c r="I36" i="12"/>
  <c r="I33" i="12"/>
  <c r="I29" i="12"/>
  <c r="I31" i="12"/>
  <c r="I27" i="12"/>
  <c r="E60" i="12"/>
  <c r="E64" i="12"/>
  <c r="I13" i="11"/>
  <c r="I17" i="11"/>
  <c r="I21" i="11"/>
  <c r="I25" i="11"/>
  <c r="I29" i="11"/>
  <c r="I33" i="11"/>
  <c r="I37" i="11"/>
  <c r="I41" i="11"/>
  <c r="E54" i="12"/>
  <c r="E58" i="12"/>
  <c r="E62" i="12"/>
  <c r="E66" i="12"/>
  <c r="E8" i="14"/>
  <c r="E12" i="14"/>
  <c r="E16" i="14"/>
  <c r="E38" i="14"/>
  <c r="E42" i="14"/>
  <c r="E46" i="14"/>
  <c r="I524" i="16"/>
  <c r="G28" i="12"/>
  <c r="G41" i="12"/>
  <c r="C24" i="14"/>
  <c r="H524" i="16"/>
  <c r="I8" i="11"/>
  <c r="I12" i="11"/>
  <c r="I16" i="11"/>
  <c r="I20" i="11"/>
  <c r="I24" i="11"/>
  <c r="I28" i="11"/>
  <c r="I32" i="11"/>
  <c r="I36" i="11"/>
  <c r="E53" i="12"/>
  <c r="E57" i="12"/>
  <c r="E61" i="12"/>
  <c r="E10" i="13"/>
  <c r="E14" i="13"/>
  <c r="E18" i="13"/>
  <c r="E7" i="14"/>
  <c r="E11" i="14"/>
  <c r="E37" i="14"/>
  <c r="E41" i="14"/>
  <c r="E10" i="15"/>
  <c r="E14" i="15"/>
  <c r="E18" i="15"/>
  <c r="E22" i="15"/>
  <c r="J524" i="16"/>
  <c r="B43" i="2" l="1"/>
  <c r="G39" i="2"/>
  <c r="E6" i="2"/>
  <c r="E38" i="2" s="1"/>
  <c r="C38" i="2"/>
  <c r="G48" i="2"/>
  <c r="C66" i="2"/>
  <c r="G46" i="2"/>
  <c r="G58" i="2"/>
  <c r="H39" i="2"/>
  <c r="J42" i="7"/>
  <c r="H46" i="2"/>
  <c r="D66" i="2"/>
  <c r="H66" i="2" s="1"/>
  <c r="B66" i="2"/>
  <c r="C43" i="2"/>
  <c r="H59" i="2"/>
  <c r="G57" i="2"/>
  <c r="H47" i="2"/>
  <c r="H57" i="2"/>
  <c r="G65" i="2"/>
  <c r="G66" i="2" l="1"/>
  <c r="G43" i="2"/>
</calcChain>
</file>

<file path=xl/sharedStrings.xml><?xml version="1.0" encoding="utf-8"?>
<sst xmlns="http://schemas.openxmlformats.org/spreadsheetml/2006/main" count="1809" uniqueCount="642">
  <si>
    <t>VFACTS SA REPORT</t>
  </si>
  <si>
    <t>FEDERAL CHAMBER OF AUTOMOTIVE INDUSTRIES</t>
  </si>
  <si>
    <t>NEW VEHICLE SALES</t>
  </si>
  <si>
    <t>MARCH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</si>
  <si>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</si>
  <si>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</si>
  <si>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</si>
  <si>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</si>
  <si>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</si>
  <si>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</si>
  <si>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</si>
  <si>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</si>
  <si>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</si>
  <si>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</si>
  <si>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</si>
  <si>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</si>
  <si>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</si>
  <si>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</si>
  <si>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April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</si>
  <si>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</si>
  <si>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</si>
  <si>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SA</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</si>
  <si>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</si>
  <si>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</si>
  <si>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</si>
  <si>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</si>
  <si>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</si>
  <si>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</si>
  <si>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</si>
  <si>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</si>
  <si>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</si>
  <si>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</si>
  <si>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</si>
  <si>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</si>
  <si>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</si>
  <si>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</si>
  <si>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</si>
  <si>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</si>
  <si>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</si>
  <si>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</si>
  <si>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</si>
  <si>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</si>
  <si>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</si>
  <si>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</si>
  <si>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</si>
  <si>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</si>
  <si>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</si>
  <si>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</si>
  <si>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</si>
  <si>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</si>
  <si>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Alpine</t>
  </si>
  <si>
    <t>Aston Martin</t>
  </si>
  <si>
    <t>Audi</t>
  </si>
  <si>
    <t>Bentley</t>
  </si>
  <si>
    <t>BMW</t>
  </si>
  <si>
    <t>Chrysler</t>
  </si>
  <si>
    <t>Citroen</t>
  </si>
  <si>
    <t>Ferrari</t>
  </si>
  <si>
    <t>Fiat</t>
  </si>
  <si>
    <t>Fiat Professional</t>
  </si>
  <si>
    <t>Ford</t>
  </si>
  <si>
    <t>Great Wall</t>
  </si>
  <si>
    <t>Haval</t>
  </si>
  <si>
    <t>Holden</t>
  </si>
  <si>
    <t>Honda</t>
  </si>
  <si>
    <t>Hyundai</t>
  </si>
  <si>
    <t>Infiniti</t>
  </si>
  <si>
    <t>Isuzu Ute</t>
  </si>
  <si>
    <t>Iveco Trucks</t>
  </si>
  <si>
    <t>Jaguar</t>
  </si>
  <si>
    <t>Jeep</t>
  </si>
  <si>
    <t>Kia</t>
  </si>
  <si>
    <t>Lamborghini</t>
  </si>
  <si>
    <t>Land Rover</t>
  </si>
  <si>
    <t>LDV</t>
  </si>
  <si>
    <t>Lexus</t>
  </si>
  <si>
    <t>Lotus</t>
  </si>
  <si>
    <t>Maserati</t>
  </si>
  <si>
    <t>Mazda</t>
  </si>
  <si>
    <t>McLaren</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</si>
  <si>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</si>
  <si>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</si>
  <si>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</si>
  <si>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</si>
  <si>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</si>
  <si>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</si>
  <si>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</si>
  <si>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</si>
  <si>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</si>
  <si>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</si>
  <si>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</si>
  <si>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</si>
  <si>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</si>
  <si>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</si>
  <si>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</si>
  <si>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</si>
  <si>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</si>
  <si>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Daf</t>
  </si>
  <si>
    <t>Freightliner</t>
  </si>
  <si>
    <t>Fuso</t>
  </si>
  <si>
    <t>Hino</t>
  </si>
  <si>
    <t>Hyundai Commercial Vehicles</t>
  </si>
  <si>
    <t>Isuzu</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</si>
  <si>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</si>
  <si>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</si>
  <si>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</si>
  <si>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</si>
  <si>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</si>
  <si>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</si>
  <si>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</si>
  <si>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</si>
  <si>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</si>
  <si>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</si>
  <si>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</si>
  <si>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</si>
  <si>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</si>
  <si>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</si>
  <si>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</si>
  <si>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</si>
  <si>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</si>
  <si>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</si>
  <si>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</si>
  <si>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</si>
  <si>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</si>
  <si>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</si>
  <si>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</si>
  <si>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</si>
  <si>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</si>
  <si>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</si>
  <si>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</si>
  <si>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</si>
  <si>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</si>
  <si>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</si>
  <si>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</si>
  <si>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</si>
  <si>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</si>
  <si>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</si>
  <si>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</si>
  <si>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</si>
  <si>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</si>
  <si>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</si>
  <si>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</si>
  <si>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</si>
  <si>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</si>
  <si>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</si>
  <si>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</si>
  <si>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</si>
  <si>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</si>
  <si>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</si>
  <si>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</si>
  <si>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</si>
  <si>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</si>
  <si>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</si>
  <si>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</si>
  <si>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</si>
  <si>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</si>
  <si>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</si>
  <si>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</si>
  <si>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</si>
  <si>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</si>
  <si>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</si>
  <si>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</si>
  <si>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</si>
  <si>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</si>
  <si>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</si>
  <si>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</si>
  <si>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</si>
  <si>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</si>
  <si>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</si>
  <si>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</si>
  <si>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</si>
  <si>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</si>
  <si>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</si>
  <si>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</si>
  <si>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</si>
  <si>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</si>
  <si>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</si>
  <si>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</si>
  <si>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</si>
  <si>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</si>
  <si>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</si>
  <si>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</si>
  <si>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</si>
  <si>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</si>
  <si>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</si>
  <si>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</si>
  <si>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</si>
  <si>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MINI Hatch</t>
  </si>
  <si>
    <t>Peugeot 208</t>
  </si>
  <si>
    <t>Total Light &gt; $25K</t>
  </si>
  <si>
    <t>Total Light</t>
  </si>
  <si>
    <t>Small &lt; $40K</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</si>
  <si>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</si>
  <si>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</si>
  <si>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</si>
  <si>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</si>
  <si>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</si>
  <si>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</si>
  <si>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</si>
  <si>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</si>
  <si>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</si>
  <si>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</si>
  <si>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</si>
  <si>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</si>
  <si>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</si>
  <si>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</si>
  <si>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</si>
  <si>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Subaru Impreza</t>
  </si>
  <si>
    <t>Subaru WRX</t>
  </si>
  <si>
    <t>Toyota Corolla</t>
  </si>
  <si>
    <t>Toyota Prius</t>
  </si>
  <si>
    <t>Toyota Prius V</t>
  </si>
  <si>
    <t>Volkswagen Golf</t>
  </si>
  <si>
    <t>Total Small &lt; $40K</t>
  </si>
  <si>
    <t>Small &gt; $40K</t>
  </si>
  <si>
    <t>Audi A3</t>
  </si>
  <si>
    <t>BMW 1 Series</t>
  </si>
  <si>
    <t>BMW 2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</si>
  <si>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</si>
  <si>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</si>
  <si>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</si>
  <si>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</si>
  <si>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</si>
  <si>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</si>
  <si>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</si>
  <si>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</si>
  <si>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</si>
  <si>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</si>
  <si>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</si>
  <si>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</si>
  <si>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</si>
  <si>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</si>
  <si>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</si>
  <si>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</si>
  <si>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</si>
  <si>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</si>
  <si>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</si>
  <si>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</si>
  <si>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</si>
  <si>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</si>
  <si>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</si>
  <si>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</si>
  <si>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</si>
  <si>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</si>
  <si>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</si>
  <si>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3 Series Gran Turismo</t>
  </si>
  <si>
    <t>BMW 4 Series Gran Coupe</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</si>
  <si>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</si>
  <si>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</si>
  <si>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</si>
  <si>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</si>
  <si>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</si>
  <si>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</si>
  <si>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</si>
  <si>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</si>
  <si>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</si>
  <si>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</si>
  <si>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</si>
  <si>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</si>
  <si>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</si>
  <si>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</si>
  <si>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</si>
  <si>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</si>
  <si>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</si>
  <si>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</si>
  <si>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</si>
  <si>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Jaguar XF</t>
  </si>
  <si>
    <t>Maserati Ghibli</t>
  </si>
  <si>
    <t>Mercedes-Benz CLS-Class</t>
  </si>
  <si>
    <t>Mercedes-Benz E-Class</t>
  </si>
  <si>
    <t>Total Large &gt; $70K</t>
  </si>
  <si>
    <t>Total Large</t>
  </si>
  <si>
    <t>Upper Large &lt; $100K</t>
  </si>
  <si>
    <t>Chrysler 300</t>
  </si>
  <si>
    <t>Total Upper Large &lt; $100K</t>
  </si>
  <si>
    <t>Upper Large &gt; $100K</t>
  </si>
  <si>
    <t>Bentley Sedan</t>
  </si>
  <si>
    <t>BMW 6 Series GT</t>
  </si>
  <si>
    <t>BMW 8 Series Gran Coupe</t>
  </si>
  <si>
    <t>Mercedes-Benz S-Class</t>
  </si>
  <si>
    <t>Total Upper Large &gt; $100K</t>
  </si>
  <si>
    <t>Total Upper Large</t>
  </si>
  <si>
    <t>People Movers &lt; $60K</t>
  </si>
  <si>
    <t>Honda Odyssey</t>
  </si>
  <si>
    <t>Hyundai iMAX</t>
  </si>
  <si>
    <t>Kia Carnival</t>
  </si>
  <si>
    <t>LDV G10 Wagon</t>
  </si>
  <si>
    <t>Toyota Tarago</t>
  </si>
  <si>
    <t>Volkswagen Caddy</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</si>
  <si>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</si>
  <si>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</si>
  <si>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</si>
  <si>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</si>
  <si>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</si>
  <si>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</si>
  <si>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</si>
  <si>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</si>
  <si>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</si>
  <si>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</si>
  <si>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</si>
  <si>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</si>
  <si>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</si>
  <si>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</si>
  <si>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</si>
  <si>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</si>
  <si>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</si>
  <si>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</si>
  <si>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</si>
  <si>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</si>
  <si>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</si>
  <si>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</si>
  <si>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Alfa Romeo 4C</t>
  </si>
  <si>
    <t>Alpine A110</t>
  </si>
  <si>
    <t>Audi A5</t>
  </si>
  <si>
    <t>Audi TT</t>
  </si>
  <si>
    <t>BMW 4 Series Coupe/Conv</t>
  </si>
  <si>
    <t>BMW Z4</t>
  </si>
  <si>
    <t>Infiniti Q60</t>
  </si>
  <si>
    <t>Jaguar F-Type</t>
  </si>
  <si>
    <t>Lexus LC</t>
  </si>
  <si>
    <t>Lexus RC</t>
  </si>
  <si>
    <t>Lotus Elise</t>
  </si>
  <si>
    <t>Lotus Exige</t>
  </si>
  <si>
    <t>Mercedes-Benz C-Class Cpe/Conv</t>
  </si>
  <si>
    <t>Mercedes-Benz E-Class Cpe/Conv</t>
  </si>
  <si>
    <t>Mercedes-Benz SLC-Class</t>
  </si>
  <si>
    <t>Porsche Boxster</t>
  </si>
  <si>
    <t>Porsche Cayman</t>
  </si>
  <si>
    <t>Toyota Supra</t>
  </si>
  <si>
    <t>Total Sports &gt; $80K</t>
  </si>
  <si>
    <t>Sports &gt; $200K</t>
  </si>
  <si>
    <t>Aston Martin Coupe/Conv</t>
  </si>
  <si>
    <t>Bentley Coupe/Conv</t>
  </si>
  <si>
    <t>BMW 8 Series</t>
  </si>
  <si>
    <t>BMW i8</t>
  </si>
  <si>
    <t>Ferrari Coupe/Conv</t>
  </si>
  <si>
    <t>Lamborghini Coupe/Conv</t>
  </si>
  <si>
    <t>McLaren Coupe/Conv</t>
  </si>
  <si>
    <t>Porsche 911</t>
  </si>
  <si>
    <t>Total Sports &gt; $200K</t>
  </si>
  <si>
    <t>Total Sports</t>
  </si>
  <si>
    <t>Total Passenger &lt; $</t>
  </si>
  <si>
    <t>Total Passenger &gt; $</t>
  </si>
  <si>
    <t>Total Passenger</t>
  </si>
  <si>
    <t>NEW VEHICLE SALES BY MARQUE - PASSENGER</t>
  </si>
  <si>
    <t>Citroen C3 Aircross</t>
  </si>
  <si>
    <t>Ford EcoSport</t>
  </si>
  <si>
    <t>Holden Trax</t>
  </si>
  <si>
    <t>Hyundai Venue</t>
  </si>
  <si>
    <t>Mazda CX-3</t>
  </si>
  <si>
    <t>Nissan Juke</t>
  </si>
  <si>
    <t>Renault Captur</t>
  </si>
  <si>
    <t>SsangYong Tivoli</t>
  </si>
  <si>
    <t>Suzuki Ignis</t>
  </si>
  <si>
    <t>Suzuki Jimny</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</si>
  <si>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</si>
  <si>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</si>
  <si>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</si>
  <si>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</si>
  <si>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</si>
  <si>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</si>
  <si>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</si>
  <si>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</si>
  <si>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</si>
  <si>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</si>
  <si>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</si>
  <si>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</si>
  <si>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</si>
  <si>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</si>
  <si>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Renault Kadjar</t>
  </si>
  <si>
    <t>Subaru XV</t>
  </si>
  <si>
    <t>Suzuki S-Cross</t>
  </si>
  <si>
    <t>Suzuki Vitara</t>
  </si>
  <si>
    <t>Toyota C-HR</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</si>
  <si>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</si>
  <si>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</si>
  <si>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</si>
  <si>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</si>
  <si>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</si>
  <si>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</si>
  <si>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</si>
  <si>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</si>
  <si>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</si>
  <si>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</si>
  <si>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</si>
  <si>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</si>
  <si>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</si>
  <si>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</si>
  <si>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</si>
  <si>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</si>
  <si>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</si>
  <si>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</si>
  <si>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</si>
  <si>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</si>
  <si>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</si>
  <si>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</si>
  <si>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</si>
  <si>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</si>
  <si>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</si>
  <si>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</si>
  <si>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</si>
  <si>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</si>
  <si>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</si>
  <si>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</si>
  <si>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</si>
  <si>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</si>
  <si>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</si>
  <si>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</si>
  <si>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</si>
  <si>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</si>
  <si>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</si>
  <si>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</si>
  <si>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</si>
  <si>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</si>
  <si>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</si>
  <si>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</si>
  <si>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</si>
  <si>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</si>
  <si>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</si>
  <si>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</si>
  <si>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</si>
  <si>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</si>
  <si>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</si>
  <si>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</si>
  <si>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</si>
  <si>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</si>
  <si>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</si>
  <si>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</si>
  <si>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</si>
  <si>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</si>
  <si>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</si>
  <si>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</si>
  <si>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</si>
  <si>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</si>
  <si>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</si>
  <si>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</si>
  <si>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</si>
  <si>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</si>
  <si>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</si>
  <si>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</si>
  <si>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</si>
  <si>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</si>
  <si>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</si>
  <si>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</si>
  <si>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</si>
  <si>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</si>
  <si>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Subaru Outback</t>
  </si>
  <si>
    <t>Toyota Fortuner</t>
  </si>
  <si>
    <t>Toyota Kluger</t>
  </si>
  <si>
    <t>Toyota Prado</t>
  </si>
  <si>
    <t>Volkswagen Passat Alltrack</t>
  </si>
  <si>
    <t>Volkswagen Tiguan Allspace</t>
  </si>
  <si>
    <t>Total SUV Large &lt; $70K</t>
  </si>
  <si>
    <t>SUV Large &gt; $70K</t>
  </si>
  <si>
    <t>Audi Q7</t>
  </si>
  <si>
    <t>BMW X5</t>
  </si>
  <si>
    <t>BMW X6</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</si>
  <si>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</si>
  <si>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</si>
  <si>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</si>
  <si>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</si>
  <si>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</si>
  <si>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</si>
  <si>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</si>
  <si>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</si>
  <si>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</si>
  <si>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</si>
  <si>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</si>
  <si>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</si>
  <si>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</si>
  <si>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</si>
  <si>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</si>
  <si>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</si>
  <si>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</si>
  <si>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</si>
  <si>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</si>
  <si>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</si>
  <si>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</si>
  <si>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Land Rover Discovery</t>
  </si>
  <si>
    <t>Land Rover Range Rover</t>
  </si>
  <si>
    <t>Lexus LX</t>
  </si>
  <si>
    <t>Mercedes-Benz G-Class</t>
  </si>
  <si>
    <t>Mercedes-Benz GLS-Class</t>
  </si>
  <si>
    <t>Total SUV Upper Large &gt; $100K</t>
  </si>
  <si>
    <t>Total SUV Upper Large</t>
  </si>
  <si>
    <t>Total SUV &lt; $</t>
  </si>
  <si>
    <t>Total SUV &gt; $</t>
  </si>
  <si>
    <t>Total SUV</t>
  </si>
  <si>
    <t>NEW VEHICLE SALES BY MARQUE - SUV</t>
  </si>
  <si>
    <t>Mercedes-Benz Sprinter Bus</t>
  </si>
  <si>
    <t>Renault Master Bus</t>
  </si>
  <si>
    <t>Toyota Hiace Bus</t>
  </si>
  <si>
    <t>Total Light Buses &lt; 20 Seats</t>
  </si>
  <si>
    <t>Toyota Coaster</t>
  </si>
  <si>
    <t>Total Light Buses =&gt; 20 Seats</t>
  </si>
  <si>
    <t>Peugeot Partner</t>
  </si>
  <si>
    <t>Renault Kangoo</t>
  </si>
  <si>
    <t>Volkswagen Caddy Van</t>
  </si>
  <si>
    <t>Total Vans/CC &lt;= 2.5t</t>
  </si>
  <si>
    <t>Ford Transit Custom</t>
  </si>
  <si>
    <t>Hyundai iLOAD</t>
  </si>
  <si>
    <t>LDV G10</t>
  </si>
  <si>
    <t>LDV V80</t>
  </si>
  <si>
    <t>Mercedes-Benz Vito</t>
  </si>
  <si>
    <t>Peugeot Expert</t>
  </si>
  <si>
    <t>Renault Trafic</t>
  </si>
  <si>
    <t>Toyota Hiace Van</t>
  </si>
  <si>
    <t>Volkswagen Transporter</t>
  </si>
  <si>
    <t>Total Vans/CC 2.5-3.5t</t>
  </si>
  <si>
    <t>Ford Ranger 4X2</t>
  </si>
  <si>
    <t>Great Wall Steed 4X2</t>
  </si>
  <si>
    <t>Holden Colorado 4X2</t>
  </si>
  <si>
    <t>Isuzu Ute D-Max 4X2</t>
  </si>
  <si>
    <t>Mazda BT-50 4X2</t>
  </si>
  <si>
    <t>Mercedes-Benz X-Class 4X2</t>
  </si>
  <si>
    <t>Mitsubishi Triton 4X2</t>
  </si>
  <si>
    <t>Nissan Navara 4X2</t>
  </si>
  <si>
    <t>Toyota Hilux 4X2</t>
  </si>
  <si>
    <t>Total PU/CC 4X2</t>
  </si>
  <si>
    <t>Ford Ranger 4X4</t>
  </si>
  <si>
    <t>Great Wall Steed 4X4</t>
  </si>
  <si>
    <t>Holden Colorado 4X4</t>
  </si>
  <si>
    <t>Isuzu Ute D-Max 4X4</t>
  </si>
  <si>
    <t>LDV T60 4X4</t>
  </si>
  <si>
    <t>Mazda BT-50 4X4</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</si>
  <si>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</si>
  <si>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</si>
  <si>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</si>
  <si>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</si>
  <si>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</si>
  <si>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</si>
  <si>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</si>
  <si>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</si>
  <si>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</si>
  <si>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</si>
  <si>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</si>
  <si>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</si>
  <si>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</si>
  <si>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</si>
  <si>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</si>
  <si>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</si>
  <si>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</si>
  <si>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</si>
  <si>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EX8</t>
  </si>
  <si>
    <t>Isuzu N-Series (LD)</t>
  </si>
  <si>
    <t>Iveco C/C (LD)</t>
  </si>
  <si>
    <t>Iveco Van (LD)</t>
  </si>
  <si>
    <t>Mercedes-Benz Sprinter</t>
  </si>
  <si>
    <t>Renault Master</t>
  </si>
  <si>
    <t>Volkswagen Crafter</t>
  </si>
  <si>
    <t>Total LD 3501-8000 kgs GVM</t>
  </si>
  <si>
    <t>MD =&gt; 8001 GVM &amp; GCM &lt; 39001</t>
  </si>
  <si>
    <t>Fuso Fighter (MD)</t>
  </si>
  <si>
    <t>Hino (MD)</t>
  </si>
  <si>
    <t>Isuzu N-Series (MD)</t>
  </si>
  <si>
    <t>Iveco (MD)</t>
  </si>
  <si>
    <t>MAN (MD)</t>
  </si>
  <si>
    <t>Mercedes (MD)</t>
  </si>
  <si>
    <t>UD Trucks (MD)</t>
  </si>
  <si>
    <t>Volvo Truck (MD)</t>
  </si>
  <si>
    <t>Total MD =&gt; 8001 GVM &amp; GCM &lt; 39001</t>
  </si>
  <si>
    <t>HD =&gt; 8001 GVM &amp; GCM &gt; 39000</t>
  </si>
  <si>
    <t>DAF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</si>
  <si>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</si>
  <si>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</si>
  <si>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</si>
  <si>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</si>
  <si>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</si>
  <si>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</si>
  <si>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</si>
  <si>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</si>
  <si>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</si>
  <si>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</si>
  <si>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</si>
  <si>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</si>
  <si>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</si>
  <si>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</si>
  <si>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</si>
  <si>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</si>
  <si>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</si>
  <si>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Alpine Total</t>
  </si>
  <si>
    <t>Aston Martin Total</t>
  </si>
  <si>
    <t>Audi Total</t>
  </si>
  <si>
    <t>Bentley Total</t>
  </si>
  <si>
    <t>BMW Total</t>
  </si>
  <si>
    <t>Chrysler Total</t>
  </si>
  <si>
    <t>Citroen Total</t>
  </si>
  <si>
    <t>Daf Total</t>
  </si>
  <si>
    <t>Ferrari Total</t>
  </si>
  <si>
    <t>Fiat Total</t>
  </si>
  <si>
    <t>Fiat Professional Total</t>
  </si>
  <si>
    <t>Ford Total</t>
  </si>
  <si>
    <t>Freightliner Total</t>
  </si>
  <si>
    <t>Fuso Total</t>
  </si>
  <si>
    <t>Great Wall Total</t>
  </si>
  <si>
    <t>Haval Total</t>
  </si>
  <si>
    <t>Hino Total</t>
  </si>
  <si>
    <t>Holden Total</t>
  </si>
  <si>
    <t>Honda Total</t>
  </si>
  <si>
    <t>Hyundai Total</t>
  </si>
  <si>
    <t>Hyundai Commercial Vehicles Total</t>
  </si>
  <si>
    <t>Infiniti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</si>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</sst>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0"/>
      <name val="Arial"/>
      <family val="2"/>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61">
    <xf numFmtId="0" fontId="0" fillId="0" borderId="0" xfId="0"/>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1" fillId="0" borderId="0" xfId="1"/>
    <xf numFmtId="0" fontId="1" fillId="0" borderId="0" xfId="1" applyAlignment="1">
      <alignment horizontal="center"/>
    </xf>
    <xf numFmtId="0" fontId="3" fillId="0" borderId="0" xfId="1" applyFont="1" applyAlignment="1">
      <alignment horizontal="center"/>
    </xf>
    <xf numFmtId="0" fontId="3"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5" xfId="1" applyFont="1" applyBorder="1"/>
    <xf numFmtId="0" fontId="11" fillId="0" borderId="6" xfId="1" applyFont="1" applyBorder="1" applyAlignment="1">
      <alignment horizontal="center"/>
    </xf>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 fillId="0" borderId="9" xfId="1" applyBorder="1" applyAlignment="1">
      <alignment horizontal="center"/>
    </xf>
    <xf numFmtId="0" fontId="1" fillId="0" borderId="10" xfId="1" applyBorder="1" applyAlignment="1">
      <alignment horizontal="center"/>
    </xf>
    <xf numFmtId="0" fontId="1" fillId="0" borderId="8" xfId="1" applyBorder="1" applyAlignment="1">
      <alignment horizontal="center"/>
    </xf>
    <xf numFmtId="0" fontId="1" fillId="0" borderId="8" xfId="1" applyBorder="1"/>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4" fontId="1" fillId="0" borderId="9" xfId="2" applyNumberFormat="1" applyBorder="1" applyAlignment="1">
      <alignment horizontal="right"/>
    </xf>
    <xf numFmtId="164" fontId="1" fillId="0" borderId="10" xfId="2" applyNumberFormat="1" applyBorder="1" applyAlignment="1">
      <alignment horizontal="right"/>
    </xf>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2"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2"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3" fillId="0" borderId="0" xfId="1" applyFont="1" applyAlignment="1">
      <alignment horizontal="left" indent="10"/>
    </xf>
    <xf numFmtId="0" fontId="10" fillId="3" borderId="0" xfId="1" applyFont="1" applyFill="1" applyAlignment="1">
      <alignment horizontal="center" vertical="center"/>
    </xf>
    <xf numFmtId="0" fontId="14" fillId="3" borderId="0" xfId="1" quotePrefix="1" applyFont="1" applyFill="1" applyAlignment="1">
      <alignment horizontal="left" vertical="top" wrapText="1"/>
    </xf>
    <xf numFmtId="0" fontId="1" fillId="0" borderId="0" xfId="1" applyAlignment="1">
      <alignment vertical="top" wrapText="1"/>
    </xf>
    <xf numFmtId="0" fontId="13"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 fillId="0" borderId="0" xfId="1" applyAlignment="1">
      <alignment wrapText="1"/>
    </xf>
    <xf numFmtId="0" fontId="13" fillId="3" borderId="0" xfId="1" applyFont="1" applyFill="1" applyAlignment="1">
      <alignment horizontal="left" vertical="center" wrapText="1" indent="1"/>
    </xf>
    <xf numFmtId="0" fontId="1" fillId="0" borderId="0" xfId="1" quotePrefix="1" applyAlignment="1">
      <alignment wrapText="1"/>
    </xf>
    <xf numFmtId="0" fontId="16" fillId="0" borderId="0" xfId="1" applyFont="1" applyAlignment="1">
      <alignment vertical="top" wrapText="1"/>
    </xf>
    <xf numFmtId="0" fontId="16" fillId="0" borderId="0" xfId="1" applyFont="1" applyAlignment="1">
      <alignment horizontal="center" wrapText="1"/>
    </xf>
    <xf numFmtId="0" fontId="16" fillId="0" borderId="0" xfId="1" applyFont="1" applyAlignment="1">
      <alignment horizontal="center"/>
    </xf>
    <xf numFmtId="0" fontId="16" fillId="0" borderId="0" xfId="1" quotePrefix="1" applyFont="1" applyAlignment="1">
      <alignment horizontal="center" wrapText="1"/>
    </xf>
    <xf numFmtId="0" fontId="16" fillId="0" borderId="0" xfId="1" applyFont="1" applyAlignment="1">
      <alignment horizontal="center" wrapText="1"/>
    </xf>
    <xf numFmtId="0" fontId="16" fillId="0" borderId="0" xfId="1" applyFont="1" applyAlignment="1">
      <alignment horizontal="center"/>
    </xf>
    <xf numFmtId="0" fontId="11" fillId="0" borderId="0" xfId="1" applyFont="1" applyAlignment="1">
      <alignment horizontal="center"/>
    </xf>
    <xf numFmtId="165" fontId="1" fillId="0" borderId="9" xfId="2" applyNumberFormat="1" applyBorder="1" applyAlignment="1">
      <alignment horizontal="right"/>
    </xf>
    <xf numFmtId="165" fontId="1" fillId="0" borderId="10" xfId="2" applyNumberForma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 fillId="0" borderId="12" xfId="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Border="1" applyAlignment="1">
      <alignment horizontal="right"/>
    </xf>
    <xf numFmtId="165" fontId="1" fillId="0" borderId="14" xfId="2" applyNumberForma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13" xfId="2" applyNumberFormat="1" applyBorder="1" applyAlignment="1">
      <alignment horizontal="right"/>
    </xf>
    <xf numFmtId="164" fontId="1" fillId="0" borderId="14" xfId="2" applyNumberFormat="1" applyBorder="1" applyAlignment="1">
      <alignment horizontal="right"/>
    </xf>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 fillId="0" borderId="8" xfId="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2" fillId="0" borderId="12" xfId="1" quotePrefix="1" applyFont="1" applyBorder="1"/>
    <xf numFmtId="0" fontId="11" fillId="0" borderId="4" xfId="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2"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Alignment="1">
      <alignment horizontal="right"/>
    </xf>
    <xf numFmtId="0" fontId="1" fillId="0" borderId="12" xfId="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cellXfs>
  <cellStyles count="3">
    <cellStyle name="Normal" xfId="0" builtinId="0"/>
    <cellStyle name="Normal 2" xfId="1" xr:uid="{D4CD6246-53AD-4298-AE37-5C3F163F8564}"/>
    <cellStyle name="Percent 2" xfId="2" xr:uid="{CC2AE983-113C-4EC6-AA7D-CA4DA069C8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08625360-F749-4949-8265-361452AEB2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6CB69246-D74D-42FB-92F6-20DDBA2402C6}"/>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am.poole\OneDrive%20-%20IHS%20Markit\Documents\7.%20Production\VFACTs%20National%20Reports\March\FCAI%20Standard%20Reports%20-%20Process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mat Editor"/>
      <sheetName val="Retail Sales By State"/>
      <sheetName val="Total Market Segmentation"/>
      <sheetName val="Retail Sales By Marque"/>
      <sheetName val="Retail Share By Marque"/>
      <sheetName val="Retail Sales By Buyer Type"/>
      <sheetName val="Retail Sales By Buyer Type Fuel"/>
      <sheetName val="Retail Sales By Country Of Orig"/>
      <sheetName val="Segment Model Passenger"/>
      <sheetName val="Marque Passenger"/>
      <sheetName val="Segment Model SUV"/>
      <sheetName val="Marque SUV"/>
      <sheetName val="Segment Model Light Commercial"/>
      <sheetName val="Marque Light Commercial"/>
      <sheetName val="Segment Model Heavy Commercial"/>
      <sheetName val="Marque Heavy Commercial"/>
      <sheetName val="Retail Sales By Marque &amp; 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0C3F4-A47D-4742-AE26-517B71A6E06D}">
  <sheetPr>
    <pageSetUpPr fitToPage="1"/>
  </sheetPr>
  <dimension ref="A1:O44"/>
  <sheetViews>
    <sheetView tabSelected="1" workbookViewId="0">
      <selection sqref="A1:L1"/>
    </sheetView>
  </sheetViews>
  <sheetFormatPr defaultRowHeight="12.5" x14ac:dyDescent="0.25"/>
  <cols>
    <col min="1" max="1" width="2.7265625" style="4" customWidth="1"/>
    <col min="2" max="2" width="32.54296875" style="4" customWidth="1"/>
    <col min="3" max="4" width="9.54296875" style="4" bestFit="1" customWidth="1"/>
    <col min="5" max="6" width="10.1796875" style="4" customWidth="1"/>
    <col min="7" max="7" width="1.7265625" style="4" customWidth="1"/>
    <col min="8" max="8" width="9" style="4" bestFit="1" customWidth="1"/>
    <col min="9" max="11" width="8.7265625" style="4"/>
    <col min="12" max="12" width="2.7265625" style="4" customWidth="1"/>
    <col min="13" max="14" width="8.7265625" style="4"/>
    <col min="15" max="17" width="8.54296875" style="4" customWidth="1"/>
    <col min="18" max="256" width="8.7265625" style="4"/>
    <col min="257" max="257" width="2.7265625" style="4" customWidth="1"/>
    <col min="258" max="258" width="32.54296875" style="4" customWidth="1"/>
    <col min="259" max="260" width="9.54296875" style="4" bestFit="1" customWidth="1"/>
    <col min="261" max="262" width="10.1796875" style="4" customWidth="1"/>
    <col min="263" max="263" width="1.7265625" style="4" customWidth="1"/>
    <col min="264" max="264" width="9" style="4" bestFit="1" customWidth="1"/>
    <col min="265" max="267" width="8.7265625" style="4"/>
    <col min="268" max="268" width="2.7265625" style="4" customWidth="1"/>
    <col min="269" max="270" width="8.7265625" style="4"/>
    <col min="271" max="273" width="8.54296875" style="4" customWidth="1"/>
    <col min="274" max="512" width="8.7265625" style="4"/>
    <col min="513" max="513" width="2.7265625" style="4" customWidth="1"/>
    <col min="514" max="514" width="32.54296875" style="4" customWidth="1"/>
    <col min="515" max="516" width="9.54296875" style="4" bestFit="1" customWidth="1"/>
    <col min="517" max="518" width="10.1796875" style="4" customWidth="1"/>
    <col min="519" max="519" width="1.7265625" style="4" customWidth="1"/>
    <col min="520" max="520" width="9" style="4" bestFit="1" customWidth="1"/>
    <col min="521" max="523" width="8.7265625" style="4"/>
    <col min="524" max="524" width="2.7265625" style="4" customWidth="1"/>
    <col min="525" max="526" width="8.7265625" style="4"/>
    <col min="527" max="529" width="8.54296875" style="4" customWidth="1"/>
    <col min="530" max="768" width="8.7265625" style="4"/>
    <col min="769" max="769" width="2.7265625" style="4" customWidth="1"/>
    <col min="770" max="770" width="32.54296875" style="4" customWidth="1"/>
    <col min="771" max="772" width="9.54296875" style="4" bestFit="1" customWidth="1"/>
    <col min="773" max="774" width="10.1796875" style="4" customWidth="1"/>
    <col min="775" max="775" width="1.7265625" style="4" customWidth="1"/>
    <col min="776" max="776" width="9" style="4" bestFit="1" customWidth="1"/>
    <col min="777" max="779" width="8.7265625" style="4"/>
    <col min="780" max="780" width="2.7265625" style="4" customWidth="1"/>
    <col min="781" max="782" width="8.7265625" style="4"/>
    <col min="783" max="785" width="8.54296875" style="4" customWidth="1"/>
    <col min="786" max="1024" width="8.7265625" style="4"/>
    <col min="1025" max="1025" width="2.7265625" style="4" customWidth="1"/>
    <col min="1026" max="1026" width="32.54296875" style="4" customWidth="1"/>
    <col min="1027" max="1028" width="9.54296875" style="4" bestFit="1" customWidth="1"/>
    <col min="1029" max="1030" width="10.1796875" style="4" customWidth="1"/>
    <col min="1031" max="1031" width="1.7265625" style="4" customWidth="1"/>
    <col min="1032" max="1032" width="9" style="4" bestFit="1" customWidth="1"/>
    <col min="1033" max="1035" width="8.7265625" style="4"/>
    <col min="1036" max="1036" width="2.7265625" style="4" customWidth="1"/>
    <col min="1037" max="1038" width="8.7265625" style="4"/>
    <col min="1039" max="1041" width="8.54296875" style="4" customWidth="1"/>
    <col min="1042" max="1280" width="8.7265625" style="4"/>
    <col min="1281" max="1281" width="2.7265625" style="4" customWidth="1"/>
    <col min="1282" max="1282" width="32.54296875" style="4" customWidth="1"/>
    <col min="1283" max="1284" width="9.54296875" style="4" bestFit="1" customWidth="1"/>
    <col min="1285" max="1286" width="10.1796875" style="4" customWidth="1"/>
    <col min="1287" max="1287" width="1.7265625" style="4" customWidth="1"/>
    <col min="1288" max="1288" width="9" style="4" bestFit="1" customWidth="1"/>
    <col min="1289" max="1291" width="8.7265625" style="4"/>
    <col min="1292" max="1292" width="2.7265625" style="4" customWidth="1"/>
    <col min="1293" max="1294" width="8.7265625" style="4"/>
    <col min="1295" max="1297" width="8.54296875" style="4" customWidth="1"/>
    <col min="1298" max="1536" width="8.7265625" style="4"/>
    <col min="1537" max="1537" width="2.7265625" style="4" customWidth="1"/>
    <col min="1538" max="1538" width="32.54296875" style="4" customWidth="1"/>
    <col min="1539" max="1540" width="9.54296875" style="4" bestFit="1" customWidth="1"/>
    <col min="1541" max="1542" width="10.1796875" style="4" customWidth="1"/>
    <col min="1543" max="1543" width="1.7265625" style="4" customWidth="1"/>
    <col min="1544" max="1544" width="9" style="4" bestFit="1" customWidth="1"/>
    <col min="1545" max="1547" width="8.7265625" style="4"/>
    <col min="1548" max="1548" width="2.7265625" style="4" customWidth="1"/>
    <col min="1549" max="1550" width="8.7265625" style="4"/>
    <col min="1551" max="1553" width="8.54296875" style="4" customWidth="1"/>
    <col min="1554" max="1792" width="8.7265625" style="4"/>
    <col min="1793" max="1793" width="2.7265625" style="4" customWidth="1"/>
    <col min="1794" max="1794" width="32.54296875" style="4" customWidth="1"/>
    <col min="1795" max="1796" width="9.54296875" style="4" bestFit="1" customWidth="1"/>
    <col min="1797" max="1798" width="10.1796875" style="4" customWidth="1"/>
    <col min="1799" max="1799" width="1.7265625" style="4" customWidth="1"/>
    <col min="1800" max="1800" width="9" style="4" bestFit="1" customWidth="1"/>
    <col min="1801" max="1803" width="8.7265625" style="4"/>
    <col min="1804" max="1804" width="2.7265625" style="4" customWidth="1"/>
    <col min="1805" max="1806" width="8.7265625" style="4"/>
    <col min="1807" max="1809" width="8.54296875" style="4" customWidth="1"/>
    <col min="1810" max="2048" width="8.7265625" style="4"/>
    <col min="2049" max="2049" width="2.7265625" style="4" customWidth="1"/>
    <col min="2050" max="2050" width="32.54296875" style="4" customWidth="1"/>
    <col min="2051" max="2052" width="9.54296875" style="4" bestFit="1" customWidth="1"/>
    <col min="2053" max="2054" width="10.1796875" style="4" customWidth="1"/>
    <col min="2055" max="2055" width="1.7265625" style="4" customWidth="1"/>
    <col min="2056" max="2056" width="9" style="4" bestFit="1" customWidth="1"/>
    <col min="2057" max="2059" width="8.7265625" style="4"/>
    <col min="2060" max="2060" width="2.7265625" style="4" customWidth="1"/>
    <col min="2061" max="2062" width="8.7265625" style="4"/>
    <col min="2063" max="2065" width="8.54296875" style="4" customWidth="1"/>
    <col min="2066" max="2304" width="8.7265625" style="4"/>
    <col min="2305" max="2305" width="2.7265625" style="4" customWidth="1"/>
    <col min="2306" max="2306" width="32.54296875" style="4" customWidth="1"/>
    <col min="2307" max="2308" width="9.54296875" style="4" bestFit="1" customWidth="1"/>
    <col min="2309" max="2310" width="10.1796875" style="4" customWidth="1"/>
    <col min="2311" max="2311" width="1.7265625" style="4" customWidth="1"/>
    <col min="2312" max="2312" width="9" style="4" bestFit="1" customWidth="1"/>
    <col min="2313" max="2315" width="8.7265625" style="4"/>
    <col min="2316" max="2316" width="2.7265625" style="4" customWidth="1"/>
    <col min="2317" max="2318" width="8.7265625" style="4"/>
    <col min="2319" max="2321" width="8.54296875" style="4" customWidth="1"/>
    <col min="2322" max="2560" width="8.7265625" style="4"/>
    <col min="2561" max="2561" width="2.7265625" style="4" customWidth="1"/>
    <col min="2562" max="2562" width="32.54296875" style="4" customWidth="1"/>
    <col min="2563" max="2564" width="9.54296875" style="4" bestFit="1" customWidth="1"/>
    <col min="2565" max="2566" width="10.1796875" style="4" customWidth="1"/>
    <col min="2567" max="2567" width="1.7265625" style="4" customWidth="1"/>
    <col min="2568" max="2568" width="9" style="4" bestFit="1" customWidth="1"/>
    <col min="2569" max="2571" width="8.7265625" style="4"/>
    <col min="2572" max="2572" width="2.7265625" style="4" customWidth="1"/>
    <col min="2573" max="2574" width="8.7265625" style="4"/>
    <col min="2575" max="2577" width="8.54296875" style="4" customWidth="1"/>
    <col min="2578" max="2816" width="8.7265625" style="4"/>
    <col min="2817" max="2817" width="2.7265625" style="4" customWidth="1"/>
    <col min="2818" max="2818" width="32.54296875" style="4" customWidth="1"/>
    <col min="2819" max="2820" width="9.54296875" style="4" bestFit="1" customWidth="1"/>
    <col min="2821" max="2822" width="10.1796875" style="4" customWidth="1"/>
    <col min="2823" max="2823" width="1.7265625" style="4" customWidth="1"/>
    <col min="2824" max="2824" width="9" style="4" bestFit="1" customWidth="1"/>
    <col min="2825" max="2827" width="8.7265625" style="4"/>
    <col min="2828" max="2828" width="2.7265625" style="4" customWidth="1"/>
    <col min="2829" max="2830" width="8.7265625" style="4"/>
    <col min="2831" max="2833" width="8.54296875" style="4" customWidth="1"/>
    <col min="2834" max="3072" width="8.7265625" style="4"/>
    <col min="3073" max="3073" width="2.7265625" style="4" customWidth="1"/>
    <col min="3074" max="3074" width="32.54296875" style="4" customWidth="1"/>
    <col min="3075" max="3076" width="9.54296875" style="4" bestFit="1" customWidth="1"/>
    <col min="3077" max="3078" width="10.1796875" style="4" customWidth="1"/>
    <col min="3079" max="3079" width="1.7265625" style="4" customWidth="1"/>
    <col min="3080" max="3080" width="9" style="4" bestFit="1" customWidth="1"/>
    <col min="3081" max="3083" width="8.7265625" style="4"/>
    <col min="3084" max="3084" width="2.7265625" style="4" customWidth="1"/>
    <col min="3085" max="3086" width="8.7265625" style="4"/>
    <col min="3087" max="3089" width="8.54296875" style="4" customWidth="1"/>
    <col min="3090" max="3328" width="8.7265625" style="4"/>
    <col min="3329" max="3329" width="2.7265625" style="4" customWidth="1"/>
    <col min="3330" max="3330" width="32.54296875" style="4" customWidth="1"/>
    <col min="3331" max="3332" width="9.54296875" style="4" bestFit="1" customWidth="1"/>
    <col min="3333" max="3334" width="10.1796875" style="4" customWidth="1"/>
    <col min="3335" max="3335" width="1.7265625" style="4" customWidth="1"/>
    <col min="3336" max="3336" width="9" style="4" bestFit="1" customWidth="1"/>
    <col min="3337" max="3339" width="8.7265625" style="4"/>
    <col min="3340" max="3340" width="2.7265625" style="4" customWidth="1"/>
    <col min="3341" max="3342" width="8.7265625" style="4"/>
    <col min="3343" max="3345" width="8.54296875" style="4" customWidth="1"/>
    <col min="3346" max="3584" width="8.7265625" style="4"/>
    <col min="3585" max="3585" width="2.7265625" style="4" customWidth="1"/>
    <col min="3586" max="3586" width="32.54296875" style="4" customWidth="1"/>
    <col min="3587" max="3588" width="9.54296875" style="4" bestFit="1" customWidth="1"/>
    <col min="3589" max="3590" width="10.1796875" style="4" customWidth="1"/>
    <col min="3591" max="3591" width="1.7265625" style="4" customWidth="1"/>
    <col min="3592" max="3592" width="9" style="4" bestFit="1" customWidth="1"/>
    <col min="3593" max="3595" width="8.7265625" style="4"/>
    <col min="3596" max="3596" width="2.7265625" style="4" customWidth="1"/>
    <col min="3597" max="3598" width="8.7265625" style="4"/>
    <col min="3599" max="3601" width="8.54296875" style="4" customWidth="1"/>
    <col min="3602" max="3840" width="8.7265625" style="4"/>
    <col min="3841" max="3841" width="2.7265625" style="4" customWidth="1"/>
    <col min="3842" max="3842" width="32.54296875" style="4" customWidth="1"/>
    <col min="3843" max="3844" width="9.54296875" style="4" bestFit="1" customWidth="1"/>
    <col min="3845" max="3846" width="10.1796875" style="4" customWidth="1"/>
    <col min="3847" max="3847" width="1.7265625" style="4" customWidth="1"/>
    <col min="3848" max="3848" width="9" style="4" bestFit="1" customWidth="1"/>
    <col min="3849" max="3851" width="8.7265625" style="4"/>
    <col min="3852" max="3852" width="2.7265625" style="4" customWidth="1"/>
    <col min="3853" max="3854" width="8.7265625" style="4"/>
    <col min="3855" max="3857" width="8.54296875" style="4" customWidth="1"/>
    <col min="3858" max="4096" width="8.7265625" style="4"/>
    <col min="4097" max="4097" width="2.7265625" style="4" customWidth="1"/>
    <col min="4098" max="4098" width="32.54296875" style="4" customWidth="1"/>
    <col min="4099" max="4100" width="9.54296875" style="4" bestFit="1" customWidth="1"/>
    <col min="4101" max="4102" width="10.1796875" style="4" customWidth="1"/>
    <col min="4103" max="4103" width="1.7265625" style="4" customWidth="1"/>
    <col min="4104" max="4104" width="9" style="4" bestFit="1" customWidth="1"/>
    <col min="4105" max="4107" width="8.7265625" style="4"/>
    <col min="4108" max="4108" width="2.7265625" style="4" customWidth="1"/>
    <col min="4109" max="4110" width="8.7265625" style="4"/>
    <col min="4111" max="4113" width="8.54296875" style="4" customWidth="1"/>
    <col min="4114" max="4352" width="8.7265625" style="4"/>
    <col min="4353" max="4353" width="2.7265625" style="4" customWidth="1"/>
    <col min="4354" max="4354" width="32.54296875" style="4" customWidth="1"/>
    <col min="4355" max="4356" width="9.54296875" style="4" bestFit="1" customWidth="1"/>
    <col min="4357" max="4358" width="10.1796875" style="4" customWidth="1"/>
    <col min="4359" max="4359" width="1.7265625" style="4" customWidth="1"/>
    <col min="4360" max="4360" width="9" style="4" bestFit="1" customWidth="1"/>
    <col min="4361" max="4363" width="8.7265625" style="4"/>
    <col min="4364" max="4364" width="2.7265625" style="4" customWidth="1"/>
    <col min="4365" max="4366" width="8.7265625" style="4"/>
    <col min="4367" max="4369" width="8.54296875" style="4" customWidth="1"/>
    <col min="4370" max="4608" width="8.7265625" style="4"/>
    <col min="4609" max="4609" width="2.7265625" style="4" customWidth="1"/>
    <col min="4610" max="4610" width="32.54296875" style="4" customWidth="1"/>
    <col min="4611" max="4612" width="9.54296875" style="4" bestFit="1" customWidth="1"/>
    <col min="4613" max="4614" width="10.1796875" style="4" customWidth="1"/>
    <col min="4615" max="4615" width="1.7265625" style="4" customWidth="1"/>
    <col min="4616" max="4616" width="9" style="4" bestFit="1" customWidth="1"/>
    <col min="4617" max="4619" width="8.7265625" style="4"/>
    <col min="4620" max="4620" width="2.7265625" style="4" customWidth="1"/>
    <col min="4621" max="4622" width="8.7265625" style="4"/>
    <col min="4623" max="4625" width="8.54296875" style="4" customWidth="1"/>
    <col min="4626" max="4864" width="8.7265625" style="4"/>
    <col min="4865" max="4865" width="2.7265625" style="4" customWidth="1"/>
    <col min="4866" max="4866" width="32.54296875" style="4" customWidth="1"/>
    <col min="4867" max="4868" width="9.54296875" style="4" bestFit="1" customWidth="1"/>
    <col min="4869" max="4870" width="10.1796875" style="4" customWidth="1"/>
    <col min="4871" max="4871" width="1.7265625" style="4" customWidth="1"/>
    <col min="4872" max="4872" width="9" style="4" bestFit="1" customWidth="1"/>
    <col min="4873" max="4875" width="8.7265625" style="4"/>
    <col min="4876" max="4876" width="2.7265625" style="4" customWidth="1"/>
    <col min="4877" max="4878" width="8.7265625" style="4"/>
    <col min="4879" max="4881" width="8.54296875" style="4" customWidth="1"/>
    <col min="4882" max="5120" width="8.7265625" style="4"/>
    <col min="5121" max="5121" width="2.7265625" style="4" customWidth="1"/>
    <col min="5122" max="5122" width="32.54296875" style="4" customWidth="1"/>
    <col min="5123" max="5124" width="9.54296875" style="4" bestFit="1" customWidth="1"/>
    <col min="5125" max="5126" width="10.1796875" style="4" customWidth="1"/>
    <col min="5127" max="5127" width="1.7265625" style="4" customWidth="1"/>
    <col min="5128" max="5128" width="9" style="4" bestFit="1" customWidth="1"/>
    <col min="5129" max="5131" width="8.7265625" style="4"/>
    <col min="5132" max="5132" width="2.7265625" style="4" customWidth="1"/>
    <col min="5133" max="5134" width="8.7265625" style="4"/>
    <col min="5135" max="5137" width="8.54296875" style="4" customWidth="1"/>
    <col min="5138" max="5376" width="8.7265625" style="4"/>
    <col min="5377" max="5377" width="2.7265625" style="4" customWidth="1"/>
    <col min="5378" max="5378" width="32.54296875" style="4" customWidth="1"/>
    <col min="5379" max="5380" width="9.54296875" style="4" bestFit="1" customWidth="1"/>
    <col min="5381" max="5382" width="10.1796875" style="4" customWidth="1"/>
    <col min="5383" max="5383" width="1.7265625" style="4" customWidth="1"/>
    <col min="5384" max="5384" width="9" style="4" bestFit="1" customWidth="1"/>
    <col min="5385" max="5387" width="8.7265625" style="4"/>
    <col min="5388" max="5388" width="2.7265625" style="4" customWidth="1"/>
    <col min="5389" max="5390" width="8.7265625" style="4"/>
    <col min="5391" max="5393" width="8.54296875" style="4" customWidth="1"/>
    <col min="5394" max="5632" width="8.7265625" style="4"/>
    <col min="5633" max="5633" width="2.7265625" style="4" customWidth="1"/>
    <col min="5634" max="5634" width="32.54296875" style="4" customWidth="1"/>
    <col min="5635" max="5636" width="9.54296875" style="4" bestFit="1" customWidth="1"/>
    <col min="5637" max="5638" width="10.1796875" style="4" customWidth="1"/>
    <col min="5639" max="5639" width="1.7265625" style="4" customWidth="1"/>
    <col min="5640" max="5640" width="9" style="4" bestFit="1" customWidth="1"/>
    <col min="5641" max="5643" width="8.7265625" style="4"/>
    <col min="5644" max="5644" width="2.7265625" style="4" customWidth="1"/>
    <col min="5645" max="5646" width="8.7265625" style="4"/>
    <col min="5647" max="5649" width="8.54296875" style="4" customWidth="1"/>
    <col min="5650" max="5888" width="8.7265625" style="4"/>
    <col min="5889" max="5889" width="2.7265625" style="4" customWidth="1"/>
    <col min="5890" max="5890" width="32.54296875" style="4" customWidth="1"/>
    <col min="5891" max="5892" width="9.54296875" style="4" bestFit="1" customWidth="1"/>
    <col min="5893" max="5894" width="10.1796875" style="4" customWidth="1"/>
    <col min="5895" max="5895" width="1.7265625" style="4" customWidth="1"/>
    <col min="5896" max="5896" width="9" style="4" bestFit="1" customWidth="1"/>
    <col min="5897" max="5899" width="8.7265625" style="4"/>
    <col min="5900" max="5900" width="2.7265625" style="4" customWidth="1"/>
    <col min="5901" max="5902" width="8.7265625" style="4"/>
    <col min="5903" max="5905" width="8.54296875" style="4" customWidth="1"/>
    <col min="5906" max="6144" width="8.7265625" style="4"/>
    <col min="6145" max="6145" width="2.7265625" style="4" customWidth="1"/>
    <col min="6146" max="6146" width="32.54296875" style="4" customWidth="1"/>
    <col min="6147" max="6148" width="9.54296875" style="4" bestFit="1" customWidth="1"/>
    <col min="6149" max="6150" width="10.1796875" style="4" customWidth="1"/>
    <col min="6151" max="6151" width="1.7265625" style="4" customWidth="1"/>
    <col min="6152" max="6152" width="9" style="4" bestFit="1" customWidth="1"/>
    <col min="6153" max="6155" width="8.7265625" style="4"/>
    <col min="6156" max="6156" width="2.7265625" style="4" customWidth="1"/>
    <col min="6157" max="6158" width="8.7265625" style="4"/>
    <col min="6159" max="6161" width="8.54296875" style="4" customWidth="1"/>
    <col min="6162" max="6400" width="8.7265625" style="4"/>
    <col min="6401" max="6401" width="2.7265625" style="4" customWidth="1"/>
    <col min="6402" max="6402" width="32.54296875" style="4" customWidth="1"/>
    <col min="6403" max="6404" width="9.54296875" style="4" bestFit="1" customWidth="1"/>
    <col min="6405" max="6406" width="10.1796875" style="4" customWidth="1"/>
    <col min="6407" max="6407" width="1.7265625" style="4" customWidth="1"/>
    <col min="6408" max="6408" width="9" style="4" bestFit="1" customWidth="1"/>
    <col min="6409" max="6411" width="8.7265625" style="4"/>
    <col min="6412" max="6412" width="2.7265625" style="4" customWidth="1"/>
    <col min="6413" max="6414" width="8.7265625" style="4"/>
    <col min="6415" max="6417" width="8.54296875" style="4" customWidth="1"/>
    <col min="6418" max="6656" width="8.7265625" style="4"/>
    <col min="6657" max="6657" width="2.7265625" style="4" customWidth="1"/>
    <col min="6658" max="6658" width="32.54296875" style="4" customWidth="1"/>
    <col min="6659" max="6660" width="9.54296875" style="4" bestFit="1" customWidth="1"/>
    <col min="6661" max="6662" width="10.1796875" style="4" customWidth="1"/>
    <col min="6663" max="6663" width="1.7265625" style="4" customWidth="1"/>
    <col min="6664" max="6664" width="9" style="4" bestFit="1" customWidth="1"/>
    <col min="6665" max="6667" width="8.7265625" style="4"/>
    <col min="6668" max="6668" width="2.7265625" style="4" customWidth="1"/>
    <col min="6669" max="6670" width="8.7265625" style="4"/>
    <col min="6671" max="6673" width="8.54296875" style="4" customWidth="1"/>
    <col min="6674" max="6912" width="8.7265625" style="4"/>
    <col min="6913" max="6913" width="2.7265625" style="4" customWidth="1"/>
    <col min="6914" max="6914" width="32.54296875" style="4" customWidth="1"/>
    <col min="6915" max="6916" width="9.54296875" style="4" bestFit="1" customWidth="1"/>
    <col min="6917" max="6918" width="10.1796875" style="4" customWidth="1"/>
    <col min="6919" max="6919" width="1.7265625" style="4" customWidth="1"/>
    <col min="6920" max="6920" width="9" style="4" bestFit="1" customWidth="1"/>
    <col min="6921" max="6923" width="8.7265625" style="4"/>
    <col min="6924" max="6924" width="2.7265625" style="4" customWidth="1"/>
    <col min="6925" max="6926" width="8.7265625" style="4"/>
    <col min="6927" max="6929" width="8.54296875" style="4" customWidth="1"/>
    <col min="6930" max="7168" width="8.7265625" style="4"/>
    <col min="7169" max="7169" width="2.7265625" style="4" customWidth="1"/>
    <col min="7170" max="7170" width="32.54296875" style="4" customWidth="1"/>
    <col min="7171" max="7172" width="9.54296875" style="4" bestFit="1" customWidth="1"/>
    <col min="7173" max="7174" width="10.1796875" style="4" customWidth="1"/>
    <col min="7175" max="7175" width="1.7265625" style="4" customWidth="1"/>
    <col min="7176" max="7176" width="9" style="4" bestFit="1" customWidth="1"/>
    <col min="7177" max="7179" width="8.7265625" style="4"/>
    <col min="7180" max="7180" width="2.7265625" style="4" customWidth="1"/>
    <col min="7181" max="7182" width="8.7265625" style="4"/>
    <col min="7183" max="7185" width="8.54296875" style="4" customWidth="1"/>
    <col min="7186" max="7424" width="8.7265625" style="4"/>
    <col min="7425" max="7425" width="2.7265625" style="4" customWidth="1"/>
    <col min="7426" max="7426" width="32.54296875" style="4" customWidth="1"/>
    <col min="7427" max="7428" width="9.54296875" style="4" bestFit="1" customWidth="1"/>
    <col min="7429" max="7430" width="10.1796875" style="4" customWidth="1"/>
    <col min="7431" max="7431" width="1.7265625" style="4" customWidth="1"/>
    <col min="7432" max="7432" width="9" style="4" bestFit="1" customWidth="1"/>
    <col min="7433" max="7435" width="8.7265625" style="4"/>
    <col min="7436" max="7436" width="2.7265625" style="4" customWidth="1"/>
    <col min="7437" max="7438" width="8.7265625" style="4"/>
    <col min="7439" max="7441" width="8.54296875" style="4" customWidth="1"/>
    <col min="7442" max="7680" width="8.7265625" style="4"/>
    <col min="7681" max="7681" width="2.7265625" style="4" customWidth="1"/>
    <col min="7682" max="7682" width="32.54296875" style="4" customWidth="1"/>
    <col min="7683" max="7684" width="9.54296875" style="4" bestFit="1" customWidth="1"/>
    <col min="7685" max="7686" width="10.1796875" style="4" customWidth="1"/>
    <col min="7687" max="7687" width="1.7265625" style="4" customWidth="1"/>
    <col min="7688" max="7688" width="9" style="4" bestFit="1" customWidth="1"/>
    <col min="7689" max="7691" width="8.7265625" style="4"/>
    <col min="7692" max="7692" width="2.7265625" style="4" customWidth="1"/>
    <col min="7693" max="7694" width="8.7265625" style="4"/>
    <col min="7695" max="7697" width="8.54296875" style="4" customWidth="1"/>
    <col min="7698" max="7936" width="8.7265625" style="4"/>
    <col min="7937" max="7937" width="2.7265625" style="4" customWidth="1"/>
    <col min="7938" max="7938" width="32.54296875" style="4" customWidth="1"/>
    <col min="7939" max="7940" width="9.54296875" style="4" bestFit="1" customWidth="1"/>
    <col min="7941" max="7942" width="10.1796875" style="4" customWidth="1"/>
    <col min="7943" max="7943" width="1.7265625" style="4" customWidth="1"/>
    <col min="7944" max="7944" width="9" style="4" bestFit="1" customWidth="1"/>
    <col min="7945" max="7947" width="8.7265625" style="4"/>
    <col min="7948" max="7948" width="2.7265625" style="4" customWidth="1"/>
    <col min="7949" max="7950" width="8.7265625" style="4"/>
    <col min="7951" max="7953" width="8.54296875" style="4" customWidth="1"/>
    <col min="7954" max="8192" width="8.7265625" style="4"/>
    <col min="8193" max="8193" width="2.7265625" style="4" customWidth="1"/>
    <col min="8194" max="8194" width="32.54296875" style="4" customWidth="1"/>
    <col min="8195" max="8196" width="9.54296875" style="4" bestFit="1" customWidth="1"/>
    <col min="8197" max="8198" width="10.1796875" style="4" customWidth="1"/>
    <col min="8199" max="8199" width="1.7265625" style="4" customWidth="1"/>
    <col min="8200" max="8200" width="9" style="4" bestFit="1" customWidth="1"/>
    <col min="8201" max="8203" width="8.7265625" style="4"/>
    <col min="8204" max="8204" width="2.7265625" style="4" customWidth="1"/>
    <col min="8205" max="8206" width="8.7265625" style="4"/>
    <col min="8207" max="8209" width="8.54296875" style="4" customWidth="1"/>
    <col min="8210" max="8448" width="8.7265625" style="4"/>
    <col min="8449" max="8449" width="2.7265625" style="4" customWidth="1"/>
    <col min="8450" max="8450" width="32.54296875" style="4" customWidth="1"/>
    <col min="8451" max="8452" width="9.54296875" style="4" bestFit="1" customWidth="1"/>
    <col min="8453" max="8454" width="10.1796875" style="4" customWidth="1"/>
    <col min="8455" max="8455" width="1.7265625" style="4" customWidth="1"/>
    <col min="8456" max="8456" width="9" style="4" bestFit="1" customWidth="1"/>
    <col min="8457" max="8459" width="8.7265625" style="4"/>
    <col min="8460" max="8460" width="2.7265625" style="4" customWidth="1"/>
    <col min="8461" max="8462" width="8.7265625" style="4"/>
    <col min="8463" max="8465" width="8.54296875" style="4" customWidth="1"/>
    <col min="8466" max="8704" width="8.7265625" style="4"/>
    <col min="8705" max="8705" width="2.7265625" style="4" customWidth="1"/>
    <col min="8706" max="8706" width="32.54296875" style="4" customWidth="1"/>
    <col min="8707" max="8708" width="9.54296875" style="4" bestFit="1" customWidth="1"/>
    <col min="8709" max="8710" width="10.1796875" style="4" customWidth="1"/>
    <col min="8711" max="8711" width="1.7265625" style="4" customWidth="1"/>
    <col min="8712" max="8712" width="9" style="4" bestFit="1" customWidth="1"/>
    <col min="8713" max="8715" width="8.7265625" style="4"/>
    <col min="8716" max="8716" width="2.7265625" style="4" customWidth="1"/>
    <col min="8717" max="8718" width="8.7265625" style="4"/>
    <col min="8719" max="8721" width="8.54296875" style="4" customWidth="1"/>
    <col min="8722" max="8960" width="8.7265625" style="4"/>
    <col min="8961" max="8961" width="2.7265625" style="4" customWidth="1"/>
    <col min="8962" max="8962" width="32.54296875" style="4" customWidth="1"/>
    <col min="8963" max="8964" width="9.54296875" style="4" bestFit="1" customWidth="1"/>
    <col min="8965" max="8966" width="10.1796875" style="4" customWidth="1"/>
    <col min="8967" max="8967" width="1.7265625" style="4" customWidth="1"/>
    <col min="8968" max="8968" width="9" style="4" bestFit="1" customWidth="1"/>
    <col min="8969" max="8971" width="8.7265625" style="4"/>
    <col min="8972" max="8972" width="2.7265625" style="4" customWidth="1"/>
    <col min="8973" max="8974" width="8.7265625" style="4"/>
    <col min="8975" max="8977" width="8.54296875" style="4" customWidth="1"/>
    <col min="8978" max="9216" width="8.7265625" style="4"/>
    <col min="9217" max="9217" width="2.7265625" style="4" customWidth="1"/>
    <col min="9218" max="9218" width="32.54296875" style="4" customWidth="1"/>
    <col min="9219" max="9220" width="9.54296875" style="4" bestFit="1" customWidth="1"/>
    <col min="9221" max="9222" width="10.1796875" style="4" customWidth="1"/>
    <col min="9223" max="9223" width="1.7265625" style="4" customWidth="1"/>
    <col min="9224" max="9224" width="9" style="4" bestFit="1" customWidth="1"/>
    <col min="9225" max="9227" width="8.7265625" style="4"/>
    <col min="9228" max="9228" width="2.7265625" style="4" customWidth="1"/>
    <col min="9229" max="9230" width="8.7265625" style="4"/>
    <col min="9231" max="9233" width="8.54296875" style="4" customWidth="1"/>
    <col min="9234" max="9472" width="8.7265625" style="4"/>
    <col min="9473" max="9473" width="2.7265625" style="4" customWidth="1"/>
    <col min="9474" max="9474" width="32.54296875" style="4" customWidth="1"/>
    <col min="9475" max="9476" width="9.54296875" style="4" bestFit="1" customWidth="1"/>
    <col min="9477" max="9478" width="10.1796875" style="4" customWidth="1"/>
    <col min="9479" max="9479" width="1.7265625" style="4" customWidth="1"/>
    <col min="9480" max="9480" width="9" style="4" bestFit="1" customWidth="1"/>
    <col min="9481" max="9483" width="8.7265625" style="4"/>
    <col min="9484" max="9484" width="2.7265625" style="4" customWidth="1"/>
    <col min="9485" max="9486" width="8.7265625" style="4"/>
    <col min="9487" max="9489" width="8.54296875" style="4" customWidth="1"/>
    <col min="9490" max="9728" width="8.7265625" style="4"/>
    <col min="9729" max="9729" width="2.7265625" style="4" customWidth="1"/>
    <col min="9730" max="9730" width="32.54296875" style="4" customWidth="1"/>
    <col min="9731" max="9732" width="9.54296875" style="4" bestFit="1" customWidth="1"/>
    <col min="9733" max="9734" width="10.1796875" style="4" customWidth="1"/>
    <col min="9735" max="9735" width="1.7265625" style="4" customWidth="1"/>
    <col min="9736" max="9736" width="9" style="4" bestFit="1" customWidth="1"/>
    <col min="9737" max="9739" width="8.7265625" style="4"/>
    <col min="9740" max="9740" width="2.7265625" style="4" customWidth="1"/>
    <col min="9741" max="9742" width="8.7265625" style="4"/>
    <col min="9743" max="9745" width="8.54296875" style="4" customWidth="1"/>
    <col min="9746" max="9984" width="8.7265625" style="4"/>
    <col min="9985" max="9985" width="2.7265625" style="4" customWidth="1"/>
    <col min="9986" max="9986" width="32.54296875" style="4" customWidth="1"/>
    <col min="9987" max="9988" width="9.54296875" style="4" bestFit="1" customWidth="1"/>
    <col min="9989" max="9990" width="10.1796875" style="4" customWidth="1"/>
    <col min="9991" max="9991" width="1.7265625" style="4" customWidth="1"/>
    <col min="9992" max="9992" width="9" style="4" bestFit="1" customWidth="1"/>
    <col min="9993" max="9995" width="8.7265625" style="4"/>
    <col min="9996" max="9996" width="2.7265625" style="4" customWidth="1"/>
    <col min="9997" max="9998" width="8.7265625" style="4"/>
    <col min="9999" max="10001" width="8.54296875" style="4" customWidth="1"/>
    <col min="10002" max="10240" width="8.7265625" style="4"/>
    <col min="10241" max="10241" width="2.7265625" style="4" customWidth="1"/>
    <col min="10242" max="10242" width="32.54296875" style="4" customWidth="1"/>
    <col min="10243" max="10244" width="9.54296875" style="4" bestFit="1" customWidth="1"/>
    <col min="10245" max="10246" width="10.1796875" style="4" customWidth="1"/>
    <col min="10247" max="10247" width="1.7265625" style="4" customWidth="1"/>
    <col min="10248" max="10248" width="9" style="4" bestFit="1" customWidth="1"/>
    <col min="10249" max="10251" width="8.7265625" style="4"/>
    <col min="10252" max="10252" width="2.7265625" style="4" customWidth="1"/>
    <col min="10253" max="10254" width="8.7265625" style="4"/>
    <col min="10255" max="10257" width="8.54296875" style="4" customWidth="1"/>
    <col min="10258" max="10496" width="8.7265625" style="4"/>
    <col min="10497" max="10497" width="2.7265625" style="4" customWidth="1"/>
    <col min="10498" max="10498" width="32.54296875" style="4" customWidth="1"/>
    <col min="10499" max="10500" width="9.54296875" style="4" bestFit="1" customWidth="1"/>
    <col min="10501" max="10502" width="10.1796875" style="4" customWidth="1"/>
    <col min="10503" max="10503" width="1.7265625" style="4" customWidth="1"/>
    <col min="10504" max="10504" width="9" style="4" bestFit="1" customWidth="1"/>
    <col min="10505" max="10507" width="8.7265625" style="4"/>
    <col min="10508" max="10508" width="2.7265625" style="4" customWidth="1"/>
    <col min="10509" max="10510" width="8.7265625" style="4"/>
    <col min="10511" max="10513" width="8.54296875" style="4" customWidth="1"/>
    <col min="10514" max="10752" width="8.7265625" style="4"/>
    <col min="10753" max="10753" width="2.7265625" style="4" customWidth="1"/>
    <col min="10754" max="10754" width="32.54296875" style="4" customWidth="1"/>
    <col min="10755" max="10756" width="9.54296875" style="4" bestFit="1" customWidth="1"/>
    <col min="10757" max="10758" width="10.1796875" style="4" customWidth="1"/>
    <col min="10759" max="10759" width="1.7265625" style="4" customWidth="1"/>
    <col min="10760" max="10760" width="9" style="4" bestFit="1" customWidth="1"/>
    <col min="10761" max="10763" width="8.7265625" style="4"/>
    <col min="10764" max="10764" width="2.7265625" style="4" customWidth="1"/>
    <col min="10765" max="10766" width="8.7265625" style="4"/>
    <col min="10767" max="10769" width="8.54296875" style="4" customWidth="1"/>
    <col min="10770" max="11008" width="8.7265625" style="4"/>
    <col min="11009" max="11009" width="2.7265625" style="4" customWidth="1"/>
    <col min="11010" max="11010" width="32.54296875" style="4" customWidth="1"/>
    <col min="11011" max="11012" width="9.54296875" style="4" bestFit="1" customWidth="1"/>
    <col min="11013" max="11014" width="10.1796875" style="4" customWidth="1"/>
    <col min="11015" max="11015" width="1.7265625" style="4" customWidth="1"/>
    <col min="11016" max="11016" width="9" style="4" bestFit="1" customWidth="1"/>
    <col min="11017" max="11019" width="8.7265625" style="4"/>
    <col min="11020" max="11020" width="2.7265625" style="4" customWidth="1"/>
    <col min="11021" max="11022" width="8.7265625" style="4"/>
    <col min="11023" max="11025" width="8.54296875" style="4" customWidth="1"/>
    <col min="11026" max="11264" width="8.7265625" style="4"/>
    <col min="11265" max="11265" width="2.7265625" style="4" customWidth="1"/>
    <col min="11266" max="11266" width="32.54296875" style="4" customWidth="1"/>
    <col min="11267" max="11268" width="9.54296875" style="4" bestFit="1" customWidth="1"/>
    <col min="11269" max="11270" width="10.1796875" style="4" customWidth="1"/>
    <col min="11271" max="11271" width="1.7265625" style="4" customWidth="1"/>
    <col min="11272" max="11272" width="9" style="4" bestFit="1" customWidth="1"/>
    <col min="11273" max="11275" width="8.7265625" style="4"/>
    <col min="11276" max="11276" width="2.7265625" style="4" customWidth="1"/>
    <col min="11277" max="11278" width="8.7265625" style="4"/>
    <col min="11279" max="11281" width="8.54296875" style="4" customWidth="1"/>
    <col min="11282" max="11520" width="8.7265625" style="4"/>
    <col min="11521" max="11521" width="2.7265625" style="4" customWidth="1"/>
    <col min="11522" max="11522" width="32.54296875" style="4" customWidth="1"/>
    <col min="11523" max="11524" width="9.54296875" style="4" bestFit="1" customWidth="1"/>
    <col min="11525" max="11526" width="10.1796875" style="4" customWidth="1"/>
    <col min="11527" max="11527" width="1.7265625" style="4" customWidth="1"/>
    <col min="11528" max="11528" width="9" style="4" bestFit="1" customWidth="1"/>
    <col min="11529" max="11531" width="8.7265625" style="4"/>
    <col min="11532" max="11532" width="2.7265625" style="4" customWidth="1"/>
    <col min="11533" max="11534" width="8.7265625" style="4"/>
    <col min="11535" max="11537" width="8.54296875" style="4" customWidth="1"/>
    <col min="11538" max="11776" width="8.7265625" style="4"/>
    <col min="11777" max="11777" width="2.7265625" style="4" customWidth="1"/>
    <col min="11778" max="11778" width="32.54296875" style="4" customWidth="1"/>
    <col min="11779" max="11780" width="9.54296875" style="4" bestFit="1" customWidth="1"/>
    <col min="11781" max="11782" width="10.1796875" style="4" customWidth="1"/>
    <col min="11783" max="11783" width="1.7265625" style="4" customWidth="1"/>
    <col min="11784" max="11784" width="9" style="4" bestFit="1" customWidth="1"/>
    <col min="11785" max="11787" width="8.7265625" style="4"/>
    <col min="11788" max="11788" width="2.7265625" style="4" customWidth="1"/>
    <col min="11789" max="11790" width="8.7265625" style="4"/>
    <col min="11791" max="11793" width="8.54296875" style="4" customWidth="1"/>
    <col min="11794" max="12032" width="8.7265625" style="4"/>
    <col min="12033" max="12033" width="2.7265625" style="4" customWidth="1"/>
    <col min="12034" max="12034" width="32.54296875" style="4" customWidth="1"/>
    <col min="12035" max="12036" width="9.54296875" style="4" bestFit="1" customWidth="1"/>
    <col min="12037" max="12038" width="10.1796875" style="4" customWidth="1"/>
    <col min="12039" max="12039" width="1.7265625" style="4" customWidth="1"/>
    <col min="12040" max="12040" width="9" style="4" bestFit="1" customWidth="1"/>
    <col min="12041" max="12043" width="8.7265625" style="4"/>
    <col min="12044" max="12044" width="2.7265625" style="4" customWidth="1"/>
    <col min="12045" max="12046" width="8.7265625" style="4"/>
    <col min="12047" max="12049" width="8.54296875" style="4" customWidth="1"/>
    <col min="12050" max="12288" width="8.7265625" style="4"/>
    <col min="12289" max="12289" width="2.7265625" style="4" customWidth="1"/>
    <col min="12290" max="12290" width="32.54296875" style="4" customWidth="1"/>
    <col min="12291" max="12292" width="9.54296875" style="4" bestFit="1" customWidth="1"/>
    <col min="12293" max="12294" width="10.1796875" style="4" customWidth="1"/>
    <col min="12295" max="12295" width="1.7265625" style="4" customWidth="1"/>
    <col min="12296" max="12296" width="9" style="4" bestFit="1" customWidth="1"/>
    <col min="12297" max="12299" width="8.7265625" style="4"/>
    <col min="12300" max="12300" width="2.7265625" style="4" customWidth="1"/>
    <col min="12301" max="12302" width="8.7265625" style="4"/>
    <col min="12303" max="12305" width="8.54296875" style="4" customWidth="1"/>
    <col min="12306" max="12544" width="8.7265625" style="4"/>
    <col min="12545" max="12545" width="2.7265625" style="4" customWidth="1"/>
    <col min="12546" max="12546" width="32.54296875" style="4" customWidth="1"/>
    <col min="12547" max="12548" width="9.54296875" style="4" bestFit="1" customWidth="1"/>
    <col min="12549" max="12550" width="10.1796875" style="4" customWidth="1"/>
    <col min="12551" max="12551" width="1.7265625" style="4" customWidth="1"/>
    <col min="12552" max="12552" width="9" style="4" bestFit="1" customWidth="1"/>
    <col min="12553" max="12555" width="8.7265625" style="4"/>
    <col min="12556" max="12556" width="2.7265625" style="4" customWidth="1"/>
    <col min="12557" max="12558" width="8.7265625" style="4"/>
    <col min="12559" max="12561" width="8.54296875" style="4" customWidth="1"/>
    <col min="12562" max="12800" width="8.7265625" style="4"/>
    <col min="12801" max="12801" width="2.7265625" style="4" customWidth="1"/>
    <col min="12802" max="12802" width="32.54296875" style="4" customWidth="1"/>
    <col min="12803" max="12804" width="9.54296875" style="4" bestFit="1" customWidth="1"/>
    <col min="12805" max="12806" width="10.1796875" style="4" customWidth="1"/>
    <col min="12807" max="12807" width="1.7265625" style="4" customWidth="1"/>
    <col min="12808" max="12808" width="9" style="4" bestFit="1" customWidth="1"/>
    <col min="12809" max="12811" width="8.7265625" style="4"/>
    <col min="12812" max="12812" width="2.7265625" style="4" customWidth="1"/>
    <col min="12813" max="12814" width="8.7265625" style="4"/>
    <col min="12815" max="12817" width="8.54296875" style="4" customWidth="1"/>
    <col min="12818" max="13056" width="8.7265625" style="4"/>
    <col min="13057" max="13057" width="2.7265625" style="4" customWidth="1"/>
    <col min="13058" max="13058" width="32.54296875" style="4" customWidth="1"/>
    <col min="13059" max="13060" width="9.54296875" style="4" bestFit="1" customWidth="1"/>
    <col min="13061" max="13062" width="10.1796875" style="4" customWidth="1"/>
    <col min="13063" max="13063" width="1.7265625" style="4" customWidth="1"/>
    <col min="13064" max="13064" width="9" style="4" bestFit="1" customWidth="1"/>
    <col min="13065" max="13067" width="8.7265625" style="4"/>
    <col min="13068" max="13068" width="2.7265625" style="4" customWidth="1"/>
    <col min="13069" max="13070" width="8.7265625" style="4"/>
    <col min="13071" max="13073" width="8.54296875" style="4" customWidth="1"/>
    <col min="13074" max="13312" width="8.7265625" style="4"/>
    <col min="13313" max="13313" width="2.7265625" style="4" customWidth="1"/>
    <col min="13314" max="13314" width="32.54296875" style="4" customWidth="1"/>
    <col min="13315" max="13316" width="9.54296875" style="4" bestFit="1" customWidth="1"/>
    <col min="13317" max="13318" width="10.1796875" style="4" customWidth="1"/>
    <col min="13319" max="13319" width="1.7265625" style="4" customWidth="1"/>
    <col min="13320" max="13320" width="9" style="4" bestFit="1" customWidth="1"/>
    <col min="13321" max="13323" width="8.7265625" style="4"/>
    <col min="13324" max="13324" width="2.7265625" style="4" customWidth="1"/>
    <col min="13325" max="13326" width="8.7265625" style="4"/>
    <col min="13327" max="13329" width="8.54296875" style="4" customWidth="1"/>
    <col min="13330" max="13568" width="8.7265625" style="4"/>
    <col min="13569" max="13569" width="2.7265625" style="4" customWidth="1"/>
    <col min="13570" max="13570" width="32.54296875" style="4" customWidth="1"/>
    <col min="13571" max="13572" width="9.54296875" style="4" bestFit="1" customWidth="1"/>
    <col min="13573" max="13574" width="10.1796875" style="4" customWidth="1"/>
    <col min="13575" max="13575" width="1.7265625" style="4" customWidth="1"/>
    <col min="13576" max="13576" width="9" style="4" bestFit="1" customWidth="1"/>
    <col min="13577" max="13579" width="8.7265625" style="4"/>
    <col min="13580" max="13580" width="2.7265625" style="4" customWidth="1"/>
    <col min="13581" max="13582" width="8.7265625" style="4"/>
    <col min="13583" max="13585" width="8.54296875" style="4" customWidth="1"/>
    <col min="13586" max="13824" width="8.7265625" style="4"/>
    <col min="13825" max="13825" width="2.7265625" style="4" customWidth="1"/>
    <col min="13826" max="13826" width="32.54296875" style="4" customWidth="1"/>
    <col min="13827" max="13828" width="9.54296875" style="4" bestFit="1" customWidth="1"/>
    <col min="13829" max="13830" width="10.1796875" style="4" customWidth="1"/>
    <col min="13831" max="13831" width="1.7265625" style="4" customWidth="1"/>
    <col min="13832" max="13832" width="9" style="4" bestFit="1" customWidth="1"/>
    <col min="13833" max="13835" width="8.7265625" style="4"/>
    <col min="13836" max="13836" width="2.7265625" style="4" customWidth="1"/>
    <col min="13837" max="13838" width="8.7265625" style="4"/>
    <col min="13839" max="13841" width="8.54296875" style="4" customWidth="1"/>
    <col min="13842" max="14080" width="8.7265625" style="4"/>
    <col min="14081" max="14081" width="2.7265625" style="4" customWidth="1"/>
    <col min="14082" max="14082" width="32.54296875" style="4" customWidth="1"/>
    <col min="14083" max="14084" width="9.54296875" style="4" bestFit="1" customWidth="1"/>
    <col min="14085" max="14086" width="10.1796875" style="4" customWidth="1"/>
    <col min="14087" max="14087" width="1.7265625" style="4" customWidth="1"/>
    <col min="14088" max="14088" width="9" style="4" bestFit="1" customWidth="1"/>
    <col min="14089" max="14091" width="8.7265625" style="4"/>
    <col min="14092" max="14092" width="2.7265625" style="4" customWidth="1"/>
    <col min="14093" max="14094" width="8.7265625" style="4"/>
    <col min="14095" max="14097" width="8.54296875" style="4" customWidth="1"/>
    <col min="14098" max="14336" width="8.7265625" style="4"/>
    <col min="14337" max="14337" width="2.7265625" style="4" customWidth="1"/>
    <col min="14338" max="14338" width="32.54296875" style="4" customWidth="1"/>
    <col min="14339" max="14340" width="9.54296875" style="4" bestFit="1" customWidth="1"/>
    <col min="14341" max="14342" width="10.1796875" style="4" customWidth="1"/>
    <col min="14343" max="14343" width="1.7265625" style="4" customWidth="1"/>
    <col min="14344" max="14344" width="9" style="4" bestFit="1" customWidth="1"/>
    <col min="14345" max="14347" width="8.7265625" style="4"/>
    <col min="14348" max="14348" width="2.7265625" style="4" customWidth="1"/>
    <col min="14349" max="14350" width="8.7265625" style="4"/>
    <col min="14351" max="14353" width="8.54296875" style="4" customWidth="1"/>
    <col min="14354" max="14592" width="8.7265625" style="4"/>
    <col min="14593" max="14593" width="2.7265625" style="4" customWidth="1"/>
    <col min="14594" max="14594" width="32.54296875" style="4" customWidth="1"/>
    <col min="14595" max="14596" width="9.54296875" style="4" bestFit="1" customWidth="1"/>
    <col min="14597" max="14598" width="10.1796875" style="4" customWidth="1"/>
    <col min="14599" max="14599" width="1.7265625" style="4" customWidth="1"/>
    <col min="14600" max="14600" width="9" style="4" bestFit="1" customWidth="1"/>
    <col min="14601" max="14603" width="8.7265625" style="4"/>
    <col min="14604" max="14604" width="2.7265625" style="4" customWidth="1"/>
    <col min="14605" max="14606" width="8.7265625" style="4"/>
    <col min="14607" max="14609" width="8.54296875" style="4" customWidth="1"/>
    <col min="14610" max="14848" width="8.7265625" style="4"/>
    <col min="14849" max="14849" width="2.7265625" style="4" customWidth="1"/>
    <col min="14850" max="14850" width="32.54296875" style="4" customWidth="1"/>
    <col min="14851" max="14852" width="9.54296875" style="4" bestFit="1" customWidth="1"/>
    <col min="14853" max="14854" width="10.1796875" style="4" customWidth="1"/>
    <col min="14855" max="14855" width="1.7265625" style="4" customWidth="1"/>
    <col min="14856" max="14856" width="9" style="4" bestFit="1" customWidth="1"/>
    <col min="14857" max="14859" width="8.7265625" style="4"/>
    <col min="14860" max="14860" width="2.7265625" style="4" customWidth="1"/>
    <col min="14861" max="14862" width="8.7265625" style="4"/>
    <col min="14863" max="14865" width="8.54296875" style="4" customWidth="1"/>
    <col min="14866" max="15104" width="8.7265625" style="4"/>
    <col min="15105" max="15105" width="2.7265625" style="4" customWidth="1"/>
    <col min="15106" max="15106" width="32.54296875" style="4" customWidth="1"/>
    <col min="15107" max="15108" width="9.54296875" style="4" bestFit="1" customWidth="1"/>
    <col min="15109" max="15110" width="10.1796875" style="4" customWidth="1"/>
    <col min="15111" max="15111" width="1.7265625" style="4" customWidth="1"/>
    <col min="15112" max="15112" width="9" style="4" bestFit="1" customWidth="1"/>
    <col min="15113" max="15115" width="8.7265625" style="4"/>
    <col min="15116" max="15116" width="2.7265625" style="4" customWidth="1"/>
    <col min="15117" max="15118" width="8.7265625" style="4"/>
    <col min="15119" max="15121" width="8.54296875" style="4" customWidth="1"/>
    <col min="15122" max="15360" width="8.7265625" style="4"/>
    <col min="15361" max="15361" width="2.7265625" style="4" customWidth="1"/>
    <col min="15362" max="15362" width="32.54296875" style="4" customWidth="1"/>
    <col min="15363" max="15364" width="9.54296875" style="4" bestFit="1" customWidth="1"/>
    <col min="15365" max="15366" width="10.1796875" style="4" customWidth="1"/>
    <col min="15367" max="15367" width="1.7265625" style="4" customWidth="1"/>
    <col min="15368" max="15368" width="9" style="4" bestFit="1" customWidth="1"/>
    <col min="15369" max="15371" width="8.7265625" style="4"/>
    <col min="15372" max="15372" width="2.7265625" style="4" customWidth="1"/>
    <col min="15373" max="15374" width="8.7265625" style="4"/>
    <col min="15375" max="15377" width="8.54296875" style="4" customWidth="1"/>
    <col min="15378" max="15616" width="8.7265625" style="4"/>
    <col min="15617" max="15617" width="2.7265625" style="4" customWidth="1"/>
    <col min="15618" max="15618" width="32.54296875" style="4" customWidth="1"/>
    <col min="15619" max="15620" width="9.54296875" style="4" bestFit="1" customWidth="1"/>
    <col min="15621" max="15622" width="10.1796875" style="4" customWidth="1"/>
    <col min="15623" max="15623" width="1.7265625" style="4" customWidth="1"/>
    <col min="15624" max="15624" width="9" style="4" bestFit="1" customWidth="1"/>
    <col min="15625" max="15627" width="8.7265625" style="4"/>
    <col min="15628" max="15628" width="2.7265625" style="4" customWidth="1"/>
    <col min="15629" max="15630" width="8.7265625" style="4"/>
    <col min="15631" max="15633" width="8.54296875" style="4" customWidth="1"/>
    <col min="15634" max="15872" width="8.7265625" style="4"/>
    <col min="15873" max="15873" width="2.7265625" style="4" customWidth="1"/>
    <col min="15874" max="15874" width="32.54296875" style="4" customWidth="1"/>
    <col min="15875" max="15876" width="9.54296875" style="4" bestFit="1" customWidth="1"/>
    <col min="15877" max="15878" width="10.1796875" style="4" customWidth="1"/>
    <col min="15879" max="15879" width="1.7265625" style="4" customWidth="1"/>
    <col min="15880" max="15880" width="9" style="4" bestFit="1" customWidth="1"/>
    <col min="15881" max="15883" width="8.7265625" style="4"/>
    <col min="15884" max="15884" width="2.7265625" style="4" customWidth="1"/>
    <col min="15885" max="15886" width="8.7265625" style="4"/>
    <col min="15887" max="15889" width="8.54296875" style="4" customWidth="1"/>
    <col min="15890" max="16128" width="8.7265625" style="4"/>
    <col min="16129" max="16129" width="2.7265625" style="4" customWidth="1"/>
    <col min="16130" max="16130" width="32.54296875" style="4" customWidth="1"/>
    <col min="16131" max="16132" width="9.54296875" style="4" bestFit="1" customWidth="1"/>
    <col min="16133" max="16134" width="10.1796875" style="4" customWidth="1"/>
    <col min="16135" max="16135" width="1.7265625" style="4" customWidth="1"/>
    <col min="16136" max="16136" width="9" style="4" bestFit="1" customWidth="1"/>
    <col min="16137" max="16139" width="8.7265625" style="4"/>
    <col min="16140" max="16140" width="2.7265625" style="4" customWidth="1"/>
    <col min="16141" max="16142" width="8.7265625" style="4"/>
    <col min="16143" max="16145" width="8.54296875" style="4" customWidth="1"/>
    <col min="16146" max="16384" width="8.7265625" style="4"/>
  </cols>
  <sheetData>
    <row r="1" spans="1:12" ht="45.75" customHeight="1" x14ac:dyDescent="0.25">
      <c r="A1" s="1" t="s">
        <v>0</v>
      </c>
      <c r="B1" s="2"/>
      <c r="C1" s="2"/>
      <c r="D1" s="2"/>
      <c r="E1" s="2"/>
      <c r="F1" s="2"/>
      <c r="G1" s="2"/>
      <c r="H1" s="2"/>
      <c r="I1" s="2"/>
      <c r="J1" s="3"/>
      <c r="K1" s="3"/>
      <c r="L1" s="3"/>
    </row>
    <row r="2" spans="1:12" ht="244.5" customHeight="1" x14ac:dyDescent="0.25">
      <c r="A2" s="5"/>
      <c r="B2" s="5"/>
      <c r="C2" s="5"/>
      <c r="D2" s="5"/>
      <c r="E2" s="5"/>
      <c r="F2" s="5"/>
      <c r="G2" s="5"/>
      <c r="H2" s="5"/>
      <c r="I2" s="5"/>
      <c r="J2" s="3"/>
      <c r="K2" s="3"/>
      <c r="L2" s="3"/>
    </row>
    <row r="3" spans="1:12" ht="18" x14ac:dyDescent="0.4">
      <c r="A3" s="6" t="s">
        <v>1</v>
      </c>
      <c r="B3" s="7"/>
      <c r="C3" s="7"/>
      <c r="D3" s="7"/>
      <c r="E3" s="7"/>
      <c r="F3" s="7"/>
      <c r="G3" s="7"/>
      <c r="H3" s="7"/>
      <c r="I3" s="7"/>
      <c r="J3" s="7"/>
      <c r="K3" s="7"/>
      <c r="L3" s="7"/>
    </row>
    <row r="4" spans="1:12" ht="40" customHeight="1" x14ac:dyDescent="0.4">
      <c r="A4" s="8"/>
      <c r="B4" s="9"/>
      <c r="C4" s="9"/>
      <c r="D4" s="9"/>
      <c r="E4" s="9"/>
      <c r="F4" s="9"/>
      <c r="G4" s="9"/>
      <c r="H4" s="9"/>
      <c r="I4" s="9"/>
      <c r="J4" s="9"/>
      <c r="K4" s="9"/>
      <c r="L4" s="9"/>
    </row>
    <row r="5" spans="1:12" s="12" customFormat="1" ht="39.75" customHeight="1" x14ac:dyDescent="0.35">
      <c r="A5" s="10" t="s">
        <v>2</v>
      </c>
      <c r="B5" s="10"/>
      <c r="C5" s="10"/>
      <c r="D5" s="10"/>
      <c r="E5" s="10"/>
      <c r="F5" s="10"/>
      <c r="G5" s="10"/>
      <c r="H5" s="10"/>
      <c r="I5" s="10"/>
      <c r="J5" s="11"/>
      <c r="K5" s="11"/>
      <c r="L5" s="11"/>
    </row>
    <row r="6" spans="1:12" s="12" customFormat="1" ht="40" customHeight="1" x14ac:dyDescent="0.35">
      <c r="A6" s="13"/>
      <c r="B6" s="13"/>
      <c r="C6" s="13"/>
      <c r="D6" s="13"/>
      <c r="E6" s="13"/>
      <c r="F6" s="13"/>
      <c r="G6" s="13"/>
      <c r="H6" s="13"/>
      <c r="I6" s="13"/>
      <c r="J6" s="14"/>
      <c r="K6" s="14"/>
      <c r="L6" s="14"/>
    </row>
    <row r="7" spans="1:12" s="12" customFormat="1" ht="39.75" customHeight="1" x14ac:dyDescent="0.35">
      <c r="A7" s="15" t="s">
        <v>3</v>
      </c>
      <c r="B7" s="16"/>
      <c r="C7" s="16"/>
      <c r="D7" s="16"/>
      <c r="E7" s="16"/>
      <c r="F7" s="16"/>
      <c r="G7" s="16"/>
      <c r="H7" s="16"/>
      <c r="I7" s="16"/>
      <c r="J7" s="17"/>
      <c r="K7" s="17"/>
      <c r="L7" s="17"/>
    </row>
    <row r="8" spans="1:12" s="12" customFormat="1" ht="39.75" customHeight="1" x14ac:dyDescent="0.35">
      <c r="A8" s="18"/>
      <c r="B8" s="19"/>
      <c r="C8" s="19"/>
      <c r="D8" s="19"/>
      <c r="E8" s="19"/>
      <c r="F8" s="19"/>
      <c r="G8" s="19"/>
      <c r="H8" s="19"/>
      <c r="I8" s="19"/>
      <c r="J8" s="14"/>
      <c r="K8" s="14"/>
      <c r="L8" s="14"/>
    </row>
    <row r="9" spans="1:12" s="12" customFormat="1" ht="14.25" customHeight="1" x14ac:dyDescent="0.35">
      <c r="A9" s="18"/>
      <c r="B9" s="19"/>
      <c r="C9" s="19"/>
      <c r="D9" s="19"/>
      <c r="E9" s="19"/>
      <c r="F9" s="19"/>
      <c r="G9" s="19"/>
      <c r="H9" s="19"/>
      <c r="I9" s="19"/>
      <c r="J9" s="14"/>
      <c r="K9" s="14"/>
      <c r="L9" s="14"/>
    </row>
    <row r="10" spans="1:12" s="12" customFormat="1" ht="14.25" customHeight="1" x14ac:dyDescent="0.35">
      <c r="A10" s="18"/>
      <c r="B10" s="19"/>
      <c r="C10" s="19"/>
      <c r="D10" s="19"/>
      <c r="E10" s="19"/>
      <c r="F10" s="19"/>
      <c r="G10" s="19"/>
      <c r="H10" s="19"/>
      <c r="I10" s="19"/>
      <c r="J10" s="14"/>
      <c r="K10" s="14"/>
      <c r="L10" s="14"/>
    </row>
    <row r="11" spans="1:12" s="12" customFormat="1" ht="12.75" customHeight="1" x14ac:dyDescent="0.35">
      <c r="A11" s="18"/>
      <c r="B11" s="19"/>
      <c r="C11" s="19"/>
      <c r="D11" s="19"/>
      <c r="E11" s="19"/>
      <c r="F11" s="19"/>
      <c r="G11" s="19"/>
      <c r="H11" s="19"/>
      <c r="I11" s="19"/>
      <c r="J11" s="14"/>
      <c r="K11" s="14"/>
      <c r="L11" s="14"/>
    </row>
    <row r="12" spans="1:12" ht="15.5" x14ac:dyDescent="0.35">
      <c r="A12" s="20"/>
      <c r="B12" s="21"/>
      <c r="C12" s="22" t="s">
        <v>4</v>
      </c>
      <c r="D12" s="23"/>
      <c r="E12" s="22" t="s">
        <v>5</v>
      </c>
      <c r="F12" s="23"/>
      <c r="G12" s="24"/>
      <c r="H12" s="22" t="s">
        <v>6</v>
      </c>
      <c r="I12" s="25"/>
      <c r="J12" s="25"/>
      <c r="K12" s="23"/>
      <c r="L12" s="20"/>
    </row>
    <row r="13" spans="1:12" ht="15.5" x14ac:dyDescent="0.35">
      <c r="A13" s="20"/>
      <c r="B13" s="26" t="s">
        <v>7</v>
      </c>
      <c r="C13" s="27">
        <f>VALUE(RIGHT(A7, 4))</f>
        <v>2020</v>
      </c>
      <c r="D13" s="28">
        <f>C13-1</f>
        <v>2019</v>
      </c>
      <c r="E13" s="27">
        <f>C13</f>
        <v>2020</v>
      </c>
      <c r="F13" s="28">
        <f>D13</f>
        <v>2019</v>
      </c>
      <c r="G13" s="29"/>
      <c r="H13" s="27" t="s">
        <v>8</v>
      </c>
      <c r="I13" s="28" t="s">
        <v>5</v>
      </c>
      <c r="J13" s="27" t="s">
        <v>8</v>
      </c>
      <c r="K13" s="28" t="s">
        <v>5</v>
      </c>
      <c r="L13" s="20"/>
    </row>
    <row r="14" spans="1:12" ht="15.5" x14ac:dyDescent="0.35">
      <c r="A14" s="20"/>
      <c r="B14" s="30"/>
      <c r="C14" s="31"/>
      <c r="D14" s="32"/>
      <c r="E14" s="31"/>
      <c r="F14" s="32"/>
      <c r="G14" s="33"/>
      <c r="H14" s="31"/>
      <c r="I14" s="32"/>
      <c r="J14" s="31"/>
      <c r="K14" s="32"/>
      <c r="L14" s="20"/>
    </row>
    <row r="15" spans="1:12" ht="15.5" x14ac:dyDescent="0.35">
      <c r="A15" s="20"/>
      <c r="B15" s="34" t="s">
        <v>9</v>
      </c>
      <c r="C15" s="35">
        <v>2959</v>
      </c>
      <c r="D15" s="36">
        <v>1672</v>
      </c>
      <c r="E15" s="35">
        <v>6331</v>
      </c>
      <c r="F15" s="36">
        <v>4446</v>
      </c>
      <c r="G15" s="37"/>
      <c r="H15" s="35">
        <f t="shared" ref="H15:H22" si="0">C15-D15</f>
        <v>1287</v>
      </c>
      <c r="I15" s="36">
        <f t="shared" ref="I15:I22" si="1">E15-F15</f>
        <v>1885</v>
      </c>
      <c r="J15" s="38">
        <f t="shared" ref="J15:J22" si="2">IF(D15=0, "-", IF(H15/D15&lt;10, H15/D15, "&gt;999%"))</f>
        <v>0.76973684210526316</v>
      </c>
      <c r="K15" s="39">
        <f t="shared" ref="K15:K22" si="3">IF(F15=0, "-", IF(I15/F15&lt;10, I15/F15, "&gt;999%"))</f>
        <v>0.42397660818713451</v>
      </c>
      <c r="L15" s="20"/>
    </row>
    <row r="16" spans="1:12" ht="15.5" x14ac:dyDescent="0.35">
      <c r="A16" s="20"/>
      <c r="B16" s="34" t="s">
        <v>10</v>
      </c>
      <c r="C16" s="35">
        <v>26621</v>
      </c>
      <c r="D16" s="36">
        <v>31847</v>
      </c>
      <c r="E16" s="35">
        <v>74663</v>
      </c>
      <c r="F16" s="36">
        <v>86297</v>
      </c>
      <c r="G16" s="37"/>
      <c r="H16" s="35">
        <f t="shared" si="0"/>
        <v>-5226</v>
      </c>
      <c r="I16" s="36">
        <f t="shared" si="1"/>
        <v>-11634</v>
      </c>
      <c r="J16" s="38">
        <f t="shared" si="2"/>
        <v>-0.16409708920777466</v>
      </c>
      <c r="K16" s="39">
        <f t="shared" si="3"/>
        <v>-0.13481349293718206</v>
      </c>
      <c r="L16" s="20"/>
    </row>
    <row r="17" spans="1:12" ht="15.5" x14ac:dyDescent="0.35">
      <c r="A17" s="20"/>
      <c r="B17" s="34" t="s">
        <v>11</v>
      </c>
      <c r="C17" s="35">
        <v>640</v>
      </c>
      <c r="D17" s="36">
        <v>963</v>
      </c>
      <c r="E17" s="35">
        <v>1714</v>
      </c>
      <c r="F17" s="36">
        <v>2456</v>
      </c>
      <c r="G17" s="37"/>
      <c r="H17" s="35">
        <f t="shared" si="0"/>
        <v>-323</v>
      </c>
      <c r="I17" s="36">
        <f t="shared" si="1"/>
        <v>-742</v>
      </c>
      <c r="J17" s="38">
        <f t="shared" si="2"/>
        <v>-0.33541017653167188</v>
      </c>
      <c r="K17" s="39">
        <f t="shared" si="3"/>
        <v>-0.30211726384364823</v>
      </c>
      <c r="L17" s="20"/>
    </row>
    <row r="18" spans="1:12" ht="15.5" x14ac:dyDescent="0.35">
      <c r="A18" s="20"/>
      <c r="B18" s="34" t="s">
        <v>12</v>
      </c>
      <c r="C18" s="35">
        <v>16272</v>
      </c>
      <c r="D18" s="36">
        <v>20402</v>
      </c>
      <c r="E18" s="35">
        <v>46275</v>
      </c>
      <c r="F18" s="36">
        <v>53980</v>
      </c>
      <c r="G18" s="37"/>
      <c r="H18" s="35">
        <f t="shared" si="0"/>
        <v>-4130</v>
      </c>
      <c r="I18" s="36">
        <f t="shared" si="1"/>
        <v>-7705</v>
      </c>
      <c r="J18" s="38">
        <f t="shared" si="2"/>
        <v>-0.20243113420252917</v>
      </c>
      <c r="K18" s="39">
        <f t="shared" si="3"/>
        <v>-0.14273805113004817</v>
      </c>
      <c r="L18" s="20"/>
    </row>
    <row r="19" spans="1:12" ht="15.5" x14ac:dyDescent="0.35">
      <c r="A19" s="20"/>
      <c r="B19" s="34" t="s">
        <v>13</v>
      </c>
      <c r="C19" s="35">
        <v>4991</v>
      </c>
      <c r="D19" s="36">
        <v>6927</v>
      </c>
      <c r="E19" s="35">
        <v>14607</v>
      </c>
      <c r="F19" s="36">
        <v>17352</v>
      </c>
      <c r="G19" s="37"/>
      <c r="H19" s="35">
        <f t="shared" si="0"/>
        <v>-1936</v>
      </c>
      <c r="I19" s="36">
        <f t="shared" si="1"/>
        <v>-2745</v>
      </c>
      <c r="J19" s="38">
        <f t="shared" si="2"/>
        <v>-0.2794860690053414</v>
      </c>
      <c r="K19" s="39">
        <f t="shared" si="3"/>
        <v>-0.15819502074688796</v>
      </c>
      <c r="L19" s="20"/>
    </row>
    <row r="20" spans="1:12" ht="15.5" x14ac:dyDescent="0.35">
      <c r="A20" s="20"/>
      <c r="B20" s="34" t="s">
        <v>14</v>
      </c>
      <c r="C20" s="35">
        <v>1257</v>
      </c>
      <c r="D20" s="36">
        <v>1595</v>
      </c>
      <c r="E20" s="35">
        <v>3843</v>
      </c>
      <c r="F20" s="36">
        <v>4426</v>
      </c>
      <c r="G20" s="37"/>
      <c r="H20" s="35">
        <f t="shared" si="0"/>
        <v>-338</v>
      </c>
      <c r="I20" s="36">
        <f t="shared" si="1"/>
        <v>-583</v>
      </c>
      <c r="J20" s="38">
        <f t="shared" si="2"/>
        <v>-0.21191222570532917</v>
      </c>
      <c r="K20" s="39">
        <f t="shared" si="3"/>
        <v>-0.13172164482602802</v>
      </c>
      <c r="L20" s="20"/>
    </row>
    <row r="21" spans="1:12" ht="15.5" x14ac:dyDescent="0.35">
      <c r="A21" s="20"/>
      <c r="B21" s="34" t="s">
        <v>15</v>
      </c>
      <c r="C21" s="35">
        <v>21662</v>
      </c>
      <c r="D21" s="36">
        <v>27520</v>
      </c>
      <c r="E21" s="35">
        <v>65027</v>
      </c>
      <c r="F21" s="36">
        <v>76509</v>
      </c>
      <c r="G21" s="37"/>
      <c r="H21" s="35">
        <f t="shared" si="0"/>
        <v>-5858</v>
      </c>
      <c r="I21" s="36">
        <f t="shared" si="1"/>
        <v>-11482</v>
      </c>
      <c r="J21" s="38">
        <f t="shared" si="2"/>
        <v>-0.21286337209302325</v>
      </c>
      <c r="K21" s="39">
        <f t="shared" si="3"/>
        <v>-0.15007384752120664</v>
      </c>
      <c r="L21" s="20"/>
    </row>
    <row r="22" spans="1:12" ht="15.5" x14ac:dyDescent="0.35">
      <c r="A22" s="20"/>
      <c r="B22" s="34" t="s">
        <v>16</v>
      </c>
      <c r="C22" s="35">
        <v>7288</v>
      </c>
      <c r="D22" s="36">
        <v>8516</v>
      </c>
      <c r="E22" s="35">
        <v>20901</v>
      </c>
      <c r="F22" s="36">
        <v>23072</v>
      </c>
      <c r="G22" s="37"/>
      <c r="H22" s="35">
        <f t="shared" si="0"/>
        <v>-1228</v>
      </c>
      <c r="I22" s="36">
        <f t="shared" si="1"/>
        <v>-2171</v>
      </c>
      <c r="J22" s="38">
        <f t="shared" si="2"/>
        <v>-0.14419915453264442</v>
      </c>
      <c r="K22" s="39">
        <f t="shared" si="3"/>
        <v>-9.4096740638002774E-2</v>
      </c>
      <c r="L22" s="20"/>
    </row>
    <row r="23" spans="1:12" ht="15.5" x14ac:dyDescent="0.35">
      <c r="A23" s="20"/>
      <c r="B23" s="34"/>
      <c r="C23" s="40"/>
      <c r="D23" s="41"/>
      <c r="E23" s="40"/>
      <c r="F23" s="41"/>
      <c r="G23" s="42"/>
      <c r="H23" s="40"/>
      <c r="I23" s="41"/>
      <c r="J23" s="43"/>
      <c r="K23" s="44"/>
      <c r="L23" s="20"/>
    </row>
    <row r="24" spans="1:12" s="52" customFormat="1" ht="15.5" x14ac:dyDescent="0.35">
      <c r="A24" s="45"/>
      <c r="B24" s="26" t="s">
        <v>17</v>
      </c>
      <c r="C24" s="46">
        <f>SUM(C15:C23)</f>
        <v>81690</v>
      </c>
      <c r="D24" s="47">
        <f>SUM(D15:D23)</f>
        <v>99442</v>
      </c>
      <c r="E24" s="46">
        <f>SUM(E15:E23)</f>
        <v>233361</v>
      </c>
      <c r="F24" s="47">
        <f>SUM(F15:F23)</f>
        <v>268538</v>
      </c>
      <c r="G24" s="48"/>
      <c r="H24" s="46">
        <f>SUM(H15:H23)</f>
        <v>-17752</v>
      </c>
      <c r="I24" s="47">
        <f>SUM(I15:I23)</f>
        <v>-35177</v>
      </c>
      <c r="J24" s="49">
        <f>IF(D24=0, 0, H24/D24)</f>
        <v>-0.17851611994931718</v>
      </c>
      <c r="K24" s="50">
        <f>IF(F24=0, 0, I24/F24)</f>
        <v>-0.13099449612345365</v>
      </c>
      <c r="L24" s="51"/>
    </row>
    <row r="25" spans="1:12" s="52" customFormat="1" ht="13" x14ac:dyDescent="0.3">
      <c r="B25" s="53"/>
      <c r="C25" s="54"/>
      <c r="D25" s="54"/>
      <c r="E25" s="54"/>
      <c r="F25" s="54"/>
      <c r="G25" s="54"/>
      <c r="H25" s="54"/>
      <c r="I25" s="54"/>
      <c r="J25" s="55"/>
      <c r="K25" s="55"/>
    </row>
    <row r="26" spans="1:12" s="52" customFormat="1" ht="13" x14ac:dyDescent="0.3">
      <c r="C26" s="56"/>
      <c r="D26" s="56"/>
      <c r="E26" s="56"/>
      <c r="F26" s="56"/>
      <c r="G26" s="56"/>
      <c r="H26" s="56"/>
      <c r="I26" s="56"/>
      <c r="J26" s="55"/>
      <c r="K26" s="55"/>
    </row>
    <row r="27" spans="1:12" s="52" customFormat="1" ht="14" x14ac:dyDescent="0.3">
      <c r="B27" s="57"/>
      <c r="C27" s="56"/>
      <c r="D27" s="56"/>
      <c r="E27" s="56"/>
      <c r="F27" s="56"/>
      <c r="G27" s="56"/>
      <c r="H27" s="56"/>
      <c r="I27" s="56"/>
      <c r="J27" s="55"/>
      <c r="K27" s="55"/>
    </row>
    <row r="28" spans="1:12" s="52" customFormat="1" ht="14" x14ac:dyDescent="0.3">
      <c r="B28" s="57"/>
      <c r="C28" s="56"/>
      <c r="D28" s="56"/>
      <c r="E28" s="56"/>
      <c r="F28" s="56"/>
      <c r="G28" s="56"/>
      <c r="H28" s="56"/>
      <c r="I28" s="56"/>
      <c r="J28" s="55"/>
      <c r="K28" s="55"/>
    </row>
    <row r="29" spans="1:12" s="52" customFormat="1" ht="14" x14ac:dyDescent="0.3">
      <c r="B29" s="57"/>
      <c r="C29" s="56"/>
      <c r="D29" s="56"/>
      <c r="E29" s="56"/>
      <c r="F29" s="56"/>
      <c r="G29" s="56"/>
      <c r="H29" s="56"/>
      <c r="I29" s="56"/>
      <c r="J29" s="55"/>
      <c r="K29" s="55"/>
    </row>
    <row r="30" spans="1:12" s="52" customFormat="1" ht="14" x14ac:dyDescent="0.3">
      <c r="B30" s="57"/>
      <c r="C30" s="56"/>
      <c r="D30" s="56"/>
      <c r="E30" s="56"/>
      <c r="F30" s="56"/>
      <c r="G30" s="56"/>
      <c r="H30" s="56"/>
      <c r="I30" s="56"/>
      <c r="J30" s="55"/>
      <c r="K30" s="55"/>
    </row>
    <row r="31" spans="1:12" s="52" customFormat="1" ht="13" x14ac:dyDescent="0.3">
      <c r="C31" s="56"/>
      <c r="D31" s="56"/>
      <c r="E31" s="56"/>
      <c r="F31" s="56"/>
      <c r="G31" s="56"/>
      <c r="H31" s="56"/>
      <c r="I31" s="56"/>
      <c r="J31" s="55"/>
      <c r="K31" s="55"/>
    </row>
    <row r="32" spans="1:12" s="52" customFormat="1" ht="13" x14ac:dyDescent="0.3">
      <c r="C32" s="56"/>
      <c r="D32" s="56"/>
      <c r="E32" s="56"/>
      <c r="F32" s="56"/>
      <c r="G32" s="56"/>
      <c r="H32" s="56"/>
      <c r="I32" s="56"/>
      <c r="J32" s="55"/>
      <c r="K32" s="55"/>
    </row>
    <row r="33" spans="1:15" s="52" customFormat="1" ht="13" x14ac:dyDescent="0.3">
      <c r="C33" s="56"/>
      <c r="D33" s="56"/>
      <c r="E33" s="56"/>
      <c r="F33" s="56"/>
      <c r="G33" s="56"/>
      <c r="H33" s="56"/>
      <c r="I33" s="56"/>
      <c r="J33" s="55"/>
      <c r="K33" s="55"/>
    </row>
    <row r="34" spans="1:15" s="52" customFormat="1" ht="13" x14ac:dyDescent="0.3">
      <c r="C34" s="56"/>
      <c r="D34" s="56"/>
      <c r="E34" s="56"/>
      <c r="F34" s="56"/>
      <c r="G34" s="56"/>
      <c r="H34" s="56"/>
      <c r="I34" s="56"/>
      <c r="J34" s="55"/>
      <c r="K34" s="55"/>
    </row>
    <row r="35" spans="1:15" s="52" customFormat="1" ht="13" x14ac:dyDescent="0.3">
      <c r="C35" s="56"/>
      <c r="D35" s="56"/>
      <c r="E35" s="56"/>
      <c r="F35" s="56"/>
      <c r="G35" s="56"/>
      <c r="H35" s="56"/>
      <c r="I35" s="56"/>
      <c r="J35" s="55"/>
      <c r="K35" s="55"/>
      <c r="O35" s="4"/>
    </row>
    <row r="36" spans="1:15" ht="12.75" customHeight="1" x14ac:dyDescent="0.25">
      <c r="A36" s="5"/>
      <c r="B36" s="5"/>
      <c r="C36" s="5"/>
      <c r="D36" s="5"/>
      <c r="E36" s="5"/>
      <c r="F36" s="5"/>
      <c r="G36" s="5"/>
      <c r="H36" s="5"/>
      <c r="I36" s="5"/>
    </row>
    <row r="37" spans="1:15" s="14" customFormat="1" ht="29.25" customHeight="1" x14ac:dyDescent="0.35">
      <c r="A37" s="58"/>
      <c r="B37" s="59" t="s">
        <v>18</v>
      </c>
      <c r="C37" s="60"/>
      <c r="D37" s="60"/>
      <c r="E37" s="60"/>
      <c r="F37" s="60"/>
      <c r="G37" s="60"/>
      <c r="H37" s="60"/>
      <c r="I37" s="60"/>
      <c r="J37" s="60"/>
      <c r="K37" s="60"/>
      <c r="L37" s="61"/>
    </row>
    <row r="38" spans="1:15" s="14" customFormat="1" ht="29.25" customHeight="1" x14ac:dyDescent="0.35">
      <c r="A38" s="62"/>
      <c r="B38" s="60"/>
      <c r="C38" s="60"/>
      <c r="D38" s="60"/>
      <c r="E38" s="60"/>
      <c r="F38" s="60"/>
      <c r="G38" s="60"/>
      <c r="H38" s="60"/>
      <c r="I38" s="60"/>
      <c r="J38" s="60"/>
      <c r="K38" s="60"/>
      <c r="L38" s="61"/>
    </row>
    <row r="39" spans="1:15" s="14" customFormat="1" ht="29.25" customHeight="1" x14ac:dyDescent="0.35">
      <c r="A39" s="62"/>
      <c r="B39" s="60"/>
      <c r="C39" s="60"/>
      <c r="D39" s="60"/>
      <c r="E39" s="60"/>
      <c r="F39" s="60"/>
      <c r="G39" s="60"/>
      <c r="H39" s="60"/>
      <c r="I39" s="60"/>
      <c r="J39" s="60"/>
      <c r="K39" s="60"/>
      <c r="L39" s="63"/>
    </row>
    <row r="40" spans="1:15" s="14" customFormat="1" ht="29.25" customHeight="1" x14ac:dyDescent="0.35">
      <c r="A40" s="64"/>
      <c r="B40" s="65"/>
      <c r="C40" s="65"/>
      <c r="D40" s="65"/>
      <c r="E40" s="65"/>
      <c r="F40" s="65"/>
      <c r="G40" s="65"/>
      <c r="H40" s="65"/>
      <c r="I40" s="65"/>
      <c r="J40" s="65"/>
      <c r="K40" s="65"/>
      <c r="L40" s="66"/>
    </row>
    <row r="44" spans="1:15" x14ac:dyDescent="0.25">
      <c r="B44" s="67"/>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BE8F-B8FB-4F6A-9A22-D9D4EB9F443C}">
  <sheetPr>
    <pageSetUpPr fitToPage="1"/>
  </sheetPr>
  <dimension ref="A1:K183"/>
  <sheetViews>
    <sheetView workbookViewId="0">
      <selection sqref="A1:L1"/>
    </sheetView>
  </sheetViews>
  <sheetFormatPr defaultRowHeight="12.5" x14ac:dyDescent="0.25"/>
  <cols>
    <col min="1" max="1" width="28.8164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160</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35</v>
      </c>
      <c r="B4" s="22" t="s">
        <v>4</v>
      </c>
      <c r="C4" s="25"/>
      <c r="D4" s="25"/>
      <c r="E4" s="23"/>
      <c r="F4" s="22" t="s">
        <v>161</v>
      </c>
      <c r="G4" s="25"/>
      <c r="H4" s="25"/>
      <c r="I4" s="23"/>
      <c r="J4" s="22" t="s">
        <v>162</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35</v>
      </c>
      <c r="B6" s="132" t="s">
        <v>163</v>
      </c>
      <c r="C6" s="133" t="s">
        <v>164</v>
      </c>
      <c r="D6" s="132" t="s">
        <v>163</v>
      </c>
      <c r="E6" s="134" t="s">
        <v>164</v>
      </c>
      <c r="F6" s="133" t="s">
        <v>163</v>
      </c>
      <c r="G6" s="133" t="s">
        <v>164</v>
      </c>
      <c r="H6" s="132" t="s">
        <v>163</v>
      </c>
      <c r="I6" s="134" t="s">
        <v>164</v>
      </c>
      <c r="J6" s="132"/>
      <c r="K6" s="134"/>
    </row>
    <row r="7" spans="1:11" x14ac:dyDescent="0.25">
      <c r="A7" s="34" t="s">
        <v>345</v>
      </c>
      <c r="B7" s="35">
        <v>0</v>
      </c>
      <c r="C7" s="146">
        <f>IF(B18=0, "-", B7/B18)</f>
        <v>0</v>
      </c>
      <c r="D7" s="35">
        <v>0</v>
      </c>
      <c r="E7" s="39">
        <f>IF(D18=0, "-", D7/D18)</f>
        <v>0</v>
      </c>
      <c r="F7" s="136">
        <v>1</v>
      </c>
      <c r="G7" s="146">
        <f>IF(F18=0, "-", F7/F18)</f>
        <v>1.9723865877712033E-3</v>
      </c>
      <c r="H7" s="35">
        <v>0</v>
      </c>
      <c r="I7" s="39">
        <f>IF(H18=0, "-", H7/H18)</f>
        <v>0</v>
      </c>
      <c r="J7" s="38" t="str">
        <f t="shared" ref="J7:J16" si="0">IF(D7=0, "-", IF((B7-D7)/D7&lt;10, (B7-D7)/D7, "&gt;999%"))</f>
        <v>-</v>
      </c>
      <c r="K7" s="39" t="str">
        <f t="shared" ref="K7:K16" si="1">IF(H7=0, "-", IF((F7-H7)/H7&lt;10, (F7-H7)/H7, "&gt;999%"))</f>
        <v>-</v>
      </c>
    </row>
    <row r="8" spans="1:11" x14ac:dyDescent="0.25">
      <c r="A8" s="34" t="s">
        <v>346</v>
      </c>
      <c r="B8" s="35">
        <v>0</v>
      </c>
      <c r="C8" s="146">
        <f>IF(B18=0, "-", B8/B18)</f>
        <v>0</v>
      </c>
      <c r="D8" s="35">
        <v>2</v>
      </c>
      <c r="E8" s="39">
        <f>IF(D18=0, "-", D8/D18)</f>
        <v>1.4492753623188406E-2</v>
      </c>
      <c r="F8" s="136">
        <v>1</v>
      </c>
      <c r="G8" s="146">
        <f>IF(F18=0, "-", F8/F18)</f>
        <v>1.9723865877712033E-3</v>
      </c>
      <c r="H8" s="35">
        <v>12</v>
      </c>
      <c r="I8" s="39">
        <f>IF(H18=0, "-", H8/H18)</f>
        <v>2.7586206896551724E-2</v>
      </c>
      <c r="J8" s="38">
        <f t="shared" si="0"/>
        <v>-1</v>
      </c>
      <c r="K8" s="39">
        <f t="shared" si="1"/>
        <v>-0.91666666666666663</v>
      </c>
    </row>
    <row r="9" spans="1:11" x14ac:dyDescent="0.25">
      <c r="A9" s="34" t="s">
        <v>347</v>
      </c>
      <c r="B9" s="35">
        <v>62</v>
      </c>
      <c r="C9" s="146">
        <f>IF(B18=0, "-", B9/B18)</f>
        <v>0.35428571428571426</v>
      </c>
      <c r="D9" s="35">
        <v>21</v>
      </c>
      <c r="E9" s="39">
        <f>IF(D18=0, "-", D9/D18)</f>
        <v>0.15217391304347827</v>
      </c>
      <c r="F9" s="136">
        <v>114</v>
      </c>
      <c r="G9" s="146">
        <f>IF(F18=0, "-", F9/F18)</f>
        <v>0.22485207100591717</v>
      </c>
      <c r="H9" s="35">
        <v>57</v>
      </c>
      <c r="I9" s="39">
        <f>IF(H18=0, "-", H9/H18)</f>
        <v>0.1310344827586207</v>
      </c>
      <c r="J9" s="38">
        <f t="shared" si="0"/>
        <v>1.9523809523809523</v>
      </c>
      <c r="K9" s="39">
        <f t="shared" si="1"/>
        <v>1</v>
      </c>
    </row>
    <row r="10" spans="1:11" x14ac:dyDescent="0.25">
      <c r="A10" s="34" t="s">
        <v>348</v>
      </c>
      <c r="B10" s="35">
        <v>25</v>
      </c>
      <c r="C10" s="146">
        <f>IF(B18=0, "-", B10/B18)</f>
        <v>0.14285714285714285</v>
      </c>
      <c r="D10" s="35">
        <v>0</v>
      </c>
      <c r="E10" s="39">
        <f>IF(D18=0, "-", D10/D18)</f>
        <v>0</v>
      </c>
      <c r="F10" s="136">
        <v>62</v>
      </c>
      <c r="G10" s="146">
        <f>IF(F18=0, "-", F10/F18)</f>
        <v>0.1222879684418146</v>
      </c>
      <c r="H10" s="35">
        <v>0</v>
      </c>
      <c r="I10" s="39">
        <f>IF(H18=0, "-", H10/H18)</f>
        <v>0</v>
      </c>
      <c r="J10" s="38" t="str">
        <f t="shared" si="0"/>
        <v>-</v>
      </c>
      <c r="K10" s="39" t="str">
        <f t="shared" si="1"/>
        <v>-</v>
      </c>
    </row>
    <row r="11" spans="1:11" x14ac:dyDescent="0.25">
      <c r="A11" s="34" t="s">
        <v>349</v>
      </c>
      <c r="B11" s="35">
        <v>73</v>
      </c>
      <c r="C11" s="146">
        <f>IF(B18=0, "-", B11/B18)</f>
        <v>0.41714285714285715</v>
      </c>
      <c r="D11" s="35">
        <v>90</v>
      </c>
      <c r="E11" s="39">
        <f>IF(D18=0, "-", D11/D18)</f>
        <v>0.65217391304347827</v>
      </c>
      <c r="F11" s="136">
        <v>290</v>
      </c>
      <c r="G11" s="146">
        <f>IF(F18=0, "-", F11/F18)</f>
        <v>0.57199211045364895</v>
      </c>
      <c r="H11" s="35">
        <v>288</v>
      </c>
      <c r="I11" s="39">
        <f>IF(H18=0, "-", H11/H18)</f>
        <v>0.66206896551724137</v>
      </c>
      <c r="J11" s="38">
        <f t="shared" si="0"/>
        <v>-0.18888888888888888</v>
      </c>
      <c r="K11" s="39">
        <f t="shared" si="1"/>
        <v>6.9444444444444441E-3</v>
      </c>
    </row>
    <row r="12" spans="1:11" x14ac:dyDescent="0.25">
      <c r="A12" s="34" t="s">
        <v>350</v>
      </c>
      <c r="B12" s="35">
        <v>2</v>
      </c>
      <c r="C12" s="146">
        <f>IF(B18=0, "-", B12/B18)</f>
        <v>1.1428571428571429E-2</v>
      </c>
      <c r="D12" s="35">
        <v>1</v>
      </c>
      <c r="E12" s="39">
        <f>IF(D18=0, "-", D12/D18)</f>
        <v>7.246376811594203E-3</v>
      </c>
      <c r="F12" s="136">
        <v>3</v>
      </c>
      <c r="G12" s="146">
        <f>IF(F18=0, "-", F12/F18)</f>
        <v>5.9171597633136093E-3</v>
      </c>
      <c r="H12" s="35">
        <v>6</v>
      </c>
      <c r="I12" s="39">
        <f>IF(H18=0, "-", H12/H18)</f>
        <v>1.3793103448275862E-2</v>
      </c>
      <c r="J12" s="38">
        <f t="shared" si="0"/>
        <v>1</v>
      </c>
      <c r="K12" s="39">
        <f t="shared" si="1"/>
        <v>-0.5</v>
      </c>
    </row>
    <row r="13" spans="1:11" x14ac:dyDescent="0.25">
      <c r="A13" s="34" t="s">
        <v>351</v>
      </c>
      <c r="B13" s="35">
        <v>1</v>
      </c>
      <c r="C13" s="146">
        <f>IF(B18=0, "-", B13/B18)</f>
        <v>5.7142857142857143E-3</v>
      </c>
      <c r="D13" s="35">
        <v>0</v>
      </c>
      <c r="E13" s="39">
        <f>IF(D18=0, "-", D13/D18)</f>
        <v>0</v>
      </c>
      <c r="F13" s="136">
        <v>1</v>
      </c>
      <c r="G13" s="146">
        <f>IF(F18=0, "-", F13/F18)</f>
        <v>1.9723865877712033E-3</v>
      </c>
      <c r="H13" s="35">
        <v>3</v>
      </c>
      <c r="I13" s="39">
        <f>IF(H18=0, "-", H13/H18)</f>
        <v>6.8965517241379309E-3</v>
      </c>
      <c r="J13" s="38" t="str">
        <f t="shared" si="0"/>
        <v>-</v>
      </c>
      <c r="K13" s="39">
        <f t="shared" si="1"/>
        <v>-0.66666666666666663</v>
      </c>
    </row>
    <row r="14" spans="1:11" x14ac:dyDescent="0.25">
      <c r="A14" s="34" t="s">
        <v>352</v>
      </c>
      <c r="B14" s="35">
        <v>0</v>
      </c>
      <c r="C14" s="146">
        <f>IF(B18=0, "-", B14/B18)</f>
        <v>0</v>
      </c>
      <c r="D14" s="35">
        <v>0</v>
      </c>
      <c r="E14" s="39">
        <f>IF(D18=0, "-", D14/D18)</f>
        <v>0</v>
      </c>
      <c r="F14" s="136">
        <v>1</v>
      </c>
      <c r="G14" s="146">
        <f>IF(F18=0, "-", F14/F18)</f>
        <v>1.9723865877712033E-3</v>
      </c>
      <c r="H14" s="35">
        <v>0</v>
      </c>
      <c r="I14" s="39">
        <f>IF(H18=0, "-", H14/H18)</f>
        <v>0</v>
      </c>
      <c r="J14" s="38" t="str">
        <f t="shared" si="0"/>
        <v>-</v>
      </c>
      <c r="K14" s="39" t="str">
        <f t="shared" si="1"/>
        <v>-</v>
      </c>
    </row>
    <row r="15" spans="1:11" x14ac:dyDescent="0.25">
      <c r="A15" s="34" t="s">
        <v>353</v>
      </c>
      <c r="B15" s="35">
        <v>2</v>
      </c>
      <c r="C15" s="146">
        <f>IF(B18=0, "-", B15/B18)</f>
        <v>1.1428571428571429E-2</v>
      </c>
      <c r="D15" s="35">
        <v>14</v>
      </c>
      <c r="E15" s="39">
        <f>IF(D18=0, "-", D15/D18)</f>
        <v>0.10144927536231885</v>
      </c>
      <c r="F15" s="136">
        <v>9</v>
      </c>
      <c r="G15" s="146">
        <f>IF(F18=0, "-", F15/F18)</f>
        <v>1.7751479289940829E-2</v>
      </c>
      <c r="H15" s="35">
        <v>27</v>
      </c>
      <c r="I15" s="39">
        <f>IF(H18=0, "-", H15/H18)</f>
        <v>6.2068965517241378E-2</v>
      </c>
      <c r="J15" s="38">
        <f t="shared" si="0"/>
        <v>-0.8571428571428571</v>
      </c>
      <c r="K15" s="39">
        <f t="shared" si="1"/>
        <v>-0.66666666666666663</v>
      </c>
    </row>
    <row r="16" spans="1:11" x14ac:dyDescent="0.25">
      <c r="A16" s="34" t="s">
        <v>354</v>
      </c>
      <c r="B16" s="35">
        <v>10</v>
      </c>
      <c r="C16" s="146">
        <f>IF(B18=0, "-", B16/B18)</f>
        <v>5.7142857142857141E-2</v>
      </c>
      <c r="D16" s="35">
        <v>10</v>
      </c>
      <c r="E16" s="39">
        <f>IF(D18=0, "-", D16/D18)</f>
        <v>7.2463768115942032E-2</v>
      </c>
      <c r="F16" s="136">
        <v>25</v>
      </c>
      <c r="G16" s="146">
        <f>IF(F18=0, "-", F16/F18)</f>
        <v>4.9309664694280081E-2</v>
      </c>
      <c r="H16" s="35">
        <v>42</v>
      </c>
      <c r="I16" s="39">
        <f>IF(H18=0, "-", H16/H18)</f>
        <v>9.6551724137931033E-2</v>
      </c>
      <c r="J16" s="38">
        <f t="shared" si="0"/>
        <v>0</v>
      </c>
      <c r="K16" s="39">
        <f t="shared" si="1"/>
        <v>-0.40476190476190477</v>
      </c>
    </row>
    <row r="17" spans="1:11" x14ac:dyDescent="0.25">
      <c r="A17" s="137"/>
      <c r="B17" s="40"/>
      <c r="D17" s="40"/>
      <c r="E17" s="44"/>
      <c r="F17" s="138"/>
      <c r="H17" s="40"/>
      <c r="I17" s="44"/>
      <c r="J17" s="43"/>
      <c r="K17" s="44"/>
    </row>
    <row r="18" spans="1:11" s="52" customFormat="1" ht="13" x14ac:dyDescent="0.3">
      <c r="A18" s="139" t="s">
        <v>355</v>
      </c>
      <c r="B18" s="46">
        <f>SUM(B7:B17)</f>
        <v>175</v>
      </c>
      <c r="C18" s="140">
        <f>B18/4991</f>
        <v>3.5063113604488078E-2</v>
      </c>
      <c r="D18" s="46">
        <f>SUM(D7:D17)</f>
        <v>138</v>
      </c>
      <c r="E18" s="141">
        <f>D18/6927</f>
        <v>1.992204417496752E-2</v>
      </c>
      <c r="F18" s="128">
        <f>SUM(F7:F17)</f>
        <v>507</v>
      </c>
      <c r="G18" s="142">
        <f>F18/14607</f>
        <v>3.4709385910864657E-2</v>
      </c>
      <c r="H18" s="46">
        <f>SUM(H7:H17)</f>
        <v>435</v>
      </c>
      <c r="I18" s="141">
        <f>H18/17352</f>
        <v>2.5069156293222684E-2</v>
      </c>
      <c r="J18" s="49">
        <f>IF(D18=0, "-", IF((B18-D18)/D18&lt;10, (B18-D18)/D18, "&gt;999%"))</f>
        <v>0.26811594202898553</v>
      </c>
      <c r="K18" s="50">
        <f>IF(H18=0, "-", IF((F18-H18)/H18&lt;10, (F18-H18)/H18, "&gt;999%"))</f>
        <v>0.16551724137931034</v>
      </c>
    </row>
    <row r="19" spans="1:11" x14ac:dyDescent="0.25">
      <c r="B19" s="138"/>
      <c r="D19" s="138"/>
      <c r="F19" s="138"/>
      <c r="H19" s="138"/>
    </row>
    <row r="20" spans="1:11" s="52" customFormat="1" ht="13" x14ac:dyDescent="0.3">
      <c r="A20" s="139" t="s">
        <v>355</v>
      </c>
      <c r="B20" s="46">
        <v>175</v>
      </c>
      <c r="C20" s="140">
        <f>B20/4991</f>
        <v>3.5063113604488078E-2</v>
      </c>
      <c r="D20" s="46">
        <v>138</v>
      </c>
      <c r="E20" s="141">
        <f>D20/6927</f>
        <v>1.992204417496752E-2</v>
      </c>
      <c r="F20" s="128">
        <v>507</v>
      </c>
      <c r="G20" s="142">
        <f>F20/14607</f>
        <v>3.4709385910864657E-2</v>
      </c>
      <c r="H20" s="46">
        <v>435</v>
      </c>
      <c r="I20" s="141">
        <f>H20/17352</f>
        <v>2.5069156293222684E-2</v>
      </c>
      <c r="J20" s="49">
        <f>IF(D20=0, "-", IF((B20-D20)/D20&lt;10, (B20-D20)/D20, "&gt;999%"))</f>
        <v>0.26811594202898553</v>
      </c>
      <c r="K20" s="50">
        <f>IF(H20=0, "-", IF((F20-H20)/H20&lt;10, (F20-H20)/H20, "&gt;999%"))</f>
        <v>0.16551724137931034</v>
      </c>
    </row>
    <row r="21" spans="1:11" x14ac:dyDescent="0.25">
      <c r="B21" s="138"/>
      <c r="D21" s="138"/>
      <c r="F21" s="138"/>
      <c r="H21" s="138"/>
    </row>
    <row r="22" spans="1:11" ht="15.5" x14ac:dyDescent="0.35">
      <c r="A22" s="129" t="s">
        <v>36</v>
      </c>
      <c r="B22" s="22" t="s">
        <v>4</v>
      </c>
      <c r="C22" s="25"/>
      <c r="D22" s="25"/>
      <c r="E22" s="23"/>
      <c r="F22" s="22" t="s">
        <v>161</v>
      </c>
      <c r="G22" s="25"/>
      <c r="H22" s="25"/>
      <c r="I22" s="23"/>
      <c r="J22" s="22" t="s">
        <v>162</v>
      </c>
      <c r="K22" s="23"/>
    </row>
    <row r="23" spans="1:11" ht="13" x14ac:dyDescent="0.3">
      <c r="A23" s="30"/>
      <c r="B23" s="22">
        <f>VALUE(RIGHT($B$2, 4))</f>
        <v>2020</v>
      </c>
      <c r="C23" s="23"/>
      <c r="D23" s="22">
        <f>B23-1</f>
        <v>2019</v>
      </c>
      <c r="E23" s="130"/>
      <c r="F23" s="22">
        <f>B23</f>
        <v>2020</v>
      </c>
      <c r="G23" s="130"/>
      <c r="H23" s="22">
        <f>D23</f>
        <v>2019</v>
      </c>
      <c r="I23" s="130"/>
      <c r="J23" s="27" t="s">
        <v>8</v>
      </c>
      <c r="K23" s="28" t="s">
        <v>5</v>
      </c>
    </row>
    <row r="24" spans="1:11" ht="13" x14ac:dyDescent="0.3">
      <c r="A24" s="131" t="s">
        <v>356</v>
      </c>
      <c r="B24" s="132" t="s">
        <v>163</v>
      </c>
      <c r="C24" s="133" t="s">
        <v>164</v>
      </c>
      <c r="D24" s="132" t="s">
        <v>163</v>
      </c>
      <c r="E24" s="134" t="s">
        <v>164</v>
      </c>
      <c r="F24" s="133" t="s">
        <v>163</v>
      </c>
      <c r="G24" s="133" t="s">
        <v>164</v>
      </c>
      <c r="H24" s="132" t="s">
        <v>163</v>
      </c>
      <c r="I24" s="134" t="s">
        <v>164</v>
      </c>
      <c r="J24" s="132"/>
      <c r="K24" s="134"/>
    </row>
    <row r="25" spans="1:11" x14ac:dyDescent="0.25">
      <c r="A25" s="34" t="s">
        <v>357</v>
      </c>
      <c r="B25" s="35">
        <v>2</v>
      </c>
      <c r="C25" s="146">
        <f>IF(B43=0, "-", B25/B43)</f>
        <v>2.8694404591104736E-3</v>
      </c>
      <c r="D25" s="35">
        <v>1</v>
      </c>
      <c r="E25" s="39">
        <f>IF(D43=0, "-", D25/D43)</f>
        <v>1.9305019305019305E-3</v>
      </c>
      <c r="F25" s="136">
        <v>2</v>
      </c>
      <c r="G25" s="146">
        <f>IF(F43=0, "-", F25/F43)</f>
        <v>1.0706638115631692E-3</v>
      </c>
      <c r="H25" s="35">
        <v>2</v>
      </c>
      <c r="I25" s="39">
        <f>IF(H43=0, "-", H25/H43)</f>
        <v>1.3708019191226869E-3</v>
      </c>
      <c r="J25" s="38">
        <f t="shared" ref="J25:J41" si="2">IF(D25=0, "-", IF((B25-D25)/D25&lt;10, (B25-D25)/D25, "&gt;999%"))</f>
        <v>1</v>
      </c>
      <c r="K25" s="39">
        <f t="shared" ref="K25:K41" si="3">IF(H25=0, "-", IF((F25-H25)/H25&lt;10, (F25-H25)/H25, "&gt;999%"))</f>
        <v>0</v>
      </c>
    </row>
    <row r="26" spans="1:11" x14ac:dyDescent="0.25">
      <c r="A26" s="34" t="s">
        <v>358</v>
      </c>
      <c r="B26" s="35">
        <v>3</v>
      </c>
      <c r="C26" s="146">
        <f>IF(B43=0, "-", B26/B43)</f>
        <v>4.30416068866571E-3</v>
      </c>
      <c r="D26" s="35">
        <v>1</v>
      </c>
      <c r="E26" s="39">
        <f>IF(D43=0, "-", D26/D43)</f>
        <v>1.9305019305019305E-3</v>
      </c>
      <c r="F26" s="136">
        <v>14</v>
      </c>
      <c r="G26" s="146">
        <f>IF(F43=0, "-", F26/F43)</f>
        <v>7.4946466809421844E-3</v>
      </c>
      <c r="H26" s="35">
        <v>2</v>
      </c>
      <c r="I26" s="39">
        <f>IF(H43=0, "-", H26/H43)</f>
        <v>1.3708019191226869E-3</v>
      </c>
      <c r="J26" s="38">
        <f t="shared" si="2"/>
        <v>2</v>
      </c>
      <c r="K26" s="39">
        <f t="shared" si="3"/>
        <v>6</v>
      </c>
    </row>
    <row r="27" spans="1:11" x14ac:dyDescent="0.25">
      <c r="A27" s="34" t="s">
        <v>359</v>
      </c>
      <c r="B27" s="35">
        <v>39</v>
      </c>
      <c r="C27" s="146">
        <f>IF(B43=0, "-", B27/B43)</f>
        <v>5.5954088952654232E-2</v>
      </c>
      <c r="D27" s="35">
        <v>71</v>
      </c>
      <c r="E27" s="39">
        <f>IF(D43=0, "-", D27/D43)</f>
        <v>0.13706563706563707</v>
      </c>
      <c r="F27" s="136">
        <v>155</v>
      </c>
      <c r="G27" s="146">
        <f>IF(F43=0, "-", F27/F43)</f>
        <v>8.2976445396145612E-2</v>
      </c>
      <c r="H27" s="35">
        <v>199</v>
      </c>
      <c r="I27" s="39">
        <f>IF(H43=0, "-", H27/H43)</f>
        <v>0.13639479095270735</v>
      </c>
      <c r="J27" s="38">
        <f t="shared" si="2"/>
        <v>-0.45070422535211269</v>
      </c>
      <c r="K27" s="39">
        <f t="shared" si="3"/>
        <v>-0.22110552763819097</v>
      </c>
    </row>
    <row r="28" spans="1:11" x14ac:dyDescent="0.25">
      <c r="A28" s="34" t="s">
        <v>360</v>
      </c>
      <c r="B28" s="35">
        <v>54</v>
      </c>
      <c r="C28" s="146">
        <f>IF(B43=0, "-", B28/B43)</f>
        <v>7.7474892395982778E-2</v>
      </c>
      <c r="D28" s="35">
        <v>31</v>
      </c>
      <c r="E28" s="39">
        <f>IF(D43=0, "-", D28/D43)</f>
        <v>5.9845559845559844E-2</v>
      </c>
      <c r="F28" s="136">
        <v>158</v>
      </c>
      <c r="G28" s="146">
        <f>IF(F43=0, "-", F28/F43)</f>
        <v>8.4582441113490364E-2</v>
      </c>
      <c r="H28" s="35">
        <v>115</v>
      </c>
      <c r="I28" s="39">
        <f>IF(H43=0, "-", H28/H43)</f>
        <v>7.8821110349554496E-2</v>
      </c>
      <c r="J28" s="38">
        <f t="shared" si="2"/>
        <v>0.74193548387096775</v>
      </c>
      <c r="K28" s="39">
        <f t="shared" si="3"/>
        <v>0.37391304347826088</v>
      </c>
    </row>
    <row r="29" spans="1:11" x14ac:dyDescent="0.25">
      <c r="A29" s="34" t="s">
        <v>361</v>
      </c>
      <c r="B29" s="35">
        <v>1</v>
      </c>
      <c r="C29" s="146">
        <f>IF(B43=0, "-", B29/B43)</f>
        <v>1.4347202295552368E-3</v>
      </c>
      <c r="D29" s="35">
        <v>1</v>
      </c>
      <c r="E29" s="39">
        <f>IF(D43=0, "-", D29/D43)</f>
        <v>1.9305019305019305E-3</v>
      </c>
      <c r="F29" s="136">
        <v>8</v>
      </c>
      <c r="G29" s="146">
        <f>IF(F43=0, "-", F29/F43)</f>
        <v>4.2826552462526769E-3</v>
      </c>
      <c r="H29" s="35">
        <v>6</v>
      </c>
      <c r="I29" s="39">
        <f>IF(H43=0, "-", H29/H43)</f>
        <v>4.1124057573680602E-3</v>
      </c>
      <c r="J29" s="38">
        <f t="shared" si="2"/>
        <v>0</v>
      </c>
      <c r="K29" s="39">
        <f t="shared" si="3"/>
        <v>0.33333333333333331</v>
      </c>
    </row>
    <row r="30" spans="1:11" x14ac:dyDescent="0.25">
      <c r="A30" s="34" t="s">
        <v>362</v>
      </c>
      <c r="B30" s="35">
        <v>0</v>
      </c>
      <c r="C30" s="146">
        <f>IF(B43=0, "-", B30/B43)</f>
        <v>0</v>
      </c>
      <c r="D30" s="35">
        <v>1</v>
      </c>
      <c r="E30" s="39">
        <f>IF(D43=0, "-", D30/D43)</f>
        <v>1.9305019305019305E-3</v>
      </c>
      <c r="F30" s="136">
        <v>0</v>
      </c>
      <c r="G30" s="146">
        <f>IF(F43=0, "-", F30/F43)</f>
        <v>0</v>
      </c>
      <c r="H30" s="35">
        <v>1</v>
      </c>
      <c r="I30" s="39">
        <f>IF(H43=0, "-", H30/H43)</f>
        <v>6.8540095956134343E-4</v>
      </c>
      <c r="J30" s="38">
        <f t="shared" si="2"/>
        <v>-1</v>
      </c>
      <c r="K30" s="39">
        <f t="shared" si="3"/>
        <v>-1</v>
      </c>
    </row>
    <row r="31" spans="1:11" x14ac:dyDescent="0.25">
      <c r="A31" s="34" t="s">
        <v>363</v>
      </c>
      <c r="B31" s="35">
        <v>44</v>
      </c>
      <c r="C31" s="146">
        <f>IF(B43=0, "-", B31/B43)</f>
        <v>6.3127690100430414E-2</v>
      </c>
      <c r="D31" s="35">
        <v>0</v>
      </c>
      <c r="E31" s="39">
        <f>IF(D43=0, "-", D31/D43)</f>
        <v>0</v>
      </c>
      <c r="F31" s="136">
        <v>147</v>
      </c>
      <c r="G31" s="146">
        <f>IF(F43=0, "-", F31/F43)</f>
        <v>7.8693790149892931E-2</v>
      </c>
      <c r="H31" s="35">
        <v>0</v>
      </c>
      <c r="I31" s="39">
        <f>IF(H43=0, "-", H31/H43)</f>
        <v>0</v>
      </c>
      <c r="J31" s="38" t="str">
        <f t="shared" si="2"/>
        <v>-</v>
      </c>
      <c r="K31" s="39" t="str">
        <f t="shared" si="3"/>
        <v>-</v>
      </c>
    </row>
    <row r="32" spans="1:11" x14ac:dyDescent="0.25">
      <c r="A32" s="34" t="s">
        <v>364</v>
      </c>
      <c r="B32" s="35">
        <v>60</v>
      </c>
      <c r="C32" s="146">
        <f>IF(B43=0, "-", B32/B43)</f>
        <v>8.608321377331421E-2</v>
      </c>
      <c r="D32" s="35">
        <v>0</v>
      </c>
      <c r="E32" s="39">
        <f>IF(D43=0, "-", D32/D43)</f>
        <v>0</v>
      </c>
      <c r="F32" s="136">
        <v>131</v>
      </c>
      <c r="G32" s="146">
        <f>IF(F43=0, "-", F32/F43)</f>
        <v>7.0128479657387582E-2</v>
      </c>
      <c r="H32" s="35">
        <v>0</v>
      </c>
      <c r="I32" s="39">
        <f>IF(H43=0, "-", H32/H43)</f>
        <v>0</v>
      </c>
      <c r="J32" s="38" t="str">
        <f t="shared" si="2"/>
        <v>-</v>
      </c>
      <c r="K32" s="39" t="str">
        <f t="shared" si="3"/>
        <v>-</v>
      </c>
    </row>
    <row r="33" spans="1:11" x14ac:dyDescent="0.25">
      <c r="A33" s="34" t="s">
        <v>365</v>
      </c>
      <c r="B33" s="35">
        <v>18</v>
      </c>
      <c r="C33" s="146">
        <f>IF(B43=0, "-", B33/B43)</f>
        <v>2.5824964131994262E-2</v>
      </c>
      <c r="D33" s="35">
        <v>12</v>
      </c>
      <c r="E33" s="39">
        <f>IF(D43=0, "-", D33/D43)</f>
        <v>2.3166023166023165E-2</v>
      </c>
      <c r="F33" s="136">
        <v>56</v>
      </c>
      <c r="G33" s="146">
        <f>IF(F43=0, "-", F33/F43)</f>
        <v>2.9978586723768737E-2</v>
      </c>
      <c r="H33" s="35">
        <v>27</v>
      </c>
      <c r="I33" s="39">
        <f>IF(H43=0, "-", H33/H43)</f>
        <v>1.8505825908156272E-2</v>
      </c>
      <c r="J33" s="38">
        <f t="shared" si="2"/>
        <v>0.5</v>
      </c>
      <c r="K33" s="39">
        <f t="shared" si="3"/>
        <v>1.0740740740740742</v>
      </c>
    </row>
    <row r="34" spans="1:11" x14ac:dyDescent="0.25">
      <c r="A34" s="34" t="s">
        <v>366</v>
      </c>
      <c r="B34" s="35">
        <v>212</v>
      </c>
      <c r="C34" s="146">
        <f>IF(B43=0, "-", B34/B43)</f>
        <v>0.30416068866571017</v>
      </c>
      <c r="D34" s="35">
        <v>124</v>
      </c>
      <c r="E34" s="39">
        <f>IF(D43=0, "-", D34/D43)</f>
        <v>0.23938223938223938</v>
      </c>
      <c r="F34" s="136">
        <v>465</v>
      </c>
      <c r="G34" s="146">
        <f>IF(F43=0, "-", F34/F43)</f>
        <v>0.24892933618843682</v>
      </c>
      <c r="H34" s="35">
        <v>425</v>
      </c>
      <c r="I34" s="39">
        <f>IF(H43=0, "-", H34/H43)</f>
        <v>0.29129540781357094</v>
      </c>
      <c r="J34" s="38">
        <f t="shared" si="2"/>
        <v>0.70967741935483875</v>
      </c>
      <c r="K34" s="39">
        <f t="shared" si="3"/>
        <v>9.4117647058823528E-2</v>
      </c>
    </row>
    <row r="35" spans="1:11" x14ac:dyDescent="0.25">
      <c r="A35" s="34" t="s">
        <v>367</v>
      </c>
      <c r="B35" s="35">
        <v>34</v>
      </c>
      <c r="C35" s="146">
        <f>IF(B43=0, "-", B35/B43)</f>
        <v>4.878048780487805E-2</v>
      </c>
      <c r="D35" s="35">
        <v>36</v>
      </c>
      <c r="E35" s="39">
        <f>IF(D43=0, "-", D35/D43)</f>
        <v>6.9498069498069498E-2</v>
      </c>
      <c r="F35" s="136">
        <v>95</v>
      </c>
      <c r="G35" s="146">
        <f>IF(F43=0, "-", F35/F43)</f>
        <v>5.0856531049250538E-2</v>
      </c>
      <c r="H35" s="35">
        <v>88</v>
      </c>
      <c r="I35" s="39">
        <f>IF(H43=0, "-", H35/H43)</f>
        <v>6.031528444139822E-2</v>
      </c>
      <c r="J35" s="38">
        <f t="shared" si="2"/>
        <v>-5.5555555555555552E-2</v>
      </c>
      <c r="K35" s="39">
        <f t="shared" si="3"/>
        <v>7.9545454545454544E-2</v>
      </c>
    </row>
    <row r="36" spans="1:11" x14ac:dyDescent="0.25">
      <c r="A36" s="34" t="s">
        <v>368</v>
      </c>
      <c r="B36" s="35">
        <v>94</v>
      </c>
      <c r="C36" s="146">
        <f>IF(B43=0, "-", B36/B43)</f>
        <v>0.13486370157819225</v>
      </c>
      <c r="D36" s="35">
        <v>97</v>
      </c>
      <c r="E36" s="39">
        <f>IF(D43=0, "-", D36/D43)</f>
        <v>0.18725868725868725</v>
      </c>
      <c r="F36" s="136">
        <v>213</v>
      </c>
      <c r="G36" s="146">
        <f>IF(F43=0, "-", F36/F43)</f>
        <v>0.11402569593147752</v>
      </c>
      <c r="H36" s="35">
        <v>169</v>
      </c>
      <c r="I36" s="39">
        <f>IF(H43=0, "-", H36/H43)</f>
        <v>0.11583276216586703</v>
      </c>
      <c r="J36" s="38">
        <f t="shared" si="2"/>
        <v>-3.0927835051546393E-2</v>
      </c>
      <c r="K36" s="39">
        <f t="shared" si="3"/>
        <v>0.26035502958579881</v>
      </c>
    </row>
    <row r="37" spans="1:11" x14ac:dyDescent="0.25">
      <c r="A37" s="34" t="s">
        <v>369</v>
      </c>
      <c r="B37" s="35">
        <v>4</v>
      </c>
      <c r="C37" s="146">
        <f>IF(B43=0, "-", B37/B43)</f>
        <v>5.7388809182209472E-3</v>
      </c>
      <c r="D37" s="35">
        <v>0</v>
      </c>
      <c r="E37" s="39">
        <f>IF(D43=0, "-", D37/D43)</f>
        <v>0</v>
      </c>
      <c r="F37" s="136">
        <v>15</v>
      </c>
      <c r="G37" s="146">
        <f>IF(F43=0, "-", F37/F43)</f>
        <v>8.0299785867237686E-3</v>
      </c>
      <c r="H37" s="35">
        <v>0</v>
      </c>
      <c r="I37" s="39">
        <f>IF(H43=0, "-", H37/H43)</f>
        <v>0</v>
      </c>
      <c r="J37" s="38" t="str">
        <f t="shared" si="2"/>
        <v>-</v>
      </c>
      <c r="K37" s="39" t="str">
        <f t="shared" si="3"/>
        <v>-</v>
      </c>
    </row>
    <row r="38" spans="1:11" x14ac:dyDescent="0.25">
      <c r="A38" s="34" t="s">
        <v>370</v>
      </c>
      <c r="B38" s="35">
        <v>56</v>
      </c>
      <c r="C38" s="146">
        <f>IF(B43=0, "-", B38/B43)</f>
        <v>8.0344332855093251E-2</v>
      </c>
      <c r="D38" s="35">
        <v>46</v>
      </c>
      <c r="E38" s="39">
        <f>IF(D43=0, "-", D38/D43)</f>
        <v>8.8803088803088806E-2</v>
      </c>
      <c r="F38" s="136">
        <v>168</v>
      </c>
      <c r="G38" s="146">
        <f>IF(F43=0, "-", F38/F43)</f>
        <v>8.9935760171306209E-2</v>
      </c>
      <c r="H38" s="35">
        <v>151</v>
      </c>
      <c r="I38" s="39">
        <f>IF(H43=0, "-", H38/H43)</f>
        <v>0.10349554489376285</v>
      </c>
      <c r="J38" s="38">
        <f t="shared" si="2"/>
        <v>0.21739130434782608</v>
      </c>
      <c r="K38" s="39">
        <f t="shared" si="3"/>
        <v>0.11258278145695365</v>
      </c>
    </row>
    <row r="39" spans="1:11" x14ac:dyDescent="0.25">
      <c r="A39" s="34" t="s">
        <v>371</v>
      </c>
      <c r="B39" s="35">
        <v>2</v>
      </c>
      <c r="C39" s="146">
        <f>IF(B43=0, "-", B39/B43)</f>
        <v>2.8694404591104736E-3</v>
      </c>
      <c r="D39" s="35">
        <v>3</v>
      </c>
      <c r="E39" s="39">
        <f>IF(D43=0, "-", D39/D43)</f>
        <v>5.7915057915057912E-3</v>
      </c>
      <c r="F39" s="136">
        <v>11</v>
      </c>
      <c r="G39" s="146">
        <f>IF(F43=0, "-", F39/F43)</f>
        <v>5.8886509635974306E-3</v>
      </c>
      <c r="H39" s="35">
        <v>4</v>
      </c>
      <c r="I39" s="39">
        <f>IF(H43=0, "-", H39/H43)</f>
        <v>2.7416038382453737E-3</v>
      </c>
      <c r="J39" s="38">
        <f t="shared" si="2"/>
        <v>-0.33333333333333331</v>
      </c>
      <c r="K39" s="39">
        <f t="shared" si="3"/>
        <v>1.75</v>
      </c>
    </row>
    <row r="40" spans="1:11" x14ac:dyDescent="0.25">
      <c r="A40" s="34" t="s">
        <v>372</v>
      </c>
      <c r="B40" s="35">
        <v>27</v>
      </c>
      <c r="C40" s="146">
        <f>IF(B43=0, "-", B40/B43)</f>
        <v>3.8737446197991389E-2</v>
      </c>
      <c r="D40" s="35">
        <v>36</v>
      </c>
      <c r="E40" s="39">
        <f>IF(D43=0, "-", D40/D43)</f>
        <v>6.9498069498069498E-2</v>
      </c>
      <c r="F40" s="136">
        <v>98</v>
      </c>
      <c r="G40" s="146">
        <f>IF(F43=0, "-", F40/F43)</f>
        <v>5.246252676659529E-2</v>
      </c>
      <c r="H40" s="35">
        <v>124</v>
      </c>
      <c r="I40" s="39">
        <f>IF(H43=0, "-", H40/H43)</f>
        <v>8.4989718985606574E-2</v>
      </c>
      <c r="J40" s="38">
        <f t="shared" si="2"/>
        <v>-0.25</v>
      </c>
      <c r="K40" s="39">
        <f t="shared" si="3"/>
        <v>-0.20967741935483872</v>
      </c>
    </row>
    <row r="41" spans="1:11" x14ac:dyDescent="0.25">
      <c r="A41" s="34" t="s">
        <v>373</v>
      </c>
      <c r="B41" s="35">
        <v>47</v>
      </c>
      <c r="C41" s="146">
        <f>IF(B43=0, "-", B41/B43)</f>
        <v>6.7431850789096123E-2</v>
      </c>
      <c r="D41" s="35">
        <v>58</v>
      </c>
      <c r="E41" s="39">
        <f>IF(D43=0, "-", D41/D43)</f>
        <v>0.11196911196911197</v>
      </c>
      <c r="F41" s="136">
        <v>132</v>
      </c>
      <c r="G41" s="146">
        <f>IF(F43=0, "-", F41/F43)</f>
        <v>7.0663811563169171E-2</v>
      </c>
      <c r="H41" s="35">
        <v>146</v>
      </c>
      <c r="I41" s="39">
        <f>IF(H43=0, "-", H41/H43)</f>
        <v>0.10006854009595613</v>
      </c>
      <c r="J41" s="38">
        <f t="shared" si="2"/>
        <v>-0.18965517241379309</v>
      </c>
      <c r="K41" s="39">
        <f t="shared" si="3"/>
        <v>-9.5890410958904104E-2</v>
      </c>
    </row>
    <row r="42" spans="1:11" x14ac:dyDescent="0.25">
      <c r="A42" s="137"/>
      <c r="B42" s="40"/>
      <c r="D42" s="40"/>
      <c r="E42" s="44"/>
      <c r="F42" s="138"/>
      <c r="H42" s="40"/>
      <c r="I42" s="44"/>
      <c r="J42" s="43"/>
      <c r="K42" s="44"/>
    </row>
    <row r="43" spans="1:11" s="52" customFormat="1" ht="13" x14ac:dyDescent="0.3">
      <c r="A43" s="139" t="s">
        <v>374</v>
      </c>
      <c r="B43" s="46">
        <f>SUM(B25:B42)</f>
        <v>697</v>
      </c>
      <c r="C43" s="140">
        <f>B43/4991</f>
        <v>0.13965137247044682</v>
      </c>
      <c r="D43" s="46">
        <f>SUM(D25:D42)</f>
        <v>518</v>
      </c>
      <c r="E43" s="141">
        <f>D43/6927</f>
        <v>7.4779846975602721E-2</v>
      </c>
      <c r="F43" s="128">
        <f>SUM(F25:F42)</f>
        <v>1868</v>
      </c>
      <c r="G43" s="142">
        <f>F43/14607</f>
        <v>0.12788389128500033</v>
      </c>
      <c r="H43" s="46">
        <f>SUM(H25:H42)</f>
        <v>1459</v>
      </c>
      <c r="I43" s="141">
        <f>H43/17352</f>
        <v>8.4082526509912409E-2</v>
      </c>
      <c r="J43" s="49">
        <f>IF(D43=0, "-", IF((B43-D43)/D43&lt;10, (B43-D43)/D43, "&gt;999%"))</f>
        <v>0.34555984555984554</v>
      </c>
      <c r="K43" s="50">
        <f>IF(H43=0, "-", IF((F43-H43)/H43&lt;10, (F43-H43)/H43, "&gt;999%"))</f>
        <v>0.28032899246058945</v>
      </c>
    </row>
    <row r="44" spans="1:11" x14ac:dyDescent="0.25">
      <c r="B44" s="138"/>
      <c r="D44" s="138"/>
      <c r="F44" s="138"/>
      <c r="H44" s="138"/>
    </row>
    <row r="45" spans="1:11" ht="13" x14ac:dyDescent="0.3">
      <c r="A45" s="131" t="s">
        <v>375</v>
      </c>
      <c r="B45" s="132" t="s">
        <v>163</v>
      </c>
      <c r="C45" s="133" t="s">
        <v>164</v>
      </c>
      <c r="D45" s="132" t="s">
        <v>163</v>
      </c>
      <c r="E45" s="134" t="s">
        <v>164</v>
      </c>
      <c r="F45" s="133" t="s">
        <v>163</v>
      </c>
      <c r="G45" s="133" t="s">
        <v>164</v>
      </c>
      <c r="H45" s="132" t="s">
        <v>163</v>
      </c>
      <c r="I45" s="134" t="s">
        <v>164</v>
      </c>
      <c r="J45" s="132"/>
      <c r="K45" s="134"/>
    </row>
    <row r="46" spans="1:11" x14ac:dyDescent="0.25">
      <c r="A46" s="34" t="s">
        <v>376</v>
      </c>
      <c r="B46" s="35">
        <v>2</v>
      </c>
      <c r="C46" s="146">
        <f>IF(B57=0, "-", B46/B57)</f>
        <v>4.0816326530612242E-2</v>
      </c>
      <c r="D46" s="35">
        <v>11</v>
      </c>
      <c r="E46" s="39">
        <f>IF(D57=0, "-", D46/D57)</f>
        <v>0.14473684210526316</v>
      </c>
      <c r="F46" s="136">
        <v>12</v>
      </c>
      <c r="G46" s="146">
        <f>IF(F57=0, "-", F46/F57)</f>
        <v>8.0536912751677847E-2</v>
      </c>
      <c r="H46" s="35">
        <v>23</v>
      </c>
      <c r="I46" s="39">
        <f>IF(H57=0, "-", H46/H57)</f>
        <v>0.15131578947368421</v>
      </c>
      <c r="J46" s="38">
        <f t="shared" ref="J46:J55" si="4">IF(D46=0, "-", IF((B46-D46)/D46&lt;10, (B46-D46)/D46, "&gt;999%"))</f>
        <v>-0.81818181818181823</v>
      </c>
      <c r="K46" s="39">
        <f t="shared" ref="K46:K55" si="5">IF(H46=0, "-", IF((F46-H46)/H46&lt;10, (F46-H46)/H46, "&gt;999%"))</f>
        <v>-0.47826086956521741</v>
      </c>
    </row>
    <row r="47" spans="1:11" x14ac:dyDescent="0.25">
      <c r="A47" s="34" t="s">
        <v>377</v>
      </c>
      <c r="B47" s="35">
        <v>10</v>
      </c>
      <c r="C47" s="146">
        <f>IF(B57=0, "-", B47/B57)</f>
        <v>0.20408163265306123</v>
      </c>
      <c r="D47" s="35">
        <v>3</v>
      </c>
      <c r="E47" s="39">
        <f>IF(D57=0, "-", D47/D57)</f>
        <v>3.9473684210526314E-2</v>
      </c>
      <c r="F47" s="136">
        <v>27</v>
      </c>
      <c r="G47" s="146">
        <f>IF(F57=0, "-", F47/F57)</f>
        <v>0.18120805369127516</v>
      </c>
      <c r="H47" s="35">
        <v>15</v>
      </c>
      <c r="I47" s="39">
        <f>IF(H57=0, "-", H47/H57)</f>
        <v>9.8684210526315791E-2</v>
      </c>
      <c r="J47" s="38">
        <f t="shared" si="4"/>
        <v>2.3333333333333335</v>
      </c>
      <c r="K47" s="39">
        <f t="shared" si="5"/>
        <v>0.8</v>
      </c>
    </row>
    <row r="48" spans="1:11" x14ac:dyDescent="0.25">
      <c r="A48" s="34" t="s">
        <v>378</v>
      </c>
      <c r="B48" s="35">
        <v>1</v>
      </c>
      <c r="C48" s="146">
        <f>IF(B57=0, "-", B48/B57)</f>
        <v>2.0408163265306121E-2</v>
      </c>
      <c r="D48" s="35">
        <v>5</v>
      </c>
      <c r="E48" s="39">
        <f>IF(D57=0, "-", D48/D57)</f>
        <v>6.5789473684210523E-2</v>
      </c>
      <c r="F48" s="136">
        <v>17</v>
      </c>
      <c r="G48" s="146">
        <f>IF(F57=0, "-", F48/F57)</f>
        <v>0.11409395973154363</v>
      </c>
      <c r="H48" s="35">
        <v>14</v>
      </c>
      <c r="I48" s="39">
        <f>IF(H57=0, "-", H48/H57)</f>
        <v>9.2105263157894732E-2</v>
      </c>
      <c r="J48" s="38">
        <f t="shared" si="4"/>
        <v>-0.8</v>
      </c>
      <c r="K48" s="39">
        <f t="shared" si="5"/>
        <v>0.21428571428571427</v>
      </c>
    </row>
    <row r="49" spans="1:11" x14ac:dyDescent="0.25">
      <c r="A49" s="34" t="s">
        <v>379</v>
      </c>
      <c r="B49" s="35">
        <v>0</v>
      </c>
      <c r="C49" s="146">
        <f>IF(B57=0, "-", B49/B57)</f>
        <v>0</v>
      </c>
      <c r="D49" s="35">
        <v>2</v>
      </c>
      <c r="E49" s="39">
        <f>IF(D57=0, "-", D49/D57)</f>
        <v>2.6315789473684209E-2</v>
      </c>
      <c r="F49" s="136">
        <v>9</v>
      </c>
      <c r="G49" s="146">
        <f>IF(F57=0, "-", F49/F57)</f>
        <v>6.0402684563758392E-2</v>
      </c>
      <c r="H49" s="35">
        <v>8</v>
      </c>
      <c r="I49" s="39">
        <f>IF(H57=0, "-", H49/H57)</f>
        <v>5.2631578947368418E-2</v>
      </c>
      <c r="J49" s="38">
        <f t="shared" si="4"/>
        <v>-1</v>
      </c>
      <c r="K49" s="39">
        <f t="shared" si="5"/>
        <v>0.125</v>
      </c>
    </row>
    <row r="50" spans="1:11" x14ac:dyDescent="0.25">
      <c r="A50" s="34" t="s">
        <v>380</v>
      </c>
      <c r="B50" s="35">
        <v>0</v>
      </c>
      <c r="C50" s="146">
        <f>IF(B57=0, "-", B50/B57)</f>
        <v>0</v>
      </c>
      <c r="D50" s="35">
        <v>0</v>
      </c>
      <c r="E50" s="39">
        <f>IF(D57=0, "-", D50/D57)</f>
        <v>0</v>
      </c>
      <c r="F50" s="136">
        <v>0</v>
      </c>
      <c r="G50" s="146">
        <f>IF(F57=0, "-", F50/F57)</f>
        <v>0</v>
      </c>
      <c r="H50" s="35">
        <v>1</v>
      </c>
      <c r="I50" s="39">
        <f>IF(H57=0, "-", H50/H57)</f>
        <v>6.5789473684210523E-3</v>
      </c>
      <c r="J50" s="38" t="str">
        <f t="shared" si="4"/>
        <v>-</v>
      </c>
      <c r="K50" s="39">
        <f t="shared" si="5"/>
        <v>-1</v>
      </c>
    </row>
    <row r="51" spans="1:11" x14ac:dyDescent="0.25">
      <c r="A51" s="34" t="s">
        <v>381</v>
      </c>
      <c r="B51" s="35">
        <v>4</v>
      </c>
      <c r="C51" s="146">
        <f>IF(B57=0, "-", B51/B57)</f>
        <v>8.1632653061224483E-2</v>
      </c>
      <c r="D51" s="35">
        <v>19</v>
      </c>
      <c r="E51" s="39">
        <f>IF(D57=0, "-", D51/D57)</f>
        <v>0.25</v>
      </c>
      <c r="F51" s="136">
        <v>6</v>
      </c>
      <c r="G51" s="146">
        <f>IF(F57=0, "-", F51/F57)</f>
        <v>4.0268456375838924E-2</v>
      </c>
      <c r="H51" s="35">
        <v>20</v>
      </c>
      <c r="I51" s="39">
        <f>IF(H57=0, "-", H51/H57)</f>
        <v>0.13157894736842105</v>
      </c>
      <c r="J51" s="38">
        <f t="shared" si="4"/>
        <v>-0.78947368421052633</v>
      </c>
      <c r="K51" s="39">
        <f t="shared" si="5"/>
        <v>-0.7</v>
      </c>
    </row>
    <row r="52" spans="1:11" x14ac:dyDescent="0.25">
      <c r="A52" s="34" t="s">
        <v>382</v>
      </c>
      <c r="B52" s="35">
        <v>4</v>
      </c>
      <c r="C52" s="146">
        <f>IF(B57=0, "-", B52/B57)</f>
        <v>8.1632653061224483E-2</v>
      </c>
      <c r="D52" s="35">
        <v>10</v>
      </c>
      <c r="E52" s="39">
        <f>IF(D57=0, "-", D52/D57)</f>
        <v>0.13157894736842105</v>
      </c>
      <c r="F52" s="136">
        <v>11</v>
      </c>
      <c r="G52" s="146">
        <f>IF(F57=0, "-", F52/F57)</f>
        <v>7.3825503355704702E-2</v>
      </c>
      <c r="H52" s="35">
        <v>13</v>
      </c>
      <c r="I52" s="39">
        <f>IF(H57=0, "-", H52/H57)</f>
        <v>8.5526315789473686E-2</v>
      </c>
      <c r="J52" s="38">
        <f t="shared" si="4"/>
        <v>-0.6</v>
      </c>
      <c r="K52" s="39">
        <f t="shared" si="5"/>
        <v>-0.15384615384615385</v>
      </c>
    </row>
    <row r="53" spans="1:11" x14ac:dyDescent="0.25">
      <c r="A53" s="34" t="s">
        <v>383</v>
      </c>
      <c r="B53" s="35">
        <v>15</v>
      </c>
      <c r="C53" s="146">
        <f>IF(B57=0, "-", B53/B57)</f>
        <v>0.30612244897959184</v>
      </c>
      <c r="D53" s="35">
        <v>9</v>
      </c>
      <c r="E53" s="39">
        <f>IF(D57=0, "-", D53/D57)</f>
        <v>0.11842105263157894</v>
      </c>
      <c r="F53" s="136">
        <v>33</v>
      </c>
      <c r="G53" s="146">
        <f>IF(F57=0, "-", F53/F57)</f>
        <v>0.22147651006711411</v>
      </c>
      <c r="H53" s="35">
        <v>17</v>
      </c>
      <c r="I53" s="39">
        <f>IF(H57=0, "-", H53/H57)</f>
        <v>0.1118421052631579</v>
      </c>
      <c r="J53" s="38">
        <f t="shared" si="4"/>
        <v>0.66666666666666663</v>
      </c>
      <c r="K53" s="39">
        <f t="shared" si="5"/>
        <v>0.94117647058823528</v>
      </c>
    </row>
    <row r="54" spans="1:11" x14ac:dyDescent="0.25">
      <c r="A54" s="34" t="s">
        <v>384</v>
      </c>
      <c r="B54" s="35">
        <v>1</v>
      </c>
      <c r="C54" s="146">
        <f>IF(B57=0, "-", B54/B57)</f>
        <v>2.0408163265306121E-2</v>
      </c>
      <c r="D54" s="35">
        <v>2</v>
      </c>
      <c r="E54" s="39">
        <f>IF(D57=0, "-", D54/D57)</f>
        <v>2.6315789473684209E-2</v>
      </c>
      <c r="F54" s="136">
        <v>7</v>
      </c>
      <c r="G54" s="146">
        <f>IF(F57=0, "-", F54/F57)</f>
        <v>4.6979865771812082E-2</v>
      </c>
      <c r="H54" s="35">
        <v>6</v>
      </c>
      <c r="I54" s="39">
        <f>IF(H57=0, "-", H54/H57)</f>
        <v>3.9473684210526314E-2</v>
      </c>
      <c r="J54" s="38">
        <f t="shared" si="4"/>
        <v>-0.5</v>
      </c>
      <c r="K54" s="39">
        <f t="shared" si="5"/>
        <v>0.16666666666666666</v>
      </c>
    </row>
    <row r="55" spans="1:11" x14ac:dyDescent="0.25">
      <c r="A55" s="34" t="s">
        <v>385</v>
      </c>
      <c r="B55" s="35">
        <v>12</v>
      </c>
      <c r="C55" s="146">
        <f>IF(B57=0, "-", B55/B57)</f>
        <v>0.24489795918367346</v>
      </c>
      <c r="D55" s="35">
        <v>15</v>
      </c>
      <c r="E55" s="39">
        <f>IF(D57=0, "-", D55/D57)</f>
        <v>0.19736842105263158</v>
      </c>
      <c r="F55" s="136">
        <v>27</v>
      </c>
      <c r="G55" s="146">
        <f>IF(F57=0, "-", F55/F57)</f>
        <v>0.18120805369127516</v>
      </c>
      <c r="H55" s="35">
        <v>35</v>
      </c>
      <c r="I55" s="39">
        <f>IF(H57=0, "-", H55/H57)</f>
        <v>0.23026315789473684</v>
      </c>
      <c r="J55" s="38">
        <f t="shared" si="4"/>
        <v>-0.2</v>
      </c>
      <c r="K55" s="39">
        <f t="shared" si="5"/>
        <v>-0.22857142857142856</v>
      </c>
    </row>
    <row r="56" spans="1:11" x14ac:dyDescent="0.25">
      <c r="A56" s="137"/>
      <c r="B56" s="40"/>
      <c r="D56" s="40"/>
      <c r="E56" s="44"/>
      <c r="F56" s="138"/>
      <c r="H56" s="40"/>
      <c r="I56" s="44"/>
      <c r="J56" s="43"/>
      <c r="K56" s="44"/>
    </row>
    <row r="57" spans="1:11" s="52" customFormat="1" ht="13" x14ac:dyDescent="0.3">
      <c r="A57" s="139" t="s">
        <v>386</v>
      </c>
      <c r="B57" s="46">
        <f>SUM(B46:B56)</f>
        <v>49</v>
      </c>
      <c r="C57" s="140">
        <f>B57/4991</f>
        <v>9.8176718092566617E-3</v>
      </c>
      <c r="D57" s="46">
        <f>SUM(D46:D56)</f>
        <v>76</v>
      </c>
      <c r="E57" s="141">
        <f>D57/6927</f>
        <v>1.0971560560127038E-2</v>
      </c>
      <c r="F57" s="128">
        <f>SUM(F46:F56)</f>
        <v>149</v>
      </c>
      <c r="G57" s="142">
        <f>F57/14607</f>
        <v>1.0200588758814267E-2</v>
      </c>
      <c r="H57" s="46">
        <f>SUM(H46:H56)</f>
        <v>152</v>
      </c>
      <c r="I57" s="141">
        <f>H57/17352</f>
        <v>8.7597971415398802E-3</v>
      </c>
      <c r="J57" s="49">
        <f>IF(D57=0, "-", IF((B57-D57)/D57&lt;10, (B57-D57)/D57, "&gt;999%"))</f>
        <v>-0.35526315789473684</v>
      </c>
      <c r="K57" s="50">
        <f>IF(H57=0, "-", IF((F57-H57)/H57&lt;10, (F57-H57)/H57, "&gt;999%"))</f>
        <v>-1.9736842105263157E-2</v>
      </c>
    </row>
    <row r="58" spans="1:11" x14ac:dyDescent="0.25">
      <c r="B58" s="138"/>
      <c r="D58" s="138"/>
      <c r="F58" s="138"/>
      <c r="H58" s="138"/>
    </row>
    <row r="59" spans="1:11" s="52" customFormat="1" ht="13" x14ac:dyDescent="0.3">
      <c r="A59" s="139" t="s">
        <v>387</v>
      </c>
      <c r="B59" s="46">
        <v>746</v>
      </c>
      <c r="C59" s="140">
        <f>B59/4991</f>
        <v>0.14946904427970348</v>
      </c>
      <c r="D59" s="46">
        <v>594</v>
      </c>
      <c r="E59" s="141">
        <f>D59/6927</f>
        <v>8.5751407535729754E-2</v>
      </c>
      <c r="F59" s="128">
        <v>2017</v>
      </c>
      <c r="G59" s="142">
        <f>F59/14607</f>
        <v>0.1380844800438146</v>
      </c>
      <c r="H59" s="46">
        <v>1611</v>
      </c>
      <c r="I59" s="141">
        <f>H59/17352</f>
        <v>9.2842323651452285E-2</v>
      </c>
      <c r="J59" s="49">
        <f>IF(D59=0, "-", IF((B59-D59)/D59&lt;10, (B59-D59)/D59, "&gt;999%"))</f>
        <v>0.25589225589225589</v>
      </c>
      <c r="K59" s="50">
        <f>IF(H59=0, "-", IF((F59-H59)/H59&lt;10, (F59-H59)/H59, "&gt;999%"))</f>
        <v>0.25201738050900063</v>
      </c>
    </row>
    <row r="60" spans="1:11" x14ac:dyDescent="0.25">
      <c r="B60" s="138"/>
      <c r="D60" s="138"/>
      <c r="F60" s="138"/>
      <c r="H60" s="138"/>
    </row>
    <row r="61" spans="1:11" ht="15.5" x14ac:dyDescent="0.35">
      <c r="A61" s="129" t="s">
        <v>37</v>
      </c>
      <c r="B61" s="22" t="s">
        <v>4</v>
      </c>
      <c r="C61" s="25"/>
      <c r="D61" s="25"/>
      <c r="E61" s="23"/>
      <c r="F61" s="22" t="s">
        <v>161</v>
      </c>
      <c r="G61" s="25"/>
      <c r="H61" s="25"/>
      <c r="I61" s="23"/>
      <c r="J61" s="22" t="s">
        <v>162</v>
      </c>
      <c r="K61" s="23"/>
    </row>
    <row r="62" spans="1:11" ht="13" x14ac:dyDescent="0.3">
      <c r="A62" s="30"/>
      <c r="B62" s="22">
        <f>VALUE(RIGHT($B$2, 4))</f>
        <v>2020</v>
      </c>
      <c r="C62" s="23"/>
      <c r="D62" s="22">
        <f>B62-1</f>
        <v>2019</v>
      </c>
      <c r="E62" s="130"/>
      <c r="F62" s="22">
        <f>B62</f>
        <v>2020</v>
      </c>
      <c r="G62" s="130"/>
      <c r="H62" s="22">
        <f>D62</f>
        <v>2019</v>
      </c>
      <c r="I62" s="130"/>
      <c r="J62" s="27" t="s">
        <v>8</v>
      </c>
      <c r="K62" s="28" t="s">
        <v>5</v>
      </c>
    </row>
    <row r="63" spans="1:11" ht="13" x14ac:dyDescent="0.3">
      <c r="A63" s="131" t="s">
        <v>388</v>
      </c>
      <c r="B63" s="132" t="s">
        <v>163</v>
      </c>
      <c r="C63" s="133" t="s">
        <v>164</v>
      </c>
      <c r="D63" s="132" t="s">
        <v>163</v>
      </c>
      <c r="E63" s="134" t="s">
        <v>164</v>
      </c>
      <c r="F63" s="133" t="s">
        <v>163</v>
      </c>
      <c r="G63" s="133" t="s">
        <v>164</v>
      </c>
      <c r="H63" s="132" t="s">
        <v>163</v>
      </c>
      <c r="I63" s="134" t="s">
        <v>164</v>
      </c>
      <c r="J63" s="132"/>
      <c r="K63" s="134"/>
    </row>
    <row r="64" spans="1:11" x14ac:dyDescent="0.25">
      <c r="A64" s="34" t="s">
        <v>389</v>
      </c>
      <c r="B64" s="35">
        <v>10</v>
      </c>
      <c r="C64" s="146">
        <f>IF(B87=0, "-", B64/B87)</f>
        <v>1.1074197120708749E-2</v>
      </c>
      <c r="D64" s="35">
        <v>18</v>
      </c>
      <c r="E64" s="39">
        <f>IF(D87=0, "-", D64/D87)</f>
        <v>1.6172506738544475E-2</v>
      </c>
      <c r="F64" s="136">
        <v>53</v>
      </c>
      <c r="G64" s="146">
        <f>IF(F87=0, "-", F64/F87)</f>
        <v>2.0711215318483783E-2</v>
      </c>
      <c r="H64" s="35">
        <v>72</v>
      </c>
      <c r="I64" s="39">
        <f>IF(H87=0, "-", H64/H87)</f>
        <v>2.5862068965517241E-2</v>
      </c>
      <c r="J64" s="38">
        <f t="shared" ref="J64:J85" si="6">IF(D64=0, "-", IF((B64-D64)/D64&lt;10, (B64-D64)/D64, "&gt;999%"))</f>
        <v>-0.44444444444444442</v>
      </c>
      <c r="K64" s="39">
        <f t="shared" ref="K64:K85" si="7">IF(H64=0, "-", IF((F64-H64)/H64&lt;10, (F64-H64)/H64, "&gt;999%"))</f>
        <v>-0.2638888888888889</v>
      </c>
    </row>
    <row r="65" spans="1:11" x14ac:dyDescent="0.25">
      <c r="A65" s="34" t="s">
        <v>390</v>
      </c>
      <c r="B65" s="35">
        <v>4</v>
      </c>
      <c r="C65" s="146">
        <f>IF(B87=0, "-", B65/B87)</f>
        <v>4.4296788482834993E-3</v>
      </c>
      <c r="D65" s="35">
        <v>1</v>
      </c>
      <c r="E65" s="39">
        <f>IF(D87=0, "-", D65/D87)</f>
        <v>8.9847259658580418E-4</v>
      </c>
      <c r="F65" s="136">
        <v>11</v>
      </c>
      <c r="G65" s="146">
        <f>IF(F87=0, "-", F65/F87)</f>
        <v>4.2985541227041815E-3</v>
      </c>
      <c r="H65" s="35">
        <v>4</v>
      </c>
      <c r="I65" s="39">
        <f>IF(H87=0, "-", H65/H87)</f>
        <v>1.4367816091954023E-3</v>
      </c>
      <c r="J65" s="38">
        <f t="shared" si="6"/>
        <v>3</v>
      </c>
      <c r="K65" s="39">
        <f t="shared" si="7"/>
        <v>1.75</v>
      </c>
    </row>
    <row r="66" spans="1:11" x14ac:dyDescent="0.25">
      <c r="A66" s="34" t="s">
        <v>391</v>
      </c>
      <c r="B66" s="35">
        <v>46</v>
      </c>
      <c r="C66" s="146">
        <f>IF(B87=0, "-", B66/B87)</f>
        <v>5.0941306755260242E-2</v>
      </c>
      <c r="D66" s="35">
        <v>24</v>
      </c>
      <c r="E66" s="39">
        <f>IF(D87=0, "-", D66/D87)</f>
        <v>2.15633423180593E-2</v>
      </c>
      <c r="F66" s="136">
        <v>61</v>
      </c>
      <c r="G66" s="146">
        <f>IF(F87=0, "-", F66/F87)</f>
        <v>2.3837436498632278E-2</v>
      </c>
      <c r="H66" s="35">
        <v>60</v>
      </c>
      <c r="I66" s="39">
        <f>IF(H87=0, "-", H66/H87)</f>
        <v>2.1551724137931036E-2</v>
      </c>
      <c r="J66" s="38">
        <f t="shared" si="6"/>
        <v>0.91666666666666663</v>
      </c>
      <c r="K66" s="39">
        <f t="shared" si="7"/>
        <v>1.6666666666666666E-2</v>
      </c>
    </row>
    <row r="67" spans="1:11" x14ac:dyDescent="0.25">
      <c r="A67" s="34" t="s">
        <v>392</v>
      </c>
      <c r="B67" s="35">
        <v>32</v>
      </c>
      <c r="C67" s="146">
        <f>IF(B87=0, "-", B67/B87)</f>
        <v>3.5437430786267994E-2</v>
      </c>
      <c r="D67" s="35">
        <v>86</v>
      </c>
      <c r="E67" s="39">
        <f>IF(D87=0, "-", D67/D87)</f>
        <v>7.7268643306379156E-2</v>
      </c>
      <c r="F67" s="136">
        <v>146</v>
      </c>
      <c r="G67" s="146">
        <f>IF(F87=0, "-", F67/F87)</f>
        <v>5.7053536537710045E-2</v>
      </c>
      <c r="H67" s="35">
        <v>216</v>
      </c>
      <c r="I67" s="39">
        <f>IF(H87=0, "-", H67/H87)</f>
        <v>7.7586206896551727E-2</v>
      </c>
      <c r="J67" s="38">
        <f t="shared" si="6"/>
        <v>-0.62790697674418605</v>
      </c>
      <c r="K67" s="39">
        <f t="shared" si="7"/>
        <v>-0.32407407407407407</v>
      </c>
    </row>
    <row r="68" spans="1:11" x14ac:dyDescent="0.25">
      <c r="A68" s="34" t="s">
        <v>393</v>
      </c>
      <c r="B68" s="35">
        <v>57</v>
      </c>
      <c r="C68" s="146">
        <f>IF(B87=0, "-", B68/B87)</f>
        <v>6.3122923588039864E-2</v>
      </c>
      <c r="D68" s="35">
        <v>82</v>
      </c>
      <c r="E68" s="39">
        <f>IF(D87=0, "-", D68/D87)</f>
        <v>7.3674752920035932E-2</v>
      </c>
      <c r="F68" s="136">
        <v>189</v>
      </c>
      <c r="G68" s="146">
        <f>IF(F87=0, "-", F68/F87)</f>
        <v>7.3856975381008202E-2</v>
      </c>
      <c r="H68" s="35">
        <v>232</v>
      </c>
      <c r="I68" s="39">
        <f>IF(H87=0, "-", H68/H87)</f>
        <v>8.3333333333333329E-2</v>
      </c>
      <c r="J68" s="38">
        <f t="shared" si="6"/>
        <v>-0.3048780487804878</v>
      </c>
      <c r="K68" s="39">
        <f t="shared" si="7"/>
        <v>-0.18534482758620691</v>
      </c>
    </row>
    <row r="69" spans="1:11" x14ac:dyDescent="0.25">
      <c r="A69" s="34" t="s">
        <v>394</v>
      </c>
      <c r="B69" s="35">
        <v>4</v>
      </c>
      <c r="C69" s="146">
        <f>IF(B87=0, "-", B69/B87)</f>
        <v>4.4296788482834993E-3</v>
      </c>
      <c r="D69" s="35">
        <v>3</v>
      </c>
      <c r="E69" s="39">
        <f>IF(D87=0, "-", D69/D87)</f>
        <v>2.6954177897574125E-3</v>
      </c>
      <c r="F69" s="136">
        <v>8</v>
      </c>
      <c r="G69" s="146">
        <f>IF(F87=0, "-", F69/F87)</f>
        <v>3.1262211801484957E-3</v>
      </c>
      <c r="H69" s="35">
        <v>8</v>
      </c>
      <c r="I69" s="39">
        <f>IF(H87=0, "-", H69/H87)</f>
        <v>2.8735632183908046E-3</v>
      </c>
      <c r="J69" s="38">
        <f t="shared" si="6"/>
        <v>0.33333333333333331</v>
      </c>
      <c r="K69" s="39">
        <f t="shared" si="7"/>
        <v>0</v>
      </c>
    </row>
    <row r="70" spans="1:11" x14ac:dyDescent="0.25">
      <c r="A70" s="34" t="s">
        <v>395</v>
      </c>
      <c r="B70" s="35">
        <v>59</v>
      </c>
      <c r="C70" s="146">
        <f>IF(B87=0, "-", B70/B87)</f>
        <v>6.533776301218161E-2</v>
      </c>
      <c r="D70" s="35">
        <v>56</v>
      </c>
      <c r="E70" s="39">
        <f>IF(D87=0, "-", D70/D87)</f>
        <v>5.0314465408805034E-2</v>
      </c>
      <c r="F70" s="136">
        <v>132</v>
      </c>
      <c r="G70" s="146">
        <f>IF(F87=0, "-", F70/F87)</f>
        <v>5.1582649472450177E-2</v>
      </c>
      <c r="H70" s="35">
        <v>161</v>
      </c>
      <c r="I70" s="39">
        <f>IF(H87=0, "-", H70/H87)</f>
        <v>5.7830459770114945E-2</v>
      </c>
      <c r="J70" s="38">
        <f t="shared" si="6"/>
        <v>5.3571428571428568E-2</v>
      </c>
      <c r="K70" s="39">
        <f t="shared" si="7"/>
        <v>-0.18012422360248448</v>
      </c>
    </row>
    <row r="71" spans="1:11" x14ac:dyDescent="0.25">
      <c r="A71" s="34" t="s">
        <v>396</v>
      </c>
      <c r="B71" s="35">
        <v>117</v>
      </c>
      <c r="C71" s="146">
        <f>IF(B87=0, "-", B71/B87)</f>
        <v>0.12956810631229235</v>
      </c>
      <c r="D71" s="35">
        <v>172</v>
      </c>
      <c r="E71" s="39">
        <f>IF(D87=0, "-", D71/D87)</f>
        <v>0.15453728661275831</v>
      </c>
      <c r="F71" s="136">
        <v>425</v>
      </c>
      <c r="G71" s="146">
        <f>IF(F87=0, "-", F71/F87)</f>
        <v>0.16608050019538884</v>
      </c>
      <c r="H71" s="35">
        <v>508</v>
      </c>
      <c r="I71" s="39">
        <f>IF(H87=0, "-", H71/H87)</f>
        <v>0.18247126436781611</v>
      </c>
      <c r="J71" s="38">
        <f t="shared" si="6"/>
        <v>-0.31976744186046513</v>
      </c>
      <c r="K71" s="39">
        <f t="shared" si="7"/>
        <v>-0.16338582677165353</v>
      </c>
    </row>
    <row r="72" spans="1:11" x14ac:dyDescent="0.25">
      <c r="A72" s="34" t="s">
        <v>397</v>
      </c>
      <c r="B72" s="35">
        <v>0</v>
      </c>
      <c r="C72" s="146">
        <f>IF(B87=0, "-", B72/B87)</f>
        <v>0</v>
      </c>
      <c r="D72" s="35">
        <v>4</v>
      </c>
      <c r="E72" s="39">
        <f>IF(D87=0, "-", D72/D87)</f>
        <v>3.5938903863432167E-3</v>
      </c>
      <c r="F72" s="136">
        <v>0</v>
      </c>
      <c r="G72" s="146">
        <f>IF(F87=0, "-", F72/F87)</f>
        <v>0</v>
      </c>
      <c r="H72" s="35">
        <v>8</v>
      </c>
      <c r="I72" s="39">
        <f>IF(H87=0, "-", H72/H87)</f>
        <v>2.8735632183908046E-3</v>
      </c>
      <c r="J72" s="38">
        <f t="shared" si="6"/>
        <v>-1</v>
      </c>
      <c r="K72" s="39">
        <f t="shared" si="7"/>
        <v>-1</v>
      </c>
    </row>
    <row r="73" spans="1:11" x14ac:dyDescent="0.25">
      <c r="A73" s="34" t="s">
        <v>398</v>
      </c>
      <c r="B73" s="35">
        <v>13</v>
      </c>
      <c r="C73" s="146">
        <f>IF(B87=0, "-", B73/B87)</f>
        <v>1.4396456256921373E-2</v>
      </c>
      <c r="D73" s="35">
        <v>0</v>
      </c>
      <c r="E73" s="39">
        <f>IF(D87=0, "-", D73/D87)</f>
        <v>0</v>
      </c>
      <c r="F73" s="136">
        <v>28</v>
      </c>
      <c r="G73" s="146">
        <f>IF(F87=0, "-", F73/F87)</f>
        <v>1.0941774130519734E-2</v>
      </c>
      <c r="H73" s="35">
        <v>0</v>
      </c>
      <c r="I73" s="39">
        <f>IF(H87=0, "-", H73/H87)</f>
        <v>0</v>
      </c>
      <c r="J73" s="38" t="str">
        <f t="shared" si="6"/>
        <v>-</v>
      </c>
      <c r="K73" s="39" t="str">
        <f t="shared" si="7"/>
        <v>-</v>
      </c>
    </row>
    <row r="74" spans="1:11" x14ac:dyDescent="0.25">
      <c r="A74" s="34" t="s">
        <v>399</v>
      </c>
      <c r="B74" s="35">
        <v>102</v>
      </c>
      <c r="C74" s="146">
        <f>IF(B87=0, "-", B74/B87)</f>
        <v>0.11295681063122924</v>
      </c>
      <c r="D74" s="35">
        <v>326</v>
      </c>
      <c r="E74" s="39">
        <f>IF(D87=0, "-", D74/D87)</f>
        <v>0.29290206648697215</v>
      </c>
      <c r="F74" s="136">
        <v>250</v>
      </c>
      <c r="G74" s="146">
        <f>IF(F87=0, "-", F74/F87)</f>
        <v>9.769441187964048E-2</v>
      </c>
      <c r="H74" s="35">
        <v>540</v>
      </c>
      <c r="I74" s="39">
        <f>IF(H87=0, "-", H74/H87)</f>
        <v>0.19396551724137931</v>
      </c>
      <c r="J74" s="38">
        <f t="shared" si="6"/>
        <v>-0.68711656441717794</v>
      </c>
      <c r="K74" s="39">
        <f t="shared" si="7"/>
        <v>-0.53703703703703709</v>
      </c>
    </row>
    <row r="75" spans="1:11" x14ac:dyDescent="0.25">
      <c r="A75" s="34" t="s">
        <v>400</v>
      </c>
      <c r="B75" s="35">
        <v>98</v>
      </c>
      <c r="C75" s="146">
        <f>IF(B87=0, "-", B75/B87)</f>
        <v>0.10852713178294573</v>
      </c>
      <c r="D75" s="35">
        <v>120</v>
      </c>
      <c r="E75" s="39">
        <f>IF(D87=0, "-", D75/D87)</f>
        <v>0.1078167115902965</v>
      </c>
      <c r="F75" s="136">
        <v>220</v>
      </c>
      <c r="G75" s="146">
        <f>IF(F87=0, "-", F75/F87)</f>
        <v>8.5971082454083622E-2</v>
      </c>
      <c r="H75" s="35">
        <v>268</v>
      </c>
      <c r="I75" s="39">
        <f>IF(H87=0, "-", H75/H87)</f>
        <v>9.6264367816091947E-2</v>
      </c>
      <c r="J75" s="38">
        <f t="shared" si="6"/>
        <v>-0.18333333333333332</v>
      </c>
      <c r="K75" s="39">
        <f t="shared" si="7"/>
        <v>-0.17910447761194029</v>
      </c>
    </row>
    <row r="76" spans="1:11" x14ac:dyDescent="0.25">
      <c r="A76" s="34" t="s">
        <v>401</v>
      </c>
      <c r="B76" s="35">
        <v>0</v>
      </c>
      <c r="C76" s="146">
        <f>IF(B87=0, "-", B76/B87)</f>
        <v>0</v>
      </c>
      <c r="D76" s="35">
        <v>1</v>
      </c>
      <c r="E76" s="39">
        <f>IF(D87=0, "-", D76/D87)</f>
        <v>8.9847259658580418E-4</v>
      </c>
      <c r="F76" s="136">
        <v>4</v>
      </c>
      <c r="G76" s="146">
        <f>IF(F87=0, "-", F76/F87)</f>
        <v>1.5631105900742479E-3</v>
      </c>
      <c r="H76" s="35">
        <v>7</v>
      </c>
      <c r="I76" s="39">
        <f>IF(H87=0, "-", H76/H87)</f>
        <v>2.514367816091954E-3</v>
      </c>
      <c r="J76" s="38">
        <f t="shared" si="6"/>
        <v>-1</v>
      </c>
      <c r="K76" s="39">
        <f t="shared" si="7"/>
        <v>-0.42857142857142855</v>
      </c>
    </row>
    <row r="77" spans="1:11" x14ac:dyDescent="0.25">
      <c r="A77" s="34" t="s">
        <v>402</v>
      </c>
      <c r="B77" s="35">
        <v>0</v>
      </c>
      <c r="C77" s="146">
        <f>IF(B87=0, "-", B77/B87)</f>
        <v>0</v>
      </c>
      <c r="D77" s="35">
        <v>0</v>
      </c>
      <c r="E77" s="39">
        <f>IF(D87=0, "-", D77/D87)</f>
        <v>0</v>
      </c>
      <c r="F77" s="136">
        <v>4</v>
      </c>
      <c r="G77" s="146">
        <f>IF(F87=0, "-", F77/F87)</f>
        <v>1.5631105900742479E-3</v>
      </c>
      <c r="H77" s="35">
        <v>1</v>
      </c>
      <c r="I77" s="39">
        <f>IF(H87=0, "-", H77/H87)</f>
        <v>3.5919540229885057E-4</v>
      </c>
      <c r="J77" s="38" t="str">
        <f t="shared" si="6"/>
        <v>-</v>
      </c>
      <c r="K77" s="39">
        <f t="shared" si="7"/>
        <v>3</v>
      </c>
    </row>
    <row r="78" spans="1:11" x14ac:dyDescent="0.25">
      <c r="A78" s="34" t="s">
        <v>403</v>
      </c>
      <c r="B78" s="35">
        <v>6</v>
      </c>
      <c r="C78" s="146">
        <f>IF(B87=0, "-", B78/B87)</f>
        <v>6.6445182724252493E-3</v>
      </c>
      <c r="D78" s="35">
        <v>17</v>
      </c>
      <c r="E78" s="39">
        <f>IF(D87=0, "-", D78/D87)</f>
        <v>1.5274034141958671E-2</v>
      </c>
      <c r="F78" s="136">
        <v>19</v>
      </c>
      <c r="G78" s="146">
        <f>IF(F87=0, "-", F78/F87)</f>
        <v>7.4247753028526767E-3</v>
      </c>
      <c r="H78" s="35">
        <v>42</v>
      </c>
      <c r="I78" s="39">
        <f>IF(H87=0, "-", H78/H87)</f>
        <v>1.5086206896551725E-2</v>
      </c>
      <c r="J78" s="38">
        <f t="shared" si="6"/>
        <v>-0.6470588235294118</v>
      </c>
      <c r="K78" s="39">
        <f t="shared" si="7"/>
        <v>-0.54761904761904767</v>
      </c>
    </row>
    <row r="79" spans="1:11" x14ac:dyDescent="0.25">
      <c r="A79" s="34" t="s">
        <v>404</v>
      </c>
      <c r="B79" s="35">
        <v>1</v>
      </c>
      <c r="C79" s="146">
        <f>IF(B87=0, "-", B79/B87)</f>
        <v>1.1074197120708748E-3</v>
      </c>
      <c r="D79" s="35">
        <v>5</v>
      </c>
      <c r="E79" s="39">
        <f>IF(D87=0, "-", D79/D87)</f>
        <v>4.4923629829290209E-3</v>
      </c>
      <c r="F79" s="136">
        <v>12</v>
      </c>
      <c r="G79" s="146">
        <f>IF(F87=0, "-", F79/F87)</f>
        <v>4.6893317702227429E-3</v>
      </c>
      <c r="H79" s="35">
        <v>12</v>
      </c>
      <c r="I79" s="39">
        <f>IF(H87=0, "-", H79/H87)</f>
        <v>4.3103448275862068E-3</v>
      </c>
      <c r="J79" s="38">
        <f t="shared" si="6"/>
        <v>-0.8</v>
      </c>
      <c r="K79" s="39">
        <f t="shared" si="7"/>
        <v>0</v>
      </c>
    </row>
    <row r="80" spans="1:11" x14ac:dyDescent="0.25">
      <c r="A80" s="34" t="s">
        <v>405</v>
      </c>
      <c r="B80" s="35">
        <v>0</v>
      </c>
      <c r="C80" s="146">
        <f>IF(B87=0, "-", B80/B87)</f>
        <v>0</v>
      </c>
      <c r="D80" s="35">
        <v>0</v>
      </c>
      <c r="E80" s="39">
        <f>IF(D87=0, "-", D80/D87)</f>
        <v>0</v>
      </c>
      <c r="F80" s="136">
        <v>1</v>
      </c>
      <c r="G80" s="146">
        <f>IF(F87=0, "-", F80/F87)</f>
        <v>3.9077764751856197E-4</v>
      </c>
      <c r="H80" s="35">
        <v>0</v>
      </c>
      <c r="I80" s="39">
        <f>IF(H87=0, "-", H80/H87)</f>
        <v>0</v>
      </c>
      <c r="J80" s="38" t="str">
        <f t="shared" si="6"/>
        <v>-</v>
      </c>
      <c r="K80" s="39" t="str">
        <f t="shared" si="7"/>
        <v>-</v>
      </c>
    </row>
    <row r="81" spans="1:11" x14ac:dyDescent="0.25">
      <c r="A81" s="34" t="s">
        <v>406</v>
      </c>
      <c r="B81" s="35">
        <v>83</v>
      </c>
      <c r="C81" s="146">
        <f>IF(B87=0, "-", B81/B87)</f>
        <v>9.1915836101882614E-2</v>
      </c>
      <c r="D81" s="35">
        <v>61</v>
      </c>
      <c r="E81" s="39">
        <f>IF(D87=0, "-", D81/D87)</f>
        <v>5.480682839173405E-2</v>
      </c>
      <c r="F81" s="136">
        <v>218</v>
      </c>
      <c r="G81" s="146">
        <f>IF(F87=0, "-", F81/F87)</f>
        <v>8.5189527159046499E-2</v>
      </c>
      <c r="H81" s="35">
        <v>237</v>
      </c>
      <c r="I81" s="39">
        <f>IF(H87=0, "-", H81/H87)</f>
        <v>8.5129310344827583E-2</v>
      </c>
      <c r="J81" s="38">
        <f t="shared" si="6"/>
        <v>0.36065573770491804</v>
      </c>
      <c r="K81" s="39">
        <f t="shared" si="7"/>
        <v>-8.0168776371308023E-2</v>
      </c>
    </row>
    <row r="82" spans="1:11" x14ac:dyDescent="0.25">
      <c r="A82" s="34" t="s">
        <v>407</v>
      </c>
      <c r="B82" s="35">
        <v>0</v>
      </c>
      <c r="C82" s="146">
        <f>IF(B87=0, "-", B82/B87)</f>
        <v>0</v>
      </c>
      <c r="D82" s="35">
        <v>0</v>
      </c>
      <c r="E82" s="39">
        <f>IF(D87=0, "-", D82/D87)</f>
        <v>0</v>
      </c>
      <c r="F82" s="136">
        <v>0</v>
      </c>
      <c r="G82" s="146">
        <f>IF(F87=0, "-", F82/F87)</f>
        <v>0</v>
      </c>
      <c r="H82" s="35">
        <v>4</v>
      </c>
      <c r="I82" s="39">
        <f>IF(H87=0, "-", H82/H87)</f>
        <v>1.4367816091954023E-3</v>
      </c>
      <c r="J82" s="38" t="str">
        <f t="shared" si="6"/>
        <v>-</v>
      </c>
      <c r="K82" s="39">
        <f t="shared" si="7"/>
        <v>-1</v>
      </c>
    </row>
    <row r="83" spans="1:11" x14ac:dyDescent="0.25">
      <c r="A83" s="34" t="s">
        <v>408</v>
      </c>
      <c r="B83" s="35">
        <v>257</v>
      </c>
      <c r="C83" s="146">
        <f>IF(B87=0, "-", B83/B87)</f>
        <v>0.28460686600221485</v>
      </c>
      <c r="D83" s="35">
        <v>107</v>
      </c>
      <c r="E83" s="39">
        <f>IF(D87=0, "-", D83/D87)</f>
        <v>9.6136567834681039E-2</v>
      </c>
      <c r="F83" s="136">
        <v>712</v>
      </c>
      <c r="G83" s="146">
        <f>IF(F87=0, "-", F83/F87)</f>
        <v>0.2782336850332161</v>
      </c>
      <c r="H83" s="35">
        <v>321</v>
      </c>
      <c r="I83" s="39">
        <f>IF(H87=0, "-", H83/H87)</f>
        <v>0.11530172413793104</v>
      </c>
      <c r="J83" s="38">
        <f t="shared" si="6"/>
        <v>1.4018691588785046</v>
      </c>
      <c r="K83" s="39">
        <f t="shared" si="7"/>
        <v>1.2180685358255452</v>
      </c>
    </row>
    <row r="84" spans="1:11" x14ac:dyDescent="0.25">
      <c r="A84" s="34" t="s">
        <v>409</v>
      </c>
      <c r="B84" s="35">
        <v>2</v>
      </c>
      <c r="C84" s="146">
        <f>IF(B87=0, "-", B84/B87)</f>
        <v>2.2148394241417496E-3</v>
      </c>
      <c r="D84" s="35">
        <v>2</v>
      </c>
      <c r="E84" s="39">
        <f>IF(D87=0, "-", D84/D87)</f>
        <v>1.7969451931716084E-3</v>
      </c>
      <c r="F84" s="136">
        <v>7</v>
      </c>
      <c r="G84" s="146">
        <f>IF(F87=0, "-", F84/F87)</f>
        <v>2.7354435326299334E-3</v>
      </c>
      <c r="H84" s="35">
        <v>9</v>
      </c>
      <c r="I84" s="39">
        <f>IF(H87=0, "-", H84/H87)</f>
        <v>3.2327586206896551E-3</v>
      </c>
      <c r="J84" s="38">
        <f t="shared" si="6"/>
        <v>0</v>
      </c>
      <c r="K84" s="39">
        <f t="shared" si="7"/>
        <v>-0.22222222222222221</v>
      </c>
    </row>
    <row r="85" spans="1:11" x14ac:dyDescent="0.25">
      <c r="A85" s="34" t="s">
        <v>410</v>
      </c>
      <c r="B85" s="35">
        <v>12</v>
      </c>
      <c r="C85" s="146">
        <f>IF(B87=0, "-", B85/B87)</f>
        <v>1.3289036544850499E-2</v>
      </c>
      <c r="D85" s="35">
        <v>28</v>
      </c>
      <c r="E85" s="39">
        <f>IF(D87=0, "-", D85/D87)</f>
        <v>2.5157232704402517E-2</v>
      </c>
      <c r="F85" s="136">
        <v>59</v>
      </c>
      <c r="G85" s="146">
        <f>IF(F87=0, "-", F85/F87)</f>
        <v>2.3055881203595155E-2</v>
      </c>
      <c r="H85" s="35">
        <v>74</v>
      </c>
      <c r="I85" s="39">
        <f>IF(H87=0, "-", H85/H87)</f>
        <v>2.6580459770114941E-2</v>
      </c>
      <c r="J85" s="38">
        <f t="shared" si="6"/>
        <v>-0.5714285714285714</v>
      </c>
      <c r="K85" s="39">
        <f t="shared" si="7"/>
        <v>-0.20270270270270271</v>
      </c>
    </row>
    <row r="86" spans="1:11" x14ac:dyDescent="0.25">
      <c r="A86" s="137"/>
      <c r="B86" s="40"/>
      <c r="D86" s="40"/>
      <c r="E86" s="44"/>
      <c r="F86" s="138"/>
      <c r="H86" s="40"/>
      <c r="I86" s="44"/>
      <c r="J86" s="43"/>
      <c r="K86" s="44"/>
    </row>
    <row r="87" spans="1:11" s="52" customFormat="1" ht="13" x14ac:dyDescent="0.3">
      <c r="A87" s="139" t="s">
        <v>411</v>
      </c>
      <c r="B87" s="46">
        <f>SUM(B64:B86)</f>
        <v>903</v>
      </c>
      <c r="C87" s="140">
        <f>B87/4991</f>
        <v>0.18092566619915848</v>
      </c>
      <c r="D87" s="46">
        <f>SUM(D64:D86)</f>
        <v>1113</v>
      </c>
      <c r="E87" s="141">
        <f>D87/6927</f>
        <v>0.1606756171502815</v>
      </c>
      <c r="F87" s="128">
        <f>SUM(F64:F86)</f>
        <v>2559</v>
      </c>
      <c r="G87" s="142">
        <f>F87/14607</f>
        <v>0.175189977408092</v>
      </c>
      <c r="H87" s="46">
        <f>SUM(H64:H86)</f>
        <v>2784</v>
      </c>
      <c r="I87" s="141">
        <f>H87/17352</f>
        <v>0.16044260027662519</v>
      </c>
      <c r="J87" s="49">
        <f>IF(D87=0, "-", IF((B87-D87)/D87&lt;10, (B87-D87)/D87, "&gt;999%"))</f>
        <v>-0.18867924528301888</v>
      </c>
      <c r="K87" s="50">
        <f>IF(H87=0, "-", IF((F87-H87)/H87&lt;10, (F87-H87)/H87, "&gt;999%"))</f>
        <v>-8.0818965517241381E-2</v>
      </c>
    </row>
    <row r="88" spans="1:11" x14ac:dyDescent="0.25">
      <c r="B88" s="138"/>
      <c r="D88" s="138"/>
      <c r="F88" s="138"/>
      <c r="H88" s="138"/>
    </row>
    <row r="89" spans="1:11" ht="13" x14ac:dyDescent="0.3">
      <c r="A89" s="131" t="s">
        <v>412</v>
      </c>
      <c r="B89" s="132" t="s">
        <v>163</v>
      </c>
      <c r="C89" s="133" t="s">
        <v>164</v>
      </c>
      <c r="D89" s="132" t="s">
        <v>163</v>
      </c>
      <c r="E89" s="134" t="s">
        <v>164</v>
      </c>
      <c r="F89" s="133" t="s">
        <v>163</v>
      </c>
      <c r="G89" s="133" t="s">
        <v>164</v>
      </c>
      <c r="H89" s="132" t="s">
        <v>163</v>
      </c>
      <c r="I89" s="134" t="s">
        <v>164</v>
      </c>
      <c r="J89" s="132"/>
      <c r="K89" s="134"/>
    </row>
    <row r="90" spans="1:11" x14ac:dyDescent="0.25">
      <c r="A90" s="34" t="s">
        <v>413</v>
      </c>
      <c r="B90" s="35">
        <v>2</v>
      </c>
      <c r="C90" s="146">
        <f>IF(B103=0, "-", B90/B103)</f>
        <v>2.5000000000000001E-2</v>
      </c>
      <c r="D90" s="35">
        <v>3</v>
      </c>
      <c r="E90" s="39">
        <f>IF(D103=0, "-", D90/D103)</f>
        <v>2.2556390977443608E-2</v>
      </c>
      <c r="F90" s="136">
        <v>7</v>
      </c>
      <c r="G90" s="146">
        <f>IF(F103=0, "-", F90/F103)</f>
        <v>2.9045643153526972E-2</v>
      </c>
      <c r="H90" s="35">
        <v>8</v>
      </c>
      <c r="I90" s="39">
        <f>IF(H103=0, "-", H90/H103)</f>
        <v>3.2388663967611336E-2</v>
      </c>
      <c r="J90" s="38">
        <f t="shared" ref="J90:J101" si="8">IF(D90=0, "-", IF((B90-D90)/D90&lt;10, (B90-D90)/D90, "&gt;999%"))</f>
        <v>-0.33333333333333331</v>
      </c>
      <c r="K90" s="39">
        <f t="shared" ref="K90:K101" si="9">IF(H90=0, "-", IF((F90-H90)/H90&lt;10, (F90-H90)/H90, "&gt;999%"))</f>
        <v>-0.125</v>
      </c>
    </row>
    <row r="91" spans="1:11" x14ac:dyDescent="0.25">
      <c r="A91" s="34" t="s">
        <v>414</v>
      </c>
      <c r="B91" s="35">
        <v>4</v>
      </c>
      <c r="C91" s="146">
        <f>IF(B103=0, "-", B91/B103)</f>
        <v>0.05</v>
      </c>
      <c r="D91" s="35">
        <v>12</v>
      </c>
      <c r="E91" s="39">
        <f>IF(D103=0, "-", D91/D103)</f>
        <v>9.0225563909774431E-2</v>
      </c>
      <c r="F91" s="136">
        <v>21</v>
      </c>
      <c r="G91" s="146">
        <f>IF(F103=0, "-", F91/F103)</f>
        <v>8.7136929460580909E-2</v>
      </c>
      <c r="H91" s="35">
        <v>36</v>
      </c>
      <c r="I91" s="39">
        <f>IF(H103=0, "-", H91/H103)</f>
        <v>0.145748987854251</v>
      </c>
      <c r="J91" s="38">
        <f t="shared" si="8"/>
        <v>-0.66666666666666663</v>
      </c>
      <c r="K91" s="39">
        <f t="shared" si="9"/>
        <v>-0.41666666666666669</v>
      </c>
    </row>
    <row r="92" spans="1:11" x14ac:dyDescent="0.25">
      <c r="A92" s="34" t="s">
        <v>415</v>
      </c>
      <c r="B92" s="35">
        <v>9</v>
      </c>
      <c r="C92" s="146">
        <f>IF(B103=0, "-", B92/B103)</f>
        <v>0.1125</v>
      </c>
      <c r="D92" s="35">
        <v>7</v>
      </c>
      <c r="E92" s="39">
        <f>IF(D103=0, "-", D92/D103)</f>
        <v>5.2631578947368418E-2</v>
      </c>
      <c r="F92" s="136">
        <v>25</v>
      </c>
      <c r="G92" s="146">
        <f>IF(F103=0, "-", F92/F103)</f>
        <v>0.1037344398340249</v>
      </c>
      <c r="H92" s="35">
        <v>28</v>
      </c>
      <c r="I92" s="39">
        <f>IF(H103=0, "-", H92/H103)</f>
        <v>0.11336032388663968</v>
      </c>
      <c r="J92" s="38">
        <f t="shared" si="8"/>
        <v>0.2857142857142857</v>
      </c>
      <c r="K92" s="39">
        <f t="shared" si="9"/>
        <v>-0.10714285714285714</v>
      </c>
    </row>
    <row r="93" spans="1:11" x14ac:dyDescent="0.25">
      <c r="A93" s="34" t="s">
        <v>416</v>
      </c>
      <c r="B93" s="35">
        <v>0</v>
      </c>
      <c r="C93" s="146">
        <f>IF(B103=0, "-", B93/B103)</f>
        <v>0</v>
      </c>
      <c r="D93" s="35">
        <v>5</v>
      </c>
      <c r="E93" s="39">
        <f>IF(D103=0, "-", D93/D103)</f>
        <v>3.7593984962406013E-2</v>
      </c>
      <c r="F93" s="136">
        <v>12</v>
      </c>
      <c r="G93" s="146">
        <f>IF(F103=0, "-", F93/F103)</f>
        <v>4.9792531120331947E-2</v>
      </c>
      <c r="H93" s="35">
        <v>18</v>
      </c>
      <c r="I93" s="39">
        <f>IF(H103=0, "-", H93/H103)</f>
        <v>7.28744939271255E-2</v>
      </c>
      <c r="J93" s="38">
        <f t="shared" si="8"/>
        <v>-1</v>
      </c>
      <c r="K93" s="39">
        <f t="shared" si="9"/>
        <v>-0.33333333333333331</v>
      </c>
    </row>
    <row r="94" spans="1:11" x14ac:dyDescent="0.25">
      <c r="A94" s="34" t="s">
        <v>417</v>
      </c>
      <c r="B94" s="35">
        <v>7</v>
      </c>
      <c r="C94" s="146">
        <f>IF(B103=0, "-", B94/B103)</f>
        <v>8.7499999999999994E-2</v>
      </c>
      <c r="D94" s="35">
        <v>29</v>
      </c>
      <c r="E94" s="39">
        <f>IF(D103=0, "-", D94/D103)</f>
        <v>0.21804511278195488</v>
      </c>
      <c r="F94" s="136">
        <v>15</v>
      </c>
      <c r="G94" s="146">
        <f>IF(F103=0, "-", F94/F103)</f>
        <v>6.2240663900414939E-2</v>
      </c>
      <c r="H94" s="35">
        <v>30</v>
      </c>
      <c r="I94" s="39">
        <f>IF(H103=0, "-", H94/H103)</f>
        <v>0.1214574898785425</v>
      </c>
      <c r="J94" s="38">
        <f t="shared" si="8"/>
        <v>-0.75862068965517238</v>
      </c>
      <c r="K94" s="39">
        <f t="shared" si="9"/>
        <v>-0.5</v>
      </c>
    </row>
    <row r="95" spans="1:11" x14ac:dyDescent="0.25">
      <c r="A95" s="34" t="s">
        <v>418</v>
      </c>
      <c r="B95" s="35">
        <v>10</v>
      </c>
      <c r="C95" s="146">
        <f>IF(B103=0, "-", B95/B103)</f>
        <v>0.125</v>
      </c>
      <c r="D95" s="35">
        <v>7</v>
      </c>
      <c r="E95" s="39">
        <f>IF(D103=0, "-", D95/D103)</f>
        <v>5.2631578947368418E-2</v>
      </c>
      <c r="F95" s="136">
        <v>17</v>
      </c>
      <c r="G95" s="146">
        <f>IF(F103=0, "-", F95/F103)</f>
        <v>7.0539419087136929E-2</v>
      </c>
      <c r="H95" s="35">
        <v>9</v>
      </c>
      <c r="I95" s="39">
        <f>IF(H103=0, "-", H95/H103)</f>
        <v>3.643724696356275E-2</v>
      </c>
      <c r="J95" s="38">
        <f t="shared" si="8"/>
        <v>0.42857142857142855</v>
      </c>
      <c r="K95" s="39">
        <f t="shared" si="9"/>
        <v>0.88888888888888884</v>
      </c>
    </row>
    <row r="96" spans="1:11" x14ac:dyDescent="0.25">
      <c r="A96" s="34" t="s">
        <v>419</v>
      </c>
      <c r="B96" s="35">
        <v>6</v>
      </c>
      <c r="C96" s="146">
        <f>IF(B103=0, "-", B96/B103)</f>
        <v>7.4999999999999997E-2</v>
      </c>
      <c r="D96" s="35">
        <v>10</v>
      </c>
      <c r="E96" s="39">
        <f>IF(D103=0, "-", D96/D103)</f>
        <v>7.5187969924812026E-2</v>
      </c>
      <c r="F96" s="136">
        <v>30</v>
      </c>
      <c r="G96" s="146">
        <f>IF(F103=0, "-", F96/F103)</f>
        <v>0.12448132780082988</v>
      </c>
      <c r="H96" s="35">
        <v>23</v>
      </c>
      <c r="I96" s="39">
        <f>IF(H103=0, "-", H96/H103)</f>
        <v>9.3117408906882596E-2</v>
      </c>
      <c r="J96" s="38">
        <f t="shared" si="8"/>
        <v>-0.4</v>
      </c>
      <c r="K96" s="39">
        <f t="shared" si="9"/>
        <v>0.30434782608695654</v>
      </c>
    </row>
    <row r="97" spans="1:11" x14ac:dyDescent="0.25">
      <c r="A97" s="34" t="s">
        <v>420</v>
      </c>
      <c r="B97" s="35">
        <v>1</v>
      </c>
      <c r="C97" s="146">
        <f>IF(B103=0, "-", B97/B103)</f>
        <v>1.2500000000000001E-2</v>
      </c>
      <c r="D97" s="35">
        <v>0</v>
      </c>
      <c r="E97" s="39">
        <f>IF(D103=0, "-", D97/D103)</f>
        <v>0</v>
      </c>
      <c r="F97" s="136">
        <v>1</v>
      </c>
      <c r="G97" s="146">
        <f>IF(F103=0, "-", F97/F103)</f>
        <v>4.1493775933609959E-3</v>
      </c>
      <c r="H97" s="35">
        <v>0</v>
      </c>
      <c r="I97" s="39">
        <f>IF(H103=0, "-", H97/H103)</f>
        <v>0</v>
      </c>
      <c r="J97" s="38" t="str">
        <f t="shared" si="8"/>
        <v>-</v>
      </c>
      <c r="K97" s="39" t="str">
        <f t="shared" si="9"/>
        <v>-</v>
      </c>
    </row>
    <row r="98" spans="1:11" x14ac:dyDescent="0.25">
      <c r="A98" s="34" t="s">
        <v>421</v>
      </c>
      <c r="B98" s="35">
        <v>14</v>
      </c>
      <c r="C98" s="146">
        <f>IF(B103=0, "-", B98/B103)</f>
        <v>0.17499999999999999</v>
      </c>
      <c r="D98" s="35">
        <v>26</v>
      </c>
      <c r="E98" s="39">
        <f>IF(D103=0, "-", D98/D103)</f>
        <v>0.19548872180451127</v>
      </c>
      <c r="F98" s="136">
        <v>38</v>
      </c>
      <c r="G98" s="146">
        <f>IF(F103=0, "-", F98/F103)</f>
        <v>0.15767634854771784</v>
      </c>
      <c r="H98" s="35">
        <v>42</v>
      </c>
      <c r="I98" s="39">
        <f>IF(H103=0, "-", H98/H103)</f>
        <v>0.17004048582995951</v>
      </c>
      <c r="J98" s="38">
        <f t="shared" si="8"/>
        <v>-0.46153846153846156</v>
      </c>
      <c r="K98" s="39">
        <f t="shared" si="9"/>
        <v>-9.5238095238095233E-2</v>
      </c>
    </row>
    <row r="99" spans="1:11" x14ac:dyDescent="0.25">
      <c r="A99" s="34" t="s">
        <v>422</v>
      </c>
      <c r="B99" s="35">
        <v>6</v>
      </c>
      <c r="C99" s="146">
        <f>IF(B103=0, "-", B99/B103)</f>
        <v>7.4999999999999997E-2</v>
      </c>
      <c r="D99" s="35">
        <v>5</v>
      </c>
      <c r="E99" s="39">
        <f>IF(D103=0, "-", D99/D103)</f>
        <v>3.7593984962406013E-2</v>
      </c>
      <c r="F99" s="136">
        <v>18</v>
      </c>
      <c r="G99" s="146">
        <f>IF(F103=0, "-", F99/F103)</f>
        <v>7.4688796680497924E-2</v>
      </c>
      <c r="H99" s="35">
        <v>9</v>
      </c>
      <c r="I99" s="39">
        <f>IF(H103=0, "-", H99/H103)</f>
        <v>3.643724696356275E-2</v>
      </c>
      <c r="J99" s="38">
        <f t="shared" si="8"/>
        <v>0.2</v>
      </c>
      <c r="K99" s="39">
        <f t="shared" si="9"/>
        <v>1</v>
      </c>
    </row>
    <row r="100" spans="1:11" x14ac:dyDescent="0.25">
      <c r="A100" s="34" t="s">
        <v>423</v>
      </c>
      <c r="B100" s="35">
        <v>13</v>
      </c>
      <c r="C100" s="146">
        <f>IF(B103=0, "-", B100/B103)</f>
        <v>0.16250000000000001</v>
      </c>
      <c r="D100" s="35">
        <v>14</v>
      </c>
      <c r="E100" s="39">
        <f>IF(D103=0, "-", D100/D103)</f>
        <v>0.10526315789473684</v>
      </c>
      <c r="F100" s="136">
        <v>35</v>
      </c>
      <c r="G100" s="146">
        <f>IF(F103=0, "-", F100/F103)</f>
        <v>0.14522821576763487</v>
      </c>
      <c r="H100" s="35">
        <v>19</v>
      </c>
      <c r="I100" s="39">
        <f>IF(H103=0, "-", H100/H103)</f>
        <v>7.6923076923076927E-2</v>
      </c>
      <c r="J100" s="38">
        <f t="shared" si="8"/>
        <v>-7.1428571428571425E-2</v>
      </c>
      <c r="K100" s="39">
        <f t="shared" si="9"/>
        <v>0.84210526315789469</v>
      </c>
    </row>
    <row r="101" spans="1:11" x14ac:dyDescent="0.25">
      <c r="A101" s="34" t="s">
        <v>424</v>
      </c>
      <c r="B101" s="35">
        <v>8</v>
      </c>
      <c r="C101" s="146">
        <f>IF(B103=0, "-", B101/B103)</f>
        <v>0.1</v>
      </c>
      <c r="D101" s="35">
        <v>15</v>
      </c>
      <c r="E101" s="39">
        <f>IF(D103=0, "-", D101/D103)</f>
        <v>0.11278195488721804</v>
      </c>
      <c r="F101" s="136">
        <v>22</v>
      </c>
      <c r="G101" s="146">
        <f>IF(F103=0, "-", F101/F103)</f>
        <v>9.1286307053941904E-2</v>
      </c>
      <c r="H101" s="35">
        <v>25</v>
      </c>
      <c r="I101" s="39">
        <f>IF(H103=0, "-", H101/H103)</f>
        <v>0.10121457489878542</v>
      </c>
      <c r="J101" s="38">
        <f t="shared" si="8"/>
        <v>-0.46666666666666667</v>
      </c>
      <c r="K101" s="39">
        <f t="shared" si="9"/>
        <v>-0.12</v>
      </c>
    </row>
    <row r="102" spans="1:11" x14ac:dyDescent="0.25">
      <c r="A102" s="137"/>
      <c r="B102" s="40"/>
      <c r="D102" s="40"/>
      <c r="E102" s="44"/>
      <c r="F102" s="138"/>
      <c r="H102" s="40"/>
      <c r="I102" s="44"/>
      <c r="J102" s="43"/>
      <c r="K102" s="44"/>
    </row>
    <row r="103" spans="1:11" s="52" customFormat="1" ht="13" x14ac:dyDescent="0.3">
      <c r="A103" s="139" t="s">
        <v>425</v>
      </c>
      <c r="B103" s="46">
        <f>SUM(B90:B102)</f>
        <v>80</v>
      </c>
      <c r="C103" s="140">
        <f>B103/4991</f>
        <v>1.6028851933480266E-2</v>
      </c>
      <c r="D103" s="46">
        <f>SUM(D90:D102)</f>
        <v>133</v>
      </c>
      <c r="E103" s="141">
        <f>D103/6927</f>
        <v>1.9200230980222319E-2</v>
      </c>
      <c r="F103" s="128">
        <f>SUM(F90:F102)</f>
        <v>241</v>
      </c>
      <c r="G103" s="142">
        <f>F103/14607</f>
        <v>1.6498938864927773E-2</v>
      </c>
      <c r="H103" s="46">
        <f>SUM(H90:H102)</f>
        <v>247</v>
      </c>
      <c r="I103" s="141">
        <f>H103/17352</f>
        <v>1.4234670355002305E-2</v>
      </c>
      <c r="J103" s="49">
        <f>IF(D103=0, "-", IF((B103-D103)/D103&lt;10, (B103-D103)/D103, "&gt;999%"))</f>
        <v>-0.39849624060150374</v>
      </c>
      <c r="K103" s="50">
        <f>IF(H103=0, "-", IF((F103-H103)/H103&lt;10, (F103-H103)/H103, "&gt;999%"))</f>
        <v>-2.4291497975708502E-2</v>
      </c>
    </row>
    <row r="104" spans="1:11" x14ac:dyDescent="0.25">
      <c r="B104" s="138"/>
      <c r="D104" s="138"/>
      <c r="F104" s="138"/>
      <c r="H104" s="138"/>
    </row>
    <row r="105" spans="1:11" s="52" customFormat="1" ht="13" x14ac:dyDescent="0.3">
      <c r="A105" s="139" t="s">
        <v>426</v>
      </c>
      <c r="B105" s="46">
        <v>983</v>
      </c>
      <c r="C105" s="140">
        <f>B105/4991</f>
        <v>0.19695451813263876</v>
      </c>
      <c r="D105" s="46">
        <v>1246</v>
      </c>
      <c r="E105" s="141">
        <f>D105/6927</f>
        <v>0.17987584813050383</v>
      </c>
      <c r="F105" s="128">
        <v>2800</v>
      </c>
      <c r="G105" s="142">
        <f>F105/14607</f>
        <v>0.19168891627301979</v>
      </c>
      <c r="H105" s="46">
        <v>3031</v>
      </c>
      <c r="I105" s="141">
        <f>H105/17352</f>
        <v>0.17467727063162747</v>
      </c>
      <c r="J105" s="49">
        <f>IF(D105=0, "-", IF((B105-D105)/D105&lt;10, (B105-D105)/D105, "&gt;999%"))</f>
        <v>-0.21107544141252008</v>
      </c>
      <c r="K105" s="50">
        <f>IF(H105=0, "-", IF((F105-H105)/H105&lt;10, (F105-H105)/H105, "&gt;999%"))</f>
        <v>-7.6212471131639717E-2</v>
      </c>
    </row>
    <row r="106" spans="1:11" x14ac:dyDescent="0.25">
      <c r="B106" s="138"/>
      <c r="D106" s="138"/>
      <c r="F106" s="138"/>
      <c r="H106" s="138"/>
    </row>
    <row r="107" spans="1:11" ht="15.5" x14ac:dyDescent="0.35">
      <c r="A107" s="129" t="s">
        <v>38</v>
      </c>
      <c r="B107" s="22" t="s">
        <v>4</v>
      </c>
      <c r="C107" s="25"/>
      <c r="D107" s="25"/>
      <c r="E107" s="23"/>
      <c r="F107" s="22" t="s">
        <v>161</v>
      </c>
      <c r="G107" s="25"/>
      <c r="H107" s="25"/>
      <c r="I107" s="23"/>
      <c r="J107" s="22" t="s">
        <v>162</v>
      </c>
      <c r="K107" s="23"/>
    </row>
    <row r="108" spans="1:11" ht="13" x14ac:dyDescent="0.3">
      <c r="A108" s="30"/>
      <c r="B108" s="22">
        <f>VALUE(RIGHT($B$2, 4))</f>
        <v>2020</v>
      </c>
      <c r="C108" s="23"/>
      <c r="D108" s="22">
        <f>B108-1</f>
        <v>2019</v>
      </c>
      <c r="E108" s="130"/>
      <c r="F108" s="22">
        <f>B108</f>
        <v>2020</v>
      </c>
      <c r="G108" s="130"/>
      <c r="H108" s="22">
        <f>D108</f>
        <v>2019</v>
      </c>
      <c r="I108" s="130"/>
      <c r="J108" s="27" t="s">
        <v>8</v>
      </c>
      <c r="K108" s="28" t="s">
        <v>5</v>
      </c>
    </row>
    <row r="109" spans="1:11" ht="13" x14ac:dyDescent="0.3">
      <c r="A109" s="131" t="s">
        <v>427</v>
      </c>
      <c r="B109" s="132" t="s">
        <v>163</v>
      </c>
      <c r="C109" s="133" t="s">
        <v>164</v>
      </c>
      <c r="D109" s="132" t="s">
        <v>163</v>
      </c>
      <c r="E109" s="134" t="s">
        <v>164</v>
      </c>
      <c r="F109" s="133" t="s">
        <v>163</v>
      </c>
      <c r="G109" s="133" t="s">
        <v>164</v>
      </c>
      <c r="H109" s="132" t="s">
        <v>163</v>
      </c>
      <c r="I109" s="134" t="s">
        <v>164</v>
      </c>
      <c r="J109" s="132"/>
      <c r="K109" s="134"/>
    </row>
    <row r="110" spans="1:11" x14ac:dyDescent="0.25">
      <c r="A110" s="34" t="s">
        <v>428</v>
      </c>
      <c r="B110" s="35">
        <v>5</v>
      </c>
      <c r="C110" s="146">
        <f>IF(B135=0, "-", B110/B135)</f>
        <v>9.8425196850393699E-3</v>
      </c>
      <c r="D110" s="35">
        <v>23</v>
      </c>
      <c r="E110" s="39">
        <f>IF(D135=0, "-", D110/D135)</f>
        <v>1.620859760394644E-2</v>
      </c>
      <c r="F110" s="136">
        <v>22</v>
      </c>
      <c r="G110" s="146">
        <f>IF(F135=0, "-", F110/F135)</f>
        <v>1.3845185651353053E-2</v>
      </c>
      <c r="H110" s="35">
        <v>36</v>
      </c>
      <c r="I110" s="39">
        <f>IF(H135=0, "-", H110/H135)</f>
        <v>1.4162077104642014E-2</v>
      </c>
      <c r="J110" s="38">
        <f t="shared" ref="J110:J133" si="10">IF(D110=0, "-", IF((B110-D110)/D110&lt;10, (B110-D110)/D110, "&gt;999%"))</f>
        <v>-0.78260869565217395</v>
      </c>
      <c r="K110" s="39">
        <f t="shared" ref="K110:K133" si="11">IF(H110=0, "-", IF((F110-H110)/H110&lt;10, (F110-H110)/H110, "&gt;999%"))</f>
        <v>-0.3888888888888889</v>
      </c>
    </row>
    <row r="111" spans="1:11" x14ac:dyDescent="0.25">
      <c r="A111" s="34" t="s">
        <v>429</v>
      </c>
      <c r="B111" s="35">
        <v>26</v>
      </c>
      <c r="C111" s="146">
        <f>IF(B135=0, "-", B111/B135)</f>
        <v>5.1181102362204724E-2</v>
      </c>
      <c r="D111" s="35">
        <v>34</v>
      </c>
      <c r="E111" s="39">
        <f>IF(D135=0, "-", D111/D135)</f>
        <v>2.3960535588442564E-2</v>
      </c>
      <c r="F111" s="136">
        <v>102</v>
      </c>
      <c r="G111" s="146">
        <f>IF(F135=0, "-", F111/F135)</f>
        <v>6.4191315292636872E-2</v>
      </c>
      <c r="H111" s="35">
        <v>78</v>
      </c>
      <c r="I111" s="39">
        <f>IF(H135=0, "-", H111/H135)</f>
        <v>3.0684500393391032E-2</v>
      </c>
      <c r="J111" s="38">
        <f t="shared" si="10"/>
        <v>-0.23529411764705882</v>
      </c>
      <c r="K111" s="39">
        <f t="shared" si="11"/>
        <v>0.30769230769230771</v>
      </c>
    </row>
    <row r="112" spans="1:11" x14ac:dyDescent="0.25">
      <c r="A112" s="34" t="s">
        <v>430</v>
      </c>
      <c r="B112" s="35">
        <v>0</v>
      </c>
      <c r="C112" s="146">
        <f>IF(B135=0, "-", B112/B135)</f>
        <v>0</v>
      </c>
      <c r="D112" s="35">
        <v>1</v>
      </c>
      <c r="E112" s="39">
        <f>IF(D135=0, "-", D112/D135)</f>
        <v>7.0472163495419312E-4</v>
      </c>
      <c r="F112" s="136">
        <v>2</v>
      </c>
      <c r="G112" s="146">
        <f>IF(F135=0, "-", F112/F135)</f>
        <v>1.2586532410320957E-3</v>
      </c>
      <c r="H112" s="35">
        <v>1</v>
      </c>
      <c r="I112" s="39">
        <f>IF(H135=0, "-", H112/H135)</f>
        <v>3.9339103068450039E-4</v>
      </c>
      <c r="J112" s="38">
        <f t="shared" si="10"/>
        <v>-1</v>
      </c>
      <c r="K112" s="39">
        <f t="shared" si="11"/>
        <v>1</v>
      </c>
    </row>
    <row r="113" spans="1:11" x14ac:dyDescent="0.25">
      <c r="A113" s="34" t="s">
        <v>431</v>
      </c>
      <c r="B113" s="35">
        <v>22</v>
      </c>
      <c r="C113" s="146">
        <f>IF(B135=0, "-", B113/B135)</f>
        <v>4.3307086614173228E-2</v>
      </c>
      <c r="D113" s="35">
        <v>16</v>
      </c>
      <c r="E113" s="39">
        <f>IF(D135=0, "-", D113/D135)</f>
        <v>1.127554615926709E-2</v>
      </c>
      <c r="F113" s="136">
        <v>48</v>
      </c>
      <c r="G113" s="146">
        <f>IF(F135=0, "-", F113/F135)</f>
        <v>3.0207677784770296E-2</v>
      </c>
      <c r="H113" s="35">
        <v>47</v>
      </c>
      <c r="I113" s="39">
        <f>IF(H135=0, "-", H113/H135)</f>
        <v>1.8489378442171519E-2</v>
      </c>
      <c r="J113" s="38">
        <f t="shared" si="10"/>
        <v>0.375</v>
      </c>
      <c r="K113" s="39">
        <f t="shared" si="11"/>
        <v>2.1276595744680851E-2</v>
      </c>
    </row>
    <row r="114" spans="1:11" x14ac:dyDescent="0.25">
      <c r="A114" s="34" t="s">
        <v>432</v>
      </c>
      <c r="B114" s="35">
        <v>0</v>
      </c>
      <c r="C114" s="146">
        <f>IF(B135=0, "-", B114/B135)</f>
        <v>0</v>
      </c>
      <c r="D114" s="35">
        <v>1</v>
      </c>
      <c r="E114" s="39">
        <f>IF(D135=0, "-", D114/D135)</f>
        <v>7.0472163495419312E-4</v>
      </c>
      <c r="F114" s="136">
        <v>0</v>
      </c>
      <c r="G114" s="146">
        <f>IF(F135=0, "-", F114/F135)</f>
        <v>0</v>
      </c>
      <c r="H114" s="35">
        <v>6</v>
      </c>
      <c r="I114" s="39">
        <f>IF(H135=0, "-", H114/H135)</f>
        <v>2.3603461841070024E-3</v>
      </c>
      <c r="J114" s="38">
        <f t="shared" si="10"/>
        <v>-1</v>
      </c>
      <c r="K114" s="39">
        <f t="shared" si="11"/>
        <v>-1</v>
      </c>
    </row>
    <row r="115" spans="1:11" x14ac:dyDescent="0.25">
      <c r="A115" s="34" t="s">
        <v>433</v>
      </c>
      <c r="B115" s="35">
        <v>42</v>
      </c>
      <c r="C115" s="146">
        <f>IF(B135=0, "-", B115/B135)</f>
        <v>8.2677165354330714E-2</v>
      </c>
      <c r="D115" s="35">
        <v>17</v>
      </c>
      <c r="E115" s="39">
        <f>IF(D135=0, "-", D115/D135)</f>
        <v>1.1980267794221282E-2</v>
      </c>
      <c r="F115" s="136">
        <v>92</v>
      </c>
      <c r="G115" s="146">
        <f>IF(F135=0, "-", F115/F135)</f>
        <v>5.7898049087476401E-2</v>
      </c>
      <c r="H115" s="35">
        <v>63</v>
      </c>
      <c r="I115" s="39">
        <f>IF(H135=0, "-", H115/H135)</f>
        <v>2.4783634933123525E-2</v>
      </c>
      <c r="J115" s="38">
        <f t="shared" si="10"/>
        <v>1.4705882352941178</v>
      </c>
      <c r="K115" s="39">
        <f t="shared" si="11"/>
        <v>0.46031746031746029</v>
      </c>
    </row>
    <row r="116" spans="1:11" x14ac:dyDescent="0.25">
      <c r="A116" s="34" t="s">
        <v>434</v>
      </c>
      <c r="B116" s="35">
        <v>6</v>
      </c>
      <c r="C116" s="146">
        <f>IF(B135=0, "-", B116/B135)</f>
        <v>1.1811023622047244E-2</v>
      </c>
      <c r="D116" s="35">
        <v>19</v>
      </c>
      <c r="E116" s="39">
        <f>IF(D135=0, "-", D116/D135)</f>
        <v>1.3389711064129669E-2</v>
      </c>
      <c r="F116" s="136">
        <v>51</v>
      </c>
      <c r="G116" s="146">
        <f>IF(F135=0, "-", F116/F135)</f>
        <v>3.2095657646318436E-2</v>
      </c>
      <c r="H116" s="35">
        <v>56</v>
      </c>
      <c r="I116" s="39">
        <f>IF(H135=0, "-", H116/H135)</f>
        <v>2.2029897718332022E-2</v>
      </c>
      <c r="J116" s="38">
        <f t="shared" si="10"/>
        <v>-0.68421052631578949</v>
      </c>
      <c r="K116" s="39">
        <f t="shared" si="11"/>
        <v>-8.9285714285714288E-2</v>
      </c>
    </row>
    <row r="117" spans="1:11" x14ac:dyDescent="0.25">
      <c r="A117" s="34" t="s">
        <v>435</v>
      </c>
      <c r="B117" s="35">
        <v>47</v>
      </c>
      <c r="C117" s="146">
        <f>IF(B135=0, "-", B117/B135)</f>
        <v>9.2519685039370081E-2</v>
      </c>
      <c r="D117" s="35">
        <v>78</v>
      </c>
      <c r="E117" s="39">
        <f>IF(D135=0, "-", D117/D135)</f>
        <v>5.4968287526427059E-2</v>
      </c>
      <c r="F117" s="136">
        <v>128</v>
      </c>
      <c r="G117" s="146">
        <f>IF(F135=0, "-", F117/F135)</f>
        <v>8.0553807426054128E-2</v>
      </c>
      <c r="H117" s="35">
        <v>172</v>
      </c>
      <c r="I117" s="39">
        <f>IF(H135=0, "-", H117/H135)</f>
        <v>6.7663257277734062E-2</v>
      </c>
      <c r="J117" s="38">
        <f t="shared" si="10"/>
        <v>-0.39743589743589741</v>
      </c>
      <c r="K117" s="39">
        <f t="shared" si="11"/>
        <v>-0.2558139534883721</v>
      </c>
    </row>
    <row r="118" spans="1:11" x14ac:dyDescent="0.25">
      <c r="A118" s="34" t="s">
        <v>436</v>
      </c>
      <c r="B118" s="35">
        <v>8</v>
      </c>
      <c r="C118" s="146">
        <f>IF(B135=0, "-", B118/B135)</f>
        <v>1.5748031496062992E-2</v>
      </c>
      <c r="D118" s="35">
        <v>13</v>
      </c>
      <c r="E118" s="39">
        <f>IF(D135=0, "-", D118/D135)</f>
        <v>9.161381254404511E-3</v>
      </c>
      <c r="F118" s="136">
        <v>28</v>
      </c>
      <c r="G118" s="146">
        <f>IF(F135=0, "-", F118/F135)</f>
        <v>1.7621145374449341E-2</v>
      </c>
      <c r="H118" s="35">
        <v>27</v>
      </c>
      <c r="I118" s="39">
        <f>IF(H135=0, "-", H118/H135)</f>
        <v>1.0621557828481511E-2</v>
      </c>
      <c r="J118" s="38">
        <f t="shared" si="10"/>
        <v>-0.38461538461538464</v>
      </c>
      <c r="K118" s="39">
        <f t="shared" si="11"/>
        <v>3.7037037037037035E-2</v>
      </c>
    </row>
    <row r="119" spans="1:11" x14ac:dyDescent="0.25">
      <c r="A119" s="34" t="s">
        <v>437</v>
      </c>
      <c r="B119" s="35">
        <v>4</v>
      </c>
      <c r="C119" s="146">
        <f>IF(B135=0, "-", B119/B135)</f>
        <v>7.874015748031496E-3</v>
      </c>
      <c r="D119" s="35">
        <v>2</v>
      </c>
      <c r="E119" s="39">
        <f>IF(D135=0, "-", D119/D135)</f>
        <v>1.4094432699083862E-3</v>
      </c>
      <c r="F119" s="136">
        <v>14</v>
      </c>
      <c r="G119" s="146">
        <f>IF(F135=0, "-", F119/F135)</f>
        <v>8.8105726872246704E-3</v>
      </c>
      <c r="H119" s="35">
        <v>10</v>
      </c>
      <c r="I119" s="39">
        <f>IF(H135=0, "-", H119/H135)</f>
        <v>3.9339103068450039E-3</v>
      </c>
      <c r="J119" s="38">
        <f t="shared" si="10"/>
        <v>1</v>
      </c>
      <c r="K119" s="39">
        <f t="shared" si="11"/>
        <v>0.4</v>
      </c>
    </row>
    <row r="120" spans="1:11" x14ac:dyDescent="0.25">
      <c r="A120" s="34" t="s">
        <v>438</v>
      </c>
      <c r="B120" s="35">
        <v>13</v>
      </c>
      <c r="C120" s="146">
        <f>IF(B135=0, "-", B120/B135)</f>
        <v>2.5590551181102362E-2</v>
      </c>
      <c r="D120" s="35">
        <v>21</v>
      </c>
      <c r="E120" s="39">
        <f>IF(D135=0, "-", D120/D135)</f>
        <v>1.4799154334038054E-2</v>
      </c>
      <c r="F120" s="136">
        <v>59</v>
      </c>
      <c r="G120" s="146">
        <f>IF(F135=0, "-", F120/F135)</f>
        <v>3.7130270610446825E-2</v>
      </c>
      <c r="H120" s="35">
        <v>56</v>
      </c>
      <c r="I120" s="39">
        <f>IF(H135=0, "-", H120/H135)</f>
        <v>2.2029897718332022E-2</v>
      </c>
      <c r="J120" s="38">
        <f t="shared" si="10"/>
        <v>-0.38095238095238093</v>
      </c>
      <c r="K120" s="39">
        <f t="shared" si="11"/>
        <v>5.3571428571428568E-2</v>
      </c>
    </row>
    <row r="121" spans="1:11" x14ac:dyDescent="0.25">
      <c r="A121" s="34" t="s">
        <v>439</v>
      </c>
      <c r="B121" s="35">
        <v>2</v>
      </c>
      <c r="C121" s="146">
        <f>IF(B135=0, "-", B121/B135)</f>
        <v>3.937007874015748E-3</v>
      </c>
      <c r="D121" s="35">
        <v>0</v>
      </c>
      <c r="E121" s="39">
        <f>IF(D135=0, "-", D121/D135)</f>
        <v>0</v>
      </c>
      <c r="F121" s="136">
        <v>3</v>
      </c>
      <c r="G121" s="146">
        <f>IF(F135=0, "-", F121/F135)</f>
        <v>1.8879798615481435E-3</v>
      </c>
      <c r="H121" s="35">
        <v>0</v>
      </c>
      <c r="I121" s="39">
        <f>IF(H135=0, "-", H121/H135)</f>
        <v>0</v>
      </c>
      <c r="J121" s="38" t="str">
        <f t="shared" si="10"/>
        <v>-</v>
      </c>
      <c r="K121" s="39" t="str">
        <f t="shared" si="11"/>
        <v>-</v>
      </c>
    </row>
    <row r="122" spans="1:11" x14ac:dyDescent="0.25">
      <c r="A122" s="34" t="s">
        <v>440</v>
      </c>
      <c r="B122" s="35">
        <v>13</v>
      </c>
      <c r="C122" s="146">
        <f>IF(B135=0, "-", B122/B135)</f>
        <v>2.5590551181102362E-2</v>
      </c>
      <c r="D122" s="35">
        <v>17</v>
      </c>
      <c r="E122" s="39">
        <f>IF(D135=0, "-", D122/D135)</f>
        <v>1.1980267794221282E-2</v>
      </c>
      <c r="F122" s="136">
        <v>34</v>
      </c>
      <c r="G122" s="146">
        <f>IF(F135=0, "-", F122/F135)</f>
        <v>2.1397105097545627E-2</v>
      </c>
      <c r="H122" s="35">
        <v>64</v>
      </c>
      <c r="I122" s="39">
        <f>IF(H135=0, "-", H122/H135)</f>
        <v>2.5177025963808025E-2</v>
      </c>
      <c r="J122" s="38">
        <f t="shared" si="10"/>
        <v>-0.23529411764705882</v>
      </c>
      <c r="K122" s="39">
        <f t="shared" si="11"/>
        <v>-0.46875</v>
      </c>
    </row>
    <row r="123" spans="1:11" x14ac:dyDescent="0.25">
      <c r="A123" s="34" t="s">
        <v>441</v>
      </c>
      <c r="B123" s="35">
        <v>23</v>
      </c>
      <c r="C123" s="146">
        <f>IF(B135=0, "-", B123/B135)</f>
        <v>4.5275590551181105E-2</v>
      </c>
      <c r="D123" s="35">
        <v>39</v>
      </c>
      <c r="E123" s="39">
        <f>IF(D135=0, "-", D123/D135)</f>
        <v>2.748414376321353E-2</v>
      </c>
      <c r="F123" s="136">
        <v>94</v>
      </c>
      <c r="G123" s="146">
        <f>IF(F135=0, "-", F123/F135)</f>
        <v>5.9156702328508497E-2</v>
      </c>
      <c r="H123" s="35">
        <v>93</v>
      </c>
      <c r="I123" s="39">
        <f>IF(H135=0, "-", H123/H135)</f>
        <v>3.6585365853658534E-2</v>
      </c>
      <c r="J123" s="38">
        <f t="shared" si="10"/>
        <v>-0.41025641025641024</v>
      </c>
      <c r="K123" s="39">
        <f t="shared" si="11"/>
        <v>1.0752688172043012E-2</v>
      </c>
    </row>
    <row r="124" spans="1:11" x14ac:dyDescent="0.25">
      <c r="A124" s="34" t="s">
        <v>442</v>
      </c>
      <c r="B124" s="35">
        <v>14</v>
      </c>
      <c r="C124" s="146">
        <f>IF(B135=0, "-", B124/B135)</f>
        <v>2.7559055118110236E-2</v>
      </c>
      <c r="D124" s="35">
        <v>376</v>
      </c>
      <c r="E124" s="39">
        <f>IF(D135=0, "-", D124/D135)</f>
        <v>0.26497533474277662</v>
      </c>
      <c r="F124" s="136">
        <v>44</v>
      </c>
      <c r="G124" s="146">
        <f>IF(F135=0, "-", F124/F135)</f>
        <v>2.7690371302706105E-2</v>
      </c>
      <c r="H124" s="35">
        <v>426</v>
      </c>
      <c r="I124" s="39">
        <f>IF(H135=0, "-", H124/H135)</f>
        <v>0.16758457907159716</v>
      </c>
      <c r="J124" s="38">
        <f t="shared" si="10"/>
        <v>-0.96276595744680848</v>
      </c>
      <c r="K124" s="39">
        <f t="shared" si="11"/>
        <v>-0.89671361502347413</v>
      </c>
    </row>
    <row r="125" spans="1:11" x14ac:dyDescent="0.25">
      <c r="A125" s="34" t="s">
        <v>443</v>
      </c>
      <c r="B125" s="35">
        <v>82</v>
      </c>
      <c r="C125" s="146">
        <f>IF(B135=0, "-", B125/B135)</f>
        <v>0.16141732283464566</v>
      </c>
      <c r="D125" s="35">
        <v>405</v>
      </c>
      <c r="E125" s="39">
        <f>IF(D135=0, "-", D125/D135)</f>
        <v>0.28541226215644822</v>
      </c>
      <c r="F125" s="136">
        <v>209</v>
      </c>
      <c r="G125" s="146">
        <f>IF(F135=0, "-", F125/F135)</f>
        <v>0.131529263687854</v>
      </c>
      <c r="H125" s="35">
        <v>505</v>
      </c>
      <c r="I125" s="39">
        <f>IF(H135=0, "-", H125/H135)</f>
        <v>0.1986624704956727</v>
      </c>
      <c r="J125" s="38">
        <f t="shared" si="10"/>
        <v>-0.79753086419753083</v>
      </c>
      <c r="K125" s="39">
        <f t="shared" si="11"/>
        <v>-0.5861386138613861</v>
      </c>
    </row>
    <row r="126" spans="1:11" x14ac:dyDescent="0.25">
      <c r="A126" s="34" t="s">
        <v>444</v>
      </c>
      <c r="B126" s="35">
        <v>5</v>
      </c>
      <c r="C126" s="146">
        <f>IF(B135=0, "-", B126/B135)</f>
        <v>9.8425196850393699E-3</v>
      </c>
      <c r="D126" s="35">
        <v>17</v>
      </c>
      <c r="E126" s="39">
        <f>IF(D135=0, "-", D126/D135)</f>
        <v>1.1980267794221282E-2</v>
      </c>
      <c r="F126" s="136">
        <v>14</v>
      </c>
      <c r="G126" s="146">
        <f>IF(F135=0, "-", F126/F135)</f>
        <v>8.8105726872246704E-3</v>
      </c>
      <c r="H126" s="35">
        <v>31</v>
      </c>
      <c r="I126" s="39">
        <f>IF(H135=0, "-", H126/H135)</f>
        <v>1.2195121951219513E-2</v>
      </c>
      <c r="J126" s="38">
        <f t="shared" si="10"/>
        <v>-0.70588235294117652</v>
      </c>
      <c r="K126" s="39">
        <f t="shared" si="11"/>
        <v>-0.54838709677419351</v>
      </c>
    </row>
    <row r="127" spans="1:11" x14ac:dyDescent="0.25">
      <c r="A127" s="34" t="s">
        <v>445</v>
      </c>
      <c r="B127" s="35">
        <v>5</v>
      </c>
      <c r="C127" s="146">
        <f>IF(B135=0, "-", B127/B135)</f>
        <v>9.8425196850393699E-3</v>
      </c>
      <c r="D127" s="35">
        <v>9</v>
      </c>
      <c r="E127" s="39">
        <f>IF(D135=0, "-", D127/D135)</f>
        <v>6.3424947145877377E-3</v>
      </c>
      <c r="F127" s="136">
        <v>22</v>
      </c>
      <c r="G127" s="146">
        <f>IF(F135=0, "-", F127/F135)</f>
        <v>1.3845185651353053E-2</v>
      </c>
      <c r="H127" s="35">
        <v>23</v>
      </c>
      <c r="I127" s="39">
        <f>IF(H135=0, "-", H127/H135)</f>
        <v>9.0479937057435095E-3</v>
      </c>
      <c r="J127" s="38">
        <f t="shared" si="10"/>
        <v>-0.44444444444444442</v>
      </c>
      <c r="K127" s="39">
        <f t="shared" si="11"/>
        <v>-4.3478260869565216E-2</v>
      </c>
    </row>
    <row r="128" spans="1:11" x14ac:dyDescent="0.25">
      <c r="A128" s="34" t="s">
        <v>446</v>
      </c>
      <c r="B128" s="35">
        <v>31</v>
      </c>
      <c r="C128" s="146">
        <f>IF(B135=0, "-", B128/B135)</f>
        <v>6.1023622047244097E-2</v>
      </c>
      <c r="D128" s="35">
        <v>95</v>
      </c>
      <c r="E128" s="39">
        <f>IF(D135=0, "-", D128/D135)</f>
        <v>6.6948555320648348E-2</v>
      </c>
      <c r="F128" s="136">
        <v>100</v>
      </c>
      <c r="G128" s="146">
        <f>IF(F135=0, "-", F128/F135)</f>
        <v>6.2932662051604776E-2</v>
      </c>
      <c r="H128" s="35">
        <v>184</v>
      </c>
      <c r="I128" s="39">
        <f>IF(H135=0, "-", H128/H135)</f>
        <v>7.2383949645948076E-2</v>
      </c>
      <c r="J128" s="38">
        <f t="shared" si="10"/>
        <v>-0.67368421052631577</v>
      </c>
      <c r="K128" s="39">
        <f t="shared" si="11"/>
        <v>-0.45652173913043476</v>
      </c>
    </row>
    <row r="129" spans="1:11" x14ac:dyDescent="0.25">
      <c r="A129" s="34" t="s">
        <v>447</v>
      </c>
      <c r="B129" s="35">
        <v>14</v>
      </c>
      <c r="C129" s="146">
        <f>IF(B135=0, "-", B129/B135)</f>
        <v>2.7559055118110236E-2</v>
      </c>
      <c r="D129" s="35">
        <v>29</v>
      </c>
      <c r="E129" s="39">
        <f>IF(D135=0, "-", D129/D135)</f>
        <v>2.0436927413671601E-2</v>
      </c>
      <c r="F129" s="136">
        <v>38</v>
      </c>
      <c r="G129" s="146">
        <f>IF(F135=0, "-", F129/F135)</f>
        <v>2.3914411579609818E-2</v>
      </c>
      <c r="H129" s="35">
        <v>57</v>
      </c>
      <c r="I129" s="39">
        <f>IF(H135=0, "-", H129/H135)</f>
        <v>2.2423288749016522E-2</v>
      </c>
      <c r="J129" s="38">
        <f t="shared" si="10"/>
        <v>-0.51724137931034486</v>
      </c>
      <c r="K129" s="39">
        <f t="shared" si="11"/>
        <v>-0.33333333333333331</v>
      </c>
    </row>
    <row r="130" spans="1:11" x14ac:dyDescent="0.25">
      <c r="A130" s="34" t="s">
        <v>448</v>
      </c>
      <c r="B130" s="35">
        <v>54</v>
      </c>
      <c r="C130" s="146">
        <f>IF(B135=0, "-", B130/B135)</f>
        <v>0.1062992125984252</v>
      </c>
      <c r="D130" s="35">
        <v>63</v>
      </c>
      <c r="E130" s="39">
        <f>IF(D135=0, "-", D130/D135)</f>
        <v>4.4397463002114168E-2</v>
      </c>
      <c r="F130" s="136">
        <v>189</v>
      </c>
      <c r="G130" s="146">
        <f>IF(F135=0, "-", F130/F135)</f>
        <v>0.11894273127753303</v>
      </c>
      <c r="H130" s="35">
        <v>233</v>
      </c>
      <c r="I130" s="39">
        <f>IF(H135=0, "-", H130/H135)</f>
        <v>9.1660110149488591E-2</v>
      </c>
      <c r="J130" s="38">
        <f t="shared" si="10"/>
        <v>-0.14285714285714285</v>
      </c>
      <c r="K130" s="39">
        <f t="shared" si="11"/>
        <v>-0.18884120171673821</v>
      </c>
    </row>
    <row r="131" spans="1:11" x14ac:dyDescent="0.25">
      <c r="A131" s="34" t="s">
        <v>449</v>
      </c>
      <c r="B131" s="35">
        <v>82</v>
      </c>
      <c r="C131" s="146">
        <f>IF(B135=0, "-", B131/B135)</f>
        <v>0.16141732283464566</v>
      </c>
      <c r="D131" s="35">
        <v>132</v>
      </c>
      <c r="E131" s="39">
        <f>IF(D135=0, "-", D131/D135)</f>
        <v>9.3023255813953487E-2</v>
      </c>
      <c r="F131" s="136">
        <v>253</v>
      </c>
      <c r="G131" s="146">
        <f>IF(F135=0, "-", F131/F135)</f>
        <v>0.1592196349905601</v>
      </c>
      <c r="H131" s="35">
        <v>330</v>
      </c>
      <c r="I131" s="39">
        <f>IF(H135=0, "-", H131/H135)</f>
        <v>0.12981904012588513</v>
      </c>
      <c r="J131" s="38">
        <f t="shared" si="10"/>
        <v>-0.37878787878787878</v>
      </c>
      <c r="K131" s="39">
        <f t="shared" si="11"/>
        <v>-0.23333333333333334</v>
      </c>
    </row>
    <row r="132" spans="1:11" x14ac:dyDescent="0.25">
      <c r="A132" s="34" t="s">
        <v>450</v>
      </c>
      <c r="B132" s="35">
        <v>0</v>
      </c>
      <c r="C132" s="146">
        <f>IF(B135=0, "-", B132/B135)</f>
        <v>0</v>
      </c>
      <c r="D132" s="35">
        <v>0</v>
      </c>
      <c r="E132" s="39">
        <f>IF(D135=0, "-", D132/D135)</f>
        <v>0</v>
      </c>
      <c r="F132" s="136">
        <v>0</v>
      </c>
      <c r="G132" s="146">
        <f>IF(F135=0, "-", F132/F135)</f>
        <v>0</v>
      </c>
      <c r="H132" s="35">
        <v>1</v>
      </c>
      <c r="I132" s="39">
        <f>IF(H135=0, "-", H132/H135)</f>
        <v>3.9339103068450039E-4</v>
      </c>
      <c r="J132" s="38" t="str">
        <f t="shared" si="10"/>
        <v>-</v>
      </c>
      <c r="K132" s="39">
        <f t="shared" si="11"/>
        <v>-1</v>
      </c>
    </row>
    <row r="133" spans="1:11" x14ac:dyDescent="0.25">
      <c r="A133" s="34" t="s">
        <v>451</v>
      </c>
      <c r="B133" s="35">
        <v>10</v>
      </c>
      <c r="C133" s="146">
        <f>IF(B135=0, "-", B133/B135)</f>
        <v>1.968503937007874E-2</v>
      </c>
      <c r="D133" s="35">
        <v>12</v>
      </c>
      <c r="E133" s="39">
        <f>IF(D135=0, "-", D133/D135)</f>
        <v>8.4566596194503175E-3</v>
      </c>
      <c r="F133" s="136">
        <v>43</v>
      </c>
      <c r="G133" s="146">
        <f>IF(F135=0, "-", F133/F135)</f>
        <v>2.7061044682190057E-2</v>
      </c>
      <c r="H133" s="35">
        <v>43</v>
      </c>
      <c r="I133" s="39">
        <f>IF(H135=0, "-", H133/H135)</f>
        <v>1.6915814319433516E-2</v>
      </c>
      <c r="J133" s="38">
        <f t="shared" si="10"/>
        <v>-0.16666666666666666</v>
      </c>
      <c r="K133" s="39">
        <f t="shared" si="11"/>
        <v>0</v>
      </c>
    </row>
    <row r="134" spans="1:11" x14ac:dyDescent="0.25">
      <c r="A134" s="137"/>
      <c r="B134" s="40"/>
      <c r="D134" s="40"/>
      <c r="E134" s="44"/>
      <c r="F134" s="138"/>
      <c r="H134" s="40"/>
      <c r="I134" s="44"/>
      <c r="J134" s="43"/>
      <c r="K134" s="44"/>
    </row>
    <row r="135" spans="1:11" s="52" customFormat="1" ht="13" x14ac:dyDescent="0.3">
      <c r="A135" s="139" t="s">
        <v>452</v>
      </c>
      <c r="B135" s="46">
        <f>SUM(B110:B134)</f>
        <v>508</v>
      </c>
      <c r="C135" s="140">
        <f>B135/4991</f>
        <v>0.10178320977759968</v>
      </c>
      <c r="D135" s="46">
        <f>SUM(D110:D134)</f>
        <v>1419</v>
      </c>
      <c r="E135" s="141">
        <f>D135/6927</f>
        <v>0.20485058466868775</v>
      </c>
      <c r="F135" s="128">
        <f>SUM(F110:F134)</f>
        <v>1589</v>
      </c>
      <c r="G135" s="142">
        <f>F135/14607</f>
        <v>0.10878345998493873</v>
      </c>
      <c r="H135" s="46">
        <f>SUM(H110:H134)</f>
        <v>2542</v>
      </c>
      <c r="I135" s="141">
        <f>H135/17352</f>
        <v>0.14649608114338405</v>
      </c>
      <c r="J135" s="49">
        <f>IF(D135=0, "-", IF((B135-D135)/D135&lt;10, (B135-D135)/D135, "&gt;999%"))</f>
        <v>-0.64200140944326989</v>
      </c>
      <c r="K135" s="50">
        <f>IF(H135=0, "-", IF((F135-H135)/H135&lt;10, (F135-H135)/H135, "&gt;999%"))</f>
        <v>-0.37490165224232885</v>
      </c>
    </row>
    <row r="136" spans="1:11" x14ac:dyDescent="0.25">
      <c r="B136" s="138"/>
      <c r="D136" s="138"/>
      <c r="F136" s="138"/>
      <c r="H136" s="138"/>
    </row>
    <row r="137" spans="1:11" ht="13" x14ac:dyDescent="0.3">
      <c r="A137" s="131" t="s">
        <v>453</v>
      </c>
      <c r="B137" s="132" t="s">
        <v>163</v>
      </c>
      <c r="C137" s="133" t="s">
        <v>164</v>
      </c>
      <c r="D137" s="132" t="s">
        <v>163</v>
      </c>
      <c r="E137" s="134" t="s">
        <v>164</v>
      </c>
      <c r="F137" s="133" t="s">
        <v>163</v>
      </c>
      <c r="G137" s="133" t="s">
        <v>164</v>
      </c>
      <c r="H137" s="132" t="s">
        <v>163</v>
      </c>
      <c r="I137" s="134" t="s">
        <v>164</v>
      </c>
      <c r="J137" s="132"/>
      <c r="K137" s="134"/>
    </row>
    <row r="138" spans="1:11" x14ac:dyDescent="0.25">
      <c r="A138" s="34" t="s">
        <v>454</v>
      </c>
      <c r="B138" s="35">
        <v>1</v>
      </c>
      <c r="C138" s="146">
        <f>IF(B153=0, "-", B138/B153)</f>
        <v>2.6315789473684209E-2</v>
      </c>
      <c r="D138" s="35">
        <v>2</v>
      </c>
      <c r="E138" s="39">
        <f>IF(D153=0, "-", D138/D153)</f>
        <v>3.5087719298245612E-2</v>
      </c>
      <c r="F138" s="136">
        <v>13</v>
      </c>
      <c r="G138" s="146">
        <f>IF(F153=0, "-", F138/F153)</f>
        <v>8.5526315789473686E-2</v>
      </c>
      <c r="H138" s="35">
        <v>3</v>
      </c>
      <c r="I138" s="39">
        <f>IF(H153=0, "-", H138/H153)</f>
        <v>2.1126760563380281E-2</v>
      </c>
      <c r="J138" s="38">
        <f t="shared" ref="J138:J151" si="12">IF(D138=0, "-", IF((B138-D138)/D138&lt;10, (B138-D138)/D138, "&gt;999%"))</f>
        <v>-0.5</v>
      </c>
      <c r="K138" s="39">
        <f t="shared" ref="K138:K151" si="13">IF(H138=0, "-", IF((F138-H138)/H138&lt;10, (F138-H138)/H138, "&gt;999%"))</f>
        <v>3.3333333333333335</v>
      </c>
    </row>
    <row r="139" spans="1:11" x14ac:dyDescent="0.25">
      <c r="A139" s="34" t="s">
        <v>455</v>
      </c>
      <c r="B139" s="35">
        <v>5</v>
      </c>
      <c r="C139" s="146">
        <f>IF(B153=0, "-", B139/B153)</f>
        <v>0.13157894736842105</v>
      </c>
      <c r="D139" s="35">
        <v>11</v>
      </c>
      <c r="E139" s="39">
        <f>IF(D153=0, "-", D139/D153)</f>
        <v>0.19298245614035087</v>
      </c>
      <c r="F139" s="136">
        <v>17</v>
      </c>
      <c r="G139" s="146">
        <f>IF(F153=0, "-", F139/F153)</f>
        <v>0.1118421052631579</v>
      </c>
      <c r="H139" s="35">
        <v>32</v>
      </c>
      <c r="I139" s="39">
        <f>IF(H153=0, "-", H139/H153)</f>
        <v>0.22535211267605634</v>
      </c>
      <c r="J139" s="38">
        <f t="shared" si="12"/>
        <v>-0.54545454545454541</v>
      </c>
      <c r="K139" s="39">
        <f t="shared" si="13"/>
        <v>-0.46875</v>
      </c>
    </row>
    <row r="140" spans="1:11" x14ac:dyDescent="0.25">
      <c r="A140" s="34" t="s">
        <v>456</v>
      </c>
      <c r="B140" s="35">
        <v>2</v>
      </c>
      <c r="C140" s="146">
        <f>IF(B153=0, "-", B140/B153)</f>
        <v>5.2631578947368418E-2</v>
      </c>
      <c r="D140" s="35">
        <v>0</v>
      </c>
      <c r="E140" s="39">
        <f>IF(D153=0, "-", D140/D153)</f>
        <v>0</v>
      </c>
      <c r="F140" s="136">
        <v>3</v>
      </c>
      <c r="G140" s="146">
        <f>IF(F153=0, "-", F140/F153)</f>
        <v>1.9736842105263157E-2</v>
      </c>
      <c r="H140" s="35">
        <v>0</v>
      </c>
      <c r="I140" s="39">
        <f>IF(H153=0, "-", H140/H153)</f>
        <v>0</v>
      </c>
      <c r="J140" s="38" t="str">
        <f t="shared" si="12"/>
        <v>-</v>
      </c>
      <c r="K140" s="39" t="str">
        <f t="shared" si="13"/>
        <v>-</v>
      </c>
    </row>
    <row r="141" spans="1:11" x14ac:dyDescent="0.25">
      <c r="A141" s="34" t="s">
        <v>457</v>
      </c>
      <c r="B141" s="35">
        <v>0</v>
      </c>
      <c r="C141" s="146">
        <f>IF(B153=0, "-", B141/B153)</f>
        <v>0</v>
      </c>
      <c r="D141" s="35">
        <v>2</v>
      </c>
      <c r="E141" s="39">
        <f>IF(D153=0, "-", D141/D153)</f>
        <v>3.5087719298245612E-2</v>
      </c>
      <c r="F141" s="136">
        <v>1</v>
      </c>
      <c r="G141" s="146">
        <f>IF(F153=0, "-", F141/F153)</f>
        <v>6.5789473684210523E-3</v>
      </c>
      <c r="H141" s="35">
        <v>11</v>
      </c>
      <c r="I141" s="39">
        <f>IF(H153=0, "-", H141/H153)</f>
        <v>7.746478873239436E-2</v>
      </c>
      <c r="J141" s="38">
        <f t="shared" si="12"/>
        <v>-1</v>
      </c>
      <c r="K141" s="39">
        <f t="shared" si="13"/>
        <v>-0.90909090909090906</v>
      </c>
    </row>
    <row r="142" spans="1:11" x14ac:dyDescent="0.25">
      <c r="A142" s="34" t="s">
        <v>458</v>
      </c>
      <c r="B142" s="35">
        <v>1</v>
      </c>
      <c r="C142" s="146">
        <f>IF(B153=0, "-", B142/B153)</f>
        <v>2.6315789473684209E-2</v>
      </c>
      <c r="D142" s="35">
        <v>0</v>
      </c>
      <c r="E142" s="39">
        <f>IF(D153=0, "-", D142/D153)</f>
        <v>0</v>
      </c>
      <c r="F142" s="136">
        <v>1</v>
      </c>
      <c r="G142" s="146">
        <f>IF(F153=0, "-", F142/F153)</f>
        <v>6.5789473684210523E-3</v>
      </c>
      <c r="H142" s="35">
        <v>0</v>
      </c>
      <c r="I142" s="39">
        <f>IF(H153=0, "-", H142/H153)</f>
        <v>0</v>
      </c>
      <c r="J142" s="38" t="str">
        <f t="shared" si="12"/>
        <v>-</v>
      </c>
      <c r="K142" s="39" t="str">
        <f t="shared" si="13"/>
        <v>-</v>
      </c>
    </row>
    <row r="143" spans="1:11" x14ac:dyDescent="0.25">
      <c r="A143" s="34" t="s">
        <v>459</v>
      </c>
      <c r="B143" s="35">
        <v>4</v>
      </c>
      <c r="C143" s="146">
        <f>IF(B153=0, "-", B143/B153)</f>
        <v>0.10526315789473684</v>
      </c>
      <c r="D143" s="35">
        <v>21</v>
      </c>
      <c r="E143" s="39">
        <f>IF(D153=0, "-", D143/D153)</f>
        <v>0.36842105263157893</v>
      </c>
      <c r="F143" s="136">
        <v>14</v>
      </c>
      <c r="G143" s="146">
        <f>IF(F153=0, "-", F143/F153)</f>
        <v>9.2105263157894732E-2</v>
      </c>
      <c r="H143" s="35">
        <v>35</v>
      </c>
      <c r="I143" s="39">
        <f>IF(H153=0, "-", H143/H153)</f>
        <v>0.24647887323943662</v>
      </c>
      <c r="J143" s="38">
        <f t="shared" si="12"/>
        <v>-0.80952380952380953</v>
      </c>
      <c r="K143" s="39">
        <f t="shared" si="13"/>
        <v>-0.6</v>
      </c>
    </row>
    <row r="144" spans="1:11" x14ac:dyDescent="0.25">
      <c r="A144" s="34" t="s">
        <v>460</v>
      </c>
      <c r="B144" s="35">
        <v>1</v>
      </c>
      <c r="C144" s="146">
        <f>IF(B153=0, "-", B144/B153)</f>
        <v>2.6315789473684209E-2</v>
      </c>
      <c r="D144" s="35">
        <v>7</v>
      </c>
      <c r="E144" s="39">
        <f>IF(D153=0, "-", D144/D153)</f>
        <v>0.12280701754385964</v>
      </c>
      <c r="F144" s="136">
        <v>8</v>
      </c>
      <c r="G144" s="146">
        <f>IF(F153=0, "-", F144/F153)</f>
        <v>5.2631578947368418E-2</v>
      </c>
      <c r="H144" s="35">
        <v>13</v>
      </c>
      <c r="I144" s="39">
        <f>IF(H153=0, "-", H144/H153)</f>
        <v>9.154929577464789E-2</v>
      </c>
      <c r="J144" s="38">
        <f t="shared" si="12"/>
        <v>-0.8571428571428571</v>
      </c>
      <c r="K144" s="39">
        <f t="shared" si="13"/>
        <v>-0.38461538461538464</v>
      </c>
    </row>
    <row r="145" spans="1:11" x14ac:dyDescent="0.25">
      <c r="A145" s="34" t="s">
        <v>461</v>
      </c>
      <c r="B145" s="35">
        <v>4</v>
      </c>
      <c r="C145" s="146">
        <f>IF(B153=0, "-", B145/B153)</f>
        <v>0.10526315789473684</v>
      </c>
      <c r="D145" s="35">
        <v>3</v>
      </c>
      <c r="E145" s="39">
        <f>IF(D153=0, "-", D145/D153)</f>
        <v>5.2631578947368418E-2</v>
      </c>
      <c r="F145" s="136">
        <v>10</v>
      </c>
      <c r="G145" s="146">
        <f>IF(F153=0, "-", F145/F153)</f>
        <v>6.5789473684210523E-2</v>
      </c>
      <c r="H145" s="35">
        <v>15</v>
      </c>
      <c r="I145" s="39">
        <f>IF(H153=0, "-", H145/H153)</f>
        <v>0.10563380281690141</v>
      </c>
      <c r="J145" s="38">
        <f t="shared" si="12"/>
        <v>0.33333333333333331</v>
      </c>
      <c r="K145" s="39">
        <f t="shared" si="13"/>
        <v>-0.33333333333333331</v>
      </c>
    </row>
    <row r="146" spans="1:11" x14ac:dyDescent="0.25">
      <c r="A146" s="34" t="s">
        <v>462</v>
      </c>
      <c r="B146" s="35">
        <v>0</v>
      </c>
      <c r="C146" s="146">
        <f>IF(B153=0, "-", B146/B153)</f>
        <v>0</v>
      </c>
      <c r="D146" s="35">
        <v>1</v>
      </c>
      <c r="E146" s="39">
        <f>IF(D153=0, "-", D146/D153)</f>
        <v>1.7543859649122806E-2</v>
      </c>
      <c r="F146" s="136">
        <v>2</v>
      </c>
      <c r="G146" s="146">
        <f>IF(F153=0, "-", F146/F153)</f>
        <v>1.3157894736842105E-2</v>
      </c>
      <c r="H146" s="35">
        <v>1</v>
      </c>
      <c r="I146" s="39">
        <f>IF(H153=0, "-", H146/H153)</f>
        <v>7.0422535211267607E-3</v>
      </c>
      <c r="J146" s="38">
        <f t="shared" si="12"/>
        <v>-1</v>
      </c>
      <c r="K146" s="39">
        <f t="shared" si="13"/>
        <v>1</v>
      </c>
    </row>
    <row r="147" spans="1:11" x14ac:dyDescent="0.25">
      <c r="A147" s="34" t="s">
        <v>463</v>
      </c>
      <c r="B147" s="35">
        <v>6</v>
      </c>
      <c r="C147" s="146">
        <f>IF(B153=0, "-", B147/B153)</f>
        <v>0.15789473684210525</v>
      </c>
      <c r="D147" s="35">
        <v>3</v>
      </c>
      <c r="E147" s="39">
        <f>IF(D153=0, "-", D147/D153)</f>
        <v>5.2631578947368418E-2</v>
      </c>
      <c r="F147" s="136">
        <v>33</v>
      </c>
      <c r="G147" s="146">
        <f>IF(F153=0, "-", F147/F153)</f>
        <v>0.21710526315789475</v>
      </c>
      <c r="H147" s="35">
        <v>7</v>
      </c>
      <c r="I147" s="39">
        <f>IF(H153=0, "-", H147/H153)</f>
        <v>4.9295774647887321E-2</v>
      </c>
      <c r="J147" s="38">
        <f t="shared" si="12"/>
        <v>1</v>
      </c>
      <c r="K147" s="39">
        <f t="shared" si="13"/>
        <v>3.7142857142857144</v>
      </c>
    </row>
    <row r="148" spans="1:11" x14ac:dyDescent="0.25">
      <c r="A148" s="34" t="s">
        <v>464</v>
      </c>
      <c r="B148" s="35">
        <v>0</v>
      </c>
      <c r="C148" s="146">
        <f>IF(B153=0, "-", B148/B153)</f>
        <v>0</v>
      </c>
      <c r="D148" s="35">
        <v>2</v>
      </c>
      <c r="E148" s="39">
        <f>IF(D153=0, "-", D148/D153)</f>
        <v>3.5087719298245612E-2</v>
      </c>
      <c r="F148" s="136">
        <v>0</v>
      </c>
      <c r="G148" s="146">
        <f>IF(F153=0, "-", F148/F153)</f>
        <v>0</v>
      </c>
      <c r="H148" s="35">
        <v>4</v>
      </c>
      <c r="I148" s="39">
        <f>IF(H153=0, "-", H148/H153)</f>
        <v>2.8169014084507043E-2</v>
      </c>
      <c r="J148" s="38">
        <f t="shared" si="12"/>
        <v>-1</v>
      </c>
      <c r="K148" s="39">
        <f t="shared" si="13"/>
        <v>-1</v>
      </c>
    </row>
    <row r="149" spans="1:11" x14ac:dyDescent="0.25">
      <c r="A149" s="34" t="s">
        <v>465</v>
      </c>
      <c r="B149" s="35">
        <v>7</v>
      </c>
      <c r="C149" s="146">
        <f>IF(B153=0, "-", B149/B153)</f>
        <v>0.18421052631578946</v>
      </c>
      <c r="D149" s="35">
        <v>5</v>
      </c>
      <c r="E149" s="39">
        <f>IF(D153=0, "-", D149/D153)</f>
        <v>8.771929824561403E-2</v>
      </c>
      <c r="F149" s="136">
        <v>24</v>
      </c>
      <c r="G149" s="146">
        <f>IF(F153=0, "-", F149/F153)</f>
        <v>0.15789473684210525</v>
      </c>
      <c r="H149" s="35">
        <v>15</v>
      </c>
      <c r="I149" s="39">
        <f>IF(H153=0, "-", H149/H153)</f>
        <v>0.10563380281690141</v>
      </c>
      <c r="J149" s="38">
        <f t="shared" si="12"/>
        <v>0.4</v>
      </c>
      <c r="K149" s="39">
        <f t="shared" si="13"/>
        <v>0.6</v>
      </c>
    </row>
    <row r="150" spans="1:11" x14ac:dyDescent="0.25">
      <c r="A150" s="34" t="s">
        <v>466</v>
      </c>
      <c r="B150" s="35">
        <v>5</v>
      </c>
      <c r="C150" s="146">
        <f>IF(B153=0, "-", B150/B153)</f>
        <v>0.13157894736842105</v>
      </c>
      <c r="D150" s="35">
        <v>0</v>
      </c>
      <c r="E150" s="39">
        <f>IF(D153=0, "-", D150/D153)</f>
        <v>0</v>
      </c>
      <c r="F150" s="136">
        <v>19</v>
      </c>
      <c r="G150" s="146">
        <f>IF(F153=0, "-", F150/F153)</f>
        <v>0.125</v>
      </c>
      <c r="H150" s="35">
        <v>1</v>
      </c>
      <c r="I150" s="39">
        <f>IF(H153=0, "-", H150/H153)</f>
        <v>7.0422535211267607E-3</v>
      </c>
      <c r="J150" s="38" t="str">
        <f t="shared" si="12"/>
        <v>-</v>
      </c>
      <c r="K150" s="39" t="str">
        <f t="shared" si="13"/>
        <v>&gt;999%</v>
      </c>
    </row>
    <row r="151" spans="1:11" x14ac:dyDescent="0.25">
      <c r="A151" s="34" t="s">
        <v>467</v>
      </c>
      <c r="B151" s="35">
        <v>2</v>
      </c>
      <c r="C151" s="146">
        <f>IF(B153=0, "-", B151/B153)</f>
        <v>5.2631578947368418E-2</v>
      </c>
      <c r="D151" s="35">
        <v>0</v>
      </c>
      <c r="E151" s="39">
        <f>IF(D153=0, "-", D151/D153)</f>
        <v>0</v>
      </c>
      <c r="F151" s="136">
        <v>7</v>
      </c>
      <c r="G151" s="146">
        <f>IF(F153=0, "-", F151/F153)</f>
        <v>4.6052631578947366E-2</v>
      </c>
      <c r="H151" s="35">
        <v>5</v>
      </c>
      <c r="I151" s="39">
        <f>IF(H153=0, "-", H151/H153)</f>
        <v>3.5211267605633804E-2</v>
      </c>
      <c r="J151" s="38" t="str">
        <f t="shared" si="12"/>
        <v>-</v>
      </c>
      <c r="K151" s="39">
        <f t="shared" si="13"/>
        <v>0.4</v>
      </c>
    </row>
    <row r="152" spans="1:11" x14ac:dyDescent="0.25">
      <c r="A152" s="137"/>
      <c r="B152" s="40"/>
      <c r="D152" s="40"/>
      <c r="E152" s="44"/>
      <c r="F152" s="138"/>
      <c r="H152" s="40"/>
      <c r="I152" s="44"/>
      <c r="J152" s="43"/>
      <c r="K152" s="44"/>
    </row>
    <row r="153" spans="1:11" s="52" customFormat="1" ht="13" x14ac:dyDescent="0.3">
      <c r="A153" s="139" t="s">
        <v>468</v>
      </c>
      <c r="B153" s="46">
        <f>SUM(B138:B152)</f>
        <v>38</v>
      </c>
      <c r="C153" s="140">
        <f>B153/4991</f>
        <v>7.613704668403126E-3</v>
      </c>
      <c r="D153" s="46">
        <f>SUM(D138:D152)</f>
        <v>57</v>
      </c>
      <c r="E153" s="141">
        <f>D153/6927</f>
        <v>8.2286704200952802E-3</v>
      </c>
      <c r="F153" s="128">
        <f>SUM(F138:F152)</f>
        <v>152</v>
      </c>
      <c r="G153" s="142">
        <f>F153/14607</f>
        <v>1.040596974053536E-2</v>
      </c>
      <c r="H153" s="46">
        <f>SUM(H138:H152)</f>
        <v>142</v>
      </c>
      <c r="I153" s="141">
        <f>H153/17352</f>
        <v>8.18349469801752E-3</v>
      </c>
      <c r="J153" s="49">
        <f>IF(D153=0, "-", IF((B153-D153)/D153&lt;10, (B153-D153)/D153, "&gt;999%"))</f>
        <v>-0.33333333333333331</v>
      </c>
      <c r="K153" s="50">
        <f>IF(H153=0, "-", IF((F153-H153)/H153&lt;10, (F153-H153)/H153, "&gt;999%"))</f>
        <v>7.0422535211267609E-2</v>
      </c>
    </row>
    <row r="154" spans="1:11" x14ac:dyDescent="0.25">
      <c r="B154" s="138"/>
      <c r="D154" s="138"/>
      <c r="F154" s="138"/>
      <c r="H154" s="138"/>
    </row>
    <row r="155" spans="1:11" s="52" customFormat="1" ht="13" x14ac:dyDescent="0.3">
      <c r="A155" s="139" t="s">
        <v>469</v>
      </c>
      <c r="B155" s="46">
        <v>546</v>
      </c>
      <c r="C155" s="140">
        <f>B155/4991</f>
        <v>0.1093969144460028</v>
      </c>
      <c r="D155" s="46">
        <v>1476</v>
      </c>
      <c r="E155" s="141">
        <f>D155/6927</f>
        <v>0.21307925508878303</v>
      </c>
      <c r="F155" s="128">
        <v>1741</v>
      </c>
      <c r="G155" s="142">
        <f>F155/14607</f>
        <v>0.11918942972547408</v>
      </c>
      <c r="H155" s="46">
        <v>2684</v>
      </c>
      <c r="I155" s="141">
        <f>H155/17352</f>
        <v>0.15467957584140157</v>
      </c>
      <c r="J155" s="49">
        <f>IF(D155=0, "-", IF((B155-D155)/D155&lt;10, (B155-D155)/D155, "&gt;999%"))</f>
        <v>-0.63008130081300817</v>
      </c>
      <c r="K155" s="50">
        <f>IF(H155=0, "-", IF((F155-H155)/H155&lt;10, (F155-H155)/H155, "&gt;999%"))</f>
        <v>-0.35134128166915052</v>
      </c>
    </row>
    <row r="156" spans="1:11" x14ac:dyDescent="0.25">
      <c r="B156" s="138"/>
      <c r="D156" s="138"/>
      <c r="F156" s="138"/>
      <c r="H156" s="138"/>
    </row>
    <row r="157" spans="1:11" ht="15.5" x14ac:dyDescent="0.35">
      <c r="A157" s="129" t="s">
        <v>39</v>
      </c>
      <c r="B157" s="22" t="s">
        <v>4</v>
      </c>
      <c r="C157" s="25"/>
      <c r="D157" s="25"/>
      <c r="E157" s="23"/>
      <c r="F157" s="22" t="s">
        <v>161</v>
      </c>
      <c r="G157" s="25"/>
      <c r="H157" s="25"/>
      <c r="I157" s="23"/>
      <c r="J157" s="22" t="s">
        <v>162</v>
      </c>
      <c r="K157" s="23"/>
    </row>
    <row r="158" spans="1:11" ht="13" x14ac:dyDescent="0.3">
      <c r="A158" s="30"/>
      <c r="B158" s="22">
        <f>VALUE(RIGHT($B$2, 4))</f>
        <v>2020</v>
      </c>
      <c r="C158" s="23"/>
      <c r="D158" s="22">
        <f>B158-1</f>
        <v>2019</v>
      </c>
      <c r="E158" s="130"/>
      <c r="F158" s="22">
        <f>B158</f>
        <v>2020</v>
      </c>
      <c r="G158" s="130"/>
      <c r="H158" s="22">
        <f>D158</f>
        <v>2019</v>
      </c>
      <c r="I158" s="130"/>
      <c r="J158" s="27" t="s">
        <v>8</v>
      </c>
      <c r="K158" s="28" t="s">
        <v>5</v>
      </c>
    </row>
    <row r="159" spans="1:11" ht="13" x14ac:dyDescent="0.3">
      <c r="A159" s="131" t="s">
        <v>470</v>
      </c>
      <c r="B159" s="132" t="s">
        <v>163</v>
      </c>
      <c r="C159" s="133" t="s">
        <v>164</v>
      </c>
      <c r="D159" s="132" t="s">
        <v>163</v>
      </c>
      <c r="E159" s="134" t="s">
        <v>164</v>
      </c>
      <c r="F159" s="133" t="s">
        <v>163</v>
      </c>
      <c r="G159" s="133" t="s">
        <v>164</v>
      </c>
      <c r="H159" s="132" t="s">
        <v>163</v>
      </c>
      <c r="I159" s="134" t="s">
        <v>164</v>
      </c>
      <c r="J159" s="132"/>
      <c r="K159" s="134"/>
    </row>
    <row r="160" spans="1:11" x14ac:dyDescent="0.25">
      <c r="A160" s="34" t="s">
        <v>471</v>
      </c>
      <c r="B160" s="35">
        <v>15</v>
      </c>
      <c r="C160" s="146">
        <f>IF(B163=0, "-", B160/B163)</f>
        <v>0.15151515151515152</v>
      </c>
      <c r="D160" s="35">
        <v>11</v>
      </c>
      <c r="E160" s="39">
        <f>IF(D163=0, "-", D160/D163)</f>
        <v>8.59375E-2</v>
      </c>
      <c r="F160" s="136">
        <v>23</v>
      </c>
      <c r="G160" s="146">
        <f>IF(F163=0, "-", F160/F163)</f>
        <v>8.1850533807829182E-2</v>
      </c>
      <c r="H160" s="35">
        <v>22</v>
      </c>
      <c r="I160" s="39">
        <f>IF(H163=0, "-", H160/H163)</f>
        <v>7.8853046594982074E-2</v>
      </c>
      <c r="J160" s="38">
        <f>IF(D160=0, "-", IF((B160-D160)/D160&lt;10, (B160-D160)/D160, "&gt;999%"))</f>
        <v>0.36363636363636365</v>
      </c>
      <c r="K160" s="39">
        <f>IF(H160=0, "-", IF((F160-H160)/H160&lt;10, (F160-H160)/H160, "&gt;999%"))</f>
        <v>4.5454545454545456E-2</v>
      </c>
    </row>
    <row r="161" spans="1:11" x14ac:dyDescent="0.25">
      <c r="A161" s="34" t="s">
        <v>472</v>
      </c>
      <c r="B161" s="35">
        <v>84</v>
      </c>
      <c r="C161" s="146">
        <f>IF(B163=0, "-", B161/B163)</f>
        <v>0.84848484848484851</v>
      </c>
      <c r="D161" s="35">
        <v>117</v>
      </c>
      <c r="E161" s="39">
        <f>IF(D163=0, "-", D161/D163)</f>
        <v>0.9140625</v>
      </c>
      <c r="F161" s="136">
        <v>258</v>
      </c>
      <c r="G161" s="146">
        <f>IF(F163=0, "-", F161/F163)</f>
        <v>0.91814946619217086</v>
      </c>
      <c r="H161" s="35">
        <v>257</v>
      </c>
      <c r="I161" s="39">
        <f>IF(H163=0, "-", H161/H163)</f>
        <v>0.92114695340501795</v>
      </c>
      <c r="J161" s="38">
        <f>IF(D161=0, "-", IF((B161-D161)/D161&lt;10, (B161-D161)/D161, "&gt;999%"))</f>
        <v>-0.28205128205128205</v>
      </c>
      <c r="K161" s="39">
        <f>IF(H161=0, "-", IF((F161-H161)/H161&lt;10, (F161-H161)/H161, "&gt;999%"))</f>
        <v>3.8910505836575876E-3</v>
      </c>
    </row>
    <row r="162" spans="1:11" x14ac:dyDescent="0.25">
      <c r="A162" s="137"/>
      <c r="B162" s="40"/>
      <c r="D162" s="40"/>
      <c r="E162" s="44"/>
      <c r="F162" s="138"/>
      <c r="H162" s="40"/>
      <c r="I162" s="44"/>
      <c r="J162" s="43"/>
      <c r="K162" s="44"/>
    </row>
    <row r="163" spans="1:11" s="52" customFormat="1" ht="13" x14ac:dyDescent="0.3">
      <c r="A163" s="139" t="s">
        <v>473</v>
      </c>
      <c r="B163" s="46">
        <f>SUM(B160:B162)</f>
        <v>99</v>
      </c>
      <c r="C163" s="140">
        <f>B163/4991</f>
        <v>1.9835704267681827E-2</v>
      </c>
      <c r="D163" s="46">
        <f>SUM(D160:D162)</f>
        <v>128</v>
      </c>
      <c r="E163" s="141">
        <f>D163/6927</f>
        <v>1.8478417785477118E-2</v>
      </c>
      <c r="F163" s="128">
        <f>SUM(F160:F162)</f>
        <v>281</v>
      </c>
      <c r="G163" s="142">
        <f>F163/14607</f>
        <v>1.9237351954542344E-2</v>
      </c>
      <c r="H163" s="46">
        <f>SUM(H160:H162)</f>
        <v>279</v>
      </c>
      <c r="I163" s="141">
        <f>H163/17352</f>
        <v>1.6078838174273857E-2</v>
      </c>
      <c r="J163" s="49">
        <f>IF(D163=0, "-", IF((B163-D163)/D163&lt;10, (B163-D163)/D163, "&gt;999%"))</f>
        <v>-0.2265625</v>
      </c>
      <c r="K163" s="50">
        <f>IF(H163=0, "-", IF((F163-H163)/H163&lt;10, (F163-H163)/H163, "&gt;999%"))</f>
        <v>7.1684587813620072E-3</v>
      </c>
    </row>
    <row r="164" spans="1:11" x14ac:dyDescent="0.25">
      <c r="B164" s="138"/>
      <c r="D164" s="138"/>
      <c r="F164" s="138"/>
      <c r="H164" s="138"/>
    </row>
    <row r="165" spans="1:11" ht="13" x14ac:dyDescent="0.3">
      <c r="A165" s="131" t="s">
        <v>474</v>
      </c>
      <c r="B165" s="132" t="s">
        <v>163</v>
      </c>
      <c r="C165" s="133" t="s">
        <v>164</v>
      </c>
      <c r="D165" s="132" t="s">
        <v>163</v>
      </c>
      <c r="E165" s="134" t="s">
        <v>164</v>
      </c>
      <c r="F165" s="133" t="s">
        <v>163</v>
      </c>
      <c r="G165" s="133" t="s">
        <v>164</v>
      </c>
      <c r="H165" s="132" t="s">
        <v>163</v>
      </c>
      <c r="I165" s="134" t="s">
        <v>164</v>
      </c>
      <c r="J165" s="132"/>
      <c r="K165" s="134"/>
    </row>
    <row r="166" spans="1:11" x14ac:dyDescent="0.25">
      <c r="A166" s="34" t="s">
        <v>475</v>
      </c>
      <c r="B166" s="35">
        <v>0</v>
      </c>
      <c r="C166" s="146">
        <f>IF(B175=0, "-", B166/B175)</f>
        <v>0</v>
      </c>
      <c r="D166" s="35">
        <v>5</v>
      </c>
      <c r="E166" s="39">
        <f>IF(D175=0, "-", D166/D175)</f>
        <v>0.23809523809523808</v>
      </c>
      <c r="F166" s="136">
        <v>1</v>
      </c>
      <c r="G166" s="146">
        <f>IF(F175=0, "-", F166/F175)</f>
        <v>3.7037037037037035E-2</v>
      </c>
      <c r="H166" s="35">
        <v>6</v>
      </c>
      <c r="I166" s="39">
        <f>IF(H175=0, "-", H166/H175)</f>
        <v>0.13636363636363635</v>
      </c>
      <c r="J166" s="38">
        <f t="shared" ref="J166:J173" si="14">IF(D166=0, "-", IF((B166-D166)/D166&lt;10, (B166-D166)/D166, "&gt;999%"))</f>
        <v>-1</v>
      </c>
      <c r="K166" s="39">
        <f t="shared" ref="K166:K173" si="15">IF(H166=0, "-", IF((F166-H166)/H166&lt;10, (F166-H166)/H166, "&gt;999%"))</f>
        <v>-0.83333333333333337</v>
      </c>
    </row>
    <row r="167" spans="1:11" x14ac:dyDescent="0.25">
      <c r="A167" s="34" t="s">
        <v>476</v>
      </c>
      <c r="B167" s="35">
        <v>0</v>
      </c>
      <c r="C167" s="146">
        <f>IF(B175=0, "-", B167/B175)</f>
        <v>0</v>
      </c>
      <c r="D167" s="35">
        <v>0</v>
      </c>
      <c r="E167" s="39">
        <f>IF(D175=0, "-", D167/D175)</f>
        <v>0</v>
      </c>
      <c r="F167" s="136">
        <v>0</v>
      </c>
      <c r="G167" s="146">
        <f>IF(F175=0, "-", F167/F175)</f>
        <v>0</v>
      </c>
      <c r="H167" s="35">
        <v>2</v>
      </c>
      <c r="I167" s="39">
        <f>IF(H175=0, "-", H167/H175)</f>
        <v>4.5454545454545456E-2</v>
      </c>
      <c r="J167" s="38" t="str">
        <f t="shared" si="14"/>
        <v>-</v>
      </c>
      <c r="K167" s="39">
        <f t="shared" si="15"/>
        <v>-1</v>
      </c>
    </row>
    <row r="168" spans="1:11" x14ac:dyDescent="0.25">
      <c r="A168" s="34" t="s">
        <v>477</v>
      </c>
      <c r="B168" s="35">
        <v>2</v>
      </c>
      <c r="C168" s="146">
        <f>IF(B175=0, "-", B168/B175)</f>
        <v>0.2</v>
      </c>
      <c r="D168" s="35">
        <v>0</v>
      </c>
      <c r="E168" s="39">
        <f>IF(D175=0, "-", D168/D175)</f>
        <v>0</v>
      </c>
      <c r="F168" s="136">
        <v>4</v>
      </c>
      <c r="G168" s="146">
        <f>IF(F175=0, "-", F168/F175)</f>
        <v>0.14814814814814814</v>
      </c>
      <c r="H168" s="35">
        <v>0</v>
      </c>
      <c r="I168" s="39">
        <f>IF(H175=0, "-", H168/H175)</f>
        <v>0</v>
      </c>
      <c r="J168" s="38" t="str">
        <f t="shared" si="14"/>
        <v>-</v>
      </c>
      <c r="K168" s="39" t="str">
        <f t="shared" si="15"/>
        <v>-</v>
      </c>
    </row>
    <row r="169" spans="1:11" x14ac:dyDescent="0.25">
      <c r="A169" s="34" t="s">
        <v>478</v>
      </c>
      <c r="B169" s="35">
        <v>5</v>
      </c>
      <c r="C169" s="146">
        <f>IF(B175=0, "-", B169/B175)</f>
        <v>0.5</v>
      </c>
      <c r="D169" s="35">
        <v>10</v>
      </c>
      <c r="E169" s="39">
        <f>IF(D175=0, "-", D169/D175)</f>
        <v>0.47619047619047616</v>
      </c>
      <c r="F169" s="136">
        <v>10</v>
      </c>
      <c r="G169" s="146">
        <f>IF(F175=0, "-", F169/F175)</f>
        <v>0.37037037037037035</v>
      </c>
      <c r="H169" s="35">
        <v>20</v>
      </c>
      <c r="I169" s="39">
        <f>IF(H175=0, "-", H169/H175)</f>
        <v>0.45454545454545453</v>
      </c>
      <c r="J169" s="38">
        <f t="shared" si="14"/>
        <v>-0.5</v>
      </c>
      <c r="K169" s="39">
        <f t="shared" si="15"/>
        <v>-0.5</v>
      </c>
    </row>
    <row r="170" spans="1:11" x14ac:dyDescent="0.25">
      <c r="A170" s="34" t="s">
        <v>479</v>
      </c>
      <c r="B170" s="35">
        <v>0</v>
      </c>
      <c r="C170" s="146">
        <f>IF(B175=0, "-", B170/B175)</f>
        <v>0</v>
      </c>
      <c r="D170" s="35">
        <v>1</v>
      </c>
      <c r="E170" s="39">
        <f>IF(D175=0, "-", D170/D175)</f>
        <v>4.7619047619047616E-2</v>
      </c>
      <c r="F170" s="136">
        <v>1</v>
      </c>
      <c r="G170" s="146">
        <f>IF(F175=0, "-", F170/F175)</f>
        <v>3.7037037037037035E-2</v>
      </c>
      <c r="H170" s="35">
        <v>4</v>
      </c>
      <c r="I170" s="39">
        <f>IF(H175=0, "-", H170/H175)</f>
        <v>9.0909090909090912E-2</v>
      </c>
      <c r="J170" s="38">
        <f t="shared" si="14"/>
        <v>-1</v>
      </c>
      <c r="K170" s="39">
        <f t="shared" si="15"/>
        <v>-0.75</v>
      </c>
    </row>
    <row r="171" spans="1:11" x14ac:dyDescent="0.25">
      <c r="A171" s="34" t="s">
        <v>480</v>
      </c>
      <c r="B171" s="35">
        <v>0</v>
      </c>
      <c r="C171" s="146">
        <f>IF(B175=0, "-", B171/B175)</f>
        <v>0</v>
      </c>
      <c r="D171" s="35">
        <v>2</v>
      </c>
      <c r="E171" s="39">
        <f>IF(D175=0, "-", D171/D175)</f>
        <v>9.5238095238095233E-2</v>
      </c>
      <c r="F171" s="136">
        <v>3</v>
      </c>
      <c r="G171" s="146">
        <f>IF(F175=0, "-", F171/F175)</f>
        <v>0.1111111111111111</v>
      </c>
      <c r="H171" s="35">
        <v>3</v>
      </c>
      <c r="I171" s="39">
        <f>IF(H175=0, "-", H171/H175)</f>
        <v>6.8181818181818177E-2</v>
      </c>
      <c r="J171" s="38">
        <f t="shared" si="14"/>
        <v>-1</v>
      </c>
      <c r="K171" s="39">
        <f t="shared" si="15"/>
        <v>0</v>
      </c>
    </row>
    <row r="172" spans="1:11" x14ac:dyDescent="0.25">
      <c r="A172" s="34" t="s">
        <v>481</v>
      </c>
      <c r="B172" s="35">
        <v>1</v>
      </c>
      <c r="C172" s="146">
        <f>IF(B175=0, "-", B172/B175)</f>
        <v>0.1</v>
      </c>
      <c r="D172" s="35">
        <v>2</v>
      </c>
      <c r="E172" s="39">
        <f>IF(D175=0, "-", D172/D175)</f>
        <v>9.5238095238095233E-2</v>
      </c>
      <c r="F172" s="136">
        <v>1</v>
      </c>
      <c r="G172" s="146">
        <f>IF(F175=0, "-", F172/F175)</f>
        <v>3.7037037037037035E-2</v>
      </c>
      <c r="H172" s="35">
        <v>6</v>
      </c>
      <c r="I172" s="39">
        <f>IF(H175=0, "-", H172/H175)</f>
        <v>0.13636363636363635</v>
      </c>
      <c r="J172" s="38">
        <f t="shared" si="14"/>
        <v>-0.5</v>
      </c>
      <c r="K172" s="39">
        <f t="shared" si="15"/>
        <v>-0.83333333333333337</v>
      </c>
    </row>
    <row r="173" spans="1:11" x14ac:dyDescent="0.25">
      <c r="A173" s="34" t="s">
        <v>482</v>
      </c>
      <c r="B173" s="35">
        <v>2</v>
      </c>
      <c r="C173" s="146">
        <f>IF(B175=0, "-", B173/B175)</f>
        <v>0.2</v>
      </c>
      <c r="D173" s="35">
        <v>1</v>
      </c>
      <c r="E173" s="39">
        <f>IF(D175=0, "-", D173/D175)</f>
        <v>4.7619047619047616E-2</v>
      </c>
      <c r="F173" s="136">
        <v>7</v>
      </c>
      <c r="G173" s="146">
        <f>IF(F175=0, "-", F173/F175)</f>
        <v>0.25925925925925924</v>
      </c>
      <c r="H173" s="35">
        <v>3</v>
      </c>
      <c r="I173" s="39">
        <f>IF(H175=0, "-", H173/H175)</f>
        <v>6.8181818181818177E-2</v>
      </c>
      <c r="J173" s="38">
        <f t="shared" si="14"/>
        <v>1</v>
      </c>
      <c r="K173" s="39">
        <f t="shared" si="15"/>
        <v>1.3333333333333333</v>
      </c>
    </row>
    <row r="174" spans="1:11" x14ac:dyDescent="0.25">
      <c r="A174" s="137"/>
      <c r="B174" s="40"/>
      <c r="D174" s="40"/>
      <c r="E174" s="44"/>
      <c r="F174" s="138"/>
      <c r="H174" s="40"/>
      <c r="I174" s="44"/>
      <c r="J174" s="43"/>
      <c r="K174" s="44"/>
    </row>
    <row r="175" spans="1:11" s="52" customFormat="1" ht="13" x14ac:dyDescent="0.3">
      <c r="A175" s="139" t="s">
        <v>483</v>
      </c>
      <c r="B175" s="46">
        <f>SUM(B166:B174)</f>
        <v>10</v>
      </c>
      <c r="C175" s="140">
        <f>B175/4991</f>
        <v>2.0036064916850332E-3</v>
      </c>
      <c r="D175" s="46">
        <f>SUM(D166:D174)</f>
        <v>21</v>
      </c>
      <c r="E175" s="141">
        <f>D175/6927</f>
        <v>3.0316154179298397E-3</v>
      </c>
      <c r="F175" s="128">
        <f>SUM(F166:F174)</f>
        <v>27</v>
      </c>
      <c r="G175" s="142">
        <f>F175/14607</f>
        <v>1.8484288354898336E-3</v>
      </c>
      <c r="H175" s="46">
        <f>SUM(H166:H174)</f>
        <v>44</v>
      </c>
      <c r="I175" s="141">
        <f>H175/17352</f>
        <v>2.5357307514983865E-3</v>
      </c>
      <c r="J175" s="49">
        <f>IF(D175=0, "-", IF((B175-D175)/D175&lt;10, (B175-D175)/D175, "&gt;999%"))</f>
        <v>-0.52380952380952384</v>
      </c>
      <c r="K175" s="50">
        <f>IF(H175=0, "-", IF((F175-H175)/H175&lt;10, (F175-H175)/H175, "&gt;999%"))</f>
        <v>-0.38636363636363635</v>
      </c>
    </row>
    <row r="176" spans="1:11" x14ac:dyDescent="0.25">
      <c r="B176" s="138"/>
      <c r="D176" s="138"/>
      <c r="F176" s="138"/>
      <c r="H176" s="138"/>
    </row>
    <row r="177" spans="1:11" s="52" customFormat="1" ht="13" x14ac:dyDescent="0.3">
      <c r="A177" s="139" t="s">
        <v>484</v>
      </c>
      <c r="B177" s="46">
        <v>109</v>
      </c>
      <c r="C177" s="140">
        <f>B177/4991</f>
        <v>2.1839310759366862E-2</v>
      </c>
      <c r="D177" s="46">
        <v>149</v>
      </c>
      <c r="E177" s="141">
        <f>D177/6927</f>
        <v>2.1510033203406959E-2</v>
      </c>
      <c r="F177" s="128">
        <v>308</v>
      </c>
      <c r="G177" s="142">
        <f>F177/14607</f>
        <v>2.1085780790032177E-2</v>
      </c>
      <c r="H177" s="46">
        <v>323</v>
      </c>
      <c r="I177" s="141">
        <f>H177/17352</f>
        <v>1.8614568925772245E-2</v>
      </c>
      <c r="J177" s="49">
        <f>IF(D177=0, "-", IF((B177-D177)/D177&lt;10, (B177-D177)/D177, "&gt;999%"))</f>
        <v>-0.26845637583892618</v>
      </c>
      <c r="K177" s="50">
        <f>IF(H177=0, "-", IF((F177-H177)/H177&lt;10, (F177-H177)/H177, "&gt;999%"))</f>
        <v>-4.6439628482972138E-2</v>
      </c>
    </row>
    <row r="178" spans="1:11" x14ac:dyDescent="0.25">
      <c r="B178" s="138"/>
      <c r="D178" s="138"/>
      <c r="F178" s="138"/>
      <c r="H178" s="138"/>
    </row>
    <row r="179" spans="1:11" ht="13" x14ac:dyDescent="0.3">
      <c r="A179" s="26" t="s">
        <v>485</v>
      </c>
      <c r="B179" s="46">
        <f>B183-B181</f>
        <v>2382</v>
      </c>
      <c r="C179" s="140">
        <f>B179/4991</f>
        <v>0.47725906631937487</v>
      </c>
      <c r="D179" s="46">
        <f>D183-D181</f>
        <v>3316</v>
      </c>
      <c r="E179" s="141">
        <f>D179/6927</f>
        <v>0.47870651075501658</v>
      </c>
      <c r="F179" s="128">
        <f>F183-F181</f>
        <v>6804</v>
      </c>
      <c r="G179" s="142">
        <f>F179/14607</f>
        <v>0.46580406654343809</v>
      </c>
      <c r="H179" s="46">
        <f>H183-H181</f>
        <v>7499</v>
      </c>
      <c r="I179" s="141">
        <f>H179/17352</f>
        <v>0.43216920239741818</v>
      </c>
      <c r="J179" s="49">
        <f>IF(D179=0, "-", IF((B179-D179)/D179&lt;10, (B179-D179)/D179, "&gt;999%"))</f>
        <v>-0.28166465621230397</v>
      </c>
      <c r="K179" s="50">
        <f>IF(H179=0, "-", IF((F179-H179)/H179&lt;10, (F179-H179)/H179, "&gt;999%"))</f>
        <v>-9.2679023869849317E-2</v>
      </c>
    </row>
    <row r="180" spans="1:11" ht="13" x14ac:dyDescent="0.3">
      <c r="A180" s="26"/>
      <c r="B180" s="46"/>
      <c r="C180" s="140"/>
      <c r="D180" s="46"/>
      <c r="E180" s="141"/>
      <c r="F180" s="128"/>
      <c r="G180" s="142"/>
      <c r="H180" s="46"/>
      <c r="I180" s="141"/>
      <c r="J180" s="49"/>
      <c r="K180" s="50"/>
    </row>
    <row r="181" spans="1:11" ht="13" x14ac:dyDescent="0.3">
      <c r="A181" s="26" t="s">
        <v>486</v>
      </c>
      <c r="B181" s="46">
        <v>177</v>
      </c>
      <c r="C181" s="140">
        <f>B181/4991</f>
        <v>3.5463834902825085E-2</v>
      </c>
      <c r="D181" s="46">
        <v>287</v>
      </c>
      <c r="E181" s="141">
        <f>D181/6927</f>
        <v>4.1432077378374475E-2</v>
      </c>
      <c r="F181" s="128">
        <v>569</v>
      </c>
      <c r="G181" s="142">
        <f>F181/14607</f>
        <v>3.8953926199767237E-2</v>
      </c>
      <c r="H181" s="46">
        <v>585</v>
      </c>
      <c r="I181" s="141">
        <f>H181/17352</f>
        <v>3.3713692946058089E-2</v>
      </c>
      <c r="J181" s="49">
        <f>IF(D181=0, "-", IF((B181-D181)/D181&lt;10, (B181-D181)/D181, "&gt;999%"))</f>
        <v>-0.38327526132404183</v>
      </c>
      <c r="K181" s="50">
        <f>IF(H181=0, "-", IF((F181-H181)/H181&lt;10, (F181-H181)/H181, "&gt;999%"))</f>
        <v>-2.735042735042735E-2</v>
      </c>
    </row>
    <row r="182" spans="1:11" ht="13" x14ac:dyDescent="0.3">
      <c r="A182" s="26"/>
      <c r="B182" s="46"/>
      <c r="C182" s="140"/>
      <c r="D182" s="46"/>
      <c r="E182" s="141"/>
      <c r="F182" s="128"/>
      <c r="G182" s="142"/>
      <c r="H182" s="46"/>
      <c r="I182" s="141"/>
      <c r="J182" s="49"/>
      <c r="K182" s="50"/>
    </row>
    <row r="183" spans="1:11" ht="13" x14ac:dyDescent="0.3">
      <c r="A183" s="26" t="s">
        <v>487</v>
      </c>
      <c r="B183" s="46">
        <v>2559</v>
      </c>
      <c r="C183" s="140">
        <f>B183/4991</f>
        <v>0.51272290122219999</v>
      </c>
      <c r="D183" s="46">
        <v>3603</v>
      </c>
      <c r="E183" s="141">
        <f>D183/6927</f>
        <v>0.52013858813339109</v>
      </c>
      <c r="F183" s="128">
        <v>7373</v>
      </c>
      <c r="G183" s="142">
        <f>F183/14607</f>
        <v>0.50475799274320532</v>
      </c>
      <c r="H183" s="46">
        <v>8084</v>
      </c>
      <c r="I183" s="141">
        <f>H183/17352</f>
        <v>0.46588289534347627</v>
      </c>
      <c r="J183" s="49">
        <f>IF(D183=0, "-", IF((B183-D183)/D183&lt;10, (B183-D183)/D183, "&gt;999%"))</f>
        <v>-0.28975853455453787</v>
      </c>
      <c r="K183" s="50">
        <f>IF(H183=0, "-", IF((F183-H183)/H183&lt;10, (F183-H183)/H183, "&gt;999%"))</f>
        <v>-8.7951509153884222E-2</v>
      </c>
    </row>
  </sheetData>
  <mergeCells count="37">
    <mergeCell ref="B157:E157"/>
    <mergeCell ref="F157:I157"/>
    <mergeCell ref="J157:K157"/>
    <mergeCell ref="B158:C158"/>
    <mergeCell ref="D158:E158"/>
    <mergeCell ref="F158:G158"/>
    <mergeCell ref="H158:I158"/>
    <mergeCell ref="B107:E107"/>
    <mergeCell ref="F107:I107"/>
    <mergeCell ref="J107:K107"/>
    <mergeCell ref="B108:C108"/>
    <mergeCell ref="D108:E108"/>
    <mergeCell ref="F108:G108"/>
    <mergeCell ref="H108:I108"/>
    <mergeCell ref="B61:E61"/>
    <mergeCell ref="F61:I61"/>
    <mergeCell ref="J61:K61"/>
    <mergeCell ref="B62:C62"/>
    <mergeCell ref="D62:E62"/>
    <mergeCell ref="F62:G62"/>
    <mergeCell ref="H62:I62"/>
    <mergeCell ref="B22:E22"/>
    <mergeCell ref="F22:I22"/>
    <mergeCell ref="J22:K22"/>
    <mergeCell ref="B23:C23"/>
    <mergeCell ref="D23:E23"/>
    <mergeCell ref="F23:G23"/>
    <mergeCell ref="H23:I23"/>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4" max="16383" man="1"/>
    <brk id="88" max="16383" man="1"/>
    <brk id="13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B6F9D-DBF3-4BA9-9E3C-3FF7D2567901}">
  <sheetPr>
    <pageSetUpPr fitToPage="1"/>
  </sheetPr>
  <dimension ref="A1:K44"/>
  <sheetViews>
    <sheetView workbookViewId="0">
      <selection sqref="A1:L1"/>
    </sheetView>
  </sheetViews>
  <sheetFormatPr defaultRowHeight="12.5" x14ac:dyDescent="0.25"/>
  <cols>
    <col min="1" max="1" width="17.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488</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161</v>
      </c>
      <c r="G4" s="25"/>
      <c r="H4" s="25"/>
      <c r="I4" s="23"/>
      <c r="J4" s="22" t="s">
        <v>162</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163</v>
      </c>
      <c r="C6" s="133" t="s">
        <v>164</v>
      </c>
      <c r="D6" s="132" t="s">
        <v>163</v>
      </c>
      <c r="E6" s="134" t="s">
        <v>164</v>
      </c>
      <c r="F6" s="144" t="s">
        <v>163</v>
      </c>
      <c r="G6" s="133" t="s">
        <v>164</v>
      </c>
      <c r="H6" s="145" t="s">
        <v>163</v>
      </c>
      <c r="I6" s="134" t="s">
        <v>164</v>
      </c>
      <c r="J6" s="132"/>
      <c r="K6" s="134"/>
    </row>
    <row r="7" spans="1:11" x14ac:dyDescent="0.25">
      <c r="A7" s="34" t="s">
        <v>49</v>
      </c>
      <c r="B7" s="35">
        <v>2</v>
      </c>
      <c r="C7" s="146">
        <f>IF(B44=0, "-", B7/B44)</f>
        <v>7.8155529503712393E-4</v>
      </c>
      <c r="D7" s="35">
        <v>3</v>
      </c>
      <c r="E7" s="39">
        <f>IF(D44=0, "-", D7/D44)</f>
        <v>8.3263946711074107E-4</v>
      </c>
      <c r="F7" s="136">
        <v>7</v>
      </c>
      <c r="G7" s="146">
        <f>IF(F44=0, "-", F7/F44)</f>
        <v>9.4941000949410009E-4</v>
      </c>
      <c r="H7" s="35">
        <v>8</v>
      </c>
      <c r="I7" s="39">
        <f>IF(H44=0, "-", H7/H44)</f>
        <v>9.8960910440376061E-4</v>
      </c>
      <c r="J7" s="38">
        <f t="shared" ref="J7:J42" si="0">IF(D7=0, "-", IF((B7-D7)/D7&lt;10, (B7-D7)/D7, "&gt;999%"))</f>
        <v>-0.33333333333333331</v>
      </c>
      <c r="K7" s="39">
        <f t="shared" ref="K7:K42" si="1">IF(H7=0, "-", IF((F7-H7)/H7&lt;10, (F7-H7)/H7, "&gt;999%"))</f>
        <v>-0.125</v>
      </c>
    </row>
    <row r="8" spans="1:11" x14ac:dyDescent="0.25">
      <c r="A8" s="34" t="s">
        <v>52</v>
      </c>
      <c r="B8" s="35">
        <v>17</v>
      </c>
      <c r="C8" s="146">
        <f>IF(B44=0, "-", B8/B44)</f>
        <v>6.6432200078155529E-3</v>
      </c>
      <c r="D8" s="35">
        <v>33</v>
      </c>
      <c r="E8" s="39">
        <f>IF(D44=0, "-", D8/D44)</f>
        <v>9.1590341382181521E-3</v>
      </c>
      <c r="F8" s="136">
        <v>74</v>
      </c>
      <c r="G8" s="146">
        <f>IF(F44=0, "-", F8/F44)</f>
        <v>1.0036620100366201E-2</v>
      </c>
      <c r="H8" s="35">
        <v>83</v>
      </c>
      <c r="I8" s="39">
        <f>IF(H44=0, "-", H8/H44)</f>
        <v>1.0267194458189015E-2</v>
      </c>
      <c r="J8" s="38">
        <f t="shared" si="0"/>
        <v>-0.48484848484848486</v>
      </c>
      <c r="K8" s="39">
        <f t="shared" si="1"/>
        <v>-0.10843373493975904</v>
      </c>
    </row>
    <row r="9" spans="1:11" x14ac:dyDescent="0.25">
      <c r="A9" s="34" t="s">
        <v>53</v>
      </c>
      <c r="B9" s="35">
        <v>0</v>
      </c>
      <c r="C9" s="146">
        <f>IF(B44=0, "-", B9/B44)</f>
        <v>0</v>
      </c>
      <c r="D9" s="35">
        <v>0</v>
      </c>
      <c r="E9" s="39">
        <f>IF(D44=0, "-", D9/D44)</f>
        <v>0</v>
      </c>
      <c r="F9" s="136">
        <v>0</v>
      </c>
      <c r="G9" s="146">
        <f>IF(F44=0, "-", F9/F44)</f>
        <v>0</v>
      </c>
      <c r="H9" s="35">
        <v>2</v>
      </c>
      <c r="I9" s="39">
        <f>IF(H44=0, "-", H9/H44)</f>
        <v>2.4740227610094015E-4</v>
      </c>
      <c r="J9" s="38" t="str">
        <f t="shared" si="0"/>
        <v>-</v>
      </c>
      <c r="K9" s="39">
        <f t="shared" si="1"/>
        <v>-1</v>
      </c>
    </row>
    <row r="10" spans="1:11" x14ac:dyDescent="0.25">
      <c r="A10" s="34" t="s">
        <v>54</v>
      </c>
      <c r="B10" s="35">
        <v>19</v>
      </c>
      <c r="C10" s="146">
        <f>IF(B44=0, "-", B10/B44)</f>
        <v>7.4247753028526767E-3</v>
      </c>
      <c r="D10" s="35">
        <v>30</v>
      </c>
      <c r="E10" s="39">
        <f>IF(D44=0, "-", D10/D44)</f>
        <v>8.3263946711074101E-3</v>
      </c>
      <c r="F10" s="136">
        <v>87</v>
      </c>
      <c r="G10" s="146">
        <f>IF(F44=0, "-", F10/F44)</f>
        <v>1.1799810117998102E-2</v>
      </c>
      <c r="H10" s="35">
        <v>100</v>
      </c>
      <c r="I10" s="39">
        <f>IF(H44=0, "-", H10/H44)</f>
        <v>1.2370113805047007E-2</v>
      </c>
      <c r="J10" s="38">
        <f t="shared" si="0"/>
        <v>-0.36666666666666664</v>
      </c>
      <c r="K10" s="39">
        <f t="shared" si="1"/>
        <v>-0.13</v>
      </c>
    </row>
    <row r="11" spans="1:11" x14ac:dyDescent="0.25">
      <c r="A11" s="34" t="s">
        <v>56</v>
      </c>
      <c r="B11" s="35">
        <v>0</v>
      </c>
      <c r="C11" s="146">
        <f>IF(B44=0, "-", B11/B44)</f>
        <v>0</v>
      </c>
      <c r="D11" s="35">
        <v>0</v>
      </c>
      <c r="E11" s="39">
        <f>IF(D44=0, "-", D11/D44)</f>
        <v>0</v>
      </c>
      <c r="F11" s="136">
        <v>1</v>
      </c>
      <c r="G11" s="146">
        <f>IF(F44=0, "-", F11/F44)</f>
        <v>1.356300013563E-4</v>
      </c>
      <c r="H11" s="35">
        <v>0</v>
      </c>
      <c r="I11" s="39">
        <f>IF(H44=0, "-", H11/H44)</f>
        <v>0</v>
      </c>
      <c r="J11" s="38" t="str">
        <f t="shared" si="0"/>
        <v>-</v>
      </c>
      <c r="K11" s="39" t="str">
        <f t="shared" si="1"/>
        <v>-</v>
      </c>
    </row>
    <row r="12" spans="1:11" x14ac:dyDescent="0.25">
      <c r="A12" s="34" t="s">
        <v>58</v>
      </c>
      <c r="B12" s="35">
        <v>2</v>
      </c>
      <c r="C12" s="146">
        <f>IF(B44=0, "-", B12/B44)</f>
        <v>7.8155529503712393E-4</v>
      </c>
      <c r="D12" s="35">
        <v>1</v>
      </c>
      <c r="E12" s="39">
        <f>IF(D44=0, "-", D12/D44)</f>
        <v>2.7754648903691371E-4</v>
      </c>
      <c r="F12" s="136">
        <v>2</v>
      </c>
      <c r="G12" s="146">
        <f>IF(F44=0, "-", F12/F44)</f>
        <v>2.712600027126E-4</v>
      </c>
      <c r="H12" s="35">
        <v>2</v>
      </c>
      <c r="I12" s="39">
        <f>IF(H44=0, "-", H12/H44)</f>
        <v>2.4740227610094015E-4</v>
      </c>
      <c r="J12" s="38">
        <f t="shared" si="0"/>
        <v>1</v>
      </c>
      <c r="K12" s="39">
        <f t="shared" si="1"/>
        <v>0</v>
      </c>
    </row>
    <row r="13" spans="1:11" x14ac:dyDescent="0.25">
      <c r="A13" s="34" t="s">
        <v>60</v>
      </c>
      <c r="B13" s="35">
        <v>41</v>
      </c>
      <c r="C13" s="146">
        <f>IF(B44=0, "-", B13/B44)</f>
        <v>1.6021883548261038E-2</v>
      </c>
      <c r="D13" s="35">
        <v>77</v>
      </c>
      <c r="E13" s="39">
        <f>IF(D44=0, "-", D13/D44)</f>
        <v>2.1371079655842354E-2</v>
      </c>
      <c r="F13" s="136">
        <v>178</v>
      </c>
      <c r="G13" s="146">
        <f>IF(F44=0, "-", F13/F44)</f>
        <v>2.4142140241421403E-2</v>
      </c>
      <c r="H13" s="35">
        <v>198</v>
      </c>
      <c r="I13" s="39">
        <f>IF(H44=0, "-", H13/H44)</f>
        <v>2.4492825333993072E-2</v>
      </c>
      <c r="J13" s="38">
        <f t="shared" si="0"/>
        <v>-0.46753246753246752</v>
      </c>
      <c r="K13" s="39">
        <f t="shared" si="1"/>
        <v>-0.10101010101010101</v>
      </c>
    </row>
    <row r="14" spans="1:11" x14ac:dyDescent="0.25">
      <c r="A14" s="34" t="s">
        <v>62</v>
      </c>
      <c r="B14" s="35">
        <v>7</v>
      </c>
      <c r="C14" s="146">
        <f>IF(B44=0, "-", B14/B44)</f>
        <v>2.7354435326299334E-3</v>
      </c>
      <c r="D14" s="35">
        <v>3</v>
      </c>
      <c r="E14" s="39">
        <f>IF(D44=0, "-", D14/D44)</f>
        <v>8.3263946711074107E-4</v>
      </c>
      <c r="F14" s="136">
        <v>27</v>
      </c>
      <c r="G14" s="146">
        <f>IF(F44=0, "-", F14/F44)</f>
        <v>3.6620100366201004E-3</v>
      </c>
      <c r="H14" s="35">
        <v>7</v>
      </c>
      <c r="I14" s="39">
        <f>IF(H44=0, "-", H14/H44)</f>
        <v>8.6590796635329043E-4</v>
      </c>
      <c r="J14" s="38">
        <f t="shared" si="0"/>
        <v>1.3333333333333333</v>
      </c>
      <c r="K14" s="39">
        <f t="shared" si="1"/>
        <v>2.8571428571428572</v>
      </c>
    </row>
    <row r="15" spans="1:11" x14ac:dyDescent="0.25">
      <c r="A15" s="34" t="s">
        <v>63</v>
      </c>
      <c r="B15" s="35">
        <v>172</v>
      </c>
      <c r="C15" s="146">
        <f>IF(B44=0, "-", B15/B44)</f>
        <v>6.7213755373192657E-2</v>
      </c>
      <c r="D15" s="35">
        <v>79</v>
      </c>
      <c r="E15" s="39">
        <f>IF(D44=0, "-", D15/D44)</f>
        <v>2.1926172633916181E-2</v>
      </c>
      <c r="F15" s="136">
        <v>315</v>
      </c>
      <c r="G15" s="146">
        <f>IF(F44=0, "-", F15/F44)</f>
        <v>4.2723450427234501E-2</v>
      </c>
      <c r="H15" s="35">
        <v>233</v>
      </c>
      <c r="I15" s="39">
        <f>IF(H44=0, "-", H15/H44)</f>
        <v>2.8822365165759523E-2</v>
      </c>
      <c r="J15" s="38">
        <f t="shared" si="0"/>
        <v>1.1772151898734178</v>
      </c>
      <c r="K15" s="39">
        <f t="shared" si="1"/>
        <v>0.35193133047210301</v>
      </c>
    </row>
    <row r="16" spans="1:11" x14ac:dyDescent="0.25">
      <c r="A16" s="34" t="s">
        <v>64</v>
      </c>
      <c r="B16" s="35">
        <v>71</v>
      </c>
      <c r="C16" s="146">
        <f>IF(B44=0, "-", B16/B44)</f>
        <v>2.7745212973817896E-2</v>
      </c>
      <c r="D16" s="35">
        <v>157</v>
      </c>
      <c r="E16" s="39">
        <f>IF(D44=0, "-", D16/D44)</f>
        <v>4.357479877879545E-2</v>
      </c>
      <c r="F16" s="136">
        <v>301</v>
      </c>
      <c r="G16" s="146">
        <f>IF(F44=0, "-", F16/F44)</f>
        <v>4.0824630408246305E-2</v>
      </c>
      <c r="H16" s="35">
        <v>415</v>
      </c>
      <c r="I16" s="39">
        <f>IF(H44=0, "-", H16/H44)</f>
        <v>5.1335972290945074E-2</v>
      </c>
      <c r="J16" s="38">
        <f t="shared" si="0"/>
        <v>-0.54777070063694266</v>
      </c>
      <c r="K16" s="39">
        <f t="shared" si="1"/>
        <v>-0.27469879518072288</v>
      </c>
    </row>
    <row r="17" spans="1:11" x14ac:dyDescent="0.25">
      <c r="A17" s="34" t="s">
        <v>65</v>
      </c>
      <c r="B17" s="35">
        <v>142</v>
      </c>
      <c r="C17" s="146">
        <f>IF(B44=0, "-", B17/B44)</f>
        <v>5.5490425947635792E-2</v>
      </c>
      <c r="D17" s="35">
        <v>132</v>
      </c>
      <c r="E17" s="39">
        <f>IF(D44=0, "-", D17/D44)</f>
        <v>3.6636136552872609E-2</v>
      </c>
      <c r="F17" s="136">
        <v>460</v>
      </c>
      <c r="G17" s="146">
        <f>IF(F44=0, "-", F17/F44)</f>
        <v>6.2389800623898005E-2</v>
      </c>
      <c r="H17" s="35">
        <v>403</v>
      </c>
      <c r="I17" s="39">
        <f>IF(H44=0, "-", H17/H44)</f>
        <v>4.9851558634339439E-2</v>
      </c>
      <c r="J17" s="38">
        <f t="shared" si="0"/>
        <v>7.575757575757576E-2</v>
      </c>
      <c r="K17" s="39">
        <f t="shared" si="1"/>
        <v>0.14143920595533499</v>
      </c>
    </row>
    <row r="18" spans="1:11" x14ac:dyDescent="0.25">
      <c r="A18" s="34" t="s">
        <v>66</v>
      </c>
      <c r="B18" s="35">
        <v>0</v>
      </c>
      <c r="C18" s="146">
        <f>IF(B44=0, "-", B18/B44)</f>
        <v>0</v>
      </c>
      <c r="D18" s="35">
        <v>0</v>
      </c>
      <c r="E18" s="39">
        <f>IF(D44=0, "-", D18/D44)</f>
        <v>0</v>
      </c>
      <c r="F18" s="136">
        <v>0</v>
      </c>
      <c r="G18" s="146">
        <f>IF(F44=0, "-", F18/F44)</f>
        <v>0</v>
      </c>
      <c r="H18" s="35">
        <v>1</v>
      </c>
      <c r="I18" s="39">
        <f>IF(H44=0, "-", H18/H44)</f>
        <v>1.2370113805047008E-4</v>
      </c>
      <c r="J18" s="38" t="str">
        <f t="shared" si="0"/>
        <v>-</v>
      </c>
      <c r="K18" s="39">
        <f t="shared" si="1"/>
        <v>-1</v>
      </c>
    </row>
    <row r="19" spans="1:11" x14ac:dyDescent="0.25">
      <c r="A19" s="34" t="s">
        <v>67</v>
      </c>
      <c r="B19" s="35">
        <v>47</v>
      </c>
      <c r="C19" s="146">
        <f>IF(B44=0, "-", B19/B44)</f>
        <v>1.836654943337241E-2</v>
      </c>
      <c r="D19" s="35">
        <v>78</v>
      </c>
      <c r="E19" s="39">
        <f>IF(D44=0, "-", D19/D44)</f>
        <v>2.1648626144879269E-2</v>
      </c>
      <c r="F19" s="136">
        <v>128</v>
      </c>
      <c r="G19" s="146">
        <f>IF(F44=0, "-", F19/F44)</f>
        <v>1.73606401736064E-2</v>
      </c>
      <c r="H19" s="35">
        <v>172</v>
      </c>
      <c r="I19" s="39">
        <f>IF(H44=0, "-", H19/H44)</f>
        <v>2.1276595744680851E-2</v>
      </c>
      <c r="J19" s="38">
        <f t="shared" si="0"/>
        <v>-0.39743589743589741</v>
      </c>
      <c r="K19" s="39">
        <f t="shared" si="1"/>
        <v>-0.2558139534883721</v>
      </c>
    </row>
    <row r="20" spans="1:11" x14ac:dyDescent="0.25">
      <c r="A20" s="34" t="s">
        <v>69</v>
      </c>
      <c r="B20" s="35">
        <v>5</v>
      </c>
      <c r="C20" s="146">
        <f>IF(B44=0, "-", B20/B44)</f>
        <v>1.9538882375928096E-3</v>
      </c>
      <c r="D20" s="35">
        <v>21</v>
      </c>
      <c r="E20" s="39">
        <f>IF(D44=0, "-", D20/D44)</f>
        <v>5.8284762697751874E-3</v>
      </c>
      <c r="F20" s="136">
        <v>8</v>
      </c>
      <c r="G20" s="146">
        <f>IF(F44=0, "-", F20/F44)</f>
        <v>1.0850400108504E-3</v>
      </c>
      <c r="H20" s="35">
        <v>31</v>
      </c>
      <c r="I20" s="39">
        <f>IF(H44=0, "-", H20/H44)</f>
        <v>3.8347352795645722E-3</v>
      </c>
      <c r="J20" s="38">
        <f t="shared" si="0"/>
        <v>-0.76190476190476186</v>
      </c>
      <c r="K20" s="39">
        <f t="shared" si="1"/>
        <v>-0.74193548387096775</v>
      </c>
    </row>
    <row r="21" spans="1:11" x14ac:dyDescent="0.25">
      <c r="A21" s="34" t="s">
        <v>70</v>
      </c>
      <c r="B21" s="35">
        <v>17</v>
      </c>
      <c r="C21" s="146">
        <f>IF(B44=0, "-", B21/B44)</f>
        <v>6.6432200078155529E-3</v>
      </c>
      <c r="D21" s="35">
        <v>20</v>
      </c>
      <c r="E21" s="39">
        <f>IF(D44=0, "-", D21/D44)</f>
        <v>5.550929780738274E-3</v>
      </c>
      <c r="F21" s="136">
        <v>58</v>
      </c>
      <c r="G21" s="146">
        <f>IF(F44=0, "-", F21/F44)</f>
        <v>7.8665400786654006E-3</v>
      </c>
      <c r="H21" s="35">
        <v>52</v>
      </c>
      <c r="I21" s="39">
        <f>IF(H44=0, "-", H21/H44)</f>
        <v>6.4324591786244431E-3</v>
      </c>
      <c r="J21" s="38">
        <f t="shared" si="0"/>
        <v>-0.15</v>
      </c>
      <c r="K21" s="39">
        <f t="shared" si="1"/>
        <v>0.11538461538461539</v>
      </c>
    </row>
    <row r="22" spans="1:11" x14ac:dyDescent="0.25">
      <c r="A22" s="34" t="s">
        <v>71</v>
      </c>
      <c r="B22" s="35">
        <v>116</v>
      </c>
      <c r="C22" s="146">
        <f>IF(B44=0, "-", B22/B44)</f>
        <v>4.5330207112153187E-2</v>
      </c>
      <c r="D22" s="35">
        <v>77</v>
      </c>
      <c r="E22" s="39">
        <f>IF(D44=0, "-", D22/D44)</f>
        <v>2.1371079655842354E-2</v>
      </c>
      <c r="F22" s="136">
        <v>338</v>
      </c>
      <c r="G22" s="146">
        <f>IF(F44=0, "-", F22/F44)</f>
        <v>4.5842940458429404E-2</v>
      </c>
      <c r="H22" s="35">
        <v>217</v>
      </c>
      <c r="I22" s="39">
        <f>IF(H44=0, "-", H22/H44)</f>
        <v>2.6843146956952006E-2</v>
      </c>
      <c r="J22" s="38">
        <f t="shared" si="0"/>
        <v>0.50649350649350644</v>
      </c>
      <c r="K22" s="39">
        <f t="shared" si="1"/>
        <v>0.55760368663594473</v>
      </c>
    </row>
    <row r="23" spans="1:11" x14ac:dyDescent="0.25">
      <c r="A23" s="34" t="s">
        <v>73</v>
      </c>
      <c r="B23" s="35">
        <v>27</v>
      </c>
      <c r="C23" s="146">
        <f>IF(B44=0, "-", B23/B44)</f>
        <v>1.0550996483001172E-2</v>
      </c>
      <c r="D23" s="35">
        <v>75</v>
      </c>
      <c r="E23" s="39">
        <f>IF(D44=0, "-", D23/D44)</f>
        <v>2.0815986677768527E-2</v>
      </c>
      <c r="F23" s="136">
        <v>65</v>
      </c>
      <c r="G23" s="146">
        <f>IF(F44=0, "-", F23/F44)</f>
        <v>8.8159500881595E-3</v>
      </c>
      <c r="H23" s="35">
        <v>111</v>
      </c>
      <c r="I23" s="39">
        <f>IF(H44=0, "-", H23/H44)</f>
        <v>1.3730826323602178E-2</v>
      </c>
      <c r="J23" s="38">
        <f t="shared" si="0"/>
        <v>-0.64</v>
      </c>
      <c r="K23" s="39">
        <f t="shared" si="1"/>
        <v>-0.4144144144144144</v>
      </c>
    </row>
    <row r="24" spans="1:11" x14ac:dyDescent="0.25">
      <c r="A24" s="34" t="s">
        <v>74</v>
      </c>
      <c r="B24" s="35">
        <v>2</v>
      </c>
      <c r="C24" s="146">
        <f>IF(B44=0, "-", B24/B44)</f>
        <v>7.8155529503712393E-4</v>
      </c>
      <c r="D24" s="35">
        <v>0</v>
      </c>
      <c r="E24" s="39">
        <f>IF(D44=0, "-", D24/D44)</f>
        <v>0</v>
      </c>
      <c r="F24" s="136">
        <v>3</v>
      </c>
      <c r="G24" s="146">
        <f>IF(F44=0, "-", F24/F44)</f>
        <v>4.0689000406890003E-4</v>
      </c>
      <c r="H24" s="35">
        <v>0</v>
      </c>
      <c r="I24" s="39">
        <f>IF(H44=0, "-", H24/H44)</f>
        <v>0</v>
      </c>
      <c r="J24" s="38" t="str">
        <f t="shared" si="0"/>
        <v>-</v>
      </c>
      <c r="K24" s="39" t="str">
        <f t="shared" si="1"/>
        <v>-</v>
      </c>
    </row>
    <row r="25" spans="1:11" x14ac:dyDescent="0.25">
      <c r="A25" s="34" t="s">
        <v>75</v>
      </c>
      <c r="B25" s="35">
        <v>14</v>
      </c>
      <c r="C25" s="146">
        <f>IF(B44=0, "-", B25/B44)</f>
        <v>5.4708870652598668E-3</v>
      </c>
      <c r="D25" s="35">
        <v>25</v>
      </c>
      <c r="E25" s="39">
        <f>IF(D44=0, "-", D25/D44)</f>
        <v>6.938662225922842E-3</v>
      </c>
      <c r="F25" s="136">
        <v>54</v>
      </c>
      <c r="G25" s="146">
        <f>IF(F44=0, "-", F25/F44)</f>
        <v>7.3240200732402009E-3</v>
      </c>
      <c r="H25" s="35">
        <v>54</v>
      </c>
      <c r="I25" s="39">
        <f>IF(H44=0, "-", H25/H44)</f>
        <v>6.6798614547253837E-3</v>
      </c>
      <c r="J25" s="38">
        <f t="shared" si="0"/>
        <v>-0.44</v>
      </c>
      <c r="K25" s="39">
        <f t="shared" si="1"/>
        <v>0</v>
      </c>
    </row>
    <row r="26" spans="1:11" x14ac:dyDescent="0.25">
      <c r="A26" s="34" t="s">
        <v>77</v>
      </c>
      <c r="B26" s="35">
        <v>0</v>
      </c>
      <c r="C26" s="146">
        <f>IF(B44=0, "-", B26/B44)</f>
        <v>0</v>
      </c>
      <c r="D26" s="35">
        <v>1</v>
      </c>
      <c r="E26" s="39">
        <f>IF(D44=0, "-", D26/D44)</f>
        <v>2.7754648903691371E-4</v>
      </c>
      <c r="F26" s="136">
        <v>2</v>
      </c>
      <c r="G26" s="146">
        <f>IF(F44=0, "-", F26/F44)</f>
        <v>2.712600027126E-4</v>
      </c>
      <c r="H26" s="35">
        <v>1</v>
      </c>
      <c r="I26" s="39">
        <f>IF(H44=0, "-", H26/H44)</f>
        <v>1.2370113805047008E-4</v>
      </c>
      <c r="J26" s="38">
        <f t="shared" si="0"/>
        <v>-1</v>
      </c>
      <c r="K26" s="39">
        <f t="shared" si="1"/>
        <v>1</v>
      </c>
    </row>
    <row r="27" spans="1:11" x14ac:dyDescent="0.25">
      <c r="A27" s="34" t="s">
        <v>78</v>
      </c>
      <c r="B27" s="35">
        <v>286</v>
      </c>
      <c r="C27" s="146">
        <f>IF(B44=0, "-", B27/B44)</f>
        <v>0.11176240719030871</v>
      </c>
      <c r="D27" s="35">
        <v>318</v>
      </c>
      <c r="E27" s="39">
        <f>IF(D44=0, "-", D27/D44)</f>
        <v>8.8259783513738546E-2</v>
      </c>
      <c r="F27" s="136">
        <v>974</v>
      </c>
      <c r="G27" s="146">
        <f>IF(F44=0, "-", F27/F44)</f>
        <v>0.1321036213210362</v>
      </c>
      <c r="H27" s="35">
        <v>953</v>
      </c>
      <c r="I27" s="39">
        <f>IF(H44=0, "-", H27/H44)</f>
        <v>0.11788718456209797</v>
      </c>
      <c r="J27" s="38">
        <f t="shared" si="0"/>
        <v>-0.10062893081761007</v>
      </c>
      <c r="K27" s="39">
        <f t="shared" si="1"/>
        <v>2.2035676810073453E-2</v>
      </c>
    </row>
    <row r="28" spans="1:11" x14ac:dyDescent="0.25">
      <c r="A28" s="34" t="s">
        <v>80</v>
      </c>
      <c r="B28" s="35">
        <v>45</v>
      </c>
      <c r="C28" s="146">
        <f>IF(B44=0, "-", B28/B44)</f>
        <v>1.7584994138335287E-2</v>
      </c>
      <c r="D28" s="35">
        <v>48</v>
      </c>
      <c r="E28" s="39">
        <f>IF(D44=0, "-", D28/D44)</f>
        <v>1.3322231473771857E-2</v>
      </c>
      <c r="F28" s="136">
        <v>131</v>
      </c>
      <c r="G28" s="146">
        <f>IF(F44=0, "-", F28/F44)</f>
        <v>1.7767530177675302E-2</v>
      </c>
      <c r="H28" s="35">
        <v>88</v>
      </c>
      <c r="I28" s="39">
        <f>IF(H44=0, "-", H28/H44)</f>
        <v>1.0885700148441365E-2</v>
      </c>
      <c r="J28" s="38">
        <f t="shared" si="0"/>
        <v>-6.25E-2</v>
      </c>
      <c r="K28" s="39">
        <f t="shared" si="1"/>
        <v>0.48863636363636365</v>
      </c>
    </row>
    <row r="29" spans="1:11" x14ac:dyDescent="0.25">
      <c r="A29" s="34" t="s">
        <v>82</v>
      </c>
      <c r="B29" s="35">
        <v>31</v>
      </c>
      <c r="C29" s="146">
        <f>IF(B44=0, "-", B29/B44)</f>
        <v>1.211410707307542E-2</v>
      </c>
      <c r="D29" s="35">
        <v>16</v>
      </c>
      <c r="E29" s="39">
        <f>IF(D44=0, "-", D29/D44)</f>
        <v>4.4407438245906193E-3</v>
      </c>
      <c r="F29" s="136">
        <v>84</v>
      </c>
      <c r="G29" s="146">
        <f>IF(F44=0, "-", F29/F44)</f>
        <v>1.1392920113929202E-2</v>
      </c>
      <c r="H29" s="35">
        <v>35</v>
      </c>
      <c r="I29" s="39">
        <f>IF(H44=0, "-", H29/H44)</f>
        <v>4.329539831766452E-3</v>
      </c>
      <c r="J29" s="38">
        <f t="shared" si="0"/>
        <v>0.9375</v>
      </c>
      <c r="K29" s="39">
        <f t="shared" si="1"/>
        <v>1.4</v>
      </c>
    </row>
    <row r="30" spans="1:11" x14ac:dyDescent="0.25">
      <c r="A30" s="34" t="s">
        <v>83</v>
      </c>
      <c r="B30" s="35">
        <v>1</v>
      </c>
      <c r="C30" s="146">
        <f>IF(B44=0, "-", B30/B44)</f>
        <v>3.9077764751856197E-4</v>
      </c>
      <c r="D30" s="35">
        <v>2</v>
      </c>
      <c r="E30" s="39">
        <f>IF(D44=0, "-", D30/D44)</f>
        <v>5.5509297807382742E-4</v>
      </c>
      <c r="F30" s="136">
        <v>7</v>
      </c>
      <c r="G30" s="146">
        <f>IF(F44=0, "-", F30/F44)</f>
        <v>9.4941000949410009E-4</v>
      </c>
      <c r="H30" s="35">
        <v>6</v>
      </c>
      <c r="I30" s="39">
        <f>IF(H44=0, "-", H30/H44)</f>
        <v>7.4220682830282035E-4</v>
      </c>
      <c r="J30" s="38">
        <f t="shared" si="0"/>
        <v>-0.5</v>
      </c>
      <c r="K30" s="39">
        <f t="shared" si="1"/>
        <v>0.16666666666666666</v>
      </c>
    </row>
    <row r="31" spans="1:11" x14ac:dyDescent="0.25">
      <c r="A31" s="34" t="s">
        <v>84</v>
      </c>
      <c r="B31" s="35">
        <v>444</v>
      </c>
      <c r="C31" s="146">
        <f>IF(B44=0, "-", B31/B44)</f>
        <v>0.17350527549824149</v>
      </c>
      <c r="D31" s="35">
        <v>1267</v>
      </c>
      <c r="E31" s="39">
        <f>IF(D44=0, "-", D31/D44)</f>
        <v>0.35165140160976965</v>
      </c>
      <c r="F31" s="136">
        <v>1063</v>
      </c>
      <c r="G31" s="146">
        <f>IF(F44=0, "-", F31/F44)</f>
        <v>0.14417469144174691</v>
      </c>
      <c r="H31" s="35">
        <v>1984</v>
      </c>
      <c r="I31" s="39">
        <f>IF(H44=0, "-", H31/H44)</f>
        <v>0.24542305789213262</v>
      </c>
      <c r="J31" s="38">
        <f t="shared" si="0"/>
        <v>-0.64956590370955014</v>
      </c>
      <c r="K31" s="39">
        <f t="shared" si="1"/>
        <v>-0.46421370967741937</v>
      </c>
    </row>
    <row r="32" spans="1:11" x14ac:dyDescent="0.25">
      <c r="A32" s="34" t="s">
        <v>85</v>
      </c>
      <c r="B32" s="35">
        <v>214</v>
      </c>
      <c r="C32" s="146">
        <f>IF(B44=0, "-", B32/B44)</f>
        <v>8.3626416568972253E-2</v>
      </c>
      <c r="D32" s="35">
        <v>246</v>
      </c>
      <c r="E32" s="39">
        <f>IF(D44=0, "-", D32/D44)</f>
        <v>6.8276436303080765E-2</v>
      </c>
      <c r="F32" s="136">
        <v>473</v>
      </c>
      <c r="G32" s="146">
        <f>IF(F44=0, "-", F32/F44)</f>
        <v>6.4152990641529906E-2</v>
      </c>
      <c r="H32" s="35">
        <v>496</v>
      </c>
      <c r="I32" s="39">
        <f>IF(H44=0, "-", H32/H44)</f>
        <v>6.1355764473033154E-2</v>
      </c>
      <c r="J32" s="38">
        <f t="shared" si="0"/>
        <v>-0.13008130081300814</v>
      </c>
      <c r="K32" s="39">
        <f t="shared" si="1"/>
        <v>-4.6370967741935484E-2</v>
      </c>
    </row>
    <row r="33" spans="1:11" x14ac:dyDescent="0.25">
      <c r="A33" s="34" t="s">
        <v>86</v>
      </c>
      <c r="B33" s="35">
        <v>0</v>
      </c>
      <c r="C33" s="146">
        <f>IF(B44=0, "-", B33/B44)</f>
        <v>0</v>
      </c>
      <c r="D33" s="35">
        <v>1</v>
      </c>
      <c r="E33" s="39">
        <f>IF(D44=0, "-", D33/D44)</f>
        <v>2.7754648903691371E-4</v>
      </c>
      <c r="F33" s="136">
        <v>8</v>
      </c>
      <c r="G33" s="146">
        <f>IF(F44=0, "-", F33/F44)</f>
        <v>1.0850400108504E-3</v>
      </c>
      <c r="H33" s="35">
        <v>8</v>
      </c>
      <c r="I33" s="39">
        <f>IF(H44=0, "-", H33/H44)</f>
        <v>9.8960910440376061E-4</v>
      </c>
      <c r="J33" s="38">
        <f t="shared" si="0"/>
        <v>-1</v>
      </c>
      <c r="K33" s="39">
        <f t="shared" si="1"/>
        <v>0</v>
      </c>
    </row>
    <row r="34" spans="1:11" x14ac:dyDescent="0.25">
      <c r="A34" s="34" t="s">
        <v>87</v>
      </c>
      <c r="B34" s="35">
        <v>20</v>
      </c>
      <c r="C34" s="146">
        <f>IF(B44=0, "-", B34/B44)</f>
        <v>7.8155529503712382E-3</v>
      </c>
      <c r="D34" s="35">
        <v>19</v>
      </c>
      <c r="E34" s="39">
        <f>IF(D44=0, "-", D34/D44)</f>
        <v>5.2733832917013597E-3</v>
      </c>
      <c r="F34" s="136">
        <v>59</v>
      </c>
      <c r="G34" s="146">
        <f>IF(F44=0, "-", F34/F44)</f>
        <v>8.0021700800217005E-3</v>
      </c>
      <c r="H34" s="35">
        <v>34</v>
      </c>
      <c r="I34" s="39">
        <f>IF(H44=0, "-", H34/H44)</f>
        <v>4.2058386937159822E-3</v>
      </c>
      <c r="J34" s="38">
        <f t="shared" si="0"/>
        <v>5.2631578947368418E-2</v>
      </c>
      <c r="K34" s="39">
        <f t="shared" si="1"/>
        <v>0.73529411764705888</v>
      </c>
    </row>
    <row r="35" spans="1:11" x14ac:dyDescent="0.25">
      <c r="A35" s="34" t="s">
        <v>89</v>
      </c>
      <c r="B35" s="35">
        <v>11</v>
      </c>
      <c r="C35" s="146">
        <f>IF(B44=0, "-", B35/B44)</f>
        <v>4.2985541227041815E-3</v>
      </c>
      <c r="D35" s="35">
        <v>17</v>
      </c>
      <c r="E35" s="39">
        <f>IF(D44=0, "-", D35/D44)</f>
        <v>4.7182903136275328E-3</v>
      </c>
      <c r="F35" s="136">
        <v>35</v>
      </c>
      <c r="G35" s="146">
        <f>IF(F44=0, "-", F35/F44)</f>
        <v>4.7470500474705007E-3</v>
      </c>
      <c r="H35" s="35">
        <v>45</v>
      </c>
      <c r="I35" s="39">
        <f>IF(H44=0, "-", H35/H44)</f>
        <v>5.5665512122711532E-3</v>
      </c>
      <c r="J35" s="38">
        <f t="shared" si="0"/>
        <v>-0.35294117647058826</v>
      </c>
      <c r="K35" s="39">
        <f t="shared" si="1"/>
        <v>-0.22222222222222221</v>
      </c>
    </row>
    <row r="36" spans="1:11" x14ac:dyDescent="0.25">
      <c r="A36" s="34" t="s">
        <v>90</v>
      </c>
      <c r="B36" s="35">
        <v>6</v>
      </c>
      <c r="C36" s="146">
        <f>IF(B44=0, "-", B36/B44)</f>
        <v>2.3446658851113715E-3</v>
      </c>
      <c r="D36" s="35">
        <v>14</v>
      </c>
      <c r="E36" s="39">
        <f>IF(D44=0, "-", D36/D44)</f>
        <v>3.8856508465167916E-3</v>
      </c>
      <c r="F36" s="136">
        <v>34</v>
      </c>
      <c r="G36" s="146">
        <f>IF(F44=0, "-", F36/F44)</f>
        <v>4.6114200461142008E-3</v>
      </c>
      <c r="H36" s="35">
        <v>35</v>
      </c>
      <c r="I36" s="39">
        <f>IF(H44=0, "-", H36/H44)</f>
        <v>4.329539831766452E-3</v>
      </c>
      <c r="J36" s="38">
        <f t="shared" si="0"/>
        <v>-0.5714285714285714</v>
      </c>
      <c r="K36" s="39">
        <f t="shared" si="1"/>
        <v>-2.8571428571428571E-2</v>
      </c>
    </row>
    <row r="37" spans="1:11" x14ac:dyDescent="0.25">
      <c r="A37" s="34" t="s">
        <v>91</v>
      </c>
      <c r="B37" s="35">
        <v>0</v>
      </c>
      <c r="C37" s="146">
        <f>IF(B44=0, "-", B37/B44)</f>
        <v>0</v>
      </c>
      <c r="D37" s="35">
        <v>0</v>
      </c>
      <c r="E37" s="39">
        <f>IF(D44=0, "-", D37/D44)</f>
        <v>0</v>
      </c>
      <c r="F37" s="136">
        <v>2</v>
      </c>
      <c r="G37" s="146">
        <f>IF(F44=0, "-", F37/F44)</f>
        <v>2.712600027126E-4</v>
      </c>
      <c r="H37" s="35">
        <v>0</v>
      </c>
      <c r="I37" s="39">
        <f>IF(H44=0, "-", H37/H44)</f>
        <v>0</v>
      </c>
      <c r="J37" s="38" t="str">
        <f t="shared" si="0"/>
        <v>-</v>
      </c>
      <c r="K37" s="39" t="str">
        <f t="shared" si="1"/>
        <v>-</v>
      </c>
    </row>
    <row r="38" spans="1:11" x14ac:dyDescent="0.25">
      <c r="A38" s="34" t="s">
        <v>92</v>
      </c>
      <c r="B38" s="35">
        <v>170</v>
      </c>
      <c r="C38" s="146">
        <f>IF(B44=0, "-", B38/B44)</f>
        <v>6.6432200078155534E-2</v>
      </c>
      <c r="D38" s="35">
        <v>202</v>
      </c>
      <c r="E38" s="39">
        <f>IF(D44=0, "-", D38/D44)</f>
        <v>5.6064390785456567E-2</v>
      </c>
      <c r="F38" s="136">
        <v>486</v>
      </c>
      <c r="G38" s="146">
        <f>IF(F44=0, "-", F38/F44)</f>
        <v>6.5916180659161813E-2</v>
      </c>
      <c r="H38" s="35">
        <v>572</v>
      </c>
      <c r="I38" s="39">
        <f>IF(H44=0, "-", H38/H44)</f>
        <v>7.0757050964868881E-2</v>
      </c>
      <c r="J38" s="38">
        <f t="shared" si="0"/>
        <v>-0.15841584158415842</v>
      </c>
      <c r="K38" s="39">
        <f t="shared" si="1"/>
        <v>-0.15034965034965034</v>
      </c>
    </row>
    <row r="39" spans="1:11" x14ac:dyDescent="0.25">
      <c r="A39" s="34" t="s">
        <v>93</v>
      </c>
      <c r="B39" s="35">
        <v>41</v>
      </c>
      <c r="C39" s="146">
        <f>IF(B44=0, "-", B39/B44)</f>
        <v>1.6021883548261038E-2</v>
      </c>
      <c r="D39" s="35">
        <v>63</v>
      </c>
      <c r="E39" s="39">
        <f>IF(D44=0, "-", D39/D44)</f>
        <v>1.7485428809325562E-2</v>
      </c>
      <c r="F39" s="136">
        <v>143</v>
      </c>
      <c r="G39" s="146">
        <f>IF(F44=0, "-", F39/F44)</f>
        <v>1.9395090193950901E-2</v>
      </c>
      <c r="H39" s="35">
        <v>201</v>
      </c>
      <c r="I39" s="39">
        <f>IF(H44=0, "-", H39/H44)</f>
        <v>2.4863928748144484E-2</v>
      </c>
      <c r="J39" s="38">
        <f t="shared" si="0"/>
        <v>-0.34920634920634919</v>
      </c>
      <c r="K39" s="39">
        <f t="shared" si="1"/>
        <v>-0.28855721393034828</v>
      </c>
    </row>
    <row r="40" spans="1:11" x14ac:dyDescent="0.25">
      <c r="A40" s="34" t="s">
        <v>94</v>
      </c>
      <c r="B40" s="35">
        <v>538</v>
      </c>
      <c r="C40" s="146">
        <f>IF(B44=0, "-", B40/B44)</f>
        <v>0.21023837436498632</v>
      </c>
      <c r="D40" s="35">
        <v>506</v>
      </c>
      <c r="E40" s="39">
        <f>IF(D44=0, "-", D40/D44)</f>
        <v>0.14043852345267832</v>
      </c>
      <c r="F40" s="136">
        <v>1582</v>
      </c>
      <c r="G40" s="146">
        <f>IF(F44=0, "-", F40/F44)</f>
        <v>0.21456666214566661</v>
      </c>
      <c r="H40" s="35">
        <v>1344</v>
      </c>
      <c r="I40" s="39">
        <f>IF(H44=0, "-", H40/H44)</f>
        <v>0.16625432953983177</v>
      </c>
      <c r="J40" s="38">
        <f t="shared" si="0"/>
        <v>6.3241106719367585E-2</v>
      </c>
      <c r="K40" s="39">
        <f t="shared" si="1"/>
        <v>0.17708333333333334</v>
      </c>
    </row>
    <row r="41" spans="1:11" x14ac:dyDescent="0.25">
      <c r="A41" s="34" t="s">
        <v>95</v>
      </c>
      <c r="B41" s="35">
        <v>29</v>
      </c>
      <c r="C41" s="146">
        <f>IF(B44=0, "-", B41/B44)</f>
        <v>1.1332551778038297E-2</v>
      </c>
      <c r="D41" s="35">
        <v>42</v>
      </c>
      <c r="E41" s="39">
        <f>IF(D44=0, "-", D41/D44)</f>
        <v>1.1656952539550375E-2</v>
      </c>
      <c r="F41" s="136">
        <v>128</v>
      </c>
      <c r="G41" s="146">
        <f>IF(F44=0, "-", F41/F44)</f>
        <v>1.73606401736064E-2</v>
      </c>
      <c r="H41" s="35">
        <v>128</v>
      </c>
      <c r="I41" s="39">
        <f>IF(H44=0, "-", H41/H44)</f>
        <v>1.583374567046017E-2</v>
      </c>
      <c r="J41" s="38">
        <f t="shared" si="0"/>
        <v>-0.30952380952380953</v>
      </c>
      <c r="K41" s="39">
        <f t="shared" si="1"/>
        <v>0</v>
      </c>
    </row>
    <row r="42" spans="1:11" x14ac:dyDescent="0.25">
      <c r="A42" s="34" t="s">
        <v>96</v>
      </c>
      <c r="B42" s="35">
        <v>22</v>
      </c>
      <c r="C42" s="146">
        <f>IF(B44=0, "-", B42/B44)</f>
        <v>8.5971082454083629E-3</v>
      </c>
      <c r="D42" s="35">
        <v>30</v>
      </c>
      <c r="E42" s="39">
        <f>IF(D44=0, "-", D42/D44)</f>
        <v>8.3263946711074101E-3</v>
      </c>
      <c r="F42" s="136">
        <v>56</v>
      </c>
      <c r="G42" s="146">
        <f>IF(F44=0, "-", F42/F44)</f>
        <v>7.5952800759528007E-3</v>
      </c>
      <c r="H42" s="35">
        <v>65</v>
      </c>
      <c r="I42" s="39">
        <f>IF(H44=0, "-", H42/H44)</f>
        <v>8.0405739732805539E-3</v>
      </c>
      <c r="J42" s="38">
        <f t="shared" si="0"/>
        <v>-0.26666666666666666</v>
      </c>
      <c r="K42" s="39">
        <f t="shared" si="1"/>
        <v>-0.13846153846153847</v>
      </c>
    </row>
    <row r="43" spans="1:11" x14ac:dyDescent="0.25">
      <c r="A43" s="137"/>
      <c r="B43" s="40"/>
      <c r="D43" s="40"/>
      <c r="E43" s="44"/>
      <c r="F43" s="138"/>
      <c r="H43" s="40"/>
      <c r="I43" s="44"/>
      <c r="J43" s="43"/>
      <c r="K43" s="44"/>
    </row>
    <row r="44" spans="1:11" s="52" customFormat="1" ht="13" x14ac:dyDescent="0.3">
      <c r="A44" s="139" t="s">
        <v>487</v>
      </c>
      <c r="B44" s="46">
        <f>SUM(B7:B43)</f>
        <v>2559</v>
      </c>
      <c r="C44" s="140">
        <v>1</v>
      </c>
      <c r="D44" s="46">
        <f>SUM(D7:D43)</f>
        <v>3603</v>
      </c>
      <c r="E44" s="141">
        <v>1</v>
      </c>
      <c r="F44" s="128">
        <f>SUM(F7:F43)</f>
        <v>7373</v>
      </c>
      <c r="G44" s="142">
        <v>1</v>
      </c>
      <c r="H44" s="46">
        <f>SUM(H7:H43)</f>
        <v>8084</v>
      </c>
      <c r="I44" s="141">
        <v>1</v>
      </c>
      <c r="J44" s="49">
        <f>IF(D44=0, "-", (B44-D44)/D44)</f>
        <v>-0.28975853455453787</v>
      </c>
      <c r="K44" s="50">
        <f>IF(H44=0, "-", (F44-H44)/H44)</f>
        <v>-8.7951509153884222E-2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E9B8E-AD0F-4F5C-AA68-267BBB4A716A}">
  <sheetPr>
    <pageSetUpPr fitToPage="1"/>
  </sheetPr>
  <dimension ref="A1:K71"/>
  <sheetViews>
    <sheetView workbookViewId="0">
      <selection sqref="A1:L1"/>
    </sheetView>
  </sheetViews>
  <sheetFormatPr defaultRowHeight="12.5" x14ac:dyDescent="0.25"/>
  <cols>
    <col min="1" max="1" width="29.363281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160</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25</v>
      </c>
      <c r="B4" s="22" t="s">
        <v>4</v>
      </c>
      <c r="C4" s="25"/>
      <c r="D4" s="25"/>
      <c r="E4" s="23"/>
      <c r="F4" s="22" t="s">
        <v>161</v>
      </c>
      <c r="G4" s="25"/>
      <c r="H4" s="25"/>
      <c r="I4" s="23"/>
      <c r="J4" s="22" t="s">
        <v>162</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40</v>
      </c>
      <c r="B6" s="132" t="s">
        <v>163</v>
      </c>
      <c r="C6" s="133" t="s">
        <v>164</v>
      </c>
      <c r="D6" s="132" t="s">
        <v>163</v>
      </c>
      <c r="E6" s="134" t="s">
        <v>164</v>
      </c>
      <c r="F6" s="133" t="s">
        <v>163</v>
      </c>
      <c r="G6" s="133" t="s">
        <v>164</v>
      </c>
      <c r="H6" s="132" t="s">
        <v>163</v>
      </c>
      <c r="I6" s="134" t="s">
        <v>164</v>
      </c>
      <c r="J6" s="132"/>
      <c r="K6" s="134"/>
    </row>
    <row r="7" spans="1:11" x14ac:dyDescent="0.25">
      <c r="A7" s="34" t="s">
        <v>489</v>
      </c>
      <c r="B7" s="35">
        <v>1</v>
      </c>
      <c r="C7" s="146">
        <f>IF(B11=0, "-", B7/B11)</f>
        <v>5.5555555555555552E-2</v>
      </c>
      <c r="D7" s="35">
        <v>0</v>
      </c>
      <c r="E7" s="39">
        <f>IF(D11=0, "-", D7/D11)</f>
        <v>0</v>
      </c>
      <c r="F7" s="136">
        <v>2</v>
      </c>
      <c r="G7" s="146">
        <f>IF(F11=0, "-", F7/F11)</f>
        <v>4.2553191489361701E-2</v>
      </c>
      <c r="H7" s="35">
        <v>0</v>
      </c>
      <c r="I7" s="39">
        <f>IF(H11=0, "-", H7/H11)</f>
        <v>0</v>
      </c>
      <c r="J7" s="38" t="str">
        <f>IF(D7=0, "-", IF((B7-D7)/D7&lt;10, (B7-D7)/D7, "&gt;999%"))</f>
        <v>-</v>
      </c>
      <c r="K7" s="39" t="str">
        <f>IF(H7=0, "-", IF((F7-H7)/H7&lt;10, (F7-H7)/H7, "&gt;999%"))</f>
        <v>-</v>
      </c>
    </row>
    <row r="8" spans="1:11" x14ac:dyDescent="0.25">
      <c r="A8" s="34" t="s">
        <v>490</v>
      </c>
      <c r="B8" s="35">
        <v>0</v>
      </c>
      <c r="C8" s="146">
        <f>IF(B11=0, "-", B8/B11)</f>
        <v>0</v>
      </c>
      <c r="D8" s="35">
        <v>0</v>
      </c>
      <c r="E8" s="39">
        <f>IF(D11=0, "-", D8/D11)</f>
        <v>0</v>
      </c>
      <c r="F8" s="136">
        <v>1</v>
      </c>
      <c r="G8" s="146">
        <f>IF(F11=0, "-", F8/F11)</f>
        <v>2.1276595744680851E-2</v>
      </c>
      <c r="H8" s="35">
        <v>0</v>
      </c>
      <c r="I8" s="39">
        <f>IF(H11=0, "-", H8/H11)</f>
        <v>0</v>
      </c>
      <c r="J8" s="38" t="str">
        <f>IF(D8=0, "-", IF((B8-D8)/D8&lt;10, (B8-D8)/D8, "&gt;999%"))</f>
        <v>-</v>
      </c>
      <c r="K8" s="39" t="str">
        <f>IF(H8=0, "-", IF((F8-H8)/H8&lt;10, (F8-H8)/H8, "&gt;999%"))</f>
        <v>-</v>
      </c>
    </row>
    <row r="9" spans="1:11" x14ac:dyDescent="0.25">
      <c r="A9" s="34" t="s">
        <v>491</v>
      </c>
      <c r="B9" s="35">
        <v>17</v>
      </c>
      <c r="C9" s="146">
        <f>IF(B11=0, "-", B9/B11)</f>
        <v>0.94444444444444442</v>
      </c>
      <c r="D9" s="35">
        <v>17</v>
      </c>
      <c r="E9" s="39">
        <f>IF(D11=0, "-", D9/D11)</f>
        <v>1</v>
      </c>
      <c r="F9" s="136">
        <v>44</v>
      </c>
      <c r="G9" s="146">
        <f>IF(F11=0, "-", F9/F11)</f>
        <v>0.93617021276595747</v>
      </c>
      <c r="H9" s="35">
        <v>34</v>
      </c>
      <c r="I9" s="39">
        <f>IF(H11=0, "-", H9/H11)</f>
        <v>1</v>
      </c>
      <c r="J9" s="38">
        <f>IF(D9=0, "-", IF((B9-D9)/D9&lt;10, (B9-D9)/D9, "&gt;999%"))</f>
        <v>0</v>
      </c>
      <c r="K9" s="39">
        <f>IF(H9=0, "-", IF((F9-H9)/H9&lt;10, (F9-H9)/H9, "&gt;999%"))</f>
        <v>0.29411764705882354</v>
      </c>
    </row>
    <row r="10" spans="1:11" x14ac:dyDescent="0.25">
      <c r="A10" s="137"/>
      <c r="B10" s="40"/>
      <c r="D10" s="40"/>
      <c r="E10" s="44"/>
      <c r="F10" s="138"/>
      <c r="H10" s="40"/>
      <c r="I10" s="44"/>
      <c r="J10" s="43"/>
      <c r="K10" s="44"/>
    </row>
    <row r="11" spans="1:11" s="52" customFormat="1" ht="13" x14ac:dyDescent="0.3">
      <c r="A11" s="139" t="s">
        <v>492</v>
      </c>
      <c r="B11" s="46">
        <f>SUM(B7:B10)</f>
        <v>18</v>
      </c>
      <c r="C11" s="140">
        <f>B11/4991</f>
        <v>3.6064916850330597E-3</v>
      </c>
      <c r="D11" s="46">
        <f>SUM(D7:D10)</f>
        <v>17</v>
      </c>
      <c r="E11" s="141">
        <f>D11/6927</f>
        <v>2.45416486213368E-3</v>
      </c>
      <c r="F11" s="128">
        <f>SUM(F7:F10)</f>
        <v>47</v>
      </c>
      <c r="G11" s="142">
        <f>F11/14607</f>
        <v>3.217635380297118E-3</v>
      </c>
      <c r="H11" s="46">
        <f>SUM(H7:H10)</f>
        <v>34</v>
      </c>
      <c r="I11" s="141">
        <f>H11/17352</f>
        <v>1.9594283079760258E-3</v>
      </c>
      <c r="J11" s="49">
        <f>IF(D11=0, "-", IF((B11-D11)/D11&lt;10, (B11-D11)/D11, "&gt;999%"))</f>
        <v>5.8823529411764705E-2</v>
      </c>
      <c r="K11" s="50">
        <f>IF(H11=0, "-", IF((F11-H11)/H11&lt;10, (F11-H11)/H11, "&gt;999%"))</f>
        <v>0.38235294117647056</v>
      </c>
    </row>
    <row r="12" spans="1:11" x14ac:dyDescent="0.25">
      <c r="B12" s="138"/>
      <c r="D12" s="138"/>
      <c r="F12" s="138"/>
      <c r="H12" s="138"/>
    </row>
    <row r="13" spans="1:11" ht="13" x14ac:dyDescent="0.3">
      <c r="A13" s="131" t="s">
        <v>41</v>
      </c>
      <c r="B13" s="132" t="s">
        <v>163</v>
      </c>
      <c r="C13" s="133" t="s">
        <v>164</v>
      </c>
      <c r="D13" s="132" t="s">
        <v>163</v>
      </c>
      <c r="E13" s="134" t="s">
        <v>164</v>
      </c>
      <c r="F13" s="133" t="s">
        <v>163</v>
      </c>
      <c r="G13" s="133" t="s">
        <v>164</v>
      </c>
      <c r="H13" s="132" t="s">
        <v>163</v>
      </c>
      <c r="I13" s="134" t="s">
        <v>164</v>
      </c>
      <c r="J13" s="132"/>
      <c r="K13" s="134"/>
    </row>
    <row r="14" spans="1:11" x14ac:dyDescent="0.25">
      <c r="A14" s="34" t="s">
        <v>493</v>
      </c>
      <c r="B14" s="35">
        <v>1</v>
      </c>
      <c r="C14" s="146">
        <f>IF(B16=0, "-", B14/B16)</f>
        <v>1</v>
      </c>
      <c r="D14" s="35">
        <v>1</v>
      </c>
      <c r="E14" s="39">
        <f>IF(D16=0, "-", D14/D16)</f>
        <v>1</v>
      </c>
      <c r="F14" s="136">
        <v>2</v>
      </c>
      <c r="G14" s="146">
        <f>IF(F16=0, "-", F14/F16)</f>
        <v>1</v>
      </c>
      <c r="H14" s="35">
        <v>2</v>
      </c>
      <c r="I14" s="39">
        <f>IF(H16=0, "-", H14/H16)</f>
        <v>1</v>
      </c>
      <c r="J14" s="38">
        <f>IF(D14=0, "-", IF((B14-D14)/D14&lt;10, (B14-D14)/D14, "&gt;999%"))</f>
        <v>0</v>
      </c>
      <c r="K14" s="39">
        <f>IF(H14=0, "-", IF((F14-H14)/H14&lt;10, (F14-H14)/H14, "&gt;999%"))</f>
        <v>0</v>
      </c>
    </row>
    <row r="15" spans="1:11" x14ac:dyDescent="0.25">
      <c r="A15" s="137"/>
      <c r="B15" s="40"/>
      <c r="D15" s="40"/>
      <c r="E15" s="44"/>
      <c r="F15" s="138"/>
      <c r="H15" s="40"/>
      <c r="I15" s="44"/>
      <c r="J15" s="43"/>
      <c r="K15" s="44"/>
    </row>
    <row r="16" spans="1:11" s="52" customFormat="1" ht="13" x14ac:dyDescent="0.3">
      <c r="A16" s="139" t="s">
        <v>494</v>
      </c>
      <c r="B16" s="46">
        <f>SUM(B14:B15)</f>
        <v>1</v>
      </c>
      <c r="C16" s="140">
        <f>B16/4991</f>
        <v>2.0036064916850331E-4</v>
      </c>
      <c r="D16" s="46">
        <f>SUM(D14:D15)</f>
        <v>1</v>
      </c>
      <c r="E16" s="141">
        <f>D16/6927</f>
        <v>1.4436263894903998E-4</v>
      </c>
      <c r="F16" s="128">
        <f>SUM(F14:F15)</f>
        <v>2</v>
      </c>
      <c r="G16" s="142">
        <f>F16/14607</f>
        <v>1.3692065448072841E-4</v>
      </c>
      <c r="H16" s="46">
        <f>SUM(H14:H15)</f>
        <v>2</v>
      </c>
      <c r="I16" s="141">
        <f>H16/17352</f>
        <v>1.152604887044721E-4</v>
      </c>
      <c r="J16" s="49">
        <f>IF(D16=0, "-", IF((B16-D16)/D16&lt;10, (B16-D16)/D16, "&gt;999%"))</f>
        <v>0</v>
      </c>
      <c r="K16" s="50">
        <f>IF(H16=0, "-", IF((F16-H16)/H16&lt;10, (F16-H16)/H16, "&gt;999%"))</f>
        <v>0</v>
      </c>
    </row>
    <row r="17" spans="1:11" x14ac:dyDescent="0.25">
      <c r="B17" s="138"/>
      <c r="D17" s="138"/>
      <c r="F17" s="138"/>
      <c r="H17" s="138"/>
    </row>
    <row r="18" spans="1:11" ht="13" x14ac:dyDescent="0.3">
      <c r="A18" s="131" t="s">
        <v>42</v>
      </c>
      <c r="B18" s="132" t="s">
        <v>163</v>
      </c>
      <c r="C18" s="133" t="s">
        <v>164</v>
      </c>
      <c r="D18" s="132" t="s">
        <v>163</v>
      </c>
      <c r="E18" s="134" t="s">
        <v>164</v>
      </c>
      <c r="F18" s="133" t="s">
        <v>163</v>
      </c>
      <c r="G18" s="133" t="s">
        <v>164</v>
      </c>
      <c r="H18" s="132" t="s">
        <v>163</v>
      </c>
      <c r="I18" s="134" t="s">
        <v>164</v>
      </c>
      <c r="J18" s="132"/>
      <c r="K18" s="134"/>
    </row>
    <row r="19" spans="1:11" x14ac:dyDescent="0.25">
      <c r="A19" s="34" t="s">
        <v>495</v>
      </c>
      <c r="B19" s="35">
        <v>2</v>
      </c>
      <c r="C19" s="146">
        <f>IF(B23=0, "-", B19/B23)</f>
        <v>0.2857142857142857</v>
      </c>
      <c r="D19" s="35">
        <v>0</v>
      </c>
      <c r="E19" s="39">
        <f>IF(D23=0, "-", D19/D23)</f>
        <v>0</v>
      </c>
      <c r="F19" s="136">
        <v>5</v>
      </c>
      <c r="G19" s="146">
        <f>IF(F23=0, "-", F19/F23)</f>
        <v>0.27777777777777779</v>
      </c>
      <c r="H19" s="35">
        <v>0</v>
      </c>
      <c r="I19" s="39">
        <f>IF(H23=0, "-", H19/H23)</f>
        <v>0</v>
      </c>
      <c r="J19" s="38" t="str">
        <f>IF(D19=0, "-", IF((B19-D19)/D19&lt;10, (B19-D19)/D19, "&gt;999%"))</f>
        <v>-</v>
      </c>
      <c r="K19" s="39" t="str">
        <f>IF(H19=0, "-", IF((F19-H19)/H19&lt;10, (F19-H19)/H19, "&gt;999%"))</f>
        <v>-</v>
      </c>
    </row>
    <row r="20" spans="1:11" x14ac:dyDescent="0.25">
      <c r="A20" s="34" t="s">
        <v>496</v>
      </c>
      <c r="B20" s="35">
        <v>2</v>
      </c>
      <c r="C20" s="146">
        <f>IF(B23=0, "-", B20/B23)</f>
        <v>0.2857142857142857</v>
      </c>
      <c r="D20" s="35">
        <v>13</v>
      </c>
      <c r="E20" s="39">
        <f>IF(D23=0, "-", D20/D23)</f>
        <v>0.76470588235294112</v>
      </c>
      <c r="F20" s="136">
        <v>3</v>
      </c>
      <c r="G20" s="146">
        <f>IF(F23=0, "-", F20/F23)</f>
        <v>0.16666666666666666</v>
      </c>
      <c r="H20" s="35">
        <v>18</v>
      </c>
      <c r="I20" s="39">
        <f>IF(H23=0, "-", H20/H23)</f>
        <v>0.6428571428571429</v>
      </c>
      <c r="J20" s="38">
        <f>IF(D20=0, "-", IF((B20-D20)/D20&lt;10, (B20-D20)/D20, "&gt;999%"))</f>
        <v>-0.84615384615384615</v>
      </c>
      <c r="K20" s="39">
        <f>IF(H20=0, "-", IF((F20-H20)/H20&lt;10, (F20-H20)/H20, "&gt;999%"))</f>
        <v>-0.83333333333333337</v>
      </c>
    </row>
    <row r="21" spans="1:11" x14ac:dyDescent="0.25">
      <c r="A21" s="34" t="s">
        <v>497</v>
      </c>
      <c r="B21" s="35">
        <v>3</v>
      </c>
      <c r="C21" s="146">
        <f>IF(B23=0, "-", B21/B23)</f>
        <v>0.42857142857142855</v>
      </c>
      <c r="D21" s="35">
        <v>4</v>
      </c>
      <c r="E21" s="39">
        <f>IF(D23=0, "-", D21/D23)</f>
        <v>0.23529411764705882</v>
      </c>
      <c r="F21" s="136">
        <v>10</v>
      </c>
      <c r="G21" s="146">
        <f>IF(F23=0, "-", F21/F23)</f>
        <v>0.55555555555555558</v>
      </c>
      <c r="H21" s="35">
        <v>10</v>
      </c>
      <c r="I21" s="39">
        <f>IF(H23=0, "-", H21/H23)</f>
        <v>0.35714285714285715</v>
      </c>
      <c r="J21" s="38">
        <f>IF(D21=0, "-", IF((B21-D21)/D21&lt;10, (B21-D21)/D21, "&gt;999%"))</f>
        <v>-0.25</v>
      </c>
      <c r="K21" s="39">
        <f>IF(H21=0, "-", IF((F21-H21)/H21&lt;10, (F21-H21)/H21, "&gt;999%"))</f>
        <v>0</v>
      </c>
    </row>
    <row r="22" spans="1:11" x14ac:dyDescent="0.25">
      <c r="A22" s="137"/>
      <c r="B22" s="40"/>
      <c r="D22" s="40"/>
      <c r="E22" s="44"/>
      <c r="F22" s="138"/>
      <c r="H22" s="40"/>
      <c r="I22" s="44"/>
      <c r="J22" s="43"/>
      <c r="K22" s="44"/>
    </row>
    <row r="23" spans="1:11" s="52" customFormat="1" ht="13" x14ac:dyDescent="0.3">
      <c r="A23" s="139" t="s">
        <v>498</v>
      </c>
      <c r="B23" s="46">
        <f>SUM(B19:B22)</f>
        <v>7</v>
      </c>
      <c r="C23" s="140">
        <f>B23/4991</f>
        <v>1.4025245441795231E-3</v>
      </c>
      <c r="D23" s="46">
        <f>SUM(D19:D22)</f>
        <v>17</v>
      </c>
      <c r="E23" s="141">
        <f>D23/6927</f>
        <v>2.45416486213368E-3</v>
      </c>
      <c r="F23" s="128">
        <f>SUM(F19:F22)</f>
        <v>18</v>
      </c>
      <c r="G23" s="142">
        <f>F23/14607</f>
        <v>1.2322858903265558E-3</v>
      </c>
      <c r="H23" s="46">
        <f>SUM(H19:H22)</f>
        <v>28</v>
      </c>
      <c r="I23" s="141">
        <f>H23/17352</f>
        <v>1.6136468418626094E-3</v>
      </c>
      <c r="J23" s="49">
        <f>IF(D23=0, "-", IF((B23-D23)/D23&lt;10, (B23-D23)/D23, "&gt;999%"))</f>
        <v>-0.58823529411764708</v>
      </c>
      <c r="K23" s="50">
        <f>IF(H23=0, "-", IF((F23-H23)/H23&lt;10, (F23-H23)/H23, "&gt;999%"))</f>
        <v>-0.35714285714285715</v>
      </c>
    </row>
    <row r="24" spans="1:11" x14ac:dyDescent="0.25">
      <c r="B24" s="138"/>
      <c r="D24" s="138"/>
      <c r="F24" s="138"/>
      <c r="H24" s="138"/>
    </row>
    <row r="25" spans="1:11" ht="13" x14ac:dyDescent="0.3">
      <c r="A25" s="131" t="s">
        <v>43</v>
      </c>
      <c r="B25" s="132" t="s">
        <v>163</v>
      </c>
      <c r="C25" s="133" t="s">
        <v>164</v>
      </c>
      <c r="D25" s="132" t="s">
        <v>163</v>
      </c>
      <c r="E25" s="134" t="s">
        <v>164</v>
      </c>
      <c r="F25" s="133" t="s">
        <v>163</v>
      </c>
      <c r="G25" s="133" t="s">
        <v>164</v>
      </c>
      <c r="H25" s="132" t="s">
        <v>163</v>
      </c>
      <c r="I25" s="134" t="s">
        <v>164</v>
      </c>
      <c r="J25" s="132"/>
      <c r="K25" s="134"/>
    </row>
    <row r="26" spans="1:11" x14ac:dyDescent="0.25">
      <c r="A26" s="34" t="s">
        <v>499</v>
      </c>
      <c r="B26" s="35">
        <v>6</v>
      </c>
      <c r="C26" s="146">
        <f>IF(B36=0, "-", B26/B36)</f>
        <v>9.5238095238095233E-2</v>
      </c>
      <c r="D26" s="35">
        <v>19</v>
      </c>
      <c r="E26" s="39">
        <f>IF(D36=0, "-", D26/D36)</f>
        <v>0.19191919191919191</v>
      </c>
      <c r="F26" s="136">
        <v>38</v>
      </c>
      <c r="G26" s="146">
        <f>IF(F36=0, "-", F26/F36)</f>
        <v>0.16101694915254236</v>
      </c>
      <c r="H26" s="35">
        <v>47</v>
      </c>
      <c r="I26" s="39">
        <f>IF(H36=0, "-", H26/H36)</f>
        <v>0.16040955631399317</v>
      </c>
      <c r="J26" s="38">
        <f t="shared" ref="J26:J34" si="0">IF(D26=0, "-", IF((B26-D26)/D26&lt;10, (B26-D26)/D26, "&gt;999%"))</f>
        <v>-0.68421052631578949</v>
      </c>
      <c r="K26" s="39">
        <f t="shared" ref="K26:K34" si="1">IF(H26=0, "-", IF((F26-H26)/H26&lt;10, (F26-H26)/H26, "&gt;999%"))</f>
        <v>-0.19148936170212766</v>
      </c>
    </row>
    <row r="27" spans="1:11" x14ac:dyDescent="0.25">
      <c r="A27" s="34" t="s">
        <v>500</v>
      </c>
      <c r="B27" s="35">
        <v>11</v>
      </c>
      <c r="C27" s="146">
        <f>IF(B36=0, "-", B27/B36)</f>
        <v>0.17460317460317459</v>
      </c>
      <c r="D27" s="35">
        <v>14</v>
      </c>
      <c r="E27" s="39">
        <f>IF(D36=0, "-", D27/D36)</f>
        <v>0.14141414141414141</v>
      </c>
      <c r="F27" s="136">
        <v>25</v>
      </c>
      <c r="G27" s="146">
        <f>IF(F36=0, "-", F27/F36)</f>
        <v>0.1059322033898305</v>
      </c>
      <c r="H27" s="35">
        <v>52</v>
      </c>
      <c r="I27" s="39">
        <f>IF(H36=0, "-", H27/H36)</f>
        <v>0.17747440273037543</v>
      </c>
      <c r="J27" s="38">
        <f t="shared" si="0"/>
        <v>-0.21428571428571427</v>
      </c>
      <c r="K27" s="39">
        <f t="shared" si="1"/>
        <v>-0.51923076923076927</v>
      </c>
    </row>
    <row r="28" spans="1:11" x14ac:dyDescent="0.25">
      <c r="A28" s="34" t="s">
        <v>501</v>
      </c>
      <c r="B28" s="35">
        <v>3</v>
      </c>
      <c r="C28" s="146">
        <f>IF(B36=0, "-", B28/B36)</f>
        <v>4.7619047619047616E-2</v>
      </c>
      <c r="D28" s="35">
        <v>4</v>
      </c>
      <c r="E28" s="39">
        <f>IF(D36=0, "-", D28/D36)</f>
        <v>4.0404040404040407E-2</v>
      </c>
      <c r="F28" s="136">
        <v>13</v>
      </c>
      <c r="G28" s="146">
        <f>IF(F36=0, "-", F28/F36)</f>
        <v>5.5084745762711863E-2</v>
      </c>
      <c r="H28" s="35">
        <v>16</v>
      </c>
      <c r="I28" s="39">
        <f>IF(H36=0, "-", H28/H36)</f>
        <v>5.4607508532423209E-2</v>
      </c>
      <c r="J28" s="38">
        <f t="shared" si="0"/>
        <v>-0.25</v>
      </c>
      <c r="K28" s="39">
        <f t="shared" si="1"/>
        <v>-0.1875</v>
      </c>
    </row>
    <row r="29" spans="1:11" x14ac:dyDescent="0.25">
      <c r="A29" s="34" t="s">
        <v>502</v>
      </c>
      <c r="B29" s="35">
        <v>2</v>
      </c>
      <c r="C29" s="146">
        <f>IF(B36=0, "-", B29/B36)</f>
        <v>3.1746031746031744E-2</v>
      </c>
      <c r="D29" s="35">
        <v>1</v>
      </c>
      <c r="E29" s="39">
        <f>IF(D36=0, "-", D29/D36)</f>
        <v>1.0101010101010102E-2</v>
      </c>
      <c r="F29" s="136">
        <v>6</v>
      </c>
      <c r="G29" s="146">
        <f>IF(F36=0, "-", F29/F36)</f>
        <v>2.5423728813559324E-2</v>
      </c>
      <c r="H29" s="35">
        <v>4</v>
      </c>
      <c r="I29" s="39">
        <f>IF(H36=0, "-", H29/H36)</f>
        <v>1.3651877133105802E-2</v>
      </c>
      <c r="J29" s="38">
        <f t="shared" si="0"/>
        <v>1</v>
      </c>
      <c r="K29" s="39">
        <f t="shared" si="1"/>
        <v>0.5</v>
      </c>
    </row>
    <row r="30" spans="1:11" x14ac:dyDescent="0.25">
      <c r="A30" s="34" t="s">
        <v>503</v>
      </c>
      <c r="B30" s="35">
        <v>3</v>
      </c>
      <c r="C30" s="146">
        <f>IF(B36=0, "-", B30/B36)</f>
        <v>4.7619047619047616E-2</v>
      </c>
      <c r="D30" s="35">
        <v>8</v>
      </c>
      <c r="E30" s="39">
        <f>IF(D36=0, "-", D30/D36)</f>
        <v>8.0808080808080815E-2</v>
      </c>
      <c r="F30" s="136">
        <v>9</v>
      </c>
      <c r="G30" s="146">
        <f>IF(F36=0, "-", F30/F36)</f>
        <v>3.8135593220338986E-2</v>
      </c>
      <c r="H30" s="35">
        <v>10</v>
      </c>
      <c r="I30" s="39">
        <f>IF(H36=0, "-", H30/H36)</f>
        <v>3.4129692832764506E-2</v>
      </c>
      <c r="J30" s="38">
        <f t="shared" si="0"/>
        <v>-0.625</v>
      </c>
      <c r="K30" s="39">
        <f t="shared" si="1"/>
        <v>-0.1</v>
      </c>
    </row>
    <row r="31" spans="1:11" x14ac:dyDescent="0.25">
      <c r="A31" s="34" t="s">
        <v>504</v>
      </c>
      <c r="B31" s="35">
        <v>0</v>
      </c>
      <c r="C31" s="146">
        <f>IF(B36=0, "-", B31/B36)</f>
        <v>0</v>
      </c>
      <c r="D31" s="35">
        <v>0</v>
      </c>
      <c r="E31" s="39">
        <f>IF(D36=0, "-", D31/D36)</f>
        <v>0</v>
      </c>
      <c r="F31" s="136">
        <v>1</v>
      </c>
      <c r="G31" s="146">
        <f>IF(F36=0, "-", F31/F36)</f>
        <v>4.2372881355932203E-3</v>
      </c>
      <c r="H31" s="35">
        <v>0</v>
      </c>
      <c r="I31" s="39">
        <f>IF(H36=0, "-", H31/H36)</f>
        <v>0</v>
      </c>
      <c r="J31" s="38" t="str">
        <f t="shared" si="0"/>
        <v>-</v>
      </c>
      <c r="K31" s="39" t="str">
        <f t="shared" si="1"/>
        <v>-</v>
      </c>
    </row>
    <row r="32" spans="1:11" x14ac:dyDescent="0.25">
      <c r="A32" s="34" t="s">
        <v>505</v>
      </c>
      <c r="B32" s="35">
        <v>3</v>
      </c>
      <c r="C32" s="146">
        <f>IF(B36=0, "-", B32/B36)</f>
        <v>4.7619047619047616E-2</v>
      </c>
      <c r="D32" s="35">
        <v>7</v>
      </c>
      <c r="E32" s="39">
        <f>IF(D36=0, "-", D32/D36)</f>
        <v>7.0707070707070704E-2</v>
      </c>
      <c r="F32" s="136">
        <v>15</v>
      </c>
      <c r="G32" s="146">
        <f>IF(F36=0, "-", F32/F36)</f>
        <v>6.3559322033898302E-2</v>
      </c>
      <c r="H32" s="35">
        <v>27</v>
      </c>
      <c r="I32" s="39">
        <f>IF(H36=0, "-", H32/H36)</f>
        <v>9.2150170648464161E-2</v>
      </c>
      <c r="J32" s="38">
        <f t="shared" si="0"/>
        <v>-0.5714285714285714</v>
      </c>
      <c r="K32" s="39">
        <f t="shared" si="1"/>
        <v>-0.44444444444444442</v>
      </c>
    </row>
    <row r="33" spans="1:11" x14ac:dyDescent="0.25">
      <c r="A33" s="34" t="s">
        <v>506</v>
      </c>
      <c r="B33" s="35">
        <v>35</v>
      </c>
      <c r="C33" s="146">
        <f>IF(B36=0, "-", B33/B36)</f>
        <v>0.55555555555555558</v>
      </c>
      <c r="D33" s="35">
        <v>42</v>
      </c>
      <c r="E33" s="39">
        <f>IF(D36=0, "-", D33/D36)</f>
        <v>0.42424242424242425</v>
      </c>
      <c r="F33" s="136">
        <v>123</v>
      </c>
      <c r="G33" s="146">
        <f>IF(F36=0, "-", F33/F36)</f>
        <v>0.52118644067796616</v>
      </c>
      <c r="H33" s="35">
        <v>128</v>
      </c>
      <c r="I33" s="39">
        <f>IF(H36=0, "-", H33/H36)</f>
        <v>0.43686006825938567</v>
      </c>
      <c r="J33" s="38">
        <f t="shared" si="0"/>
        <v>-0.16666666666666666</v>
      </c>
      <c r="K33" s="39">
        <f t="shared" si="1"/>
        <v>-3.90625E-2</v>
      </c>
    </row>
    <row r="34" spans="1:11" x14ac:dyDescent="0.25">
      <c r="A34" s="34" t="s">
        <v>507</v>
      </c>
      <c r="B34" s="35">
        <v>0</v>
      </c>
      <c r="C34" s="146">
        <f>IF(B36=0, "-", B34/B36)</f>
        <v>0</v>
      </c>
      <c r="D34" s="35">
        <v>4</v>
      </c>
      <c r="E34" s="39">
        <f>IF(D36=0, "-", D34/D36)</f>
        <v>4.0404040404040407E-2</v>
      </c>
      <c r="F34" s="136">
        <v>6</v>
      </c>
      <c r="G34" s="146">
        <f>IF(F36=0, "-", F34/F36)</f>
        <v>2.5423728813559324E-2</v>
      </c>
      <c r="H34" s="35">
        <v>9</v>
      </c>
      <c r="I34" s="39">
        <f>IF(H36=0, "-", H34/H36)</f>
        <v>3.0716723549488054E-2</v>
      </c>
      <c r="J34" s="38">
        <f t="shared" si="0"/>
        <v>-1</v>
      </c>
      <c r="K34" s="39">
        <f t="shared" si="1"/>
        <v>-0.33333333333333331</v>
      </c>
    </row>
    <row r="35" spans="1:11" x14ac:dyDescent="0.25">
      <c r="A35" s="137"/>
      <c r="B35" s="40"/>
      <c r="D35" s="40"/>
      <c r="E35" s="44"/>
      <c r="F35" s="138"/>
      <c r="H35" s="40"/>
      <c r="I35" s="44"/>
      <c r="J35" s="43"/>
      <c r="K35" s="44"/>
    </row>
    <row r="36" spans="1:11" s="52" customFormat="1" ht="13" x14ac:dyDescent="0.3">
      <c r="A36" s="139" t="s">
        <v>508</v>
      </c>
      <c r="B36" s="46">
        <f>SUM(B26:B35)</f>
        <v>63</v>
      </c>
      <c r="C36" s="140">
        <f>B36/4991</f>
        <v>1.2622720897615708E-2</v>
      </c>
      <c r="D36" s="46">
        <f>SUM(D26:D35)</f>
        <v>99</v>
      </c>
      <c r="E36" s="141">
        <f>D36/6927</f>
        <v>1.429190125595496E-2</v>
      </c>
      <c r="F36" s="128">
        <f>SUM(F26:F35)</f>
        <v>236</v>
      </c>
      <c r="G36" s="142">
        <f>F36/14607</f>
        <v>1.6156637228725953E-2</v>
      </c>
      <c r="H36" s="46">
        <f>SUM(H26:H35)</f>
        <v>293</v>
      </c>
      <c r="I36" s="141">
        <f>H36/17352</f>
        <v>1.6885661595205163E-2</v>
      </c>
      <c r="J36" s="49">
        <f>IF(D36=0, "-", IF((B36-D36)/D36&lt;10, (B36-D36)/D36, "&gt;999%"))</f>
        <v>-0.36363636363636365</v>
      </c>
      <c r="K36" s="50">
        <f>IF(H36=0, "-", IF((F36-H36)/H36&lt;10, (F36-H36)/H36, "&gt;999%"))</f>
        <v>-0.19453924914675769</v>
      </c>
    </row>
    <row r="37" spans="1:11" x14ac:dyDescent="0.25">
      <c r="B37" s="138"/>
      <c r="D37" s="138"/>
      <c r="F37" s="138"/>
      <c r="H37" s="138"/>
    </row>
    <row r="38" spans="1:11" ht="13" x14ac:dyDescent="0.3">
      <c r="A38" s="131" t="s">
        <v>44</v>
      </c>
      <c r="B38" s="132" t="s">
        <v>163</v>
      </c>
      <c r="C38" s="133" t="s">
        <v>164</v>
      </c>
      <c r="D38" s="132" t="s">
        <v>163</v>
      </c>
      <c r="E38" s="134" t="s">
        <v>164</v>
      </c>
      <c r="F38" s="133" t="s">
        <v>163</v>
      </c>
      <c r="G38" s="133" t="s">
        <v>164</v>
      </c>
      <c r="H38" s="132" t="s">
        <v>163</v>
      </c>
      <c r="I38" s="134" t="s">
        <v>164</v>
      </c>
      <c r="J38" s="132"/>
      <c r="K38" s="134"/>
    </row>
    <row r="39" spans="1:11" x14ac:dyDescent="0.25">
      <c r="A39" s="34" t="s">
        <v>509</v>
      </c>
      <c r="B39" s="35">
        <v>12</v>
      </c>
      <c r="C39" s="146">
        <f>IF(B49=0, "-", B39/B49)</f>
        <v>9.5238095238095233E-2</v>
      </c>
      <c r="D39" s="35">
        <v>18</v>
      </c>
      <c r="E39" s="39">
        <f>IF(D49=0, "-", D39/D49)</f>
        <v>9.2783505154639179E-2</v>
      </c>
      <c r="F39" s="136">
        <v>29</v>
      </c>
      <c r="G39" s="146">
        <f>IF(F49=0, "-", F39/F49)</f>
        <v>9.3851132686084138E-2</v>
      </c>
      <c r="H39" s="35">
        <v>55</v>
      </c>
      <c r="I39" s="39">
        <f>IF(H49=0, "-", H39/H49)</f>
        <v>0.12415349887133183</v>
      </c>
      <c r="J39" s="38">
        <f t="shared" ref="J39:J47" si="2">IF(D39=0, "-", IF((B39-D39)/D39&lt;10, (B39-D39)/D39, "&gt;999%"))</f>
        <v>-0.33333333333333331</v>
      </c>
      <c r="K39" s="39">
        <f t="shared" ref="K39:K47" si="3">IF(H39=0, "-", IF((F39-H39)/H39&lt;10, (F39-H39)/H39, "&gt;999%"))</f>
        <v>-0.47272727272727272</v>
      </c>
    </row>
    <row r="40" spans="1:11" x14ac:dyDescent="0.25">
      <c r="A40" s="34" t="s">
        <v>510</v>
      </c>
      <c r="B40" s="35">
        <v>8</v>
      </c>
      <c r="C40" s="146">
        <f>IF(B49=0, "-", B40/B49)</f>
        <v>6.3492063492063489E-2</v>
      </c>
      <c r="D40" s="35">
        <v>4</v>
      </c>
      <c r="E40" s="39">
        <f>IF(D49=0, "-", D40/D49)</f>
        <v>2.0618556701030927E-2</v>
      </c>
      <c r="F40" s="136">
        <v>12</v>
      </c>
      <c r="G40" s="146">
        <f>IF(F49=0, "-", F40/F49)</f>
        <v>3.8834951456310676E-2</v>
      </c>
      <c r="H40" s="35">
        <v>7</v>
      </c>
      <c r="I40" s="39">
        <f>IF(H49=0, "-", H40/H49)</f>
        <v>1.580135440180587E-2</v>
      </c>
      <c r="J40" s="38">
        <f t="shared" si="2"/>
        <v>1</v>
      </c>
      <c r="K40" s="39">
        <f t="shared" si="3"/>
        <v>0.7142857142857143</v>
      </c>
    </row>
    <row r="41" spans="1:11" x14ac:dyDescent="0.25">
      <c r="A41" s="34" t="s">
        <v>511</v>
      </c>
      <c r="B41" s="35">
        <v>12</v>
      </c>
      <c r="C41" s="146">
        <f>IF(B49=0, "-", B41/B49)</f>
        <v>9.5238095238095233E-2</v>
      </c>
      <c r="D41" s="35">
        <v>9</v>
      </c>
      <c r="E41" s="39">
        <f>IF(D49=0, "-", D41/D49)</f>
        <v>4.6391752577319589E-2</v>
      </c>
      <c r="F41" s="136">
        <v>27</v>
      </c>
      <c r="G41" s="146">
        <f>IF(F49=0, "-", F41/F49)</f>
        <v>8.7378640776699032E-2</v>
      </c>
      <c r="H41" s="35">
        <v>25</v>
      </c>
      <c r="I41" s="39">
        <f>IF(H49=0, "-", H41/H49)</f>
        <v>5.6433408577878104E-2</v>
      </c>
      <c r="J41" s="38">
        <f t="shared" si="2"/>
        <v>0.33333333333333331</v>
      </c>
      <c r="K41" s="39">
        <f t="shared" si="3"/>
        <v>0.08</v>
      </c>
    </row>
    <row r="42" spans="1:11" x14ac:dyDescent="0.25">
      <c r="A42" s="34" t="s">
        <v>512</v>
      </c>
      <c r="B42" s="35">
        <v>17</v>
      </c>
      <c r="C42" s="146">
        <f>IF(B49=0, "-", B42/B49)</f>
        <v>0.13492063492063491</v>
      </c>
      <c r="D42" s="35">
        <v>41</v>
      </c>
      <c r="E42" s="39">
        <f>IF(D49=0, "-", D42/D49)</f>
        <v>0.21134020618556701</v>
      </c>
      <c r="F42" s="136">
        <v>36</v>
      </c>
      <c r="G42" s="146">
        <f>IF(F49=0, "-", F42/F49)</f>
        <v>0.11650485436893204</v>
      </c>
      <c r="H42" s="35">
        <v>62</v>
      </c>
      <c r="I42" s="39">
        <f>IF(H49=0, "-", H42/H49)</f>
        <v>0.1399548532731377</v>
      </c>
      <c r="J42" s="38">
        <f t="shared" si="2"/>
        <v>-0.58536585365853655</v>
      </c>
      <c r="K42" s="39">
        <f t="shared" si="3"/>
        <v>-0.41935483870967744</v>
      </c>
    </row>
    <row r="43" spans="1:11" x14ac:dyDescent="0.25">
      <c r="A43" s="34" t="s">
        <v>513</v>
      </c>
      <c r="B43" s="35">
        <v>6</v>
      </c>
      <c r="C43" s="146">
        <f>IF(B49=0, "-", B43/B49)</f>
        <v>4.7619047619047616E-2</v>
      </c>
      <c r="D43" s="35">
        <v>8</v>
      </c>
      <c r="E43" s="39">
        <f>IF(D49=0, "-", D43/D49)</f>
        <v>4.1237113402061855E-2</v>
      </c>
      <c r="F43" s="136">
        <v>27</v>
      </c>
      <c r="G43" s="146">
        <f>IF(F49=0, "-", F43/F49)</f>
        <v>8.7378640776699032E-2</v>
      </c>
      <c r="H43" s="35">
        <v>28</v>
      </c>
      <c r="I43" s="39">
        <f>IF(H49=0, "-", H43/H49)</f>
        <v>6.320541760722348E-2</v>
      </c>
      <c r="J43" s="38">
        <f t="shared" si="2"/>
        <v>-0.25</v>
      </c>
      <c r="K43" s="39">
        <f t="shared" si="3"/>
        <v>-3.5714285714285712E-2</v>
      </c>
    </row>
    <row r="44" spans="1:11" x14ac:dyDescent="0.25">
      <c r="A44" s="34" t="s">
        <v>514</v>
      </c>
      <c r="B44" s="35">
        <v>0</v>
      </c>
      <c r="C44" s="146">
        <f>IF(B49=0, "-", B44/B49)</f>
        <v>0</v>
      </c>
      <c r="D44" s="35">
        <v>0</v>
      </c>
      <c r="E44" s="39">
        <f>IF(D49=0, "-", D44/D49)</f>
        <v>0</v>
      </c>
      <c r="F44" s="136">
        <v>1</v>
      </c>
      <c r="G44" s="146">
        <f>IF(F49=0, "-", F44/F49)</f>
        <v>3.2362459546925568E-3</v>
      </c>
      <c r="H44" s="35">
        <v>0</v>
      </c>
      <c r="I44" s="39">
        <f>IF(H49=0, "-", H44/H49)</f>
        <v>0</v>
      </c>
      <c r="J44" s="38" t="str">
        <f t="shared" si="2"/>
        <v>-</v>
      </c>
      <c r="K44" s="39" t="str">
        <f t="shared" si="3"/>
        <v>-</v>
      </c>
    </row>
    <row r="45" spans="1:11" x14ac:dyDescent="0.25">
      <c r="A45" s="34" t="s">
        <v>515</v>
      </c>
      <c r="B45" s="35">
        <v>22</v>
      </c>
      <c r="C45" s="146">
        <f>IF(B49=0, "-", B45/B49)</f>
        <v>0.17460317460317459</v>
      </c>
      <c r="D45" s="35">
        <v>38</v>
      </c>
      <c r="E45" s="39">
        <f>IF(D49=0, "-", D45/D49)</f>
        <v>0.19587628865979381</v>
      </c>
      <c r="F45" s="136">
        <v>53</v>
      </c>
      <c r="G45" s="146">
        <f>IF(F49=0, "-", F45/F49)</f>
        <v>0.17152103559870549</v>
      </c>
      <c r="H45" s="35">
        <v>60</v>
      </c>
      <c r="I45" s="39">
        <f>IF(H49=0, "-", H45/H49)</f>
        <v>0.13544018058690746</v>
      </c>
      <c r="J45" s="38">
        <f t="shared" si="2"/>
        <v>-0.42105263157894735</v>
      </c>
      <c r="K45" s="39">
        <f t="shared" si="3"/>
        <v>-0.11666666666666667</v>
      </c>
    </row>
    <row r="46" spans="1:11" x14ac:dyDescent="0.25">
      <c r="A46" s="34" t="s">
        <v>516</v>
      </c>
      <c r="B46" s="35">
        <v>4</v>
      </c>
      <c r="C46" s="146">
        <f>IF(B49=0, "-", B46/B49)</f>
        <v>3.1746031746031744E-2</v>
      </c>
      <c r="D46" s="35">
        <v>13</v>
      </c>
      <c r="E46" s="39">
        <f>IF(D49=0, "-", D46/D49)</f>
        <v>6.7010309278350513E-2</v>
      </c>
      <c r="F46" s="136">
        <v>7</v>
      </c>
      <c r="G46" s="146">
        <f>IF(F49=0, "-", F46/F49)</f>
        <v>2.2653721682847898E-2</v>
      </c>
      <c r="H46" s="35">
        <v>31</v>
      </c>
      <c r="I46" s="39">
        <f>IF(H49=0, "-", H46/H49)</f>
        <v>6.9977426636568849E-2</v>
      </c>
      <c r="J46" s="38">
        <f t="shared" si="2"/>
        <v>-0.69230769230769229</v>
      </c>
      <c r="K46" s="39">
        <f t="shared" si="3"/>
        <v>-0.77419354838709675</v>
      </c>
    </row>
    <row r="47" spans="1:11" x14ac:dyDescent="0.25">
      <c r="A47" s="34" t="s">
        <v>517</v>
      </c>
      <c r="B47" s="35">
        <v>45</v>
      </c>
      <c r="C47" s="146">
        <f>IF(B49=0, "-", B47/B49)</f>
        <v>0.35714285714285715</v>
      </c>
      <c r="D47" s="35">
        <v>63</v>
      </c>
      <c r="E47" s="39">
        <f>IF(D49=0, "-", D47/D49)</f>
        <v>0.32474226804123713</v>
      </c>
      <c r="F47" s="136">
        <v>117</v>
      </c>
      <c r="G47" s="146">
        <f>IF(F49=0, "-", F47/F49)</f>
        <v>0.37864077669902912</v>
      </c>
      <c r="H47" s="35">
        <v>175</v>
      </c>
      <c r="I47" s="39">
        <f>IF(H49=0, "-", H47/H49)</f>
        <v>0.39503386004514673</v>
      </c>
      <c r="J47" s="38">
        <f t="shared" si="2"/>
        <v>-0.2857142857142857</v>
      </c>
      <c r="K47" s="39">
        <f t="shared" si="3"/>
        <v>-0.33142857142857141</v>
      </c>
    </row>
    <row r="48" spans="1:11" x14ac:dyDescent="0.25">
      <c r="A48" s="137"/>
      <c r="B48" s="40"/>
      <c r="D48" s="40"/>
      <c r="E48" s="44"/>
      <c r="F48" s="138"/>
      <c r="H48" s="40"/>
      <c r="I48" s="44"/>
      <c r="J48" s="43"/>
      <c r="K48" s="44"/>
    </row>
    <row r="49" spans="1:11" s="52" customFormat="1" ht="13" x14ac:dyDescent="0.3">
      <c r="A49" s="139" t="s">
        <v>518</v>
      </c>
      <c r="B49" s="46">
        <f>SUM(B39:B48)</f>
        <v>126</v>
      </c>
      <c r="C49" s="140">
        <f>B49/4991</f>
        <v>2.5245441795231416E-2</v>
      </c>
      <c r="D49" s="46">
        <f>SUM(D39:D48)</f>
        <v>194</v>
      </c>
      <c r="E49" s="141">
        <f>D49/6927</f>
        <v>2.8006351956113756E-2</v>
      </c>
      <c r="F49" s="128">
        <f>SUM(F39:F48)</f>
        <v>309</v>
      </c>
      <c r="G49" s="142">
        <f>F49/14607</f>
        <v>2.115424111727254E-2</v>
      </c>
      <c r="H49" s="46">
        <f>SUM(H39:H48)</f>
        <v>443</v>
      </c>
      <c r="I49" s="141">
        <f>H49/17352</f>
        <v>2.5530198248040571E-2</v>
      </c>
      <c r="J49" s="49">
        <f>IF(D49=0, "-", IF((B49-D49)/D49&lt;10, (B49-D49)/D49, "&gt;999%"))</f>
        <v>-0.35051546391752575</v>
      </c>
      <c r="K49" s="50">
        <f>IF(H49=0, "-", IF((F49-H49)/H49&lt;10, (F49-H49)/H49, "&gt;999%"))</f>
        <v>-0.30248306997742663</v>
      </c>
    </row>
    <row r="50" spans="1:11" x14ac:dyDescent="0.25">
      <c r="B50" s="138"/>
      <c r="D50" s="138"/>
      <c r="F50" s="138"/>
      <c r="H50" s="138"/>
    </row>
    <row r="51" spans="1:11" ht="13" x14ac:dyDescent="0.3">
      <c r="A51" s="131" t="s">
        <v>45</v>
      </c>
      <c r="B51" s="132" t="s">
        <v>163</v>
      </c>
      <c r="C51" s="133" t="s">
        <v>164</v>
      </c>
      <c r="D51" s="132" t="s">
        <v>163</v>
      </c>
      <c r="E51" s="134" t="s">
        <v>164</v>
      </c>
      <c r="F51" s="133" t="s">
        <v>163</v>
      </c>
      <c r="G51" s="133" t="s">
        <v>164</v>
      </c>
      <c r="H51" s="132" t="s">
        <v>163</v>
      </c>
      <c r="I51" s="134" t="s">
        <v>164</v>
      </c>
      <c r="J51" s="132"/>
      <c r="K51" s="134"/>
    </row>
    <row r="52" spans="1:11" x14ac:dyDescent="0.25">
      <c r="A52" s="34" t="s">
        <v>519</v>
      </c>
      <c r="B52" s="35">
        <v>170</v>
      </c>
      <c r="C52" s="146">
        <f>IF(B69=0, "-", B52/B69)</f>
        <v>0.1927437641723356</v>
      </c>
      <c r="D52" s="35">
        <v>233</v>
      </c>
      <c r="E52" s="39">
        <f>IF(D69=0, "-", D52/D69)</f>
        <v>0.19224422442244224</v>
      </c>
      <c r="F52" s="136">
        <v>497</v>
      </c>
      <c r="G52" s="146">
        <f>IF(F69=0, "-", F52/F69)</f>
        <v>0.20260905014268243</v>
      </c>
      <c r="H52" s="35">
        <v>537</v>
      </c>
      <c r="I52" s="39">
        <f>IF(H69=0, "-", H52/H69)</f>
        <v>0.17971887550200802</v>
      </c>
      <c r="J52" s="38">
        <f t="shared" ref="J52:J67" si="4">IF(D52=0, "-", IF((B52-D52)/D52&lt;10, (B52-D52)/D52, "&gt;999%"))</f>
        <v>-0.27038626609442062</v>
      </c>
      <c r="K52" s="39">
        <f t="shared" ref="K52:K67" si="5">IF(H52=0, "-", IF((F52-H52)/H52&lt;10, (F52-H52)/H52, "&gt;999%"))</f>
        <v>-7.4487895716946001E-2</v>
      </c>
    </row>
    <row r="53" spans="1:11" x14ac:dyDescent="0.25">
      <c r="A53" s="34" t="s">
        <v>520</v>
      </c>
      <c r="B53" s="35">
        <v>3</v>
      </c>
      <c r="C53" s="146">
        <f>IF(B69=0, "-", B53/B69)</f>
        <v>3.4013605442176869E-3</v>
      </c>
      <c r="D53" s="35">
        <v>1</v>
      </c>
      <c r="E53" s="39">
        <f>IF(D69=0, "-", D53/D69)</f>
        <v>8.2508250825082509E-4</v>
      </c>
      <c r="F53" s="136">
        <v>7</v>
      </c>
      <c r="G53" s="146">
        <f>IF(F69=0, "-", F53/F69)</f>
        <v>2.8536485935589076E-3</v>
      </c>
      <c r="H53" s="35">
        <v>4</v>
      </c>
      <c r="I53" s="39">
        <f>IF(H69=0, "-", H53/H69)</f>
        <v>1.3386880856760374E-3</v>
      </c>
      <c r="J53" s="38">
        <f t="shared" si="4"/>
        <v>2</v>
      </c>
      <c r="K53" s="39">
        <f t="shared" si="5"/>
        <v>0.75</v>
      </c>
    </row>
    <row r="54" spans="1:11" x14ac:dyDescent="0.25">
      <c r="A54" s="34" t="s">
        <v>521</v>
      </c>
      <c r="B54" s="35">
        <v>159</v>
      </c>
      <c r="C54" s="146">
        <f>IF(B69=0, "-", B54/B69)</f>
        <v>0.18027210884353742</v>
      </c>
      <c r="D54" s="35">
        <v>100</v>
      </c>
      <c r="E54" s="39">
        <f>IF(D69=0, "-", D54/D69)</f>
        <v>8.2508250825082508E-2</v>
      </c>
      <c r="F54" s="136">
        <v>276</v>
      </c>
      <c r="G54" s="146">
        <f>IF(F69=0, "-", F54/F69)</f>
        <v>0.11251528740317979</v>
      </c>
      <c r="H54" s="35">
        <v>287</v>
      </c>
      <c r="I54" s="39">
        <f>IF(H69=0, "-", H54/H69)</f>
        <v>9.605087014725569E-2</v>
      </c>
      <c r="J54" s="38">
        <f t="shared" si="4"/>
        <v>0.59</v>
      </c>
      <c r="K54" s="39">
        <f t="shared" si="5"/>
        <v>-3.8327526132404179E-2</v>
      </c>
    </row>
    <row r="55" spans="1:11" x14ac:dyDescent="0.25">
      <c r="A55" s="34" t="s">
        <v>522</v>
      </c>
      <c r="B55" s="35">
        <v>62</v>
      </c>
      <c r="C55" s="146">
        <f>IF(B69=0, "-", B55/B69)</f>
        <v>7.029478458049887E-2</v>
      </c>
      <c r="D55" s="35">
        <v>85</v>
      </c>
      <c r="E55" s="39">
        <f>IF(D69=0, "-", D55/D69)</f>
        <v>7.0132013201320134E-2</v>
      </c>
      <c r="F55" s="136">
        <v>147</v>
      </c>
      <c r="G55" s="146">
        <f>IF(F69=0, "-", F55/F69)</f>
        <v>5.9926620464737054E-2</v>
      </c>
      <c r="H55" s="35">
        <v>175</v>
      </c>
      <c r="I55" s="39">
        <f>IF(H69=0, "-", H55/H69)</f>
        <v>5.856760374832664E-2</v>
      </c>
      <c r="J55" s="38">
        <f t="shared" si="4"/>
        <v>-0.27058823529411763</v>
      </c>
      <c r="K55" s="39">
        <f t="shared" si="5"/>
        <v>-0.16</v>
      </c>
    </row>
    <row r="56" spans="1:11" x14ac:dyDescent="0.25">
      <c r="A56" s="34" t="s">
        <v>523</v>
      </c>
      <c r="B56" s="35">
        <v>13</v>
      </c>
      <c r="C56" s="146">
        <f>IF(B69=0, "-", B56/B69)</f>
        <v>1.4739229024943311E-2</v>
      </c>
      <c r="D56" s="35">
        <v>16</v>
      </c>
      <c r="E56" s="39">
        <f>IF(D69=0, "-", D56/D69)</f>
        <v>1.3201320132013201E-2</v>
      </c>
      <c r="F56" s="136">
        <v>33</v>
      </c>
      <c r="G56" s="146">
        <f>IF(F69=0, "-", F56/F69)</f>
        <v>1.3452914798206279E-2</v>
      </c>
      <c r="H56" s="35">
        <v>30</v>
      </c>
      <c r="I56" s="39">
        <f>IF(H69=0, "-", H56/H69)</f>
        <v>1.0040160642570281E-2</v>
      </c>
      <c r="J56" s="38">
        <f t="shared" si="4"/>
        <v>-0.1875</v>
      </c>
      <c r="K56" s="39">
        <f t="shared" si="5"/>
        <v>0.1</v>
      </c>
    </row>
    <row r="57" spans="1:11" x14ac:dyDescent="0.25">
      <c r="A57" s="34" t="s">
        <v>524</v>
      </c>
      <c r="B57" s="35">
        <v>27</v>
      </c>
      <c r="C57" s="146">
        <f>IF(B69=0, "-", B57/B69)</f>
        <v>3.0612244897959183E-2</v>
      </c>
      <c r="D57" s="35">
        <v>40</v>
      </c>
      <c r="E57" s="39">
        <f>IF(D69=0, "-", D57/D69)</f>
        <v>3.3003300330033E-2</v>
      </c>
      <c r="F57" s="136">
        <v>72</v>
      </c>
      <c r="G57" s="146">
        <f>IF(F69=0, "-", F57/F69)</f>
        <v>2.9351814105177332E-2</v>
      </c>
      <c r="H57" s="35">
        <v>119</v>
      </c>
      <c r="I57" s="39">
        <f>IF(H69=0, "-", H57/H69)</f>
        <v>3.9825970548862118E-2</v>
      </c>
      <c r="J57" s="38">
        <f t="shared" si="4"/>
        <v>-0.32500000000000001</v>
      </c>
      <c r="K57" s="39">
        <f t="shared" si="5"/>
        <v>-0.3949579831932773</v>
      </c>
    </row>
    <row r="58" spans="1:11" x14ac:dyDescent="0.25">
      <c r="A58" s="34" t="s">
        <v>525</v>
      </c>
      <c r="B58" s="35">
        <v>7</v>
      </c>
      <c r="C58" s="146">
        <f>IF(B69=0, "-", B58/B69)</f>
        <v>7.9365079365079361E-3</v>
      </c>
      <c r="D58" s="35">
        <v>12</v>
      </c>
      <c r="E58" s="39">
        <f>IF(D69=0, "-", D58/D69)</f>
        <v>9.9009900990099011E-3</v>
      </c>
      <c r="F58" s="136">
        <v>12</v>
      </c>
      <c r="G58" s="146">
        <f>IF(F69=0, "-", F58/F69)</f>
        <v>4.8919690175295554E-3</v>
      </c>
      <c r="H58" s="35">
        <v>29</v>
      </c>
      <c r="I58" s="39">
        <f>IF(H69=0, "-", H58/H69)</f>
        <v>9.705488621151271E-3</v>
      </c>
      <c r="J58" s="38">
        <f t="shared" si="4"/>
        <v>-0.41666666666666669</v>
      </c>
      <c r="K58" s="39">
        <f t="shared" si="5"/>
        <v>-0.58620689655172409</v>
      </c>
    </row>
    <row r="59" spans="1:11" x14ac:dyDescent="0.25">
      <c r="A59" s="34" t="s">
        <v>526</v>
      </c>
      <c r="B59" s="35">
        <v>160</v>
      </c>
      <c r="C59" s="146">
        <f>IF(B69=0, "-", B59/B69)</f>
        <v>0.18140589569160998</v>
      </c>
      <c r="D59" s="35">
        <v>367</v>
      </c>
      <c r="E59" s="39">
        <f>IF(D69=0, "-", D59/D69)</f>
        <v>0.30280528052805278</v>
      </c>
      <c r="F59" s="136">
        <v>551</v>
      </c>
      <c r="G59" s="146">
        <f>IF(F69=0, "-", F59/F69)</f>
        <v>0.22462291072156543</v>
      </c>
      <c r="H59" s="35">
        <v>801</v>
      </c>
      <c r="I59" s="39">
        <f>IF(H69=0, "-", H59/H69)</f>
        <v>0.26807228915662651</v>
      </c>
      <c r="J59" s="38">
        <f t="shared" si="4"/>
        <v>-0.56403269754768393</v>
      </c>
      <c r="K59" s="39">
        <f t="shared" si="5"/>
        <v>-0.31210986267166041</v>
      </c>
    </row>
    <row r="60" spans="1:11" x14ac:dyDescent="0.25">
      <c r="A60" s="34" t="s">
        <v>527</v>
      </c>
      <c r="B60" s="35">
        <v>39</v>
      </c>
      <c r="C60" s="146">
        <f>IF(B69=0, "-", B60/B69)</f>
        <v>4.4217687074829932E-2</v>
      </c>
      <c r="D60" s="35">
        <v>42</v>
      </c>
      <c r="E60" s="39">
        <f>IF(D69=0, "-", D60/D69)</f>
        <v>3.4653465346534656E-2</v>
      </c>
      <c r="F60" s="136">
        <v>112</v>
      </c>
      <c r="G60" s="146">
        <f>IF(F69=0, "-", F60/F69)</f>
        <v>4.5658377496942522E-2</v>
      </c>
      <c r="H60" s="35">
        <v>115</v>
      </c>
      <c r="I60" s="39">
        <f>IF(H69=0, "-", H60/H69)</f>
        <v>3.8487282463186077E-2</v>
      </c>
      <c r="J60" s="38">
        <f t="shared" si="4"/>
        <v>-7.1428571428571425E-2</v>
      </c>
      <c r="K60" s="39">
        <f t="shared" si="5"/>
        <v>-2.6086956521739129E-2</v>
      </c>
    </row>
    <row r="61" spans="1:11" x14ac:dyDescent="0.25">
      <c r="A61" s="34" t="s">
        <v>528</v>
      </c>
      <c r="B61" s="35">
        <v>3</v>
      </c>
      <c r="C61" s="146">
        <f>IF(B69=0, "-", B61/B69)</f>
        <v>3.4013605442176869E-3</v>
      </c>
      <c r="D61" s="35">
        <v>3</v>
      </c>
      <c r="E61" s="39">
        <f>IF(D69=0, "-", D61/D69)</f>
        <v>2.4752475247524753E-3</v>
      </c>
      <c r="F61" s="136">
        <v>10</v>
      </c>
      <c r="G61" s="146">
        <f>IF(F69=0, "-", F61/F69)</f>
        <v>4.0766408479412965E-3</v>
      </c>
      <c r="H61" s="35">
        <v>9</v>
      </c>
      <c r="I61" s="39">
        <f>IF(H69=0, "-", H61/H69)</f>
        <v>3.0120481927710845E-3</v>
      </c>
      <c r="J61" s="38">
        <f t="shared" si="4"/>
        <v>0</v>
      </c>
      <c r="K61" s="39">
        <f t="shared" si="5"/>
        <v>0.1111111111111111</v>
      </c>
    </row>
    <row r="62" spans="1:11" x14ac:dyDescent="0.25">
      <c r="A62" s="34" t="s">
        <v>529</v>
      </c>
      <c r="B62" s="35">
        <v>6</v>
      </c>
      <c r="C62" s="146">
        <f>IF(B69=0, "-", B62/B69)</f>
        <v>6.8027210884353739E-3</v>
      </c>
      <c r="D62" s="35">
        <v>4</v>
      </c>
      <c r="E62" s="39">
        <f>IF(D69=0, "-", D62/D69)</f>
        <v>3.3003300330033004E-3</v>
      </c>
      <c r="F62" s="136">
        <v>13</v>
      </c>
      <c r="G62" s="146">
        <f>IF(F69=0, "-", F62/F69)</f>
        <v>5.2996331023236849E-3</v>
      </c>
      <c r="H62" s="35">
        <v>9</v>
      </c>
      <c r="I62" s="39">
        <f>IF(H69=0, "-", H62/H69)</f>
        <v>3.0120481927710845E-3</v>
      </c>
      <c r="J62" s="38">
        <f t="shared" si="4"/>
        <v>0.5</v>
      </c>
      <c r="K62" s="39">
        <f t="shared" si="5"/>
        <v>0.44444444444444442</v>
      </c>
    </row>
    <row r="63" spans="1:11" x14ac:dyDescent="0.25">
      <c r="A63" s="34" t="s">
        <v>530</v>
      </c>
      <c r="B63" s="35">
        <v>0</v>
      </c>
      <c r="C63" s="146">
        <f>IF(B69=0, "-", B63/B69)</f>
        <v>0</v>
      </c>
      <c r="D63" s="35">
        <v>1</v>
      </c>
      <c r="E63" s="39">
        <f>IF(D69=0, "-", D63/D69)</f>
        <v>8.2508250825082509E-4</v>
      </c>
      <c r="F63" s="136">
        <v>0</v>
      </c>
      <c r="G63" s="146">
        <f>IF(F69=0, "-", F63/F69)</f>
        <v>0</v>
      </c>
      <c r="H63" s="35">
        <v>5</v>
      </c>
      <c r="I63" s="39">
        <f>IF(H69=0, "-", H63/H69)</f>
        <v>1.6733601070950468E-3</v>
      </c>
      <c r="J63" s="38">
        <f t="shared" si="4"/>
        <v>-1</v>
      </c>
      <c r="K63" s="39">
        <f t="shared" si="5"/>
        <v>-1</v>
      </c>
    </row>
    <row r="64" spans="1:11" x14ac:dyDescent="0.25">
      <c r="A64" s="34" t="s">
        <v>531</v>
      </c>
      <c r="B64" s="35">
        <v>0</v>
      </c>
      <c r="C64" s="146">
        <f>IF(B69=0, "-", B64/B69)</f>
        <v>0</v>
      </c>
      <c r="D64" s="35">
        <v>0</v>
      </c>
      <c r="E64" s="39">
        <f>IF(D69=0, "-", D64/D69)</f>
        <v>0</v>
      </c>
      <c r="F64" s="136">
        <v>2</v>
      </c>
      <c r="G64" s="146">
        <f>IF(F69=0, "-", F64/F69)</f>
        <v>8.1532816958825927E-4</v>
      </c>
      <c r="H64" s="35">
        <v>0</v>
      </c>
      <c r="I64" s="39">
        <f>IF(H69=0, "-", H64/H69)</f>
        <v>0</v>
      </c>
      <c r="J64" s="38" t="str">
        <f t="shared" si="4"/>
        <v>-</v>
      </c>
      <c r="K64" s="39" t="str">
        <f t="shared" si="5"/>
        <v>-</v>
      </c>
    </row>
    <row r="65" spans="1:11" x14ac:dyDescent="0.25">
      <c r="A65" s="34" t="s">
        <v>532</v>
      </c>
      <c r="B65" s="35">
        <v>150</v>
      </c>
      <c r="C65" s="146">
        <f>IF(B69=0, "-", B65/B69)</f>
        <v>0.17006802721088435</v>
      </c>
      <c r="D65" s="35">
        <v>228</v>
      </c>
      <c r="E65" s="39">
        <f>IF(D69=0, "-", D65/D69)</f>
        <v>0.18811881188118812</v>
      </c>
      <c r="F65" s="136">
        <v>495</v>
      </c>
      <c r="G65" s="146">
        <f>IF(F69=0, "-", F65/F69)</f>
        <v>0.20179372197309417</v>
      </c>
      <c r="H65" s="35">
        <v>648</v>
      </c>
      <c r="I65" s="39">
        <f>IF(H69=0, "-", H65/H69)</f>
        <v>0.21686746987951808</v>
      </c>
      <c r="J65" s="38">
        <f t="shared" si="4"/>
        <v>-0.34210526315789475</v>
      </c>
      <c r="K65" s="39">
        <f t="shared" si="5"/>
        <v>-0.2361111111111111</v>
      </c>
    </row>
    <row r="66" spans="1:11" x14ac:dyDescent="0.25">
      <c r="A66" s="34" t="s">
        <v>533</v>
      </c>
      <c r="B66" s="35">
        <v>65</v>
      </c>
      <c r="C66" s="146">
        <f>IF(B69=0, "-", B66/B69)</f>
        <v>7.3696145124716547E-2</v>
      </c>
      <c r="D66" s="35">
        <v>53</v>
      </c>
      <c r="E66" s="39">
        <f>IF(D69=0, "-", D66/D69)</f>
        <v>4.3729372937293731E-2</v>
      </c>
      <c r="F66" s="136">
        <v>160</v>
      </c>
      <c r="G66" s="146">
        <f>IF(F69=0, "-", F66/F69)</f>
        <v>6.5226253567060744E-2</v>
      </c>
      <c r="H66" s="35">
        <v>146</v>
      </c>
      <c r="I66" s="39">
        <f>IF(H69=0, "-", H66/H69)</f>
        <v>4.8862115127175365E-2</v>
      </c>
      <c r="J66" s="38">
        <f t="shared" si="4"/>
        <v>0.22641509433962265</v>
      </c>
      <c r="K66" s="39">
        <f t="shared" si="5"/>
        <v>9.5890410958904104E-2</v>
      </c>
    </row>
    <row r="67" spans="1:11" x14ac:dyDescent="0.25">
      <c r="A67" s="34" t="s">
        <v>534</v>
      </c>
      <c r="B67" s="35">
        <v>18</v>
      </c>
      <c r="C67" s="146">
        <f>IF(B69=0, "-", B67/B69)</f>
        <v>2.0408163265306121E-2</v>
      </c>
      <c r="D67" s="35">
        <v>27</v>
      </c>
      <c r="E67" s="39">
        <f>IF(D69=0, "-", D67/D69)</f>
        <v>2.2277227722772276E-2</v>
      </c>
      <c r="F67" s="136">
        <v>66</v>
      </c>
      <c r="G67" s="146">
        <f>IF(F69=0, "-", F67/F69)</f>
        <v>2.6905829596412557E-2</v>
      </c>
      <c r="H67" s="35">
        <v>74</v>
      </c>
      <c r="I67" s="39">
        <f>IF(H69=0, "-", H67/H69)</f>
        <v>2.4765729585006693E-2</v>
      </c>
      <c r="J67" s="38">
        <f t="shared" si="4"/>
        <v>-0.33333333333333331</v>
      </c>
      <c r="K67" s="39">
        <f t="shared" si="5"/>
        <v>-0.10810810810810811</v>
      </c>
    </row>
    <row r="68" spans="1:11" x14ac:dyDescent="0.25">
      <c r="A68" s="137"/>
      <c r="B68" s="40"/>
      <c r="D68" s="40"/>
      <c r="E68" s="44"/>
      <c r="F68" s="138"/>
      <c r="H68" s="40"/>
      <c r="I68" s="44"/>
      <c r="J68" s="43"/>
      <c r="K68" s="44"/>
    </row>
    <row r="69" spans="1:11" s="52" customFormat="1" ht="13" x14ac:dyDescent="0.3">
      <c r="A69" s="139" t="s">
        <v>535</v>
      </c>
      <c r="B69" s="46">
        <f>SUM(B52:B68)</f>
        <v>882</v>
      </c>
      <c r="C69" s="140">
        <f>B69/4991</f>
        <v>0.17671809256661991</v>
      </c>
      <c r="D69" s="46">
        <f>SUM(D52:D68)</f>
        <v>1212</v>
      </c>
      <c r="E69" s="141">
        <f>D69/6927</f>
        <v>0.17496751840623648</v>
      </c>
      <c r="F69" s="128">
        <f>SUM(F52:F68)</f>
        <v>2453</v>
      </c>
      <c r="G69" s="142">
        <f>F69/14607</f>
        <v>0.16793318272061342</v>
      </c>
      <c r="H69" s="46">
        <f>SUM(H52:H68)</f>
        <v>2988</v>
      </c>
      <c r="I69" s="141">
        <f>H69/17352</f>
        <v>0.17219917012448133</v>
      </c>
      <c r="J69" s="49">
        <f>IF(D69=0, "-", IF((B69-D69)/D69&lt;10, (B69-D69)/D69, "&gt;999%"))</f>
        <v>-0.2722772277227723</v>
      </c>
      <c r="K69" s="50">
        <f>IF(H69=0, "-", IF((F69-H69)/H69&lt;10, (F69-H69)/H69, "&gt;999%"))</f>
        <v>-0.17904953145917002</v>
      </c>
    </row>
    <row r="70" spans="1:11" x14ac:dyDescent="0.25">
      <c r="B70" s="138"/>
      <c r="D70" s="138"/>
      <c r="F70" s="138"/>
      <c r="H70" s="138"/>
    </row>
    <row r="71" spans="1:11" ht="13" x14ac:dyDescent="0.3">
      <c r="A71" s="26" t="s">
        <v>536</v>
      </c>
      <c r="B71" s="46">
        <v>1097</v>
      </c>
      <c r="C71" s="140">
        <f>B71/4991</f>
        <v>0.21979563213784814</v>
      </c>
      <c r="D71" s="46">
        <v>1540</v>
      </c>
      <c r="E71" s="141">
        <f>D71/6927</f>
        <v>0.22231846398152158</v>
      </c>
      <c r="F71" s="128">
        <v>3065</v>
      </c>
      <c r="G71" s="142">
        <f>F71/14607</f>
        <v>0.20983090299171631</v>
      </c>
      <c r="H71" s="46">
        <v>3788</v>
      </c>
      <c r="I71" s="141">
        <f>H71/17352</f>
        <v>0.21830336560627017</v>
      </c>
      <c r="J71" s="49">
        <f>IF(D71=0, "-", IF((B71-D71)/D71&lt;10, (B71-D71)/D71, "&gt;999%"))</f>
        <v>-0.28766233766233767</v>
      </c>
      <c r="K71" s="50">
        <f>IF(H71=0, "-", IF((F71-H71)/H71&lt;10, (F71-H71)/H71, "&gt;999%"))</f>
        <v>-0.19086589229144668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3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60FD-22B1-4767-9262-4C9EBEB0669F}">
  <sheetPr>
    <pageSetUpPr fitToPage="1"/>
  </sheetPr>
  <dimension ref="A1:K24"/>
  <sheetViews>
    <sheetView workbookViewId="0">
      <selection sqref="A1:L1"/>
    </sheetView>
  </sheetViews>
  <sheetFormatPr defaultRowHeight="12.5" x14ac:dyDescent="0.25"/>
  <cols>
    <col min="1" max="1" width="20.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537</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161</v>
      </c>
      <c r="G4" s="25"/>
      <c r="H4" s="25"/>
      <c r="I4" s="23"/>
      <c r="J4" s="22" t="s">
        <v>162</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163</v>
      </c>
      <c r="C6" s="133" t="s">
        <v>164</v>
      </c>
      <c r="D6" s="132" t="s">
        <v>163</v>
      </c>
      <c r="E6" s="134" t="s">
        <v>164</v>
      </c>
      <c r="F6" s="144" t="s">
        <v>163</v>
      </c>
      <c r="G6" s="133" t="s">
        <v>164</v>
      </c>
      <c r="H6" s="145" t="s">
        <v>163</v>
      </c>
      <c r="I6" s="134" t="s">
        <v>164</v>
      </c>
      <c r="J6" s="132"/>
      <c r="K6" s="134"/>
    </row>
    <row r="7" spans="1:11" x14ac:dyDescent="0.25">
      <c r="A7" s="34" t="s">
        <v>60</v>
      </c>
      <c r="B7" s="35">
        <v>188</v>
      </c>
      <c r="C7" s="146">
        <f>IF(B24=0, "-", B7/B24)</f>
        <v>0.17137648131267091</v>
      </c>
      <c r="D7" s="35">
        <v>270</v>
      </c>
      <c r="E7" s="39">
        <f>IF(D24=0, "-", D7/D24)</f>
        <v>0.17532467532467533</v>
      </c>
      <c r="F7" s="136">
        <v>564</v>
      </c>
      <c r="G7" s="146">
        <f>IF(F24=0, "-", F7/F24)</f>
        <v>0.18401305057096248</v>
      </c>
      <c r="H7" s="35">
        <v>639</v>
      </c>
      <c r="I7" s="39">
        <f>IF(H24=0, "-", H7/H24)</f>
        <v>0.16869060190073917</v>
      </c>
      <c r="J7" s="38">
        <f t="shared" ref="J7:J22" si="0">IF(D7=0, "-", IF((B7-D7)/D7&lt;10, (B7-D7)/D7, "&gt;999%"))</f>
        <v>-0.3037037037037037</v>
      </c>
      <c r="K7" s="39">
        <f t="shared" ref="K7:K22" si="1">IF(H7=0, "-", IF((F7-H7)/H7&lt;10, (F7-H7)/H7, "&gt;999%"))</f>
        <v>-0.11737089201877934</v>
      </c>
    </row>
    <row r="8" spans="1:11" x14ac:dyDescent="0.25">
      <c r="A8" s="34" t="s">
        <v>61</v>
      </c>
      <c r="B8" s="35">
        <v>11</v>
      </c>
      <c r="C8" s="146">
        <f>IF(B24=0, "-", B8/B24)</f>
        <v>1.0027347310847767E-2</v>
      </c>
      <c r="D8" s="35">
        <v>5</v>
      </c>
      <c r="E8" s="39">
        <f>IF(D24=0, "-", D8/D24)</f>
        <v>3.246753246753247E-3</v>
      </c>
      <c r="F8" s="136">
        <v>19</v>
      </c>
      <c r="G8" s="146">
        <f>IF(F24=0, "-", F8/F24)</f>
        <v>6.1990212071778138E-3</v>
      </c>
      <c r="H8" s="35">
        <v>11</v>
      </c>
      <c r="I8" s="39">
        <f>IF(H24=0, "-", H8/H24)</f>
        <v>2.903907074973601E-3</v>
      </c>
      <c r="J8" s="38">
        <f t="shared" si="0"/>
        <v>1.2</v>
      </c>
      <c r="K8" s="39">
        <f t="shared" si="1"/>
        <v>0.72727272727272729</v>
      </c>
    </row>
    <row r="9" spans="1:11" x14ac:dyDescent="0.25">
      <c r="A9" s="34" t="s">
        <v>63</v>
      </c>
      <c r="B9" s="35">
        <v>171</v>
      </c>
      <c r="C9" s="146">
        <f>IF(B24=0, "-", B9/B24)</f>
        <v>0.15587967183226983</v>
      </c>
      <c r="D9" s="35">
        <v>109</v>
      </c>
      <c r="E9" s="39">
        <f>IF(D24=0, "-", D9/D24)</f>
        <v>7.0779220779220775E-2</v>
      </c>
      <c r="F9" s="136">
        <v>303</v>
      </c>
      <c r="G9" s="146">
        <f>IF(F24=0, "-", F9/F24)</f>
        <v>9.8858075040783033E-2</v>
      </c>
      <c r="H9" s="35">
        <v>312</v>
      </c>
      <c r="I9" s="39">
        <f>IF(H24=0, "-", H9/H24)</f>
        <v>8.236536430834214E-2</v>
      </c>
      <c r="J9" s="38">
        <f t="shared" si="0"/>
        <v>0.56880733944954132</v>
      </c>
      <c r="K9" s="39">
        <f t="shared" si="1"/>
        <v>-2.8846153846153848E-2</v>
      </c>
    </row>
    <row r="10" spans="1:11" x14ac:dyDescent="0.25">
      <c r="A10" s="34" t="s">
        <v>65</v>
      </c>
      <c r="B10" s="35">
        <v>11</v>
      </c>
      <c r="C10" s="146">
        <f>IF(B24=0, "-", B10/B24)</f>
        <v>1.0027347310847767E-2</v>
      </c>
      <c r="D10" s="35">
        <v>14</v>
      </c>
      <c r="E10" s="39">
        <f>IF(D24=0, "-", D10/D24)</f>
        <v>9.0909090909090905E-3</v>
      </c>
      <c r="F10" s="136">
        <v>25</v>
      </c>
      <c r="G10" s="146">
        <f>IF(F24=0, "-", F10/F24)</f>
        <v>8.1566068515497546E-3</v>
      </c>
      <c r="H10" s="35">
        <v>52</v>
      </c>
      <c r="I10" s="39">
        <f>IF(H24=0, "-", H10/H24)</f>
        <v>1.3727560718057022E-2</v>
      </c>
      <c r="J10" s="38">
        <f t="shared" si="0"/>
        <v>-0.21428571428571427</v>
      </c>
      <c r="K10" s="39">
        <f t="shared" si="1"/>
        <v>-0.51923076923076927</v>
      </c>
    </row>
    <row r="11" spans="1:11" x14ac:dyDescent="0.25">
      <c r="A11" s="34" t="s">
        <v>67</v>
      </c>
      <c r="B11" s="35">
        <v>79</v>
      </c>
      <c r="C11" s="146">
        <f>IF(B24=0, "-", B11/B24)</f>
        <v>7.2014585232452147E-2</v>
      </c>
      <c r="D11" s="35">
        <v>126</v>
      </c>
      <c r="E11" s="39">
        <f>IF(D24=0, "-", D11/D24)</f>
        <v>8.1818181818181818E-2</v>
      </c>
      <c r="F11" s="136">
        <v>183</v>
      </c>
      <c r="G11" s="146">
        <f>IF(F24=0, "-", F11/F24)</f>
        <v>5.9706362153344211E-2</v>
      </c>
      <c r="H11" s="35">
        <v>237</v>
      </c>
      <c r="I11" s="39">
        <f>IF(H24=0, "-", H11/H24)</f>
        <v>6.2565997888067576E-2</v>
      </c>
      <c r="J11" s="38">
        <f t="shared" si="0"/>
        <v>-0.37301587301587302</v>
      </c>
      <c r="K11" s="39">
        <f t="shared" si="1"/>
        <v>-0.22784810126582278</v>
      </c>
    </row>
    <row r="12" spans="1:11" x14ac:dyDescent="0.25">
      <c r="A12" s="34" t="s">
        <v>74</v>
      </c>
      <c r="B12" s="35">
        <v>18</v>
      </c>
      <c r="C12" s="146">
        <f>IF(B24=0, "-", B12/B24)</f>
        <v>1.6408386508659983E-2</v>
      </c>
      <c r="D12" s="35">
        <v>21</v>
      </c>
      <c r="E12" s="39">
        <f>IF(D24=0, "-", D12/D24)</f>
        <v>1.3636363636363636E-2</v>
      </c>
      <c r="F12" s="136">
        <v>52</v>
      </c>
      <c r="G12" s="146">
        <f>IF(F24=0, "-", F12/F24)</f>
        <v>1.6965742251223492E-2</v>
      </c>
      <c r="H12" s="35">
        <v>50</v>
      </c>
      <c r="I12" s="39">
        <f>IF(H24=0, "-", H12/H24)</f>
        <v>1.3199577613516367E-2</v>
      </c>
      <c r="J12" s="38">
        <f t="shared" si="0"/>
        <v>-0.14285714285714285</v>
      </c>
      <c r="K12" s="39">
        <f t="shared" si="1"/>
        <v>0.04</v>
      </c>
    </row>
    <row r="13" spans="1:11" x14ac:dyDescent="0.25">
      <c r="A13" s="34" t="s">
        <v>78</v>
      </c>
      <c r="B13" s="35">
        <v>33</v>
      </c>
      <c r="C13" s="146">
        <f>IF(B24=0, "-", B13/B24)</f>
        <v>3.00820419325433E-2</v>
      </c>
      <c r="D13" s="35">
        <v>48</v>
      </c>
      <c r="E13" s="39">
        <f>IF(D24=0, "-", D13/D24)</f>
        <v>3.1168831168831169E-2</v>
      </c>
      <c r="F13" s="136">
        <v>99</v>
      </c>
      <c r="G13" s="146">
        <f>IF(F24=0, "-", F13/F24)</f>
        <v>3.230016313213703E-2</v>
      </c>
      <c r="H13" s="35">
        <v>147</v>
      </c>
      <c r="I13" s="39">
        <f>IF(H24=0, "-", H13/H24)</f>
        <v>3.8806758183738119E-2</v>
      </c>
      <c r="J13" s="38">
        <f t="shared" si="0"/>
        <v>-0.3125</v>
      </c>
      <c r="K13" s="39">
        <f t="shared" si="1"/>
        <v>-0.32653061224489793</v>
      </c>
    </row>
    <row r="14" spans="1:11" x14ac:dyDescent="0.25">
      <c r="A14" s="34" t="s">
        <v>81</v>
      </c>
      <c r="B14" s="35">
        <v>11</v>
      </c>
      <c r="C14" s="146">
        <f>IF(B24=0, "-", B14/B24)</f>
        <v>1.0027347310847767E-2</v>
      </c>
      <c r="D14" s="35">
        <v>20</v>
      </c>
      <c r="E14" s="39">
        <f>IF(D24=0, "-", D14/D24)</f>
        <v>1.2987012987012988E-2</v>
      </c>
      <c r="F14" s="136">
        <v>24</v>
      </c>
      <c r="G14" s="146">
        <f>IF(F24=0, "-", F14/F24)</f>
        <v>7.8303425774877648E-3</v>
      </c>
      <c r="H14" s="35">
        <v>39</v>
      </c>
      <c r="I14" s="39">
        <f>IF(H24=0, "-", H14/H24)</f>
        <v>1.0295670538542767E-2</v>
      </c>
      <c r="J14" s="38">
        <f t="shared" si="0"/>
        <v>-0.45</v>
      </c>
      <c r="K14" s="39">
        <f t="shared" si="1"/>
        <v>-0.38461538461538464</v>
      </c>
    </row>
    <row r="15" spans="1:11" x14ac:dyDescent="0.25">
      <c r="A15" s="34" t="s">
        <v>84</v>
      </c>
      <c r="B15" s="35">
        <v>182</v>
      </c>
      <c r="C15" s="146">
        <f>IF(B24=0, "-", B15/B24)</f>
        <v>0.16590701914311759</v>
      </c>
      <c r="D15" s="35">
        <v>405</v>
      </c>
      <c r="E15" s="39">
        <f>IF(D24=0, "-", D15/D24)</f>
        <v>0.26298701298701299</v>
      </c>
      <c r="F15" s="136">
        <v>604</v>
      </c>
      <c r="G15" s="146">
        <f>IF(F24=0, "-", F15/F24)</f>
        <v>0.19706362153344209</v>
      </c>
      <c r="H15" s="35">
        <v>861</v>
      </c>
      <c r="I15" s="39">
        <f>IF(H24=0, "-", H15/H24)</f>
        <v>0.22729672650475186</v>
      </c>
      <c r="J15" s="38">
        <f t="shared" si="0"/>
        <v>-0.55061728395061726</v>
      </c>
      <c r="K15" s="39">
        <f t="shared" si="1"/>
        <v>-0.29849012775842043</v>
      </c>
    </row>
    <row r="16" spans="1:11" x14ac:dyDescent="0.25">
      <c r="A16" s="34" t="s">
        <v>85</v>
      </c>
      <c r="B16" s="35">
        <v>43</v>
      </c>
      <c r="C16" s="146">
        <f>IF(B24=0, "-", B16/B24)</f>
        <v>3.9197812215132181E-2</v>
      </c>
      <c r="D16" s="35">
        <v>55</v>
      </c>
      <c r="E16" s="39">
        <f>IF(D24=0, "-", D16/D24)</f>
        <v>3.5714285714285712E-2</v>
      </c>
      <c r="F16" s="136">
        <v>119</v>
      </c>
      <c r="G16" s="146">
        <f>IF(F24=0, "-", F16/F24)</f>
        <v>3.8825448613376834E-2</v>
      </c>
      <c r="H16" s="35">
        <v>146</v>
      </c>
      <c r="I16" s="39">
        <f>IF(H24=0, "-", H16/H24)</f>
        <v>3.8542766631467794E-2</v>
      </c>
      <c r="J16" s="38">
        <f t="shared" si="0"/>
        <v>-0.21818181818181817</v>
      </c>
      <c r="K16" s="39">
        <f t="shared" si="1"/>
        <v>-0.18493150684931506</v>
      </c>
    </row>
    <row r="17" spans="1:11" x14ac:dyDescent="0.25">
      <c r="A17" s="34" t="s">
        <v>86</v>
      </c>
      <c r="B17" s="35">
        <v>2</v>
      </c>
      <c r="C17" s="146">
        <f>IF(B24=0, "-", B17/B24)</f>
        <v>1.8231540565177757E-3</v>
      </c>
      <c r="D17" s="35">
        <v>0</v>
      </c>
      <c r="E17" s="39">
        <f>IF(D24=0, "-", D17/D24)</f>
        <v>0</v>
      </c>
      <c r="F17" s="136">
        <v>6</v>
      </c>
      <c r="G17" s="146">
        <f>IF(F24=0, "-", F17/F24)</f>
        <v>1.9575856443719412E-3</v>
      </c>
      <c r="H17" s="35">
        <v>0</v>
      </c>
      <c r="I17" s="39">
        <f>IF(H24=0, "-", H17/H24)</f>
        <v>0</v>
      </c>
      <c r="J17" s="38" t="str">
        <f t="shared" si="0"/>
        <v>-</v>
      </c>
      <c r="K17" s="39" t="str">
        <f t="shared" si="1"/>
        <v>-</v>
      </c>
    </row>
    <row r="18" spans="1:11" x14ac:dyDescent="0.25">
      <c r="A18" s="34" t="s">
        <v>88</v>
      </c>
      <c r="B18" s="35">
        <v>9</v>
      </c>
      <c r="C18" s="146">
        <f>IF(B24=0, "-", B18/B24)</f>
        <v>8.2041932543299913E-3</v>
      </c>
      <c r="D18" s="35">
        <v>8</v>
      </c>
      <c r="E18" s="39">
        <f>IF(D24=0, "-", D18/D24)</f>
        <v>5.1948051948051948E-3</v>
      </c>
      <c r="F18" s="136">
        <v>23</v>
      </c>
      <c r="G18" s="146">
        <f>IF(F24=0, "-", F18/F24)</f>
        <v>7.5040783034257749E-3</v>
      </c>
      <c r="H18" s="35">
        <v>23</v>
      </c>
      <c r="I18" s="39">
        <f>IF(H24=0, "-", H18/H24)</f>
        <v>6.0718057022175293E-3</v>
      </c>
      <c r="J18" s="38">
        <f t="shared" si="0"/>
        <v>0.125</v>
      </c>
      <c r="K18" s="39">
        <f t="shared" si="1"/>
        <v>0</v>
      </c>
    </row>
    <row r="19" spans="1:11" x14ac:dyDescent="0.25">
      <c r="A19" s="34" t="s">
        <v>89</v>
      </c>
      <c r="B19" s="35">
        <v>5</v>
      </c>
      <c r="C19" s="146">
        <f>IF(B24=0, "-", B19/B24)</f>
        <v>4.5578851412944391E-3</v>
      </c>
      <c r="D19" s="35">
        <v>20</v>
      </c>
      <c r="E19" s="39">
        <f>IF(D24=0, "-", D19/D24)</f>
        <v>1.2987012987012988E-2</v>
      </c>
      <c r="F19" s="136">
        <v>19</v>
      </c>
      <c r="G19" s="146">
        <f>IF(F24=0, "-", F19/F24)</f>
        <v>6.1990212071778138E-3</v>
      </c>
      <c r="H19" s="35">
        <v>45</v>
      </c>
      <c r="I19" s="39">
        <f>IF(H24=0, "-", H19/H24)</f>
        <v>1.187961985216473E-2</v>
      </c>
      <c r="J19" s="38">
        <f t="shared" si="0"/>
        <v>-0.75</v>
      </c>
      <c r="K19" s="39">
        <f t="shared" si="1"/>
        <v>-0.57777777777777772</v>
      </c>
    </row>
    <row r="20" spans="1:11" x14ac:dyDescent="0.25">
      <c r="A20" s="34" t="s">
        <v>91</v>
      </c>
      <c r="B20" s="35">
        <v>0</v>
      </c>
      <c r="C20" s="146">
        <f>IF(B24=0, "-", B20/B24)</f>
        <v>0</v>
      </c>
      <c r="D20" s="35">
        <v>0</v>
      </c>
      <c r="E20" s="39">
        <f>IF(D24=0, "-", D20/D24)</f>
        <v>0</v>
      </c>
      <c r="F20" s="136">
        <v>2</v>
      </c>
      <c r="G20" s="146">
        <f>IF(F24=0, "-", F20/F24)</f>
        <v>6.5252854812398043E-4</v>
      </c>
      <c r="H20" s="35">
        <v>0</v>
      </c>
      <c r="I20" s="39">
        <f>IF(H24=0, "-", H20/H24)</f>
        <v>0</v>
      </c>
      <c r="J20" s="38" t="str">
        <f t="shared" si="0"/>
        <v>-</v>
      </c>
      <c r="K20" s="39" t="str">
        <f t="shared" si="1"/>
        <v>-</v>
      </c>
    </row>
    <row r="21" spans="1:11" x14ac:dyDescent="0.25">
      <c r="A21" s="34" t="s">
        <v>94</v>
      </c>
      <c r="B21" s="35">
        <v>313</v>
      </c>
      <c r="C21" s="146">
        <f>IF(B24=0, "-", B21/B24)</f>
        <v>0.28532360984503191</v>
      </c>
      <c r="D21" s="35">
        <v>404</v>
      </c>
      <c r="E21" s="39">
        <f>IF(D24=0, "-", D21/D24)</f>
        <v>0.26233766233766231</v>
      </c>
      <c r="F21" s="136">
        <v>941</v>
      </c>
      <c r="G21" s="146">
        <f>IF(F24=0, "-", F21/F24)</f>
        <v>0.30701468189233277</v>
      </c>
      <c r="H21" s="35">
        <v>1133</v>
      </c>
      <c r="I21" s="39">
        <f>IF(H24=0, "-", H21/H24)</f>
        <v>0.29910242872228088</v>
      </c>
      <c r="J21" s="38">
        <f t="shared" si="0"/>
        <v>-0.22524752475247525</v>
      </c>
      <c r="K21" s="39">
        <f t="shared" si="1"/>
        <v>-0.16946160635481025</v>
      </c>
    </row>
    <row r="22" spans="1:11" x14ac:dyDescent="0.25">
      <c r="A22" s="34" t="s">
        <v>95</v>
      </c>
      <c r="B22" s="35">
        <v>21</v>
      </c>
      <c r="C22" s="146">
        <f>IF(B24=0, "-", B22/B24)</f>
        <v>1.9143117593436645E-2</v>
      </c>
      <c r="D22" s="35">
        <v>35</v>
      </c>
      <c r="E22" s="39">
        <f>IF(D24=0, "-", D22/D24)</f>
        <v>2.2727272727272728E-2</v>
      </c>
      <c r="F22" s="136">
        <v>82</v>
      </c>
      <c r="G22" s="146">
        <f>IF(F24=0, "-", F22/F24)</f>
        <v>2.6753670473083198E-2</v>
      </c>
      <c r="H22" s="35">
        <v>93</v>
      </c>
      <c r="I22" s="39">
        <f>IF(H24=0, "-", H22/H24)</f>
        <v>2.4551214361140442E-2</v>
      </c>
      <c r="J22" s="38">
        <f t="shared" si="0"/>
        <v>-0.4</v>
      </c>
      <c r="K22" s="39">
        <f t="shared" si="1"/>
        <v>-0.11827956989247312</v>
      </c>
    </row>
    <row r="23" spans="1:11" x14ac:dyDescent="0.25">
      <c r="A23" s="137"/>
      <c r="B23" s="40"/>
      <c r="D23" s="40"/>
      <c r="E23" s="44"/>
      <c r="F23" s="138"/>
      <c r="H23" s="40"/>
      <c r="I23" s="44"/>
      <c r="J23" s="43"/>
      <c r="K23" s="44"/>
    </row>
    <row r="24" spans="1:11" s="52" customFormat="1" ht="13" x14ac:dyDescent="0.3">
      <c r="A24" s="139" t="s">
        <v>536</v>
      </c>
      <c r="B24" s="46">
        <f>SUM(B7:B23)</f>
        <v>1097</v>
      </c>
      <c r="C24" s="140">
        <v>1</v>
      </c>
      <c r="D24" s="46">
        <f>SUM(D7:D23)</f>
        <v>1540</v>
      </c>
      <c r="E24" s="141">
        <v>1</v>
      </c>
      <c r="F24" s="128">
        <f>SUM(F7:F23)</f>
        <v>3065</v>
      </c>
      <c r="G24" s="142">
        <v>1</v>
      </c>
      <c r="H24" s="46">
        <f>SUM(H7:H23)</f>
        <v>3788</v>
      </c>
      <c r="I24" s="141">
        <v>1</v>
      </c>
      <c r="J24" s="49">
        <f>IF(D24=0, "-", (B24-D24)/D24)</f>
        <v>-0.28766233766233767</v>
      </c>
      <c r="K24" s="50">
        <f>IF(H24=0, "-", (F24-H24)/H24)</f>
        <v>-0.19086589229144668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59E23-2A87-49E3-9F57-875984734D74}">
  <sheetPr>
    <pageSetUpPr fitToPage="1"/>
  </sheetPr>
  <dimension ref="A1:K51"/>
  <sheetViews>
    <sheetView workbookViewId="0">
      <selection sqref="A1:L1"/>
    </sheetView>
  </sheetViews>
  <sheetFormatPr defaultRowHeight="12.5" x14ac:dyDescent="0.25"/>
  <cols>
    <col min="1" max="1" width="34.9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160</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26</v>
      </c>
      <c r="B4" s="22" t="s">
        <v>4</v>
      </c>
      <c r="C4" s="25"/>
      <c r="D4" s="25"/>
      <c r="E4" s="23"/>
      <c r="F4" s="22" t="s">
        <v>161</v>
      </c>
      <c r="G4" s="25"/>
      <c r="H4" s="25"/>
      <c r="I4" s="23"/>
      <c r="J4" s="22" t="s">
        <v>162</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538</v>
      </c>
      <c r="B6" s="132" t="s">
        <v>163</v>
      </c>
      <c r="C6" s="133" t="s">
        <v>164</v>
      </c>
      <c r="D6" s="132" t="s">
        <v>163</v>
      </c>
      <c r="E6" s="134" t="s">
        <v>164</v>
      </c>
      <c r="F6" s="133" t="s">
        <v>163</v>
      </c>
      <c r="G6" s="133" t="s">
        <v>164</v>
      </c>
      <c r="H6" s="132" t="s">
        <v>163</v>
      </c>
      <c r="I6" s="134" t="s">
        <v>164</v>
      </c>
      <c r="J6" s="132"/>
      <c r="K6" s="134"/>
    </row>
    <row r="7" spans="1:11" x14ac:dyDescent="0.25">
      <c r="A7" s="34" t="s">
        <v>539</v>
      </c>
      <c r="B7" s="35">
        <v>1</v>
      </c>
      <c r="C7" s="146">
        <f>IF(B19=0, "-", B7/B19)</f>
        <v>1.6129032258064516E-2</v>
      </c>
      <c r="D7" s="35">
        <v>6</v>
      </c>
      <c r="E7" s="39">
        <f>IF(D19=0, "-", D7/D19)</f>
        <v>6.5217391304347824E-2</v>
      </c>
      <c r="F7" s="136">
        <v>5</v>
      </c>
      <c r="G7" s="146">
        <f>IF(F19=0, "-", F7/F19)</f>
        <v>2.9411764705882353E-2</v>
      </c>
      <c r="H7" s="35">
        <v>9</v>
      </c>
      <c r="I7" s="39">
        <f>IF(H19=0, "-", H7/H19)</f>
        <v>4.2253521126760563E-2</v>
      </c>
      <c r="J7" s="38">
        <f t="shared" ref="J7:J17" si="0">IF(D7=0, "-", IF((B7-D7)/D7&lt;10, (B7-D7)/D7, "&gt;999%"))</f>
        <v>-0.83333333333333337</v>
      </c>
      <c r="K7" s="39">
        <f t="shared" ref="K7:K17" si="1">IF(H7=0, "-", IF((F7-H7)/H7&lt;10, (F7-H7)/H7, "&gt;999%"))</f>
        <v>-0.44444444444444442</v>
      </c>
    </row>
    <row r="8" spans="1:11" x14ac:dyDescent="0.25">
      <c r="A8" s="34" t="s">
        <v>540</v>
      </c>
      <c r="B8" s="35">
        <v>8</v>
      </c>
      <c r="C8" s="146">
        <f>IF(B19=0, "-", B8/B19)</f>
        <v>0.12903225806451613</v>
      </c>
      <c r="D8" s="35">
        <v>10</v>
      </c>
      <c r="E8" s="39">
        <f>IF(D19=0, "-", D8/D19)</f>
        <v>0.10869565217391304</v>
      </c>
      <c r="F8" s="136">
        <v>18</v>
      </c>
      <c r="G8" s="146">
        <f>IF(F19=0, "-", F8/F19)</f>
        <v>0.10588235294117647</v>
      </c>
      <c r="H8" s="35">
        <v>26</v>
      </c>
      <c r="I8" s="39">
        <f>IF(H19=0, "-", H8/H19)</f>
        <v>0.12206572769953052</v>
      </c>
      <c r="J8" s="38">
        <f t="shared" si="0"/>
        <v>-0.2</v>
      </c>
      <c r="K8" s="39">
        <f t="shared" si="1"/>
        <v>-0.30769230769230771</v>
      </c>
    </row>
    <row r="9" spans="1:11" x14ac:dyDescent="0.25">
      <c r="A9" s="34" t="s">
        <v>541</v>
      </c>
      <c r="B9" s="35">
        <v>7</v>
      </c>
      <c r="C9" s="146">
        <f>IF(B19=0, "-", B9/B19)</f>
        <v>0.11290322580645161</v>
      </c>
      <c r="D9" s="35">
        <v>6</v>
      </c>
      <c r="E9" s="39">
        <f>IF(D19=0, "-", D9/D19)</f>
        <v>6.5217391304347824E-2</v>
      </c>
      <c r="F9" s="136">
        <v>21</v>
      </c>
      <c r="G9" s="146">
        <f>IF(F19=0, "-", F9/F19)</f>
        <v>0.12352941176470589</v>
      </c>
      <c r="H9" s="35">
        <v>18</v>
      </c>
      <c r="I9" s="39">
        <f>IF(H19=0, "-", H9/H19)</f>
        <v>8.4507042253521125E-2</v>
      </c>
      <c r="J9" s="38">
        <f t="shared" si="0"/>
        <v>0.16666666666666666</v>
      </c>
      <c r="K9" s="39">
        <f t="shared" si="1"/>
        <v>0.16666666666666666</v>
      </c>
    </row>
    <row r="10" spans="1:11" x14ac:dyDescent="0.25">
      <c r="A10" s="34" t="s">
        <v>542</v>
      </c>
      <c r="B10" s="35">
        <v>8</v>
      </c>
      <c r="C10" s="146">
        <f>IF(B19=0, "-", B10/B19)</f>
        <v>0.12903225806451613</v>
      </c>
      <c r="D10" s="35">
        <v>9</v>
      </c>
      <c r="E10" s="39">
        <f>IF(D19=0, "-", D10/D19)</f>
        <v>9.7826086956521743E-2</v>
      </c>
      <c r="F10" s="136">
        <v>21</v>
      </c>
      <c r="G10" s="146">
        <f>IF(F19=0, "-", F10/F19)</f>
        <v>0.12352941176470589</v>
      </c>
      <c r="H10" s="35">
        <v>23</v>
      </c>
      <c r="I10" s="39">
        <f>IF(H19=0, "-", H10/H19)</f>
        <v>0.107981220657277</v>
      </c>
      <c r="J10" s="38">
        <f t="shared" si="0"/>
        <v>-0.1111111111111111</v>
      </c>
      <c r="K10" s="39">
        <f t="shared" si="1"/>
        <v>-8.6956521739130432E-2</v>
      </c>
    </row>
    <row r="11" spans="1:11" x14ac:dyDescent="0.25">
      <c r="A11" s="34" t="s">
        <v>543</v>
      </c>
      <c r="B11" s="35">
        <v>0</v>
      </c>
      <c r="C11" s="146">
        <f>IF(B19=0, "-", B11/B19)</f>
        <v>0</v>
      </c>
      <c r="D11" s="35">
        <v>0</v>
      </c>
      <c r="E11" s="39">
        <f>IF(D19=0, "-", D11/D19)</f>
        <v>0</v>
      </c>
      <c r="F11" s="136">
        <v>1</v>
      </c>
      <c r="G11" s="146">
        <f>IF(F19=0, "-", F11/F19)</f>
        <v>5.8823529411764705E-3</v>
      </c>
      <c r="H11" s="35">
        <v>1</v>
      </c>
      <c r="I11" s="39">
        <f>IF(H19=0, "-", H11/H19)</f>
        <v>4.6948356807511738E-3</v>
      </c>
      <c r="J11" s="38" t="str">
        <f t="shared" si="0"/>
        <v>-</v>
      </c>
      <c r="K11" s="39">
        <f t="shared" si="1"/>
        <v>0</v>
      </c>
    </row>
    <row r="12" spans="1:11" x14ac:dyDescent="0.25">
      <c r="A12" s="34" t="s">
        <v>544</v>
      </c>
      <c r="B12" s="35">
        <v>24</v>
      </c>
      <c r="C12" s="146">
        <f>IF(B19=0, "-", B12/B19)</f>
        <v>0.38709677419354838</v>
      </c>
      <c r="D12" s="35">
        <v>28</v>
      </c>
      <c r="E12" s="39">
        <f>IF(D19=0, "-", D12/D19)</f>
        <v>0.30434782608695654</v>
      </c>
      <c r="F12" s="136">
        <v>64</v>
      </c>
      <c r="G12" s="146">
        <f>IF(F19=0, "-", F12/F19)</f>
        <v>0.37647058823529411</v>
      </c>
      <c r="H12" s="35">
        <v>67</v>
      </c>
      <c r="I12" s="39">
        <f>IF(H19=0, "-", H12/H19)</f>
        <v>0.31455399061032863</v>
      </c>
      <c r="J12" s="38">
        <f t="shared" si="0"/>
        <v>-0.14285714285714285</v>
      </c>
      <c r="K12" s="39">
        <f t="shared" si="1"/>
        <v>-4.4776119402985072E-2</v>
      </c>
    </row>
    <row r="13" spans="1:11" x14ac:dyDescent="0.25">
      <c r="A13" s="34" t="s">
        <v>545</v>
      </c>
      <c r="B13" s="35">
        <v>3</v>
      </c>
      <c r="C13" s="146">
        <f>IF(B19=0, "-", B13/B19)</f>
        <v>4.8387096774193547E-2</v>
      </c>
      <c r="D13" s="35">
        <v>2</v>
      </c>
      <c r="E13" s="39">
        <f>IF(D19=0, "-", D13/D19)</f>
        <v>2.1739130434782608E-2</v>
      </c>
      <c r="F13" s="136">
        <v>6</v>
      </c>
      <c r="G13" s="146">
        <f>IF(F19=0, "-", F13/F19)</f>
        <v>3.5294117647058823E-2</v>
      </c>
      <c r="H13" s="35">
        <v>4</v>
      </c>
      <c r="I13" s="39">
        <f>IF(H19=0, "-", H13/H19)</f>
        <v>1.8779342723004695E-2</v>
      </c>
      <c r="J13" s="38">
        <f t="shared" si="0"/>
        <v>0.5</v>
      </c>
      <c r="K13" s="39">
        <f t="shared" si="1"/>
        <v>0.5</v>
      </c>
    </row>
    <row r="14" spans="1:11" x14ac:dyDescent="0.25">
      <c r="A14" s="34" t="s">
        <v>546</v>
      </c>
      <c r="B14" s="35">
        <v>1</v>
      </c>
      <c r="C14" s="146">
        <f>IF(B19=0, "-", B14/B19)</f>
        <v>1.6129032258064516E-2</v>
      </c>
      <c r="D14" s="35">
        <v>1</v>
      </c>
      <c r="E14" s="39">
        <f>IF(D19=0, "-", D14/D19)</f>
        <v>1.0869565217391304E-2</v>
      </c>
      <c r="F14" s="136">
        <v>2</v>
      </c>
      <c r="G14" s="146">
        <f>IF(F19=0, "-", F14/F19)</f>
        <v>1.1764705882352941E-2</v>
      </c>
      <c r="H14" s="35">
        <v>2</v>
      </c>
      <c r="I14" s="39">
        <f>IF(H19=0, "-", H14/H19)</f>
        <v>9.3896713615023476E-3</v>
      </c>
      <c r="J14" s="38">
        <f t="shared" si="0"/>
        <v>0</v>
      </c>
      <c r="K14" s="39">
        <f t="shared" si="1"/>
        <v>0</v>
      </c>
    </row>
    <row r="15" spans="1:11" x14ac:dyDescent="0.25">
      <c r="A15" s="34" t="s">
        <v>547</v>
      </c>
      <c r="B15" s="35">
        <v>8</v>
      </c>
      <c r="C15" s="146">
        <f>IF(B19=0, "-", B15/B19)</f>
        <v>0.12903225806451613</v>
      </c>
      <c r="D15" s="35">
        <v>23</v>
      </c>
      <c r="E15" s="39">
        <f>IF(D19=0, "-", D15/D19)</f>
        <v>0.25</v>
      </c>
      <c r="F15" s="136">
        <v>27</v>
      </c>
      <c r="G15" s="146">
        <f>IF(F19=0, "-", F15/F19)</f>
        <v>0.1588235294117647</v>
      </c>
      <c r="H15" s="35">
        <v>44</v>
      </c>
      <c r="I15" s="39">
        <f>IF(H19=0, "-", H15/H19)</f>
        <v>0.20657276995305165</v>
      </c>
      <c r="J15" s="38">
        <f t="shared" si="0"/>
        <v>-0.65217391304347827</v>
      </c>
      <c r="K15" s="39">
        <f t="shared" si="1"/>
        <v>-0.38636363636363635</v>
      </c>
    </row>
    <row r="16" spans="1:11" x14ac:dyDescent="0.25">
      <c r="A16" s="34" t="s">
        <v>548</v>
      </c>
      <c r="B16" s="35">
        <v>1</v>
      </c>
      <c r="C16" s="146">
        <f>IF(B19=0, "-", B16/B19)</f>
        <v>1.6129032258064516E-2</v>
      </c>
      <c r="D16" s="35">
        <v>6</v>
      </c>
      <c r="E16" s="39">
        <f>IF(D19=0, "-", D16/D19)</f>
        <v>6.5217391304347824E-2</v>
      </c>
      <c r="F16" s="136">
        <v>1</v>
      </c>
      <c r="G16" s="146">
        <f>IF(F19=0, "-", F16/F19)</f>
        <v>5.8823529411764705E-3</v>
      </c>
      <c r="H16" s="35">
        <v>17</v>
      </c>
      <c r="I16" s="39">
        <f>IF(H19=0, "-", H16/H19)</f>
        <v>7.9812206572769953E-2</v>
      </c>
      <c r="J16" s="38">
        <f t="shared" si="0"/>
        <v>-0.83333333333333337</v>
      </c>
      <c r="K16" s="39">
        <f t="shared" si="1"/>
        <v>-0.94117647058823528</v>
      </c>
    </row>
    <row r="17" spans="1:11" x14ac:dyDescent="0.25">
      <c r="A17" s="34" t="s">
        <v>549</v>
      </c>
      <c r="B17" s="35">
        <v>1</v>
      </c>
      <c r="C17" s="146">
        <f>IF(B19=0, "-", B17/B19)</f>
        <v>1.6129032258064516E-2</v>
      </c>
      <c r="D17" s="35">
        <v>1</v>
      </c>
      <c r="E17" s="39">
        <f>IF(D19=0, "-", D17/D19)</f>
        <v>1.0869565217391304E-2</v>
      </c>
      <c r="F17" s="136">
        <v>4</v>
      </c>
      <c r="G17" s="146">
        <f>IF(F19=0, "-", F17/F19)</f>
        <v>2.3529411764705882E-2</v>
      </c>
      <c r="H17" s="35">
        <v>2</v>
      </c>
      <c r="I17" s="39">
        <f>IF(H19=0, "-", H17/H19)</f>
        <v>9.3896713615023476E-3</v>
      </c>
      <c r="J17" s="38">
        <f t="shared" si="0"/>
        <v>0</v>
      </c>
      <c r="K17" s="39">
        <f t="shared" si="1"/>
        <v>1</v>
      </c>
    </row>
    <row r="18" spans="1:11" x14ac:dyDescent="0.25">
      <c r="A18" s="137"/>
      <c r="B18" s="40"/>
      <c r="D18" s="40"/>
      <c r="E18" s="44"/>
      <c r="F18" s="138"/>
      <c r="H18" s="40"/>
      <c r="I18" s="44"/>
      <c r="J18" s="43"/>
      <c r="K18" s="44"/>
    </row>
    <row r="19" spans="1:11" s="52" customFormat="1" ht="13" x14ac:dyDescent="0.3">
      <c r="A19" s="139" t="s">
        <v>550</v>
      </c>
      <c r="B19" s="46">
        <f>SUM(B7:B18)</f>
        <v>62</v>
      </c>
      <c r="C19" s="140">
        <f>B19/4991</f>
        <v>1.2422360248447204E-2</v>
      </c>
      <c r="D19" s="46">
        <f>SUM(D7:D18)</f>
        <v>92</v>
      </c>
      <c r="E19" s="141">
        <f>D19/6927</f>
        <v>1.3281362783311679E-2</v>
      </c>
      <c r="F19" s="128">
        <f>SUM(F7:F18)</f>
        <v>170</v>
      </c>
      <c r="G19" s="142">
        <f>F19/14607</f>
        <v>1.1638255630861915E-2</v>
      </c>
      <c r="H19" s="46">
        <f>SUM(H7:H18)</f>
        <v>213</v>
      </c>
      <c r="I19" s="141">
        <f>H19/17352</f>
        <v>1.2275242047026279E-2</v>
      </c>
      <c r="J19" s="49">
        <f>IF(D19=0, "-", IF((B19-D19)/D19&lt;10, (B19-D19)/D19, "&gt;999%"))</f>
        <v>-0.32608695652173914</v>
      </c>
      <c r="K19" s="50">
        <f>IF(H19=0, "-", IF((F19-H19)/H19&lt;10, (F19-H19)/H19, "&gt;999%"))</f>
        <v>-0.20187793427230047</v>
      </c>
    </row>
    <row r="20" spans="1:11" x14ac:dyDescent="0.25">
      <c r="B20" s="138"/>
      <c r="D20" s="138"/>
      <c r="F20" s="138"/>
      <c r="H20" s="138"/>
    </row>
    <row r="21" spans="1:11" ht="13" x14ac:dyDescent="0.3">
      <c r="A21" s="131" t="s">
        <v>551</v>
      </c>
      <c r="B21" s="132" t="s">
        <v>163</v>
      </c>
      <c r="C21" s="133" t="s">
        <v>164</v>
      </c>
      <c r="D21" s="132" t="s">
        <v>163</v>
      </c>
      <c r="E21" s="134" t="s">
        <v>164</v>
      </c>
      <c r="F21" s="133" t="s">
        <v>163</v>
      </c>
      <c r="G21" s="133" t="s">
        <v>164</v>
      </c>
      <c r="H21" s="132" t="s">
        <v>163</v>
      </c>
      <c r="I21" s="134" t="s">
        <v>164</v>
      </c>
      <c r="J21" s="132"/>
      <c r="K21" s="134"/>
    </row>
    <row r="22" spans="1:11" x14ac:dyDescent="0.25">
      <c r="A22" s="34" t="s">
        <v>552</v>
      </c>
      <c r="B22" s="35">
        <v>7</v>
      </c>
      <c r="C22" s="146">
        <f>IF(B31=0, "-", B22/B31)</f>
        <v>0.20588235294117646</v>
      </c>
      <c r="D22" s="35">
        <v>4</v>
      </c>
      <c r="E22" s="39">
        <f>IF(D31=0, "-", D22/D31)</f>
        <v>0.13333333333333333</v>
      </c>
      <c r="F22" s="136">
        <v>13</v>
      </c>
      <c r="G22" s="146">
        <f>IF(F31=0, "-", F22/F31)</f>
        <v>0.15116279069767441</v>
      </c>
      <c r="H22" s="35">
        <v>9</v>
      </c>
      <c r="I22" s="39">
        <f>IF(H31=0, "-", H22/H31)</f>
        <v>0.12</v>
      </c>
      <c r="J22" s="38">
        <f t="shared" ref="J22:J29" si="2">IF(D22=0, "-", IF((B22-D22)/D22&lt;10, (B22-D22)/D22, "&gt;999%"))</f>
        <v>0.75</v>
      </c>
      <c r="K22" s="39">
        <f t="shared" ref="K22:K29" si="3">IF(H22=0, "-", IF((F22-H22)/H22&lt;10, (F22-H22)/H22, "&gt;999%"))</f>
        <v>0.44444444444444442</v>
      </c>
    </row>
    <row r="23" spans="1:11" x14ac:dyDescent="0.25">
      <c r="A23" s="34" t="s">
        <v>553</v>
      </c>
      <c r="B23" s="35">
        <v>17</v>
      </c>
      <c r="C23" s="146">
        <f>IF(B31=0, "-", B23/B31)</f>
        <v>0.5</v>
      </c>
      <c r="D23" s="35">
        <v>11</v>
      </c>
      <c r="E23" s="39">
        <f>IF(D31=0, "-", D23/D31)</f>
        <v>0.36666666666666664</v>
      </c>
      <c r="F23" s="136">
        <v>36</v>
      </c>
      <c r="G23" s="146">
        <f>IF(F31=0, "-", F23/F31)</f>
        <v>0.41860465116279072</v>
      </c>
      <c r="H23" s="35">
        <v>27</v>
      </c>
      <c r="I23" s="39">
        <f>IF(H31=0, "-", H23/H31)</f>
        <v>0.36</v>
      </c>
      <c r="J23" s="38">
        <f t="shared" si="2"/>
        <v>0.54545454545454541</v>
      </c>
      <c r="K23" s="39">
        <f t="shared" si="3"/>
        <v>0.33333333333333331</v>
      </c>
    </row>
    <row r="24" spans="1:11" x14ac:dyDescent="0.25">
      <c r="A24" s="34" t="s">
        <v>554</v>
      </c>
      <c r="B24" s="35">
        <v>10</v>
      </c>
      <c r="C24" s="146">
        <f>IF(B31=0, "-", B24/B31)</f>
        <v>0.29411764705882354</v>
      </c>
      <c r="D24" s="35">
        <v>15</v>
      </c>
      <c r="E24" s="39">
        <f>IF(D31=0, "-", D24/D31)</f>
        <v>0.5</v>
      </c>
      <c r="F24" s="136">
        <v>36</v>
      </c>
      <c r="G24" s="146">
        <f>IF(F31=0, "-", F24/F31)</f>
        <v>0.41860465116279072</v>
      </c>
      <c r="H24" s="35">
        <v>31</v>
      </c>
      <c r="I24" s="39">
        <f>IF(H31=0, "-", H24/H31)</f>
        <v>0.41333333333333333</v>
      </c>
      <c r="J24" s="38">
        <f t="shared" si="2"/>
        <v>-0.33333333333333331</v>
      </c>
      <c r="K24" s="39">
        <f t="shared" si="3"/>
        <v>0.16129032258064516</v>
      </c>
    </row>
    <row r="25" spans="1:11" x14ac:dyDescent="0.25">
      <c r="A25" s="34" t="s">
        <v>555</v>
      </c>
      <c r="B25" s="35">
        <v>0</v>
      </c>
      <c r="C25" s="146">
        <f>IF(B31=0, "-", B25/B31)</f>
        <v>0</v>
      </c>
      <c r="D25" s="35">
        <v>0</v>
      </c>
      <c r="E25" s="39">
        <f>IF(D31=0, "-", D25/D31)</f>
        <v>0</v>
      </c>
      <c r="F25" s="136">
        <v>0</v>
      </c>
      <c r="G25" s="146">
        <f>IF(F31=0, "-", F25/F31)</f>
        <v>0</v>
      </c>
      <c r="H25" s="35">
        <v>3</v>
      </c>
      <c r="I25" s="39">
        <f>IF(H31=0, "-", H25/H31)</f>
        <v>0.04</v>
      </c>
      <c r="J25" s="38" t="str">
        <f t="shared" si="2"/>
        <v>-</v>
      </c>
      <c r="K25" s="39">
        <f t="shared" si="3"/>
        <v>-1</v>
      </c>
    </row>
    <row r="26" spans="1:11" x14ac:dyDescent="0.25">
      <c r="A26" s="34" t="s">
        <v>556</v>
      </c>
      <c r="B26" s="35">
        <v>0</v>
      </c>
      <c r="C26" s="146">
        <f>IF(B31=0, "-", B26/B31)</f>
        <v>0</v>
      </c>
      <c r="D26" s="35">
        <v>0</v>
      </c>
      <c r="E26" s="39">
        <f>IF(D31=0, "-", D26/D31)</f>
        <v>0</v>
      </c>
      <c r="F26" s="136">
        <v>0</v>
      </c>
      <c r="G26" s="146">
        <f>IF(F31=0, "-", F26/F31)</f>
        <v>0</v>
      </c>
      <c r="H26" s="35">
        <v>2</v>
      </c>
      <c r="I26" s="39">
        <f>IF(H31=0, "-", H26/H31)</f>
        <v>2.6666666666666668E-2</v>
      </c>
      <c r="J26" s="38" t="str">
        <f t="shared" si="2"/>
        <v>-</v>
      </c>
      <c r="K26" s="39">
        <f t="shared" si="3"/>
        <v>-1</v>
      </c>
    </row>
    <row r="27" spans="1:11" x14ac:dyDescent="0.25">
      <c r="A27" s="34" t="s">
        <v>557</v>
      </c>
      <c r="B27" s="35">
        <v>0</v>
      </c>
      <c r="C27" s="146">
        <f>IF(B31=0, "-", B27/B31)</f>
        <v>0</v>
      </c>
      <c r="D27" s="35">
        <v>0</v>
      </c>
      <c r="E27" s="39">
        <f>IF(D31=0, "-", D27/D31)</f>
        <v>0</v>
      </c>
      <c r="F27" s="136">
        <v>0</v>
      </c>
      <c r="G27" s="146">
        <f>IF(F31=0, "-", F27/F31)</f>
        <v>0</v>
      </c>
      <c r="H27" s="35">
        <v>1</v>
      </c>
      <c r="I27" s="39">
        <f>IF(H31=0, "-", H27/H31)</f>
        <v>1.3333333333333334E-2</v>
      </c>
      <c r="J27" s="38" t="str">
        <f t="shared" si="2"/>
        <v>-</v>
      </c>
      <c r="K27" s="39">
        <f t="shared" si="3"/>
        <v>-1</v>
      </c>
    </row>
    <row r="28" spans="1:11" x14ac:dyDescent="0.25">
      <c r="A28" s="34" t="s">
        <v>558</v>
      </c>
      <c r="B28" s="35">
        <v>0</v>
      </c>
      <c r="C28" s="146">
        <f>IF(B31=0, "-", B28/B31)</f>
        <v>0</v>
      </c>
      <c r="D28" s="35">
        <v>0</v>
      </c>
      <c r="E28" s="39">
        <f>IF(D31=0, "-", D28/D31)</f>
        <v>0</v>
      </c>
      <c r="F28" s="136">
        <v>0</v>
      </c>
      <c r="G28" s="146">
        <f>IF(F31=0, "-", F28/F31)</f>
        <v>0</v>
      </c>
      <c r="H28" s="35">
        <v>2</v>
      </c>
      <c r="I28" s="39">
        <f>IF(H31=0, "-", H28/H31)</f>
        <v>2.6666666666666668E-2</v>
      </c>
      <c r="J28" s="38" t="str">
        <f t="shared" si="2"/>
        <v>-</v>
      </c>
      <c r="K28" s="39">
        <f t="shared" si="3"/>
        <v>-1</v>
      </c>
    </row>
    <row r="29" spans="1:11" x14ac:dyDescent="0.25">
      <c r="A29" s="34" t="s">
        <v>559</v>
      </c>
      <c r="B29" s="35">
        <v>0</v>
      </c>
      <c r="C29" s="146">
        <f>IF(B31=0, "-", B29/B31)</f>
        <v>0</v>
      </c>
      <c r="D29" s="35">
        <v>0</v>
      </c>
      <c r="E29" s="39">
        <f>IF(D31=0, "-", D29/D31)</f>
        <v>0</v>
      </c>
      <c r="F29" s="136">
        <v>1</v>
      </c>
      <c r="G29" s="146">
        <f>IF(F31=0, "-", F29/F31)</f>
        <v>1.1627906976744186E-2</v>
      </c>
      <c r="H29" s="35">
        <v>0</v>
      </c>
      <c r="I29" s="39">
        <f>IF(H31=0, "-", H29/H31)</f>
        <v>0</v>
      </c>
      <c r="J29" s="38" t="str">
        <f t="shared" si="2"/>
        <v>-</v>
      </c>
      <c r="K29" s="39" t="str">
        <f t="shared" si="3"/>
        <v>-</v>
      </c>
    </row>
    <row r="30" spans="1:11" x14ac:dyDescent="0.25">
      <c r="A30" s="137"/>
      <c r="B30" s="40"/>
      <c r="D30" s="40"/>
      <c r="E30" s="44"/>
      <c r="F30" s="138"/>
      <c r="H30" s="40"/>
      <c r="I30" s="44"/>
      <c r="J30" s="43"/>
      <c r="K30" s="44"/>
    </row>
    <row r="31" spans="1:11" s="52" customFormat="1" ht="13" x14ac:dyDescent="0.3">
      <c r="A31" s="139" t="s">
        <v>560</v>
      </c>
      <c r="B31" s="46">
        <f>SUM(B22:B30)</f>
        <v>34</v>
      </c>
      <c r="C31" s="140">
        <f>B31/4991</f>
        <v>6.8122620717291126E-3</v>
      </c>
      <c r="D31" s="46">
        <f>SUM(D22:D30)</f>
        <v>30</v>
      </c>
      <c r="E31" s="141">
        <f>D31/6927</f>
        <v>4.3308791684711998E-3</v>
      </c>
      <c r="F31" s="128">
        <f>SUM(F22:F30)</f>
        <v>86</v>
      </c>
      <c r="G31" s="142">
        <f>F31/14607</f>
        <v>5.8875881426713218E-3</v>
      </c>
      <c r="H31" s="46">
        <f>SUM(H22:H30)</f>
        <v>75</v>
      </c>
      <c r="I31" s="141">
        <f>H31/17352</f>
        <v>4.3222683264177043E-3</v>
      </c>
      <c r="J31" s="49">
        <f>IF(D31=0, "-", IF((B31-D31)/D31&lt;10, (B31-D31)/D31, "&gt;999%"))</f>
        <v>0.13333333333333333</v>
      </c>
      <c r="K31" s="50">
        <f>IF(H31=0, "-", IF((F31-H31)/H31&lt;10, (F31-H31)/H31, "&gt;999%"))</f>
        <v>0.14666666666666667</v>
      </c>
    </row>
    <row r="32" spans="1:11" x14ac:dyDescent="0.25">
      <c r="B32" s="138"/>
      <c r="D32" s="138"/>
      <c r="F32" s="138"/>
      <c r="H32" s="138"/>
    </row>
    <row r="33" spans="1:11" ht="13" x14ac:dyDescent="0.3">
      <c r="A33" s="131" t="s">
        <v>561</v>
      </c>
      <c r="B33" s="132" t="s">
        <v>163</v>
      </c>
      <c r="C33" s="133" t="s">
        <v>164</v>
      </c>
      <c r="D33" s="132" t="s">
        <v>163</v>
      </c>
      <c r="E33" s="134" t="s">
        <v>164</v>
      </c>
      <c r="F33" s="133" t="s">
        <v>163</v>
      </c>
      <c r="G33" s="133" t="s">
        <v>164</v>
      </c>
      <c r="H33" s="132" t="s">
        <v>163</v>
      </c>
      <c r="I33" s="134" t="s">
        <v>164</v>
      </c>
      <c r="J33" s="132"/>
      <c r="K33" s="134"/>
    </row>
    <row r="34" spans="1:11" x14ac:dyDescent="0.25">
      <c r="A34" s="34" t="s">
        <v>562</v>
      </c>
      <c r="B34" s="35">
        <v>1</v>
      </c>
      <c r="C34" s="146">
        <f>IF(B49=0, "-", B34/B49)</f>
        <v>1.3513513513513514E-2</v>
      </c>
      <c r="D34" s="35">
        <v>2</v>
      </c>
      <c r="E34" s="39">
        <f>IF(D49=0, "-", D34/D49)</f>
        <v>2.8571428571428571E-2</v>
      </c>
      <c r="F34" s="136">
        <v>2</v>
      </c>
      <c r="G34" s="146">
        <f>IF(F49=0, "-", F34/F49)</f>
        <v>1.1235955056179775E-2</v>
      </c>
      <c r="H34" s="35">
        <v>4</v>
      </c>
      <c r="I34" s="39">
        <f>IF(H49=0, "-", H34/H49)</f>
        <v>2.1052631578947368E-2</v>
      </c>
      <c r="J34" s="38">
        <f t="shared" ref="J34:J47" si="4">IF(D34=0, "-", IF((B34-D34)/D34&lt;10, (B34-D34)/D34, "&gt;999%"))</f>
        <v>-0.5</v>
      </c>
      <c r="K34" s="39">
        <f t="shared" ref="K34:K47" si="5">IF(H34=0, "-", IF((F34-H34)/H34&lt;10, (F34-H34)/H34, "&gt;999%"))</f>
        <v>-0.5</v>
      </c>
    </row>
    <row r="35" spans="1:11" x14ac:dyDescent="0.25">
      <c r="A35" s="34" t="s">
        <v>563</v>
      </c>
      <c r="B35" s="35">
        <v>2</v>
      </c>
      <c r="C35" s="146">
        <f>IF(B49=0, "-", B35/B49)</f>
        <v>2.7027027027027029E-2</v>
      </c>
      <c r="D35" s="35">
        <v>0</v>
      </c>
      <c r="E35" s="39">
        <f>IF(D49=0, "-", D35/D49)</f>
        <v>0</v>
      </c>
      <c r="F35" s="136">
        <v>4</v>
      </c>
      <c r="G35" s="146">
        <f>IF(F49=0, "-", F35/F49)</f>
        <v>2.247191011235955E-2</v>
      </c>
      <c r="H35" s="35">
        <v>1</v>
      </c>
      <c r="I35" s="39">
        <f>IF(H49=0, "-", H35/H49)</f>
        <v>5.263157894736842E-3</v>
      </c>
      <c r="J35" s="38" t="str">
        <f t="shared" si="4"/>
        <v>-</v>
      </c>
      <c r="K35" s="39">
        <f t="shared" si="5"/>
        <v>3</v>
      </c>
    </row>
    <row r="36" spans="1:11" x14ac:dyDescent="0.25">
      <c r="A36" s="34" t="s">
        <v>564</v>
      </c>
      <c r="B36" s="35">
        <v>3</v>
      </c>
      <c r="C36" s="146">
        <f>IF(B49=0, "-", B36/B49)</f>
        <v>4.0540540540540543E-2</v>
      </c>
      <c r="D36" s="35">
        <v>1</v>
      </c>
      <c r="E36" s="39">
        <f>IF(D49=0, "-", D36/D49)</f>
        <v>1.4285714285714285E-2</v>
      </c>
      <c r="F36" s="136">
        <v>7</v>
      </c>
      <c r="G36" s="146">
        <f>IF(F49=0, "-", F36/F49)</f>
        <v>3.9325842696629212E-2</v>
      </c>
      <c r="H36" s="35">
        <v>5</v>
      </c>
      <c r="I36" s="39">
        <f>IF(H49=0, "-", H36/H49)</f>
        <v>2.6315789473684209E-2</v>
      </c>
      <c r="J36" s="38">
        <f t="shared" si="4"/>
        <v>2</v>
      </c>
      <c r="K36" s="39">
        <f t="shared" si="5"/>
        <v>0.4</v>
      </c>
    </row>
    <row r="37" spans="1:11" x14ac:dyDescent="0.25">
      <c r="A37" s="34" t="s">
        <v>565</v>
      </c>
      <c r="B37" s="35">
        <v>4</v>
      </c>
      <c r="C37" s="146">
        <f>IF(B49=0, "-", B37/B49)</f>
        <v>5.4054054054054057E-2</v>
      </c>
      <c r="D37" s="35">
        <v>3</v>
      </c>
      <c r="E37" s="39">
        <f>IF(D49=0, "-", D37/D49)</f>
        <v>4.2857142857142858E-2</v>
      </c>
      <c r="F37" s="136">
        <v>7</v>
      </c>
      <c r="G37" s="146">
        <f>IF(F49=0, "-", F37/F49)</f>
        <v>3.9325842696629212E-2</v>
      </c>
      <c r="H37" s="35">
        <v>9</v>
      </c>
      <c r="I37" s="39">
        <f>IF(H49=0, "-", H37/H49)</f>
        <v>4.736842105263158E-2</v>
      </c>
      <c r="J37" s="38">
        <f t="shared" si="4"/>
        <v>0.33333333333333331</v>
      </c>
      <c r="K37" s="39">
        <f t="shared" si="5"/>
        <v>-0.22222222222222221</v>
      </c>
    </row>
    <row r="38" spans="1:11" x14ac:dyDescent="0.25">
      <c r="A38" s="34" t="s">
        <v>566</v>
      </c>
      <c r="B38" s="35">
        <v>12</v>
      </c>
      <c r="C38" s="146">
        <f>IF(B49=0, "-", B38/B49)</f>
        <v>0.16216216216216217</v>
      </c>
      <c r="D38" s="35">
        <v>5</v>
      </c>
      <c r="E38" s="39">
        <f>IF(D49=0, "-", D38/D49)</f>
        <v>7.1428571428571425E-2</v>
      </c>
      <c r="F38" s="136">
        <v>39</v>
      </c>
      <c r="G38" s="146">
        <f>IF(F49=0, "-", F38/F49)</f>
        <v>0.21910112359550563</v>
      </c>
      <c r="H38" s="35">
        <v>23</v>
      </c>
      <c r="I38" s="39">
        <f>IF(H49=0, "-", H38/H49)</f>
        <v>0.12105263157894737</v>
      </c>
      <c r="J38" s="38">
        <f t="shared" si="4"/>
        <v>1.4</v>
      </c>
      <c r="K38" s="39">
        <f t="shared" si="5"/>
        <v>0.69565217391304346</v>
      </c>
    </row>
    <row r="39" spans="1:11" x14ac:dyDescent="0.25">
      <c r="A39" s="34" t="s">
        <v>567</v>
      </c>
      <c r="B39" s="35">
        <v>1</v>
      </c>
      <c r="C39" s="146">
        <f>IF(B49=0, "-", B39/B49)</f>
        <v>1.3513513513513514E-2</v>
      </c>
      <c r="D39" s="35">
        <v>3</v>
      </c>
      <c r="E39" s="39">
        <f>IF(D49=0, "-", D39/D49)</f>
        <v>4.2857142857142858E-2</v>
      </c>
      <c r="F39" s="136">
        <v>4</v>
      </c>
      <c r="G39" s="146">
        <f>IF(F49=0, "-", F39/F49)</f>
        <v>2.247191011235955E-2</v>
      </c>
      <c r="H39" s="35">
        <v>7</v>
      </c>
      <c r="I39" s="39">
        <f>IF(H49=0, "-", H39/H49)</f>
        <v>3.6842105263157891E-2</v>
      </c>
      <c r="J39" s="38">
        <f t="shared" si="4"/>
        <v>-0.66666666666666663</v>
      </c>
      <c r="K39" s="39">
        <f t="shared" si="5"/>
        <v>-0.42857142857142855</v>
      </c>
    </row>
    <row r="40" spans="1:11" x14ac:dyDescent="0.25">
      <c r="A40" s="34" t="s">
        <v>103</v>
      </c>
      <c r="B40" s="35">
        <v>8</v>
      </c>
      <c r="C40" s="146">
        <f>IF(B49=0, "-", B40/B49)</f>
        <v>0.10810810810810811</v>
      </c>
      <c r="D40" s="35">
        <v>15</v>
      </c>
      <c r="E40" s="39">
        <f>IF(D49=0, "-", D40/D49)</f>
        <v>0.21428571428571427</v>
      </c>
      <c r="F40" s="136">
        <v>32</v>
      </c>
      <c r="G40" s="146">
        <f>IF(F49=0, "-", F40/F49)</f>
        <v>0.1797752808988764</v>
      </c>
      <c r="H40" s="35">
        <v>36</v>
      </c>
      <c r="I40" s="39">
        <f>IF(H49=0, "-", H40/H49)</f>
        <v>0.18947368421052632</v>
      </c>
      <c r="J40" s="38">
        <f t="shared" si="4"/>
        <v>-0.46666666666666667</v>
      </c>
      <c r="K40" s="39">
        <f t="shared" si="5"/>
        <v>-0.1111111111111111</v>
      </c>
    </row>
    <row r="41" spans="1:11" x14ac:dyDescent="0.25">
      <c r="A41" s="34" t="s">
        <v>568</v>
      </c>
      <c r="B41" s="35">
        <v>3</v>
      </c>
      <c r="C41" s="146">
        <f>IF(B49=0, "-", B41/B49)</f>
        <v>4.0540540540540543E-2</v>
      </c>
      <c r="D41" s="35">
        <v>3</v>
      </c>
      <c r="E41" s="39">
        <f>IF(D49=0, "-", D41/D49)</f>
        <v>4.2857142857142858E-2</v>
      </c>
      <c r="F41" s="136">
        <v>6</v>
      </c>
      <c r="G41" s="146">
        <f>IF(F49=0, "-", F41/F49)</f>
        <v>3.3707865168539325E-2</v>
      </c>
      <c r="H41" s="35">
        <v>13</v>
      </c>
      <c r="I41" s="39">
        <f>IF(H49=0, "-", H41/H49)</f>
        <v>6.8421052631578952E-2</v>
      </c>
      <c r="J41" s="38">
        <f t="shared" si="4"/>
        <v>0</v>
      </c>
      <c r="K41" s="39">
        <f t="shared" si="5"/>
        <v>-0.53846153846153844</v>
      </c>
    </row>
    <row r="42" spans="1:11" x14ac:dyDescent="0.25">
      <c r="A42" s="34" t="s">
        <v>569</v>
      </c>
      <c r="B42" s="35">
        <v>0</v>
      </c>
      <c r="C42" s="146">
        <f>IF(B49=0, "-", B42/B49)</f>
        <v>0</v>
      </c>
      <c r="D42" s="35">
        <v>2</v>
      </c>
      <c r="E42" s="39">
        <f>IF(D49=0, "-", D42/D49)</f>
        <v>2.8571428571428571E-2</v>
      </c>
      <c r="F42" s="136">
        <v>0</v>
      </c>
      <c r="G42" s="146">
        <f>IF(F49=0, "-", F42/F49)</f>
        <v>0</v>
      </c>
      <c r="H42" s="35">
        <v>5</v>
      </c>
      <c r="I42" s="39">
        <f>IF(H49=0, "-", H42/H49)</f>
        <v>2.6315789473684209E-2</v>
      </c>
      <c r="J42" s="38">
        <f t="shared" si="4"/>
        <v>-1</v>
      </c>
      <c r="K42" s="39">
        <f t="shared" si="5"/>
        <v>-1</v>
      </c>
    </row>
    <row r="43" spans="1:11" x14ac:dyDescent="0.25">
      <c r="A43" s="34" t="s">
        <v>570</v>
      </c>
      <c r="B43" s="35">
        <v>15</v>
      </c>
      <c r="C43" s="146">
        <f>IF(B49=0, "-", B43/B49)</f>
        <v>0.20270270270270271</v>
      </c>
      <c r="D43" s="35">
        <v>7</v>
      </c>
      <c r="E43" s="39">
        <f>IF(D49=0, "-", D43/D49)</f>
        <v>0.1</v>
      </c>
      <c r="F43" s="136">
        <v>16</v>
      </c>
      <c r="G43" s="146">
        <f>IF(F49=0, "-", F43/F49)</f>
        <v>8.98876404494382E-2</v>
      </c>
      <c r="H43" s="35">
        <v>9</v>
      </c>
      <c r="I43" s="39">
        <f>IF(H49=0, "-", H43/H49)</f>
        <v>4.736842105263158E-2</v>
      </c>
      <c r="J43" s="38">
        <f t="shared" si="4"/>
        <v>1.1428571428571428</v>
      </c>
      <c r="K43" s="39">
        <f t="shared" si="5"/>
        <v>0.77777777777777779</v>
      </c>
    </row>
    <row r="44" spans="1:11" x14ac:dyDescent="0.25">
      <c r="A44" s="34" t="s">
        <v>571</v>
      </c>
      <c r="B44" s="35">
        <v>11</v>
      </c>
      <c r="C44" s="146">
        <f>IF(B49=0, "-", B44/B49)</f>
        <v>0.14864864864864866</v>
      </c>
      <c r="D44" s="35">
        <v>12</v>
      </c>
      <c r="E44" s="39">
        <f>IF(D49=0, "-", D44/D49)</f>
        <v>0.17142857142857143</v>
      </c>
      <c r="F44" s="136">
        <v>24</v>
      </c>
      <c r="G44" s="146">
        <f>IF(F49=0, "-", F44/F49)</f>
        <v>0.1348314606741573</v>
      </c>
      <c r="H44" s="35">
        <v>25</v>
      </c>
      <c r="I44" s="39">
        <f>IF(H49=0, "-", H44/H49)</f>
        <v>0.13157894736842105</v>
      </c>
      <c r="J44" s="38">
        <f t="shared" si="4"/>
        <v>-8.3333333333333329E-2</v>
      </c>
      <c r="K44" s="39">
        <f t="shared" si="5"/>
        <v>-0.04</v>
      </c>
    </row>
    <row r="45" spans="1:11" x14ac:dyDescent="0.25">
      <c r="A45" s="34" t="s">
        <v>572</v>
      </c>
      <c r="B45" s="35">
        <v>1</v>
      </c>
      <c r="C45" s="146">
        <f>IF(B49=0, "-", B45/B49)</f>
        <v>1.3513513513513514E-2</v>
      </c>
      <c r="D45" s="35">
        <v>0</v>
      </c>
      <c r="E45" s="39">
        <f>IF(D49=0, "-", D45/D49)</f>
        <v>0</v>
      </c>
      <c r="F45" s="136">
        <v>2</v>
      </c>
      <c r="G45" s="146">
        <f>IF(F49=0, "-", F45/F49)</f>
        <v>1.1235955056179775E-2</v>
      </c>
      <c r="H45" s="35">
        <v>1</v>
      </c>
      <c r="I45" s="39">
        <f>IF(H49=0, "-", H45/H49)</f>
        <v>5.263157894736842E-3</v>
      </c>
      <c r="J45" s="38" t="str">
        <f t="shared" si="4"/>
        <v>-</v>
      </c>
      <c r="K45" s="39">
        <f t="shared" si="5"/>
        <v>1</v>
      </c>
    </row>
    <row r="46" spans="1:11" x14ac:dyDescent="0.25">
      <c r="A46" s="34" t="s">
        <v>573</v>
      </c>
      <c r="B46" s="35">
        <v>10</v>
      </c>
      <c r="C46" s="146">
        <f>IF(B49=0, "-", B46/B49)</f>
        <v>0.13513513513513514</v>
      </c>
      <c r="D46" s="35">
        <v>10</v>
      </c>
      <c r="E46" s="39">
        <f>IF(D49=0, "-", D46/D49)</f>
        <v>0.14285714285714285</v>
      </c>
      <c r="F46" s="136">
        <v>28</v>
      </c>
      <c r="G46" s="146">
        <f>IF(F49=0, "-", F46/F49)</f>
        <v>0.15730337078651685</v>
      </c>
      <c r="H46" s="35">
        <v>31</v>
      </c>
      <c r="I46" s="39">
        <f>IF(H49=0, "-", H46/H49)</f>
        <v>0.16315789473684211</v>
      </c>
      <c r="J46" s="38">
        <f t="shared" si="4"/>
        <v>0</v>
      </c>
      <c r="K46" s="39">
        <f t="shared" si="5"/>
        <v>-9.6774193548387094E-2</v>
      </c>
    </row>
    <row r="47" spans="1:11" x14ac:dyDescent="0.25">
      <c r="A47" s="34" t="s">
        <v>574</v>
      </c>
      <c r="B47" s="35">
        <v>3</v>
      </c>
      <c r="C47" s="146">
        <f>IF(B49=0, "-", B47/B49)</f>
        <v>4.0540540540540543E-2</v>
      </c>
      <c r="D47" s="35">
        <v>7</v>
      </c>
      <c r="E47" s="39">
        <f>IF(D49=0, "-", D47/D49)</f>
        <v>0.1</v>
      </c>
      <c r="F47" s="136">
        <v>7</v>
      </c>
      <c r="G47" s="146">
        <f>IF(F49=0, "-", F47/F49)</f>
        <v>3.9325842696629212E-2</v>
      </c>
      <c r="H47" s="35">
        <v>21</v>
      </c>
      <c r="I47" s="39">
        <f>IF(H49=0, "-", H47/H49)</f>
        <v>0.11052631578947368</v>
      </c>
      <c r="J47" s="38">
        <f t="shared" si="4"/>
        <v>-0.5714285714285714</v>
      </c>
      <c r="K47" s="39">
        <f t="shared" si="5"/>
        <v>-0.66666666666666663</v>
      </c>
    </row>
    <row r="48" spans="1:11" x14ac:dyDescent="0.25">
      <c r="A48" s="137"/>
      <c r="B48" s="40"/>
      <c r="D48" s="40"/>
      <c r="E48" s="44"/>
      <c r="F48" s="138"/>
      <c r="H48" s="40"/>
      <c r="I48" s="44"/>
      <c r="J48" s="43"/>
      <c r="K48" s="44"/>
    </row>
    <row r="49" spans="1:11" s="52" customFormat="1" ht="13" x14ac:dyDescent="0.3">
      <c r="A49" s="139" t="s">
        <v>575</v>
      </c>
      <c r="B49" s="46">
        <f>SUM(B34:B48)</f>
        <v>74</v>
      </c>
      <c r="C49" s="140">
        <f>B49/4991</f>
        <v>1.4826688038469244E-2</v>
      </c>
      <c r="D49" s="46">
        <f>SUM(D34:D48)</f>
        <v>70</v>
      </c>
      <c r="E49" s="141">
        <f>D49/6927</f>
        <v>1.01053847264328E-2</v>
      </c>
      <c r="F49" s="128">
        <f>SUM(F34:F48)</f>
        <v>178</v>
      </c>
      <c r="G49" s="142">
        <f>F49/14607</f>
        <v>1.218593824878483E-2</v>
      </c>
      <c r="H49" s="46">
        <f>SUM(H34:H48)</f>
        <v>190</v>
      </c>
      <c r="I49" s="141">
        <f>H49/17352</f>
        <v>1.0949746426924849E-2</v>
      </c>
      <c r="J49" s="49">
        <f>IF(D49=0, "-", IF((B49-D49)/D49&lt;10, (B49-D49)/D49, "&gt;999%"))</f>
        <v>5.7142857142857141E-2</v>
      </c>
      <c r="K49" s="50">
        <f>IF(H49=0, "-", IF((F49-H49)/H49&lt;10, (F49-H49)/H49, "&gt;999%"))</f>
        <v>-6.3157894736842107E-2</v>
      </c>
    </row>
    <row r="50" spans="1:11" x14ac:dyDescent="0.25">
      <c r="B50" s="138"/>
      <c r="D50" s="138"/>
      <c r="F50" s="138"/>
      <c r="H50" s="138"/>
    </row>
    <row r="51" spans="1:11" ht="13" x14ac:dyDescent="0.3">
      <c r="A51" s="26" t="s">
        <v>576</v>
      </c>
      <c r="B51" s="46">
        <v>170</v>
      </c>
      <c r="C51" s="140">
        <f>B51/4991</f>
        <v>3.4061310358645562E-2</v>
      </c>
      <c r="D51" s="46">
        <v>192</v>
      </c>
      <c r="E51" s="141">
        <f>D51/6927</f>
        <v>2.7717626678215677E-2</v>
      </c>
      <c r="F51" s="128">
        <v>434</v>
      </c>
      <c r="G51" s="142">
        <f>F51/14607</f>
        <v>2.9711782022318067E-2</v>
      </c>
      <c r="H51" s="46">
        <v>478</v>
      </c>
      <c r="I51" s="141">
        <f>H51/17352</f>
        <v>2.7547256800368833E-2</v>
      </c>
      <c r="J51" s="49">
        <f>IF(D51=0, "-", IF((B51-D51)/D51&lt;10, (B51-D51)/D51, "&gt;999%"))</f>
        <v>-0.11458333333333333</v>
      </c>
      <c r="K51" s="50">
        <f>IF(H51=0, "-", IF((F51-H51)/H51&lt;10, (F51-H51)/H51, "&gt;999%"))</f>
        <v>-9.2050209205020925E-2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DBAF-5CA0-4EC2-9265-4F28C0DAADE7}">
  <sheetPr>
    <pageSetUpPr fitToPage="1"/>
  </sheetPr>
  <dimension ref="A1:K28"/>
  <sheetViews>
    <sheetView workbookViewId="0">
      <selection sqref="A1:L1"/>
    </sheetView>
  </sheetViews>
  <sheetFormatPr defaultRowHeight="12.5" x14ac:dyDescent="0.25"/>
  <cols>
    <col min="1" max="1" width="24.542968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577</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161</v>
      </c>
      <c r="G4" s="25"/>
      <c r="H4" s="25"/>
      <c r="I4" s="23"/>
      <c r="J4" s="22" t="s">
        <v>162</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163</v>
      </c>
      <c r="C6" s="133" t="s">
        <v>164</v>
      </c>
      <c r="D6" s="132" t="s">
        <v>163</v>
      </c>
      <c r="E6" s="134" t="s">
        <v>164</v>
      </c>
      <c r="F6" s="144" t="s">
        <v>163</v>
      </c>
      <c r="G6" s="133" t="s">
        <v>164</v>
      </c>
      <c r="H6" s="145" t="s">
        <v>163</v>
      </c>
      <c r="I6" s="134" t="s">
        <v>164</v>
      </c>
      <c r="J6" s="132"/>
      <c r="K6" s="134"/>
    </row>
    <row r="7" spans="1:11" x14ac:dyDescent="0.25">
      <c r="A7" s="34" t="s">
        <v>97</v>
      </c>
      <c r="B7" s="35">
        <v>1</v>
      </c>
      <c r="C7" s="146">
        <f>IF(B28=0, "-", B7/B28)</f>
        <v>5.8823529411764705E-3</v>
      </c>
      <c r="D7" s="35">
        <v>2</v>
      </c>
      <c r="E7" s="39">
        <f>IF(D28=0, "-", D7/D28)</f>
        <v>1.0416666666666666E-2</v>
      </c>
      <c r="F7" s="136">
        <v>2</v>
      </c>
      <c r="G7" s="146">
        <f>IF(F28=0, "-", F7/F28)</f>
        <v>4.608294930875576E-3</v>
      </c>
      <c r="H7" s="35">
        <v>4</v>
      </c>
      <c r="I7" s="39">
        <f>IF(H28=0, "-", H7/H28)</f>
        <v>8.368200836820083E-3</v>
      </c>
      <c r="J7" s="38">
        <f t="shared" ref="J7:J26" si="0">IF(D7=0, "-", IF((B7-D7)/D7&lt;10, (B7-D7)/D7, "&gt;999%"))</f>
        <v>-0.5</v>
      </c>
      <c r="K7" s="39">
        <f t="shared" ref="K7:K26" si="1">IF(H7=0, "-", IF((F7-H7)/H7&lt;10, (F7-H7)/H7, "&gt;999%"))</f>
        <v>-0.5</v>
      </c>
    </row>
    <row r="8" spans="1:11" x14ac:dyDescent="0.25">
      <c r="A8" s="34" t="s">
        <v>59</v>
      </c>
      <c r="B8" s="35">
        <v>1</v>
      </c>
      <c r="C8" s="146">
        <f>IF(B28=0, "-", B8/B28)</f>
        <v>5.8823529411764705E-3</v>
      </c>
      <c r="D8" s="35">
        <v>6</v>
      </c>
      <c r="E8" s="39">
        <f>IF(D28=0, "-", D8/D28)</f>
        <v>3.125E-2</v>
      </c>
      <c r="F8" s="136">
        <v>5</v>
      </c>
      <c r="G8" s="146">
        <f>IF(F28=0, "-", F8/F28)</f>
        <v>1.1520737327188941E-2</v>
      </c>
      <c r="H8" s="35">
        <v>9</v>
      </c>
      <c r="I8" s="39">
        <f>IF(H28=0, "-", H8/H28)</f>
        <v>1.8828451882845189E-2</v>
      </c>
      <c r="J8" s="38">
        <f t="shared" si="0"/>
        <v>-0.83333333333333337</v>
      </c>
      <c r="K8" s="39">
        <f t="shared" si="1"/>
        <v>-0.44444444444444442</v>
      </c>
    </row>
    <row r="9" spans="1:11" x14ac:dyDescent="0.25">
      <c r="A9" s="34" t="s">
        <v>60</v>
      </c>
      <c r="B9" s="35">
        <v>8</v>
      </c>
      <c r="C9" s="146">
        <f>IF(B28=0, "-", B9/B28)</f>
        <v>4.7058823529411764E-2</v>
      </c>
      <c r="D9" s="35">
        <v>10</v>
      </c>
      <c r="E9" s="39">
        <f>IF(D28=0, "-", D9/D28)</f>
        <v>5.2083333333333336E-2</v>
      </c>
      <c r="F9" s="136">
        <v>18</v>
      </c>
      <c r="G9" s="146">
        <f>IF(F28=0, "-", F9/F28)</f>
        <v>4.1474654377880185E-2</v>
      </c>
      <c r="H9" s="35">
        <v>26</v>
      </c>
      <c r="I9" s="39">
        <f>IF(H28=0, "-", H9/H28)</f>
        <v>5.4393305439330547E-2</v>
      </c>
      <c r="J9" s="38">
        <f t="shared" si="0"/>
        <v>-0.2</v>
      </c>
      <c r="K9" s="39">
        <f t="shared" si="1"/>
        <v>-0.30769230769230771</v>
      </c>
    </row>
    <row r="10" spans="1:11" x14ac:dyDescent="0.25">
      <c r="A10" s="34" t="s">
        <v>98</v>
      </c>
      <c r="B10" s="35">
        <v>2</v>
      </c>
      <c r="C10" s="146">
        <f>IF(B28=0, "-", B10/B28)</f>
        <v>1.1764705882352941E-2</v>
      </c>
      <c r="D10" s="35">
        <v>0</v>
      </c>
      <c r="E10" s="39">
        <f>IF(D28=0, "-", D10/D28)</f>
        <v>0</v>
      </c>
      <c r="F10" s="136">
        <v>4</v>
      </c>
      <c r="G10" s="146">
        <f>IF(F28=0, "-", F10/F28)</f>
        <v>9.2165898617511521E-3</v>
      </c>
      <c r="H10" s="35">
        <v>1</v>
      </c>
      <c r="I10" s="39">
        <f>IF(H28=0, "-", H10/H28)</f>
        <v>2.0920502092050207E-3</v>
      </c>
      <c r="J10" s="38" t="str">
        <f t="shared" si="0"/>
        <v>-</v>
      </c>
      <c r="K10" s="39">
        <f t="shared" si="1"/>
        <v>3</v>
      </c>
    </row>
    <row r="11" spans="1:11" x14ac:dyDescent="0.25">
      <c r="A11" s="34" t="s">
        <v>99</v>
      </c>
      <c r="B11" s="35">
        <v>17</v>
      </c>
      <c r="C11" s="146">
        <f>IF(B28=0, "-", B11/B28)</f>
        <v>0.1</v>
      </c>
      <c r="D11" s="35">
        <v>11</v>
      </c>
      <c r="E11" s="39">
        <f>IF(D28=0, "-", D11/D28)</f>
        <v>5.7291666666666664E-2</v>
      </c>
      <c r="F11" s="136">
        <v>41</v>
      </c>
      <c r="G11" s="146">
        <f>IF(F28=0, "-", F11/F28)</f>
        <v>9.4470046082949302E-2</v>
      </c>
      <c r="H11" s="35">
        <v>32</v>
      </c>
      <c r="I11" s="39">
        <f>IF(H28=0, "-", H11/H28)</f>
        <v>6.6945606694560664E-2</v>
      </c>
      <c r="J11" s="38">
        <f t="shared" si="0"/>
        <v>0.54545454545454541</v>
      </c>
      <c r="K11" s="39">
        <f t="shared" si="1"/>
        <v>0.28125</v>
      </c>
    </row>
    <row r="12" spans="1:11" x14ac:dyDescent="0.25">
      <c r="A12" s="34" t="s">
        <v>100</v>
      </c>
      <c r="B12" s="35">
        <v>29</v>
      </c>
      <c r="C12" s="146">
        <f>IF(B28=0, "-", B12/B28)</f>
        <v>0.17058823529411765</v>
      </c>
      <c r="D12" s="35">
        <v>23</v>
      </c>
      <c r="E12" s="39">
        <f>IF(D28=0, "-", D12/D28)</f>
        <v>0.11979166666666667</v>
      </c>
      <c r="F12" s="136">
        <v>64</v>
      </c>
      <c r="G12" s="146">
        <f>IF(F28=0, "-", F12/F28)</f>
        <v>0.14746543778801843</v>
      </c>
      <c r="H12" s="35">
        <v>59</v>
      </c>
      <c r="I12" s="39">
        <f>IF(H28=0, "-", H12/H28)</f>
        <v>0.12343096234309624</v>
      </c>
      <c r="J12" s="38">
        <f t="shared" si="0"/>
        <v>0.2608695652173913</v>
      </c>
      <c r="K12" s="39">
        <f t="shared" si="1"/>
        <v>8.4745762711864403E-2</v>
      </c>
    </row>
    <row r="13" spans="1:11" x14ac:dyDescent="0.25">
      <c r="A13" s="34" t="s">
        <v>101</v>
      </c>
      <c r="B13" s="35">
        <v>0</v>
      </c>
      <c r="C13" s="146">
        <f>IF(B28=0, "-", B13/B28)</f>
        <v>0</v>
      </c>
      <c r="D13" s="35">
        <v>0</v>
      </c>
      <c r="E13" s="39">
        <f>IF(D28=0, "-", D13/D28)</f>
        <v>0</v>
      </c>
      <c r="F13" s="136">
        <v>1</v>
      </c>
      <c r="G13" s="146">
        <f>IF(F28=0, "-", F13/F28)</f>
        <v>2.304147465437788E-3</v>
      </c>
      <c r="H13" s="35">
        <v>1</v>
      </c>
      <c r="I13" s="39">
        <f>IF(H28=0, "-", H13/H28)</f>
        <v>2.0920502092050207E-3</v>
      </c>
      <c r="J13" s="38" t="str">
        <f t="shared" si="0"/>
        <v>-</v>
      </c>
      <c r="K13" s="39">
        <f t="shared" si="1"/>
        <v>0</v>
      </c>
    </row>
    <row r="14" spans="1:11" x14ac:dyDescent="0.25">
      <c r="A14" s="34" t="s">
        <v>102</v>
      </c>
      <c r="B14" s="35">
        <v>46</v>
      </c>
      <c r="C14" s="146">
        <f>IF(B28=0, "-", B14/B28)</f>
        <v>0.27058823529411763</v>
      </c>
      <c r="D14" s="35">
        <v>48</v>
      </c>
      <c r="E14" s="39">
        <f>IF(D28=0, "-", D14/D28)</f>
        <v>0.25</v>
      </c>
      <c r="F14" s="136">
        <v>139</v>
      </c>
      <c r="G14" s="146">
        <f>IF(F28=0, "-", F14/F28)</f>
        <v>0.32027649769585254</v>
      </c>
      <c r="H14" s="35">
        <v>121</v>
      </c>
      <c r="I14" s="39">
        <f>IF(H28=0, "-", H14/H28)</f>
        <v>0.25313807531380755</v>
      </c>
      <c r="J14" s="38">
        <f t="shared" si="0"/>
        <v>-4.1666666666666664E-2</v>
      </c>
      <c r="K14" s="39">
        <f t="shared" si="1"/>
        <v>0.1487603305785124</v>
      </c>
    </row>
    <row r="15" spans="1:11" x14ac:dyDescent="0.25">
      <c r="A15" s="34" t="s">
        <v>68</v>
      </c>
      <c r="B15" s="35">
        <v>5</v>
      </c>
      <c r="C15" s="146">
        <f>IF(B28=0, "-", B15/B28)</f>
        <v>2.9411764705882353E-2</v>
      </c>
      <c r="D15" s="35">
        <v>6</v>
      </c>
      <c r="E15" s="39">
        <f>IF(D28=0, "-", D15/D28)</f>
        <v>3.125E-2</v>
      </c>
      <c r="F15" s="136">
        <v>12</v>
      </c>
      <c r="G15" s="146">
        <f>IF(F28=0, "-", F15/F28)</f>
        <v>2.7649769585253458E-2</v>
      </c>
      <c r="H15" s="35">
        <v>16</v>
      </c>
      <c r="I15" s="39">
        <f>IF(H28=0, "-", H15/H28)</f>
        <v>3.3472803347280332E-2</v>
      </c>
      <c r="J15" s="38">
        <f t="shared" si="0"/>
        <v>-0.16666666666666666</v>
      </c>
      <c r="K15" s="39">
        <f t="shared" si="1"/>
        <v>-0.25</v>
      </c>
    </row>
    <row r="16" spans="1:11" x14ac:dyDescent="0.25">
      <c r="A16" s="34" t="s">
        <v>103</v>
      </c>
      <c r="B16" s="35">
        <v>8</v>
      </c>
      <c r="C16" s="146">
        <f>IF(B28=0, "-", B16/B28)</f>
        <v>4.7058823529411764E-2</v>
      </c>
      <c r="D16" s="35">
        <v>15</v>
      </c>
      <c r="E16" s="39">
        <f>IF(D28=0, "-", D16/D28)</f>
        <v>7.8125E-2</v>
      </c>
      <c r="F16" s="136">
        <v>32</v>
      </c>
      <c r="G16" s="146">
        <f>IF(F28=0, "-", F16/F28)</f>
        <v>7.3732718894009217E-2</v>
      </c>
      <c r="H16" s="35">
        <v>36</v>
      </c>
      <c r="I16" s="39">
        <f>IF(H28=0, "-", H16/H28)</f>
        <v>7.5313807531380755E-2</v>
      </c>
      <c r="J16" s="38">
        <f t="shared" si="0"/>
        <v>-0.46666666666666667</v>
      </c>
      <c r="K16" s="39">
        <f t="shared" si="1"/>
        <v>-0.1111111111111111</v>
      </c>
    </row>
    <row r="17" spans="1:11" x14ac:dyDescent="0.25">
      <c r="A17" s="34" t="s">
        <v>104</v>
      </c>
      <c r="B17" s="35">
        <v>3</v>
      </c>
      <c r="C17" s="146">
        <f>IF(B28=0, "-", B17/B28)</f>
        <v>1.7647058823529412E-2</v>
      </c>
      <c r="D17" s="35">
        <v>3</v>
      </c>
      <c r="E17" s="39">
        <f>IF(D28=0, "-", D17/D28)</f>
        <v>1.5625E-2</v>
      </c>
      <c r="F17" s="136">
        <v>6</v>
      </c>
      <c r="G17" s="146">
        <f>IF(F28=0, "-", F17/F28)</f>
        <v>1.3824884792626729E-2</v>
      </c>
      <c r="H17" s="35">
        <v>13</v>
      </c>
      <c r="I17" s="39">
        <f>IF(H28=0, "-", H17/H28)</f>
        <v>2.7196652719665274E-2</v>
      </c>
      <c r="J17" s="38">
        <f t="shared" si="0"/>
        <v>0</v>
      </c>
      <c r="K17" s="39">
        <f t="shared" si="1"/>
        <v>-0.53846153846153844</v>
      </c>
    </row>
    <row r="18" spans="1:11" x14ac:dyDescent="0.25">
      <c r="A18" s="34" t="s">
        <v>105</v>
      </c>
      <c r="B18" s="35">
        <v>0</v>
      </c>
      <c r="C18" s="146">
        <f>IF(B28=0, "-", B18/B28)</f>
        <v>0</v>
      </c>
      <c r="D18" s="35">
        <v>2</v>
      </c>
      <c r="E18" s="39">
        <f>IF(D28=0, "-", D18/D28)</f>
        <v>1.0416666666666666E-2</v>
      </c>
      <c r="F18" s="136">
        <v>0</v>
      </c>
      <c r="G18" s="146">
        <f>IF(F28=0, "-", F18/F28)</f>
        <v>0</v>
      </c>
      <c r="H18" s="35">
        <v>7</v>
      </c>
      <c r="I18" s="39">
        <f>IF(H28=0, "-", H18/H28)</f>
        <v>1.4644351464435146E-2</v>
      </c>
      <c r="J18" s="38">
        <f t="shared" si="0"/>
        <v>-1</v>
      </c>
      <c r="K18" s="39">
        <f t="shared" si="1"/>
        <v>-1</v>
      </c>
    </row>
    <row r="19" spans="1:11" x14ac:dyDescent="0.25">
      <c r="A19" s="34" t="s">
        <v>106</v>
      </c>
      <c r="B19" s="35">
        <v>15</v>
      </c>
      <c r="C19" s="146">
        <f>IF(B28=0, "-", B19/B28)</f>
        <v>8.8235294117647065E-2</v>
      </c>
      <c r="D19" s="35">
        <v>7</v>
      </c>
      <c r="E19" s="39">
        <f>IF(D28=0, "-", D19/D28)</f>
        <v>3.6458333333333336E-2</v>
      </c>
      <c r="F19" s="136">
        <v>16</v>
      </c>
      <c r="G19" s="146">
        <f>IF(F28=0, "-", F19/F28)</f>
        <v>3.6866359447004608E-2</v>
      </c>
      <c r="H19" s="35">
        <v>10</v>
      </c>
      <c r="I19" s="39">
        <f>IF(H28=0, "-", H19/H28)</f>
        <v>2.0920502092050208E-2</v>
      </c>
      <c r="J19" s="38">
        <f t="shared" si="0"/>
        <v>1.1428571428571428</v>
      </c>
      <c r="K19" s="39">
        <f t="shared" si="1"/>
        <v>0.6</v>
      </c>
    </row>
    <row r="20" spans="1:11" x14ac:dyDescent="0.25">
      <c r="A20" s="34" t="s">
        <v>81</v>
      </c>
      <c r="B20" s="35">
        <v>8</v>
      </c>
      <c r="C20" s="146">
        <f>IF(B28=0, "-", B20/B28)</f>
        <v>4.7058823529411764E-2</v>
      </c>
      <c r="D20" s="35">
        <v>23</v>
      </c>
      <c r="E20" s="39">
        <f>IF(D28=0, "-", D20/D28)</f>
        <v>0.11979166666666667</v>
      </c>
      <c r="F20" s="136">
        <v>27</v>
      </c>
      <c r="G20" s="146">
        <f>IF(F28=0, "-", F20/F28)</f>
        <v>6.2211981566820278E-2</v>
      </c>
      <c r="H20" s="35">
        <v>44</v>
      </c>
      <c r="I20" s="39">
        <f>IF(H28=0, "-", H20/H28)</f>
        <v>9.2050209205020925E-2</v>
      </c>
      <c r="J20" s="38">
        <f t="shared" si="0"/>
        <v>-0.65217391304347827</v>
      </c>
      <c r="K20" s="39">
        <f t="shared" si="1"/>
        <v>-0.38636363636363635</v>
      </c>
    </row>
    <row r="21" spans="1:11" x14ac:dyDescent="0.25">
      <c r="A21" s="34" t="s">
        <v>89</v>
      </c>
      <c r="B21" s="35">
        <v>1</v>
      </c>
      <c r="C21" s="146">
        <f>IF(B28=0, "-", B21/B28)</f>
        <v>5.8823529411764705E-3</v>
      </c>
      <c r="D21" s="35">
        <v>6</v>
      </c>
      <c r="E21" s="39">
        <f>IF(D28=0, "-", D21/D28)</f>
        <v>3.125E-2</v>
      </c>
      <c r="F21" s="136">
        <v>1</v>
      </c>
      <c r="G21" s="146">
        <f>IF(F28=0, "-", F21/F28)</f>
        <v>2.304147465437788E-3</v>
      </c>
      <c r="H21" s="35">
        <v>17</v>
      </c>
      <c r="I21" s="39">
        <f>IF(H28=0, "-", H21/H28)</f>
        <v>3.5564853556485358E-2</v>
      </c>
      <c r="J21" s="38">
        <f t="shared" si="0"/>
        <v>-0.83333333333333337</v>
      </c>
      <c r="K21" s="39">
        <f t="shared" si="1"/>
        <v>-0.94117647058823528</v>
      </c>
    </row>
    <row r="22" spans="1:11" x14ac:dyDescent="0.25">
      <c r="A22" s="34" t="s">
        <v>107</v>
      </c>
      <c r="B22" s="35">
        <v>11</v>
      </c>
      <c r="C22" s="146">
        <f>IF(B28=0, "-", B22/B28)</f>
        <v>6.4705882352941183E-2</v>
      </c>
      <c r="D22" s="35">
        <v>12</v>
      </c>
      <c r="E22" s="39">
        <f>IF(D28=0, "-", D22/D28)</f>
        <v>6.25E-2</v>
      </c>
      <c r="F22" s="136">
        <v>24</v>
      </c>
      <c r="G22" s="146">
        <f>IF(F28=0, "-", F22/F28)</f>
        <v>5.5299539170506916E-2</v>
      </c>
      <c r="H22" s="35">
        <v>25</v>
      </c>
      <c r="I22" s="39">
        <f>IF(H28=0, "-", H22/H28)</f>
        <v>5.2301255230125521E-2</v>
      </c>
      <c r="J22" s="38">
        <f t="shared" si="0"/>
        <v>-8.3333333333333329E-2</v>
      </c>
      <c r="K22" s="39">
        <f t="shared" si="1"/>
        <v>-0.04</v>
      </c>
    </row>
    <row r="23" spans="1:11" x14ac:dyDescent="0.25">
      <c r="A23" s="34" t="s">
        <v>108</v>
      </c>
      <c r="B23" s="35">
        <v>1</v>
      </c>
      <c r="C23" s="146">
        <f>IF(B28=0, "-", B23/B28)</f>
        <v>5.8823529411764705E-3</v>
      </c>
      <c r="D23" s="35">
        <v>0</v>
      </c>
      <c r="E23" s="39">
        <f>IF(D28=0, "-", D23/D28)</f>
        <v>0</v>
      </c>
      <c r="F23" s="136">
        <v>2</v>
      </c>
      <c r="G23" s="146">
        <f>IF(F28=0, "-", F23/F28)</f>
        <v>4.608294930875576E-3</v>
      </c>
      <c r="H23" s="35">
        <v>3</v>
      </c>
      <c r="I23" s="39">
        <f>IF(H28=0, "-", H23/H28)</f>
        <v>6.2761506276150627E-3</v>
      </c>
      <c r="J23" s="38" t="str">
        <f t="shared" si="0"/>
        <v>-</v>
      </c>
      <c r="K23" s="39">
        <f t="shared" si="1"/>
        <v>-0.33333333333333331</v>
      </c>
    </row>
    <row r="24" spans="1:11" x14ac:dyDescent="0.25">
      <c r="A24" s="34" t="s">
        <v>95</v>
      </c>
      <c r="B24" s="35">
        <v>1</v>
      </c>
      <c r="C24" s="146">
        <f>IF(B28=0, "-", B24/B28)</f>
        <v>5.8823529411764705E-3</v>
      </c>
      <c r="D24" s="35">
        <v>1</v>
      </c>
      <c r="E24" s="39">
        <f>IF(D28=0, "-", D24/D28)</f>
        <v>5.208333333333333E-3</v>
      </c>
      <c r="F24" s="136">
        <v>4</v>
      </c>
      <c r="G24" s="146">
        <f>IF(F28=0, "-", F24/F28)</f>
        <v>9.2165898617511521E-3</v>
      </c>
      <c r="H24" s="35">
        <v>2</v>
      </c>
      <c r="I24" s="39">
        <f>IF(H28=0, "-", H24/H28)</f>
        <v>4.1841004184100415E-3</v>
      </c>
      <c r="J24" s="38">
        <f t="shared" si="0"/>
        <v>0</v>
      </c>
      <c r="K24" s="39">
        <f t="shared" si="1"/>
        <v>1</v>
      </c>
    </row>
    <row r="25" spans="1:11" x14ac:dyDescent="0.25">
      <c r="A25" s="34" t="s">
        <v>109</v>
      </c>
      <c r="B25" s="35">
        <v>10</v>
      </c>
      <c r="C25" s="146">
        <f>IF(B28=0, "-", B25/B28)</f>
        <v>5.8823529411764705E-2</v>
      </c>
      <c r="D25" s="35">
        <v>10</v>
      </c>
      <c r="E25" s="39">
        <f>IF(D28=0, "-", D25/D28)</f>
        <v>5.2083333333333336E-2</v>
      </c>
      <c r="F25" s="136">
        <v>29</v>
      </c>
      <c r="G25" s="146">
        <f>IF(F28=0, "-", F25/F28)</f>
        <v>6.6820276497695855E-2</v>
      </c>
      <c r="H25" s="35">
        <v>31</v>
      </c>
      <c r="I25" s="39">
        <f>IF(H28=0, "-", H25/H28)</f>
        <v>6.4853556485355651E-2</v>
      </c>
      <c r="J25" s="38">
        <f t="shared" si="0"/>
        <v>0</v>
      </c>
      <c r="K25" s="39">
        <f t="shared" si="1"/>
        <v>-6.4516129032258063E-2</v>
      </c>
    </row>
    <row r="26" spans="1:11" x14ac:dyDescent="0.25">
      <c r="A26" s="34" t="s">
        <v>110</v>
      </c>
      <c r="B26" s="35">
        <v>3</v>
      </c>
      <c r="C26" s="146">
        <f>IF(B28=0, "-", B26/B28)</f>
        <v>1.7647058823529412E-2</v>
      </c>
      <c r="D26" s="35">
        <v>7</v>
      </c>
      <c r="E26" s="39">
        <f>IF(D28=0, "-", D26/D28)</f>
        <v>3.6458333333333336E-2</v>
      </c>
      <c r="F26" s="136">
        <v>7</v>
      </c>
      <c r="G26" s="146">
        <f>IF(F28=0, "-", F26/F28)</f>
        <v>1.6129032258064516E-2</v>
      </c>
      <c r="H26" s="35">
        <v>21</v>
      </c>
      <c r="I26" s="39">
        <f>IF(H28=0, "-", H26/H28)</f>
        <v>4.3933054393305436E-2</v>
      </c>
      <c r="J26" s="38">
        <f t="shared" si="0"/>
        <v>-0.5714285714285714</v>
      </c>
      <c r="K26" s="39">
        <f t="shared" si="1"/>
        <v>-0.66666666666666663</v>
      </c>
    </row>
    <row r="27" spans="1:11" x14ac:dyDescent="0.25">
      <c r="A27" s="137"/>
      <c r="B27" s="40"/>
      <c r="D27" s="40"/>
      <c r="E27" s="44"/>
      <c r="F27" s="138"/>
      <c r="H27" s="40"/>
      <c r="I27" s="44"/>
      <c r="J27" s="43"/>
      <c r="K27" s="44"/>
    </row>
    <row r="28" spans="1:11" s="52" customFormat="1" ht="13" x14ac:dyDescent="0.3">
      <c r="A28" s="139" t="s">
        <v>576</v>
      </c>
      <c r="B28" s="46">
        <f>SUM(B7:B27)</f>
        <v>170</v>
      </c>
      <c r="C28" s="140">
        <v>1</v>
      </c>
      <c r="D28" s="46">
        <f>SUM(D7:D27)</f>
        <v>192</v>
      </c>
      <c r="E28" s="141">
        <v>1</v>
      </c>
      <c r="F28" s="128">
        <f>SUM(F7:F27)</f>
        <v>434</v>
      </c>
      <c r="G28" s="142">
        <v>1</v>
      </c>
      <c r="H28" s="46">
        <f>SUM(H7:H27)</f>
        <v>478</v>
      </c>
      <c r="I28" s="141">
        <v>1</v>
      </c>
      <c r="J28" s="49">
        <f>IF(D28=0, "-", (B28-D28)/D28)</f>
        <v>-0.11458333333333333</v>
      </c>
      <c r="K28" s="50">
        <f>IF(H28=0, "-", (F28-H28)/H28)</f>
        <v>-9.2050209205020925E-2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16BE1-DC81-44FC-8631-E9A3E8E6AC32}">
  <sheetPr>
    <pageSetUpPr fitToPage="1"/>
  </sheetPr>
  <dimension ref="A1:J524"/>
  <sheetViews>
    <sheetView workbookViewId="0">
      <selection sqref="A1:L1"/>
    </sheetView>
  </sheetViews>
  <sheetFormatPr defaultRowHeight="12.5" x14ac:dyDescent="0.25"/>
  <cols>
    <col min="1" max="1" width="32.08984375" style="4" bestFit="1" customWidth="1"/>
    <col min="2" max="5" width="8.7265625" style="4"/>
    <col min="6" max="6" width="1.7265625" style="4" customWidth="1"/>
    <col min="7" max="256" width="8.7265625" style="4"/>
    <col min="257" max="257" width="30.7265625" style="4" customWidth="1"/>
    <col min="258" max="261" width="8.7265625" style="4"/>
    <col min="262" max="262" width="1.7265625" style="4" customWidth="1"/>
    <col min="263" max="512" width="8.7265625" style="4"/>
    <col min="513" max="513" width="30.7265625" style="4" customWidth="1"/>
    <col min="514" max="517" width="8.7265625" style="4"/>
    <col min="518" max="518" width="1.7265625" style="4" customWidth="1"/>
    <col min="519" max="768" width="8.7265625" style="4"/>
    <col min="769" max="769" width="30.7265625" style="4" customWidth="1"/>
    <col min="770" max="773" width="8.7265625" style="4"/>
    <col min="774" max="774" width="1.7265625" style="4" customWidth="1"/>
    <col min="775" max="1024" width="8.7265625" style="4"/>
    <col min="1025" max="1025" width="30.7265625" style="4" customWidth="1"/>
    <col min="1026" max="1029" width="8.7265625" style="4"/>
    <col min="1030" max="1030" width="1.7265625" style="4" customWidth="1"/>
    <col min="1031" max="1280" width="8.7265625" style="4"/>
    <col min="1281" max="1281" width="30.7265625" style="4" customWidth="1"/>
    <col min="1282" max="1285" width="8.7265625" style="4"/>
    <col min="1286" max="1286" width="1.7265625" style="4" customWidth="1"/>
    <col min="1287" max="1536" width="8.7265625" style="4"/>
    <col min="1537" max="1537" width="30.7265625" style="4" customWidth="1"/>
    <col min="1538" max="1541" width="8.7265625" style="4"/>
    <col min="1542" max="1542" width="1.7265625" style="4" customWidth="1"/>
    <col min="1543" max="1792" width="8.7265625" style="4"/>
    <col min="1793" max="1793" width="30.7265625" style="4" customWidth="1"/>
    <col min="1794" max="1797" width="8.7265625" style="4"/>
    <col min="1798" max="1798" width="1.7265625" style="4" customWidth="1"/>
    <col min="1799" max="2048" width="8.7265625" style="4"/>
    <col min="2049" max="2049" width="30.7265625" style="4" customWidth="1"/>
    <col min="2050" max="2053" width="8.7265625" style="4"/>
    <col min="2054" max="2054" width="1.7265625" style="4" customWidth="1"/>
    <col min="2055" max="2304" width="8.7265625" style="4"/>
    <col min="2305" max="2305" width="30.7265625" style="4" customWidth="1"/>
    <col min="2306" max="2309" width="8.7265625" style="4"/>
    <col min="2310" max="2310" width="1.7265625" style="4" customWidth="1"/>
    <col min="2311" max="2560" width="8.7265625" style="4"/>
    <col min="2561" max="2561" width="30.7265625" style="4" customWidth="1"/>
    <col min="2562" max="2565" width="8.7265625" style="4"/>
    <col min="2566" max="2566" width="1.7265625" style="4" customWidth="1"/>
    <col min="2567" max="2816" width="8.7265625" style="4"/>
    <col min="2817" max="2817" width="30.7265625" style="4" customWidth="1"/>
    <col min="2818" max="2821" width="8.7265625" style="4"/>
    <col min="2822" max="2822" width="1.7265625" style="4" customWidth="1"/>
    <col min="2823" max="3072" width="8.7265625" style="4"/>
    <col min="3073" max="3073" width="30.7265625" style="4" customWidth="1"/>
    <col min="3074" max="3077" width="8.7265625" style="4"/>
    <col min="3078" max="3078" width="1.7265625" style="4" customWidth="1"/>
    <col min="3079" max="3328" width="8.7265625" style="4"/>
    <col min="3329" max="3329" width="30.7265625" style="4" customWidth="1"/>
    <col min="3330" max="3333" width="8.7265625" style="4"/>
    <col min="3334" max="3334" width="1.7265625" style="4" customWidth="1"/>
    <col min="3335" max="3584" width="8.7265625" style="4"/>
    <col min="3585" max="3585" width="30.7265625" style="4" customWidth="1"/>
    <col min="3586" max="3589" width="8.7265625" style="4"/>
    <col min="3590" max="3590" width="1.7265625" style="4" customWidth="1"/>
    <col min="3591" max="3840" width="8.7265625" style="4"/>
    <col min="3841" max="3841" width="30.7265625" style="4" customWidth="1"/>
    <col min="3842" max="3845" width="8.7265625" style="4"/>
    <col min="3846" max="3846" width="1.7265625" style="4" customWidth="1"/>
    <col min="3847" max="4096" width="8.7265625" style="4"/>
    <col min="4097" max="4097" width="30.7265625" style="4" customWidth="1"/>
    <col min="4098" max="4101" width="8.7265625" style="4"/>
    <col min="4102" max="4102" width="1.7265625" style="4" customWidth="1"/>
    <col min="4103" max="4352" width="8.7265625" style="4"/>
    <col min="4353" max="4353" width="30.7265625" style="4" customWidth="1"/>
    <col min="4354" max="4357" width="8.7265625" style="4"/>
    <col min="4358" max="4358" width="1.7265625" style="4" customWidth="1"/>
    <col min="4359" max="4608" width="8.7265625" style="4"/>
    <col min="4609" max="4609" width="30.7265625" style="4" customWidth="1"/>
    <col min="4610" max="4613" width="8.7265625" style="4"/>
    <col min="4614" max="4614" width="1.7265625" style="4" customWidth="1"/>
    <col min="4615" max="4864" width="8.7265625" style="4"/>
    <col min="4865" max="4865" width="30.7265625" style="4" customWidth="1"/>
    <col min="4866" max="4869" width="8.7265625" style="4"/>
    <col min="4870" max="4870" width="1.7265625" style="4" customWidth="1"/>
    <col min="4871" max="5120" width="8.7265625" style="4"/>
    <col min="5121" max="5121" width="30.7265625" style="4" customWidth="1"/>
    <col min="5122" max="5125" width="8.7265625" style="4"/>
    <col min="5126" max="5126" width="1.7265625" style="4" customWidth="1"/>
    <col min="5127" max="5376" width="8.7265625" style="4"/>
    <col min="5377" max="5377" width="30.7265625" style="4" customWidth="1"/>
    <col min="5378" max="5381" width="8.7265625" style="4"/>
    <col min="5382" max="5382" width="1.7265625" style="4" customWidth="1"/>
    <col min="5383" max="5632" width="8.7265625" style="4"/>
    <col min="5633" max="5633" width="30.7265625" style="4" customWidth="1"/>
    <col min="5634" max="5637" width="8.7265625" style="4"/>
    <col min="5638" max="5638" width="1.7265625" style="4" customWidth="1"/>
    <col min="5639" max="5888" width="8.7265625" style="4"/>
    <col min="5889" max="5889" width="30.7265625" style="4" customWidth="1"/>
    <col min="5890" max="5893" width="8.7265625" style="4"/>
    <col min="5894" max="5894" width="1.7265625" style="4" customWidth="1"/>
    <col min="5895" max="6144" width="8.7265625" style="4"/>
    <col min="6145" max="6145" width="30.7265625" style="4" customWidth="1"/>
    <col min="6146" max="6149" width="8.7265625" style="4"/>
    <col min="6150" max="6150" width="1.7265625" style="4" customWidth="1"/>
    <col min="6151" max="6400" width="8.7265625" style="4"/>
    <col min="6401" max="6401" width="30.7265625" style="4" customWidth="1"/>
    <col min="6402" max="6405" width="8.7265625" style="4"/>
    <col min="6406" max="6406" width="1.7265625" style="4" customWidth="1"/>
    <col min="6407" max="6656" width="8.7265625" style="4"/>
    <col min="6657" max="6657" width="30.7265625" style="4" customWidth="1"/>
    <col min="6658" max="6661" width="8.7265625" style="4"/>
    <col min="6662" max="6662" width="1.7265625" style="4" customWidth="1"/>
    <col min="6663" max="6912" width="8.7265625" style="4"/>
    <col min="6913" max="6913" width="30.7265625" style="4" customWidth="1"/>
    <col min="6914" max="6917" width="8.7265625" style="4"/>
    <col min="6918" max="6918" width="1.7265625" style="4" customWidth="1"/>
    <col min="6919" max="7168" width="8.7265625" style="4"/>
    <col min="7169" max="7169" width="30.7265625" style="4" customWidth="1"/>
    <col min="7170" max="7173" width="8.7265625" style="4"/>
    <col min="7174" max="7174" width="1.7265625" style="4" customWidth="1"/>
    <col min="7175" max="7424" width="8.7265625" style="4"/>
    <col min="7425" max="7425" width="30.7265625" style="4" customWidth="1"/>
    <col min="7426" max="7429" width="8.7265625" style="4"/>
    <col min="7430" max="7430" width="1.7265625" style="4" customWidth="1"/>
    <col min="7431" max="7680" width="8.7265625" style="4"/>
    <col min="7681" max="7681" width="30.7265625" style="4" customWidth="1"/>
    <col min="7682" max="7685" width="8.7265625" style="4"/>
    <col min="7686" max="7686" width="1.7265625" style="4" customWidth="1"/>
    <col min="7687" max="7936" width="8.7265625" style="4"/>
    <col min="7937" max="7937" width="30.7265625" style="4" customWidth="1"/>
    <col min="7938" max="7941" width="8.7265625" style="4"/>
    <col min="7942" max="7942" width="1.7265625" style="4" customWidth="1"/>
    <col min="7943" max="8192" width="8.7265625" style="4"/>
    <col min="8193" max="8193" width="30.7265625" style="4" customWidth="1"/>
    <col min="8194" max="8197" width="8.7265625" style="4"/>
    <col min="8198" max="8198" width="1.7265625" style="4" customWidth="1"/>
    <col min="8199" max="8448" width="8.7265625" style="4"/>
    <col min="8449" max="8449" width="30.7265625" style="4" customWidth="1"/>
    <col min="8450" max="8453" width="8.7265625" style="4"/>
    <col min="8454" max="8454" width="1.7265625" style="4" customWidth="1"/>
    <col min="8455" max="8704" width="8.7265625" style="4"/>
    <col min="8705" max="8705" width="30.7265625" style="4" customWidth="1"/>
    <col min="8706" max="8709" width="8.7265625" style="4"/>
    <col min="8710" max="8710" width="1.7265625" style="4" customWidth="1"/>
    <col min="8711" max="8960" width="8.7265625" style="4"/>
    <col min="8961" max="8961" width="30.7265625" style="4" customWidth="1"/>
    <col min="8962" max="8965" width="8.7265625" style="4"/>
    <col min="8966" max="8966" width="1.7265625" style="4" customWidth="1"/>
    <col min="8967" max="9216" width="8.7265625" style="4"/>
    <col min="9217" max="9217" width="30.7265625" style="4" customWidth="1"/>
    <col min="9218" max="9221" width="8.7265625" style="4"/>
    <col min="9222" max="9222" width="1.7265625" style="4" customWidth="1"/>
    <col min="9223" max="9472" width="8.7265625" style="4"/>
    <col min="9473" max="9473" width="30.7265625" style="4" customWidth="1"/>
    <col min="9474" max="9477" width="8.7265625" style="4"/>
    <col min="9478" max="9478" width="1.7265625" style="4" customWidth="1"/>
    <col min="9479" max="9728" width="8.7265625" style="4"/>
    <col min="9729" max="9729" width="30.7265625" style="4" customWidth="1"/>
    <col min="9730" max="9733" width="8.7265625" style="4"/>
    <col min="9734" max="9734" width="1.7265625" style="4" customWidth="1"/>
    <col min="9735" max="9984" width="8.7265625" style="4"/>
    <col min="9985" max="9985" width="30.7265625" style="4" customWidth="1"/>
    <col min="9986" max="9989" width="8.7265625" style="4"/>
    <col min="9990" max="9990" width="1.7265625" style="4" customWidth="1"/>
    <col min="9991" max="10240" width="8.7265625" style="4"/>
    <col min="10241" max="10241" width="30.7265625" style="4" customWidth="1"/>
    <col min="10242" max="10245" width="8.7265625" style="4"/>
    <col min="10246" max="10246" width="1.7265625" style="4" customWidth="1"/>
    <col min="10247" max="10496" width="8.7265625" style="4"/>
    <col min="10497" max="10497" width="30.7265625" style="4" customWidth="1"/>
    <col min="10498" max="10501" width="8.7265625" style="4"/>
    <col min="10502" max="10502" width="1.7265625" style="4" customWidth="1"/>
    <col min="10503" max="10752" width="8.7265625" style="4"/>
    <col min="10753" max="10753" width="30.7265625" style="4" customWidth="1"/>
    <col min="10754" max="10757" width="8.7265625" style="4"/>
    <col min="10758" max="10758" width="1.7265625" style="4" customWidth="1"/>
    <col min="10759" max="11008" width="8.7265625" style="4"/>
    <col min="11009" max="11009" width="30.7265625" style="4" customWidth="1"/>
    <col min="11010" max="11013" width="8.7265625" style="4"/>
    <col min="11014" max="11014" width="1.7265625" style="4" customWidth="1"/>
    <col min="11015" max="11264" width="8.7265625" style="4"/>
    <col min="11265" max="11265" width="30.7265625" style="4" customWidth="1"/>
    <col min="11266" max="11269" width="8.7265625" style="4"/>
    <col min="11270" max="11270" width="1.7265625" style="4" customWidth="1"/>
    <col min="11271" max="11520" width="8.7265625" style="4"/>
    <col min="11521" max="11521" width="30.7265625" style="4" customWidth="1"/>
    <col min="11522" max="11525" width="8.7265625" style="4"/>
    <col min="11526" max="11526" width="1.7265625" style="4" customWidth="1"/>
    <col min="11527" max="11776" width="8.7265625" style="4"/>
    <col min="11777" max="11777" width="30.7265625" style="4" customWidth="1"/>
    <col min="11778" max="11781" width="8.7265625" style="4"/>
    <col min="11782" max="11782" width="1.7265625" style="4" customWidth="1"/>
    <col min="11783" max="12032" width="8.7265625" style="4"/>
    <col min="12033" max="12033" width="30.7265625" style="4" customWidth="1"/>
    <col min="12034" max="12037" width="8.7265625" style="4"/>
    <col min="12038" max="12038" width="1.7265625" style="4" customWidth="1"/>
    <col min="12039" max="12288" width="8.7265625" style="4"/>
    <col min="12289" max="12289" width="30.7265625" style="4" customWidth="1"/>
    <col min="12290" max="12293" width="8.7265625" style="4"/>
    <col min="12294" max="12294" width="1.7265625" style="4" customWidth="1"/>
    <col min="12295" max="12544" width="8.7265625" style="4"/>
    <col min="12545" max="12545" width="30.7265625" style="4" customWidth="1"/>
    <col min="12546" max="12549" width="8.7265625" style="4"/>
    <col min="12550" max="12550" width="1.7265625" style="4" customWidth="1"/>
    <col min="12551" max="12800" width="8.7265625" style="4"/>
    <col min="12801" max="12801" width="30.7265625" style="4" customWidth="1"/>
    <col min="12802" max="12805" width="8.7265625" style="4"/>
    <col min="12806" max="12806" width="1.7265625" style="4" customWidth="1"/>
    <col min="12807" max="13056" width="8.7265625" style="4"/>
    <col min="13057" max="13057" width="30.7265625" style="4" customWidth="1"/>
    <col min="13058" max="13061" width="8.7265625" style="4"/>
    <col min="13062" max="13062" width="1.7265625" style="4" customWidth="1"/>
    <col min="13063" max="13312" width="8.7265625" style="4"/>
    <col min="13313" max="13313" width="30.7265625" style="4" customWidth="1"/>
    <col min="13314" max="13317" width="8.7265625" style="4"/>
    <col min="13318" max="13318" width="1.7265625" style="4" customWidth="1"/>
    <col min="13319" max="13568" width="8.7265625" style="4"/>
    <col min="13569" max="13569" width="30.7265625" style="4" customWidth="1"/>
    <col min="13570" max="13573" width="8.7265625" style="4"/>
    <col min="13574" max="13574" width="1.7265625" style="4" customWidth="1"/>
    <col min="13575" max="13824" width="8.7265625" style="4"/>
    <col min="13825" max="13825" width="30.7265625" style="4" customWidth="1"/>
    <col min="13826" max="13829" width="8.7265625" style="4"/>
    <col min="13830" max="13830" width="1.7265625" style="4" customWidth="1"/>
    <col min="13831" max="14080" width="8.7265625" style="4"/>
    <col min="14081" max="14081" width="30.7265625" style="4" customWidth="1"/>
    <col min="14082" max="14085" width="8.7265625" style="4"/>
    <col min="14086" max="14086" width="1.7265625" style="4" customWidth="1"/>
    <col min="14087" max="14336" width="8.7265625" style="4"/>
    <col min="14337" max="14337" width="30.7265625" style="4" customWidth="1"/>
    <col min="14338" max="14341" width="8.7265625" style="4"/>
    <col min="14342" max="14342" width="1.7265625" style="4" customWidth="1"/>
    <col min="14343" max="14592" width="8.7265625" style="4"/>
    <col min="14593" max="14593" width="30.7265625" style="4" customWidth="1"/>
    <col min="14594" max="14597" width="8.7265625" style="4"/>
    <col min="14598" max="14598" width="1.7265625" style="4" customWidth="1"/>
    <col min="14599" max="14848" width="8.7265625" style="4"/>
    <col min="14849" max="14849" width="30.7265625" style="4" customWidth="1"/>
    <col min="14850" max="14853" width="8.7265625" style="4"/>
    <col min="14854" max="14854" width="1.7265625" style="4" customWidth="1"/>
    <col min="14855" max="15104" width="8.7265625" style="4"/>
    <col min="15105" max="15105" width="30.7265625" style="4" customWidth="1"/>
    <col min="15106" max="15109" width="8.7265625" style="4"/>
    <col min="15110" max="15110" width="1.7265625" style="4" customWidth="1"/>
    <col min="15111" max="15360" width="8.7265625" style="4"/>
    <col min="15361" max="15361" width="30.7265625" style="4" customWidth="1"/>
    <col min="15362" max="15365" width="8.7265625" style="4"/>
    <col min="15366" max="15366" width="1.7265625" style="4" customWidth="1"/>
    <col min="15367" max="15616" width="8.7265625" style="4"/>
    <col min="15617" max="15617" width="30.7265625" style="4" customWidth="1"/>
    <col min="15618" max="15621" width="8.7265625" style="4"/>
    <col min="15622" max="15622" width="1.7265625" style="4" customWidth="1"/>
    <col min="15623" max="15872" width="8.7265625" style="4"/>
    <col min="15873" max="15873" width="30.7265625" style="4" customWidth="1"/>
    <col min="15874" max="15877" width="8.7265625" style="4"/>
    <col min="15878" max="15878" width="1.7265625" style="4" customWidth="1"/>
    <col min="15879" max="16128" width="8.7265625" style="4"/>
    <col min="16129" max="16129" width="30.7265625" style="4" customWidth="1"/>
    <col min="16130" max="16133" width="8.7265625" style="4"/>
    <col min="16134" max="16134" width="1.7265625" style="4" customWidth="1"/>
    <col min="16135" max="16384" width="8.7265625" style="4"/>
  </cols>
  <sheetData>
    <row r="1" spans="1:10" ht="20" x14ac:dyDescent="0.4">
      <c r="A1" s="68" t="s">
        <v>19</v>
      </c>
      <c r="B1" s="69" t="s">
        <v>578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x14ac:dyDescent="0.25">
      <c r="A6" s="34"/>
      <c r="B6" s="115"/>
      <c r="C6" s="116"/>
      <c r="D6" s="115"/>
      <c r="E6" s="116"/>
      <c r="F6" s="117"/>
      <c r="G6" s="115"/>
      <c r="H6" s="116"/>
      <c r="I6" s="31"/>
      <c r="J6" s="32"/>
    </row>
    <row r="7" spans="1:10" ht="13" x14ac:dyDescent="0.3">
      <c r="A7" s="118" t="s">
        <v>49</v>
      </c>
      <c r="B7" s="35"/>
      <c r="C7" s="36"/>
      <c r="D7" s="35"/>
      <c r="E7" s="36"/>
      <c r="F7" s="37"/>
      <c r="G7" s="35"/>
      <c r="H7" s="36"/>
      <c r="I7" s="38"/>
      <c r="J7" s="39"/>
    </row>
    <row r="8" spans="1:10" x14ac:dyDescent="0.25">
      <c r="A8" s="147" t="s">
        <v>311</v>
      </c>
      <c r="B8" s="80">
        <v>0</v>
      </c>
      <c r="C8" s="81">
        <v>0</v>
      </c>
      <c r="D8" s="80">
        <v>0</v>
      </c>
      <c r="E8" s="81">
        <v>1</v>
      </c>
      <c r="F8" s="82"/>
      <c r="G8" s="80">
        <f>B8-C8</f>
        <v>0</v>
      </c>
      <c r="H8" s="81">
        <f>D8-E8</f>
        <v>-1</v>
      </c>
      <c r="I8" s="94" t="str">
        <f>IF(C8=0, "-", IF(G8/C8&lt;10, G8/C8, "&gt;999%"))</f>
        <v>-</v>
      </c>
      <c r="J8" s="95">
        <f>IF(E8=0, "-", IF(H8/E8&lt;10, H8/E8, "&gt;999%"))</f>
        <v>-1</v>
      </c>
    </row>
    <row r="9" spans="1:10" x14ac:dyDescent="0.25">
      <c r="A9" s="124" t="s">
        <v>241</v>
      </c>
      <c r="B9" s="35">
        <v>1</v>
      </c>
      <c r="C9" s="36">
        <v>6</v>
      </c>
      <c r="D9" s="35">
        <v>5</v>
      </c>
      <c r="E9" s="36">
        <v>7</v>
      </c>
      <c r="F9" s="37"/>
      <c r="G9" s="35">
        <f>B9-C9</f>
        <v>-5</v>
      </c>
      <c r="H9" s="36">
        <f>D9-E9</f>
        <v>-2</v>
      </c>
      <c r="I9" s="38">
        <f>IF(C9=0, "-", IF(G9/C9&lt;10, G9/C9, "&gt;999%"))</f>
        <v>-0.83333333333333337</v>
      </c>
      <c r="J9" s="39">
        <f>IF(E9=0, "-", IF(H9/E9&lt;10, H9/E9, "&gt;999%"))</f>
        <v>-0.2857142857142857</v>
      </c>
    </row>
    <row r="10" spans="1:10" x14ac:dyDescent="0.25">
      <c r="A10" s="124" t="s">
        <v>192</v>
      </c>
      <c r="B10" s="35">
        <v>1</v>
      </c>
      <c r="C10" s="36">
        <v>1</v>
      </c>
      <c r="D10" s="35">
        <v>4</v>
      </c>
      <c r="E10" s="36">
        <v>6</v>
      </c>
      <c r="F10" s="37"/>
      <c r="G10" s="35">
        <f>B10-C10</f>
        <v>0</v>
      </c>
      <c r="H10" s="36">
        <f>D10-E10</f>
        <v>-2</v>
      </c>
      <c r="I10" s="38">
        <f>IF(C10=0, "-", IF(G10/C10&lt;10, G10/C10, "&gt;999%"))</f>
        <v>0</v>
      </c>
      <c r="J10" s="39">
        <f>IF(E10=0, "-", IF(H10/E10&lt;10, H10/E10, "&gt;999%"))</f>
        <v>-0.33333333333333331</v>
      </c>
    </row>
    <row r="11" spans="1:10" x14ac:dyDescent="0.25">
      <c r="A11" s="124" t="s">
        <v>413</v>
      </c>
      <c r="B11" s="35">
        <v>2</v>
      </c>
      <c r="C11" s="36">
        <v>3</v>
      </c>
      <c r="D11" s="35">
        <v>7</v>
      </c>
      <c r="E11" s="36">
        <v>8</v>
      </c>
      <c r="F11" s="37"/>
      <c r="G11" s="35">
        <f>B11-C11</f>
        <v>-1</v>
      </c>
      <c r="H11" s="36">
        <f>D11-E11</f>
        <v>-1</v>
      </c>
      <c r="I11" s="38">
        <f>IF(C11=0, "-", IF(G11/C11&lt;10, G11/C11, "&gt;999%"))</f>
        <v>-0.33333333333333331</v>
      </c>
      <c r="J11" s="39">
        <f>IF(E11=0, "-", IF(H11/E11&lt;10, H11/E11, "&gt;999%"))</f>
        <v>-0.125</v>
      </c>
    </row>
    <row r="12" spans="1:10" s="52" customFormat="1" ht="13" x14ac:dyDescent="0.3">
      <c r="A12" s="148" t="s">
        <v>579</v>
      </c>
      <c r="B12" s="46">
        <v>4</v>
      </c>
      <c r="C12" s="47">
        <v>10</v>
      </c>
      <c r="D12" s="46">
        <v>16</v>
      </c>
      <c r="E12" s="47">
        <v>22</v>
      </c>
      <c r="F12" s="48"/>
      <c r="G12" s="46">
        <f>B12-C12</f>
        <v>-6</v>
      </c>
      <c r="H12" s="47">
        <f>D12-E12</f>
        <v>-6</v>
      </c>
      <c r="I12" s="49">
        <f>IF(C12=0, "-", IF(G12/C12&lt;10, G12/C12, "&gt;999%"))</f>
        <v>-0.6</v>
      </c>
      <c r="J12" s="50">
        <f>IF(E12=0, "-", IF(H12/E12&lt;10, H12/E12, "&gt;999%"))</f>
        <v>-0.27272727272727271</v>
      </c>
    </row>
    <row r="13" spans="1:10" x14ac:dyDescent="0.25">
      <c r="A13" s="147"/>
      <c r="B13" s="80"/>
      <c r="C13" s="81"/>
      <c r="D13" s="80"/>
      <c r="E13" s="81"/>
      <c r="F13" s="82"/>
      <c r="G13" s="80"/>
      <c r="H13" s="81"/>
      <c r="I13" s="94"/>
      <c r="J13" s="95"/>
    </row>
    <row r="14" spans="1:10" ht="13" x14ac:dyDescent="0.3">
      <c r="A14" s="118" t="s">
        <v>50</v>
      </c>
      <c r="B14" s="35"/>
      <c r="C14" s="36"/>
      <c r="D14" s="35"/>
      <c r="E14" s="36"/>
      <c r="F14" s="37"/>
      <c r="G14" s="35"/>
      <c r="H14" s="36"/>
      <c r="I14" s="38"/>
      <c r="J14" s="39"/>
    </row>
    <row r="15" spans="1:10" x14ac:dyDescent="0.25">
      <c r="A15" s="124" t="s">
        <v>312</v>
      </c>
      <c r="B15" s="35">
        <v>0</v>
      </c>
      <c r="C15" s="36">
        <v>0</v>
      </c>
      <c r="D15" s="35">
        <v>0</v>
      </c>
      <c r="E15" s="36">
        <v>1</v>
      </c>
      <c r="F15" s="37"/>
      <c r="G15" s="35">
        <f>B15-C15</f>
        <v>0</v>
      </c>
      <c r="H15" s="36">
        <f>D15-E15</f>
        <v>-1</v>
      </c>
      <c r="I15" s="38" t="str">
        <f>IF(C15=0, "-", IF(G15/C15&lt;10, G15/C15, "&gt;999%"))</f>
        <v>-</v>
      </c>
      <c r="J15" s="39">
        <f>IF(E15=0, "-", IF(H15/E15&lt;10, H15/E15, "&gt;999%"))</f>
        <v>-1</v>
      </c>
    </row>
    <row r="16" spans="1:10" s="52" customFormat="1" ht="13" x14ac:dyDescent="0.3">
      <c r="A16" s="148" t="s">
        <v>580</v>
      </c>
      <c r="B16" s="46">
        <v>0</v>
      </c>
      <c r="C16" s="47">
        <v>0</v>
      </c>
      <c r="D16" s="46">
        <v>0</v>
      </c>
      <c r="E16" s="47">
        <v>1</v>
      </c>
      <c r="F16" s="48"/>
      <c r="G16" s="46">
        <f>B16-C16</f>
        <v>0</v>
      </c>
      <c r="H16" s="47">
        <f>D16-E16</f>
        <v>-1</v>
      </c>
      <c r="I16" s="49" t="str">
        <f>IF(C16=0, "-", IF(G16/C16&lt;10, G16/C16, "&gt;999%"))</f>
        <v>-</v>
      </c>
      <c r="J16" s="50">
        <f>IF(E16=0, "-", IF(H16/E16&lt;10, H16/E16, "&gt;999%"))</f>
        <v>-1</v>
      </c>
    </row>
    <row r="17" spans="1:10" x14ac:dyDescent="0.25">
      <c r="A17" s="147"/>
      <c r="B17" s="80"/>
      <c r="C17" s="81"/>
      <c r="D17" s="80"/>
      <c r="E17" s="81"/>
      <c r="F17" s="82"/>
      <c r="G17" s="80"/>
      <c r="H17" s="81"/>
      <c r="I17" s="94"/>
      <c r="J17" s="95"/>
    </row>
    <row r="18" spans="1:10" ht="13" x14ac:dyDescent="0.3">
      <c r="A18" s="118" t="s">
        <v>51</v>
      </c>
      <c r="B18" s="35"/>
      <c r="C18" s="36"/>
      <c r="D18" s="35"/>
      <c r="E18" s="36"/>
      <c r="F18" s="37"/>
      <c r="G18" s="35"/>
      <c r="H18" s="36"/>
      <c r="I18" s="38"/>
      <c r="J18" s="39"/>
    </row>
    <row r="19" spans="1:10" x14ac:dyDescent="0.25">
      <c r="A19" s="124" t="s">
        <v>331</v>
      </c>
      <c r="B19" s="35">
        <v>0</v>
      </c>
      <c r="C19" s="36">
        <v>1</v>
      </c>
      <c r="D19" s="35">
        <v>2</v>
      </c>
      <c r="E19" s="36">
        <v>1</v>
      </c>
      <c r="F19" s="37"/>
      <c r="G19" s="35">
        <f>B19-C19</f>
        <v>-1</v>
      </c>
      <c r="H19" s="36">
        <f>D19-E19</f>
        <v>1</v>
      </c>
      <c r="I19" s="38">
        <f>IF(C19=0, "-", IF(G19/C19&lt;10, G19/C19, "&gt;999%"))</f>
        <v>-1</v>
      </c>
      <c r="J19" s="39">
        <f>IF(E19=0, "-", IF(H19/E19&lt;10, H19/E19, "&gt;999%"))</f>
        <v>1</v>
      </c>
    </row>
    <row r="20" spans="1:10" s="52" customFormat="1" ht="13" x14ac:dyDescent="0.3">
      <c r="A20" s="148" t="s">
        <v>581</v>
      </c>
      <c r="B20" s="46">
        <v>0</v>
      </c>
      <c r="C20" s="47">
        <v>1</v>
      </c>
      <c r="D20" s="46">
        <v>2</v>
      </c>
      <c r="E20" s="47">
        <v>1</v>
      </c>
      <c r="F20" s="48"/>
      <c r="G20" s="46">
        <f>B20-C20</f>
        <v>-1</v>
      </c>
      <c r="H20" s="47">
        <f>D20-E20</f>
        <v>1</v>
      </c>
      <c r="I20" s="49">
        <f>IF(C20=0, "-", IF(G20/C20&lt;10, G20/C20, "&gt;999%"))</f>
        <v>-1</v>
      </c>
      <c r="J20" s="50">
        <f>IF(E20=0, "-", IF(H20/E20&lt;10, H20/E20, "&gt;999%"))</f>
        <v>1</v>
      </c>
    </row>
    <row r="21" spans="1:10" x14ac:dyDescent="0.25">
      <c r="A21" s="147"/>
      <c r="B21" s="80"/>
      <c r="C21" s="81"/>
      <c r="D21" s="80"/>
      <c r="E21" s="81"/>
      <c r="F21" s="82"/>
      <c r="G21" s="80"/>
      <c r="H21" s="81"/>
      <c r="I21" s="94"/>
      <c r="J21" s="95"/>
    </row>
    <row r="22" spans="1:10" ht="13" x14ac:dyDescent="0.3">
      <c r="A22" s="118" t="s">
        <v>52</v>
      </c>
      <c r="B22" s="35"/>
      <c r="C22" s="36"/>
      <c r="D22" s="35"/>
      <c r="E22" s="36"/>
      <c r="F22" s="37"/>
      <c r="G22" s="35"/>
      <c r="H22" s="36"/>
      <c r="I22" s="38"/>
      <c r="J22" s="39"/>
    </row>
    <row r="23" spans="1:10" x14ac:dyDescent="0.25">
      <c r="A23" s="124" t="s">
        <v>186</v>
      </c>
      <c r="B23" s="35">
        <v>1</v>
      </c>
      <c r="C23" s="36">
        <v>2</v>
      </c>
      <c r="D23" s="35">
        <v>11</v>
      </c>
      <c r="E23" s="36">
        <v>11</v>
      </c>
      <c r="F23" s="37"/>
      <c r="G23" s="35">
        <f t="shared" ref="G23:G37" si="0">B23-C23</f>
        <v>-1</v>
      </c>
      <c r="H23" s="36">
        <f t="shared" ref="H23:H37" si="1">D23-E23</f>
        <v>0</v>
      </c>
      <c r="I23" s="38">
        <f t="shared" ref="I23:I37" si="2">IF(C23=0, "-", IF(G23/C23&lt;10, G23/C23, "&gt;999%"))</f>
        <v>-0.5</v>
      </c>
      <c r="J23" s="39">
        <f t="shared" ref="J23:J37" si="3">IF(E23=0, "-", IF(H23/E23&lt;10, H23/E23, "&gt;999%"))</f>
        <v>0</v>
      </c>
    </row>
    <row r="24" spans="1:10" x14ac:dyDescent="0.25">
      <c r="A24" s="124" t="s">
        <v>215</v>
      </c>
      <c r="B24" s="35">
        <v>1</v>
      </c>
      <c r="C24" s="36">
        <v>9</v>
      </c>
      <c r="D24" s="35">
        <v>12</v>
      </c>
      <c r="E24" s="36">
        <v>20</v>
      </c>
      <c r="F24" s="37"/>
      <c r="G24" s="35">
        <f t="shared" si="0"/>
        <v>-8</v>
      </c>
      <c r="H24" s="36">
        <f t="shared" si="1"/>
        <v>-8</v>
      </c>
      <c r="I24" s="38">
        <f t="shared" si="2"/>
        <v>-0.88888888888888884</v>
      </c>
      <c r="J24" s="39">
        <f t="shared" si="3"/>
        <v>-0.4</v>
      </c>
    </row>
    <row r="25" spans="1:10" x14ac:dyDescent="0.25">
      <c r="A25" s="124" t="s">
        <v>300</v>
      </c>
      <c r="B25" s="35">
        <v>3</v>
      </c>
      <c r="C25" s="36">
        <v>2</v>
      </c>
      <c r="D25" s="35">
        <v>5</v>
      </c>
      <c r="E25" s="36">
        <v>3</v>
      </c>
      <c r="F25" s="37"/>
      <c r="G25" s="35">
        <f t="shared" si="0"/>
        <v>1</v>
      </c>
      <c r="H25" s="36">
        <f t="shared" si="1"/>
        <v>2</v>
      </c>
      <c r="I25" s="38">
        <f t="shared" si="2"/>
        <v>0.5</v>
      </c>
      <c r="J25" s="39">
        <f t="shared" si="3"/>
        <v>0.66666666666666663</v>
      </c>
    </row>
    <row r="26" spans="1:10" x14ac:dyDescent="0.25">
      <c r="A26" s="124" t="s">
        <v>242</v>
      </c>
      <c r="B26" s="35">
        <v>0</v>
      </c>
      <c r="C26" s="36">
        <v>5</v>
      </c>
      <c r="D26" s="35">
        <v>3</v>
      </c>
      <c r="E26" s="36">
        <v>19</v>
      </c>
      <c r="F26" s="37"/>
      <c r="G26" s="35">
        <f t="shared" si="0"/>
        <v>-5</v>
      </c>
      <c r="H26" s="36">
        <f t="shared" si="1"/>
        <v>-16</v>
      </c>
      <c r="I26" s="38">
        <f t="shared" si="2"/>
        <v>-1</v>
      </c>
      <c r="J26" s="39">
        <f t="shared" si="3"/>
        <v>-0.84210526315789469</v>
      </c>
    </row>
    <row r="27" spans="1:10" x14ac:dyDescent="0.25">
      <c r="A27" s="124" t="s">
        <v>313</v>
      </c>
      <c r="B27" s="35">
        <v>0</v>
      </c>
      <c r="C27" s="36">
        <v>1</v>
      </c>
      <c r="D27" s="35">
        <v>0</v>
      </c>
      <c r="E27" s="36">
        <v>7</v>
      </c>
      <c r="F27" s="37"/>
      <c r="G27" s="35">
        <f t="shared" si="0"/>
        <v>-1</v>
      </c>
      <c r="H27" s="36">
        <f t="shared" si="1"/>
        <v>-7</v>
      </c>
      <c r="I27" s="38">
        <f t="shared" si="2"/>
        <v>-1</v>
      </c>
      <c r="J27" s="39">
        <f t="shared" si="3"/>
        <v>-1</v>
      </c>
    </row>
    <row r="28" spans="1:10" x14ac:dyDescent="0.25">
      <c r="A28" s="124" t="s">
        <v>243</v>
      </c>
      <c r="B28" s="35">
        <v>0</v>
      </c>
      <c r="C28" s="36">
        <v>1</v>
      </c>
      <c r="D28" s="35">
        <v>13</v>
      </c>
      <c r="E28" s="36">
        <v>10</v>
      </c>
      <c r="F28" s="37"/>
      <c r="G28" s="35">
        <f t="shared" si="0"/>
        <v>-1</v>
      </c>
      <c r="H28" s="36">
        <f t="shared" si="1"/>
        <v>3</v>
      </c>
      <c r="I28" s="38">
        <f t="shared" si="2"/>
        <v>-1</v>
      </c>
      <c r="J28" s="39">
        <f t="shared" si="3"/>
        <v>0.3</v>
      </c>
    </row>
    <row r="29" spans="1:10" x14ac:dyDescent="0.25">
      <c r="A29" s="124" t="s">
        <v>263</v>
      </c>
      <c r="B29" s="35">
        <v>1</v>
      </c>
      <c r="C29" s="36">
        <v>1</v>
      </c>
      <c r="D29" s="35">
        <v>2</v>
      </c>
      <c r="E29" s="36">
        <v>2</v>
      </c>
      <c r="F29" s="37"/>
      <c r="G29" s="35">
        <f t="shared" si="0"/>
        <v>0</v>
      </c>
      <c r="H29" s="36">
        <f t="shared" si="1"/>
        <v>0</v>
      </c>
      <c r="I29" s="38">
        <f t="shared" si="2"/>
        <v>0</v>
      </c>
      <c r="J29" s="39">
        <f t="shared" si="3"/>
        <v>0</v>
      </c>
    </row>
    <row r="30" spans="1:10" x14ac:dyDescent="0.25">
      <c r="A30" s="124" t="s">
        <v>264</v>
      </c>
      <c r="B30" s="35">
        <v>1</v>
      </c>
      <c r="C30" s="36">
        <v>0</v>
      </c>
      <c r="D30" s="35">
        <v>1</v>
      </c>
      <c r="E30" s="36">
        <v>2</v>
      </c>
      <c r="F30" s="37"/>
      <c r="G30" s="35">
        <f t="shared" si="0"/>
        <v>1</v>
      </c>
      <c r="H30" s="36">
        <f t="shared" si="1"/>
        <v>-1</v>
      </c>
      <c r="I30" s="38" t="str">
        <f t="shared" si="2"/>
        <v>-</v>
      </c>
      <c r="J30" s="39">
        <f t="shared" si="3"/>
        <v>-0.5</v>
      </c>
    </row>
    <row r="31" spans="1:10" x14ac:dyDescent="0.25">
      <c r="A31" s="124" t="s">
        <v>376</v>
      </c>
      <c r="B31" s="35">
        <v>2</v>
      </c>
      <c r="C31" s="36">
        <v>11</v>
      </c>
      <c r="D31" s="35">
        <v>12</v>
      </c>
      <c r="E31" s="36">
        <v>23</v>
      </c>
      <c r="F31" s="37"/>
      <c r="G31" s="35">
        <f t="shared" si="0"/>
        <v>-9</v>
      </c>
      <c r="H31" s="36">
        <f t="shared" si="1"/>
        <v>-11</v>
      </c>
      <c r="I31" s="38">
        <f t="shared" si="2"/>
        <v>-0.81818181818181823</v>
      </c>
      <c r="J31" s="39">
        <f t="shared" si="3"/>
        <v>-0.47826086956521741</v>
      </c>
    </row>
    <row r="32" spans="1:10" x14ac:dyDescent="0.25">
      <c r="A32" s="124" t="s">
        <v>377</v>
      </c>
      <c r="B32" s="35">
        <v>10</v>
      </c>
      <c r="C32" s="36">
        <v>3</v>
      </c>
      <c r="D32" s="35">
        <v>27</v>
      </c>
      <c r="E32" s="36">
        <v>15</v>
      </c>
      <c r="F32" s="37"/>
      <c r="G32" s="35">
        <f t="shared" si="0"/>
        <v>7</v>
      </c>
      <c r="H32" s="36">
        <f t="shared" si="1"/>
        <v>12</v>
      </c>
      <c r="I32" s="38">
        <f t="shared" si="2"/>
        <v>2.3333333333333335</v>
      </c>
      <c r="J32" s="39">
        <f t="shared" si="3"/>
        <v>0.8</v>
      </c>
    </row>
    <row r="33" spans="1:10" x14ac:dyDescent="0.25">
      <c r="A33" s="124" t="s">
        <v>414</v>
      </c>
      <c r="B33" s="35">
        <v>4</v>
      </c>
      <c r="C33" s="36">
        <v>12</v>
      </c>
      <c r="D33" s="35">
        <v>21</v>
      </c>
      <c r="E33" s="36">
        <v>36</v>
      </c>
      <c r="F33" s="37"/>
      <c r="G33" s="35">
        <f t="shared" si="0"/>
        <v>-8</v>
      </c>
      <c r="H33" s="36">
        <f t="shared" si="1"/>
        <v>-15</v>
      </c>
      <c r="I33" s="38">
        <f t="shared" si="2"/>
        <v>-0.66666666666666663</v>
      </c>
      <c r="J33" s="39">
        <f t="shared" si="3"/>
        <v>-0.41666666666666669</v>
      </c>
    </row>
    <row r="34" spans="1:10" x14ac:dyDescent="0.25">
      <c r="A34" s="124" t="s">
        <v>454</v>
      </c>
      <c r="B34" s="35">
        <v>1</v>
      </c>
      <c r="C34" s="36">
        <v>2</v>
      </c>
      <c r="D34" s="35">
        <v>13</v>
      </c>
      <c r="E34" s="36">
        <v>3</v>
      </c>
      <c r="F34" s="37"/>
      <c r="G34" s="35">
        <f t="shared" si="0"/>
        <v>-1</v>
      </c>
      <c r="H34" s="36">
        <f t="shared" si="1"/>
        <v>10</v>
      </c>
      <c r="I34" s="38">
        <f t="shared" si="2"/>
        <v>-0.5</v>
      </c>
      <c r="J34" s="39">
        <f t="shared" si="3"/>
        <v>3.3333333333333335</v>
      </c>
    </row>
    <row r="35" spans="1:10" x14ac:dyDescent="0.25">
      <c r="A35" s="124" t="s">
        <v>475</v>
      </c>
      <c r="B35" s="35">
        <v>0</v>
      </c>
      <c r="C35" s="36">
        <v>5</v>
      </c>
      <c r="D35" s="35">
        <v>1</v>
      </c>
      <c r="E35" s="36">
        <v>6</v>
      </c>
      <c r="F35" s="37"/>
      <c r="G35" s="35">
        <f t="shared" si="0"/>
        <v>-5</v>
      </c>
      <c r="H35" s="36">
        <f t="shared" si="1"/>
        <v>-5</v>
      </c>
      <c r="I35" s="38">
        <f t="shared" si="2"/>
        <v>-1</v>
      </c>
      <c r="J35" s="39">
        <f t="shared" si="3"/>
        <v>-0.83333333333333337</v>
      </c>
    </row>
    <row r="36" spans="1:10" x14ac:dyDescent="0.25">
      <c r="A36" s="124" t="s">
        <v>314</v>
      </c>
      <c r="B36" s="35">
        <v>0</v>
      </c>
      <c r="C36" s="36">
        <v>0</v>
      </c>
      <c r="D36" s="35">
        <v>1</v>
      </c>
      <c r="E36" s="36">
        <v>0</v>
      </c>
      <c r="F36" s="37"/>
      <c r="G36" s="35">
        <f t="shared" si="0"/>
        <v>0</v>
      </c>
      <c r="H36" s="36">
        <f t="shared" si="1"/>
        <v>1</v>
      </c>
      <c r="I36" s="38" t="str">
        <f t="shared" si="2"/>
        <v>-</v>
      </c>
      <c r="J36" s="39" t="str">
        <f t="shared" si="3"/>
        <v>-</v>
      </c>
    </row>
    <row r="37" spans="1:10" s="52" customFormat="1" ht="13" x14ac:dyDescent="0.3">
      <c r="A37" s="148" t="s">
        <v>582</v>
      </c>
      <c r="B37" s="46">
        <v>24</v>
      </c>
      <c r="C37" s="47">
        <v>54</v>
      </c>
      <c r="D37" s="46">
        <v>122</v>
      </c>
      <c r="E37" s="47">
        <v>157</v>
      </c>
      <c r="F37" s="48"/>
      <c r="G37" s="46">
        <f t="shared" si="0"/>
        <v>-30</v>
      </c>
      <c r="H37" s="47">
        <f t="shared" si="1"/>
        <v>-35</v>
      </c>
      <c r="I37" s="49">
        <f t="shared" si="2"/>
        <v>-0.55555555555555558</v>
      </c>
      <c r="J37" s="50">
        <f t="shared" si="3"/>
        <v>-0.22292993630573249</v>
      </c>
    </row>
    <row r="38" spans="1:10" x14ac:dyDescent="0.25">
      <c r="A38" s="147"/>
      <c r="B38" s="80"/>
      <c r="C38" s="81"/>
      <c r="D38" s="80"/>
      <c r="E38" s="81"/>
      <c r="F38" s="82"/>
      <c r="G38" s="80"/>
      <c r="H38" s="81"/>
      <c r="I38" s="94"/>
      <c r="J38" s="95"/>
    </row>
    <row r="39" spans="1:10" ht="13" x14ac:dyDescent="0.3">
      <c r="A39" s="118" t="s">
        <v>53</v>
      </c>
      <c r="B39" s="35"/>
      <c r="C39" s="36"/>
      <c r="D39" s="35"/>
      <c r="E39" s="36"/>
      <c r="F39" s="37"/>
      <c r="G39" s="35"/>
      <c r="H39" s="36"/>
      <c r="I39" s="38"/>
      <c r="J39" s="39"/>
    </row>
    <row r="40" spans="1:10" x14ac:dyDescent="0.25">
      <c r="A40" s="124" t="s">
        <v>476</v>
      </c>
      <c r="B40" s="35">
        <v>0</v>
      </c>
      <c r="C40" s="36">
        <v>0</v>
      </c>
      <c r="D40" s="35">
        <v>0</v>
      </c>
      <c r="E40" s="36">
        <v>2</v>
      </c>
      <c r="F40" s="37"/>
      <c r="G40" s="35">
        <f>B40-C40</f>
        <v>0</v>
      </c>
      <c r="H40" s="36">
        <f>D40-E40</f>
        <v>-2</v>
      </c>
      <c r="I40" s="38" t="str">
        <f>IF(C40=0, "-", IF(G40/C40&lt;10, G40/C40, "&gt;999%"))</f>
        <v>-</v>
      </c>
      <c r="J40" s="39">
        <f>IF(E40=0, "-", IF(H40/E40&lt;10, H40/E40, "&gt;999%"))</f>
        <v>-1</v>
      </c>
    </row>
    <row r="41" spans="1:10" x14ac:dyDescent="0.25">
      <c r="A41" s="124" t="s">
        <v>332</v>
      </c>
      <c r="B41" s="35">
        <v>0</v>
      </c>
      <c r="C41" s="36">
        <v>1</v>
      </c>
      <c r="D41" s="35">
        <v>2</v>
      </c>
      <c r="E41" s="36">
        <v>2</v>
      </c>
      <c r="F41" s="37"/>
      <c r="G41" s="35">
        <f>B41-C41</f>
        <v>-1</v>
      </c>
      <c r="H41" s="36">
        <f>D41-E41</f>
        <v>0</v>
      </c>
      <c r="I41" s="38">
        <f>IF(C41=0, "-", IF(G41/C41&lt;10, G41/C41, "&gt;999%"))</f>
        <v>-1</v>
      </c>
      <c r="J41" s="39">
        <f>IF(E41=0, "-", IF(H41/E41&lt;10, H41/E41, "&gt;999%"))</f>
        <v>0</v>
      </c>
    </row>
    <row r="42" spans="1:10" x14ac:dyDescent="0.25">
      <c r="A42" s="124" t="s">
        <v>276</v>
      </c>
      <c r="B42" s="35">
        <v>0</v>
      </c>
      <c r="C42" s="36">
        <v>0</v>
      </c>
      <c r="D42" s="35">
        <v>0</v>
      </c>
      <c r="E42" s="36">
        <v>1</v>
      </c>
      <c r="F42" s="37"/>
      <c r="G42" s="35">
        <f>B42-C42</f>
        <v>0</v>
      </c>
      <c r="H42" s="36">
        <f>D42-E42</f>
        <v>-1</v>
      </c>
      <c r="I42" s="38" t="str">
        <f>IF(C42=0, "-", IF(G42/C42&lt;10, G42/C42, "&gt;999%"))</f>
        <v>-</v>
      </c>
      <c r="J42" s="39">
        <f>IF(E42=0, "-", IF(H42/E42&lt;10, H42/E42, "&gt;999%"))</f>
        <v>-1</v>
      </c>
    </row>
    <row r="43" spans="1:10" s="52" customFormat="1" ht="13" x14ac:dyDescent="0.3">
      <c r="A43" s="148" t="s">
        <v>583</v>
      </c>
      <c r="B43" s="46">
        <v>0</v>
      </c>
      <c r="C43" s="47">
        <v>1</v>
      </c>
      <c r="D43" s="46">
        <v>2</v>
      </c>
      <c r="E43" s="47">
        <v>5</v>
      </c>
      <c r="F43" s="48"/>
      <c r="G43" s="46">
        <f>B43-C43</f>
        <v>-1</v>
      </c>
      <c r="H43" s="47">
        <f>D43-E43</f>
        <v>-3</v>
      </c>
      <c r="I43" s="49">
        <f>IF(C43=0, "-", IF(G43/C43&lt;10, G43/C43, "&gt;999%"))</f>
        <v>-1</v>
      </c>
      <c r="J43" s="50">
        <f>IF(E43=0, "-", IF(H43/E43&lt;10, H43/E43, "&gt;999%"))</f>
        <v>-0.6</v>
      </c>
    </row>
    <row r="44" spans="1:10" x14ac:dyDescent="0.25">
      <c r="A44" s="147"/>
      <c r="B44" s="80"/>
      <c r="C44" s="81"/>
      <c r="D44" s="80"/>
      <c r="E44" s="81"/>
      <c r="F44" s="82"/>
      <c r="G44" s="80"/>
      <c r="H44" s="81"/>
      <c r="I44" s="94"/>
      <c r="J44" s="95"/>
    </row>
    <row r="45" spans="1:10" ht="13" x14ac:dyDescent="0.3">
      <c r="A45" s="118" t="s">
        <v>54</v>
      </c>
      <c r="B45" s="35"/>
      <c r="C45" s="36"/>
      <c r="D45" s="35"/>
      <c r="E45" s="36"/>
      <c r="F45" s="37"/>
      <c r="G45" s="35"/>
      <c r="H45" s="36"/>
      <c r="I45" s="38"/>
      <c r="J45" s="39"/>
    </row>
    <row r="46" spans="1:10" x14ac:dyDescent="0.25">
      <c r="A46" s="124" t="s">
        <v>216</v>
      </c>
      <c r="B46" s="35">
        <v>4</v>
      </c>
      <c r="C46" s="36">
        <v>0</v>
      </c>
      <c r="D46" s="35">
        <v>15</v>
      </c>
      <c r="E46" s="36">
        <v>7</v>
      </c>
      <c r="F46" s="37"/>
      <c r="G46" s="35">
        <f t="shared" ref="G46:G68" si="4">B46-C46</f>
        <v>4</v>
      </c>
      <c r="H46" s="36">
        <f t="shared" ref="H46:H68" si="5">D46-E46</f>
        <v>8</v>
      </c>
      <c r="I46" s="38" t="str">
        <f t="shared" ref="I46:I68" si="6">IF(C46=0, "-", IF(G46/C46&lt;10, G46/C46, "&gt;999%"))</f>
        <v>-</v>
      </c>
      <c r="J46" s="39">
        <f t="shared" ref="J46:J68" si="7">IF(E46=0, "-", IF(H46/E46&lt;10, H46/E46, "&gt;999%"))</f>
        <v>1.1428571428571428</v>
      </c>
    </row>
    <row r="47" spans="1:10" x14ac:dyDescent="0.25">
      <c r="A47" s="124" t="s">
        <v>217</v>
      </c>
      <c r="B47" s="35">
        <v>0</v>
      </c>
      <c r="C47" s="36">
        <v>0</v>
      </c>
      <c r="D47" s="35">
        <v>0</v>
      </c>
      <c r="E47" s="36">
        <v>2</v>
      </c>
      <c r="F47" s="37"/>
      <c r="G47" s="35">
        <f t="shared" si="4"/>
        <v>0</v>
      </c>
      <c r="H47" s="36">
        <f t="shared" si="5"/>
        <v>-2</v>
      </c>
      <c r="I47" s="38" t="str">
        <f t="shared" si="6"/>
        <v>-</v>
      </c>
      <c r="J47" s="39">
        <f t="shared" si="7"/>
        <v>-1</v>
      </c>
    </row>
    <row r="48" spans="1:10" x14ac:dyDescent="0.25">
      <c r="A48" s="124" t="s">
        <v>301</v>
      </c>
      <c r="B48" s="35">
        <v>3</v>
      </c>
      <c r="C48" s="36">
        <v>0</v>
      </c>
      <c r="D48" s="35">
        <v>9</v>
      </c>
      <c r="E48" s="36">
        <v>5</v>
      </c>
      <c r="F48" s="37"/>
      <c r="G48" s="35">
        <f t="shared" si="4"/>
        <v>3</v>
      </c>
      <c r="H48" s="36">
        <f t="shared" si="5"/>
        <v>4</v>
      </c>
      <c r="I48" s="38" t="str">
        <f t="shared" si="6"/>
        <v>-</v>
      </c>
      <c r="J48" s="39">
        <f t="shared" si="7"/>
        <v>0.8</v>
      </c>
    </row>
    <row r="49" spans="1:10" x14ac:dyDescent="0.25">
      <c r="A49" s="124" t="s">
        <v>218</v>
      </c>
      <c r="B49" s="35">
        <v>2</v>
      </c>
      <c r="C49" s="36">
        <v>0</v>
      </c>
      <c r="D49" s="35">
        <v>5</v>
      </c>
      <c r="E49" s="36">
        <v>0</v>
      </c>
      <c r="F49" s="37"/>
      <c r="G49" s="35">
        <f t="shared" si="4"/>
        <v>2</v>
      </c>
      <c r="H49" s="36">
        <f t="shared" si="5"/>
        <v>5</v>
      </c>
      <c r="I49" s="38" t="str">
        <f t="shared" si="6"/>
        <v>-</v>
      </c>
      <c r="J49" s="39" t="str">
        <f t="shared" si="7"/>
        <v>-</v>
      </c>
    </row>
    <row r="50" spans="1:10" x14ac:dyDescent="0.25">
      <c r="A50" s="124" t="s">
        <v>244</v>
      </c>
      <c r="B50" s="35">
        <v>5</v>
      </c>
      <c r="C50" s="36">
        <v>8</v>
      </c>
      <c r="D50" s="35">
        <v>22</v>
      </c>
      <c r="E50" s="36">
        <v>20</v>
      </c>
      <c r="F50" s="37"/>
      <c r="G50" s="35">
        <f t="shared" si="4"/>
        <v>-3</v>
      </c>
      <c r="H50" s="36">
        <f t="shared" si="5"/>
        <v>2</v>
      </c>
      <c r="I50" s="38">
        <f t="shared" si="6"/>
        <v>-0.375</v>
      </c>
      <c r="J50" s="39">
        <f t="shared" si="7"/>
        <v>0.1</v>
      </c>
    </row>
    <row r="51" spans="1:10" x14ac:dyDescent="0.25">
      <c r="A51" s="124" t="s">
        <v>245</v>
      </c>
      <c r="B51" s="35">
        <v>0</v>
      </c>
      <c r="C51" s="36">
        <v>0</v>
      </c>
      <c r="D51" s="35">
        <v>0</v>
      </c>
      <c r="E51" s="36">
        <v>1</v>
      </c>
      <c r="F51" s="37"/>
      <c r="G51" s="35">
        <f t="shared" si="4"/>
        <v>0</v>
      </c>
      <c r="H51" s="36">
        <f t="shared" si="5"/>
        <v>-1</v>
      </c>
      <c r="I51" s="38" t="str">
        <f t="shared" si="6"/>
        <v>-</v>
      </c>
      <c r="J51" s="39">
        <f t="shared" si="7"/>
        <v>-1</v>
      </c>
    </row>
    <row r="52" spans="1:10" x14ac:dyDescent="0.25">
      <c r="A52" s="124" t="s">
        <v>315</v>
      </c>
      <c r="B52" s="35">
        <v>0</v>
      </c>
      <c r="C52" s="36">
        <v>0</v>
      </c>
      <c r="D52" s="35">
        <v>1</v>
      </c>
      <c r="E52" s="36">
        <v>7</v>
      </c>
      <c r="F52" s="37"/>
      <c r="G52" s="35">
        <f t="shared" si="4"/>
        <v>0</v>
      </c>
      <c r="H52" s="36">
        <f t="shared" si="5"/>
        <v>-6</v>
      </c>
      <c r="I52" s="38" t="str">
        <f t="shared" si="6"/>
        <v>-</v>
      </c>
      <c r="J52" s="39">
        <f t="shared" si="7"/>
        <v>-0.8571428571428571</v>
      </c>
    </row>
    <row r="53" spans="1:10" x14ac:dyDescent="0.25">
      <c r="A53" s="124" t="s">
        <v>246</v>
      </c>
      <c r="B53" s="35">
        <v>0</v>
      </c>
      <c r="C53" s="36">
        <v>0</v>
      </c>
      <c r="D53" s="35">
        <v>0</v>
      </c>
      <c r="E53" s="36">
        <v>5</v>
      </c>
      <c r="F53" s="37"/>
      <c r="G53" s="35">
        <f t="shared" si="4"/>
        <v>0</v>
      </c>
      <c r="H53" s="36">
        <f t="shared" si="5"/>
        <v>-5</v>
      </c>
      <c r="I53" s="38" t="str">
        <f t="shared" si="6"/>
        <v>-</v>
      </c>
      <c r="J53" s="39">
        <f t="shared" si="7"/>
        <v>-1</v>
      </c>
    </row>
    <row r="54" spans="1:10" x14ac:dyDescent="0.25">
      <c r="A54" s="124" t="s">
        <v>265</v>
      </c>
      <c r="B54" s="35">
        <v>3</v>
      </c>
      <c r="C54" s="36">
        <v>1</v>
      </c>
      <c r="D54" s="35">
        <v>6</v>
      </c>
      <c r="E54" s="36">
        <v>13</v>
      </c>
      <c r="F54" s="37"/>
      <c r="G54" s="35">
        <f t="shared" si="4"/>
        <v>2</v>
      </c>
      <c r="H54" s="36">
        <f t="shared" si="5"/>
        <v>-7</v>
      </c>
      <c r="I54" s="38">
        <f t="shared" si="6"/>
        <v>2</v>
      </c>
      <c r="J54" s="39">
        <f t="shared" si="7"/>
        <v>-0.53846153846153844</v>
      </c>
    </row>
    <row r="55" spans="1:10" x14ac:dyDescent="0.25">
      <c r="A55" s="124" t="s">
        <v>277</v>
      </c>
      <c r="B55" s="35">
        <v>0</v>
      </c>
      <c r="C55" s="36">
        <v>0</v>
      </c>
      <c r="D55" s="35">
        <v>0</v>
      </c>
      <c r="E55" s="36">
        <v>1</v>
      </c>
      <c r="F55" s="37"/>
      <c r="G55" s="35">
        <f t="shared" si="4"/>
        <v>0</v>
      </c>
      <c r="H55" s="36">
        <f t="shared" si="5"/>
        <v>-1</v>
      </c>
      <c r="I55" s="38" t="str">
        <f t="shared" si="6"/>
        <v>-</v>
      </c>
      <c r="J55" s="39">
        <f t="shared" si="7"/>
        <v>-1</v>
      </c>
    </row>
    <row r="56" spans="1:10" x14ac:dyDescent="0.25">
      <c r="A56" s="124" t="s">
        <v>333</v>
      </c>
      <c r="B56" s="35">
        <v>1</v>
      </c>
      <c r="C56" s="36">
        <v>1</v>
      </c>
      <c r="D56" s="35">
        <v>1</v>
      </c>
      <c r="E56" s="36">
        <v>1</v>
      </c>
      <c r="F56" s="37"/>
      <c r="G56" s="35">
        <f t="shared" si="4"/>
        <v>0</v>
      </c>
      <c r="H56" s="36">
        <f t="shared" si="5"/>
        <v>0</v>
      </c>
      <c r="I56" s="38">
        <f t="shared" si="6"/>
        <v>0</v>
      </c>
      <c r="J56" s="39">
        <f t="shared" si="7"/>
        <v>0</v>
      </c>
    </row>
    <row r="57" spans="1:10" x14ac:dyDescent="0.25">
      <c r="A57" s="124" t="s">
        <v>278</v>
      </c>
      <c r="B57" s="35">
        <v>0</v>
      </c>
      <c r="C57" s="36">
        <v>0</v>
      </c>
      <c r="D57" s="35">
        <v>2</v>
      </c>
      <c r="E57" s="36">
        <v>0</v>
      </c>
      <c r="F57" s="37"/>
      <c r="G57" s="35">
        <f t="shared" si="4"/>
        <v>0</v>
      </c>
      <c r="H57" s="36">
        <f t="shared" si="5"/>
        <v>2</v>
      </c>
      <c r="I57" s="38" t="str">
        <f t="shared" si="6"/>
        <v>-</v>
      </c>
      <c r="J57" s="39" t="str">
        <f t="shared" si="7"/>
        <v>-</v>
      </c>
    </row>
    <row r="58" spans="1:10" x14ac:dyDescent="0.25">
      <c r="A58" s="124" t="s">
        <v>219</v>
      </c>
      <c r="B58" s="35">
        <v>0</v>
      </c>
      <c r="C58" s="36">
        <v>1</v>
      </c>
      <c r="D58" s="35">
        <v>2</v>
      </c>
      <c r="E58" s="36">
        <v>2</v>
      </c>
      <c r="F58" s="37"/>
      <c r="G58" s="35">
        <f t="shared" si="4"/>
        <v>-1</v>
      </c>
      <c r="H58" s="36">
        <f t="shared" si="5"/>
        <v>0</v>
      </c>
      <c r="I58" s="38">
        <f t="shared" si="6"/>
        <v>-1</v>
      </c>
      <c r="J58" s="39">
        <f t="shared" si="7"/>
        <v>0</v>
      </c>
    </row>
    <row r="59" spans="1:10" x14ac:dyDescent="0.25">
      <c r="A59" s="124" t="s">
        <v>334</v>
      </c>
      <c r="B59" s="35">
        <v>0</v>
      </c>
      <c r="C59" s="36">
        <v>0</v>
      </c>
      <c r="D59" s="35">
        <v>0</v>
      </c>
      <c r="E59" s="36">
        <v>1</v>
      </c>
      <c r="F59" s="37"/>
      <c r="G59" s="35">
        <f t="shared" si="4"/>
        <v>0</v>
      </c>
      <c r="H59" s="36">
        <f t="shared" si="5"/>
        <v>-1</v>
      </c>
      <c r="I59" s="38" t="str">
        <f t="shared" si="6"/>
        <v>-</v>
      </c>
      <c r="J59" s="39">
        <f t="shared" si="7"/>
        <v>-1</v>
      </c>
    </row>
    <row r="60" spans="1:10" x14ac:dyDescent="0.25">
      <c r="A60" s="124" t="s">
        <v>378</v>
      </c>
      <c r="B60" s="35">
        <v>1</v>
      </c>
      <c r="C60" s="36">
        <v>5</v>
      </c>
      <c r="D60" s="35">
        <v>17</v>
      </c>
      <c r="E60" s="36">
        <v>14</v>
      </c>
      <c r="F60" s="37"/>
      <c r="G60" s="35">
        <f t="shared" si="4"/>
        <v>-4</v>
      </c>
      <c r="H60" s="36">
        <f t="shared" si="5"/>
        <v>3</v>
      </c>
      <c r="I60" s="38">
        <f t="shared" si="6"/>
        <v>-0.8</v>
      </c>
      <c r="J60" s="39">
        <f t="shared" si="7"/>
        <v>0.21428571428571427</v>
      </c>
    </row>
    <row r="61" spans="1:10" x14ac:dyDescent="0.25">
      <c r="A61" s="124" t="s">
        <v>379</v>
      </c>
      <c r="B61" s="35">
        <v>0</v>
      </c>
      <c r="C61" s="36">
        <v>2</v>
      </c>
      <c r="D61" s="35">
        <v>9</v>
      </c>
      <c r="E61" s="36">
        <v>8</v>
      </c>
      <c r="F61" s="37"/>
      <c r="G61" s="35">
        <f t="shared" si="4"/>
        <v>-2</v>
      </c>
      <c r="H61" s="36">
        <f t="shared" si="5"/>
        <v>1</v>
      </c>
      <c r="I61" s="38">
        <f t="shared" si="6"/>
        <v>-1</v>
      </c>
      <c r="J61" s="39">
        <f t="shared" si="7"/>
        <v>0.125</v>
      </c>
    </row>
    <row r="62" spans="1:10" x14ac:dyDescent="0.25">
      <c r="A62" s="124" t="s">
        <v>415</v>
      </c>
      <c r="B62" s="35">
        <v>9</v>
      </c>
      <c r="C62" s="36">
        <v>7</v>
      </c>
      <c r="D62" s="35">
        <v>25</v>
      </c>
      <c r="E62" s="36">
        <v>28</v>
      </c>
      <c r="F62" s="37"/>
      <c r="G62" s="35">
        <f t="shared" si="4"/>
        <v>2</v>
      </c>
      <c r="H62" s="36">
        <f t="shared" si="5"/>
        <v>-3</v>
      </c>
      <c r="I62" s="38">
        <f t="shared" si="6"/>
        <v>0.2857142857142857</v>
      </c>
      <c r="J62" s="39">
        <f t="shared" si="7"/>
        <v>-0.10714285714285714</v>
      </c>
    </row>
    <row r="63" spans="1:10" x14ac:dyDescent="0.25">
      <c r="A63" s="124" t="s">
        <v>416</v>
      </c>
      <c r="B63" s="35">
        <v>0</v>
      </c>
      <c r="C63" s="36">
        <v>5</v>
      </c>
      <c r="D63" s="35">
        <v>12</v>
      </c>
      <c r="E63" s="36">
        <v>18</v>
      </c>
      <c r="F63" s="37"/>
      <c r="G63" s="35">
        <f t="shared" si="4"/>
        <v>-5</v>
      </c>
      <c r="H63" s="36">
        <f t="shared" si="5"/>
        <v>-6</v>
      </c>
      <c r="I63" s="38">
        <f t="shared" si="6"/>
        <v>-1</v>
      </c>
      <c r="J63" s="39">
        <f t="shared" si="7"/>
        <v>-0.33333333333333331</v>
      </c>
    </row>
    <row r="64" spans="1:10" x14ac:dyDescent="0.25">
      <c r="A64" s="124" t="s">
        <v>455</v>
      </c>
      <c r="B64" s="35">
        <v>5</v>
      </c>
      <c r="C64" s="36">
        <v>11</v>
      </c>
      <c r="D64" s="35">
        <v>17</v>
      </c>
      <c r="E64" s="36">
        <v>32</v>
      </c>
      <c r="F64" s="37"/>
      <c r="G64" s="35">
        <f t="shared" si="4"/>
        <v>-6</v>
      </c>
      <c r="H64" s="36">
        <f t="shared" si="5"/>
        <v>-15</v>
      </c>
      <c r="I64" s="38">
        <f t="shared" si="6"/>
        <v>-0.54545454545454541</v>
      </c>
      <c r="J64" s="39">
        <f t="shared" si="7"/>
        <v>-0.46875</v>
      </c>
    </row>
    <row r="65" spans="1:10" x14ac:dyDescent="0.25">
      <c r="A65" s="124" t="s">
        <v>456</v>
      </c>
      <c r="B65" s="35">
        <v>2</v>
      </c>
      <c r="C65" s="36">
        <v>0</v>
      </c>
      <c r="D65" s="35">
        <v>3</v>
      </c>
      <c r="E65" s="36">
        <v>0</v>
      </c>
      <c r="F65" s="37"/>
      <c r="G65" s="35">
        <f t="shared" si="4"/>
        <v>2</v>
      </c>
      <c r="H65" s="36">
        <f t="shared" si="5"/>
        <v>3</v>
      </c>
      <c r="I65" s="38" t="str">
        <f t="shared" si="6"/>
        <v>-</v>
      </c>
      <c r="J65" s="39" t="str">
        <f t="shared" si="7"/>
        <v>-</v>
      </c>
    </row>
    <row r="66" spans="1:10" x14ac:dyDescent="0.25">
      <c r="A66" s="124" t="s">
        <v>477</v>
      </c>
      <c r="B66" s="35">
        <v>2</v>
      </c>
      <c r="C66" s="36">
        <v>0</v>
      </c>
      <c r="D66" s="35">
        <v>4</v>
      </c>
      <c r="E66" s="36">
        <v>0</v>
      </c>
      <c r="F66" s="37"/>
      <c r="G66" s="35">
        <f t="shared" si="4"/>
        <v>2</v>
      </c>
      <c r="H66" s="36">
        <f t="shared" si="5"/>
        <v>4</v>
      </c>
      <c r="I66" s="38" t="str">
        <f t="shared" si="6"/>
        <v>-</v>
      </c>
      <c r="J66" s="39" t="str">
        <f t="shared" si="7"/>
        <v>-</v>
      </c>
    </row>
    <row r="67" spans="1:10" x14ac:dyDescent="0.25">
      <c r="A67" s="124" t="s">
        <v>316</v>
      </c>
      <c r="B67" s="35">
        <v>0</v>
      </c>
      <c r="C67" s="36">
        <v>0</v>
      </c>
      <c r="D67" s="35">
        <v>3</v>
      </c>
      <c r="E67" s="36">
        <v>0</v>
      </c>
      <c r="F67" s="37"/>
      <c r="G67" s="35">
        <f t="shared" si="4"/>
        <v>0</v>
      </c>
      <c r="H67" s="36">
        <f t="shared" si="5"/>
        <v>3</v>
      </c>
      <c r="I67" s="38" t="str">
        <f t="shared" si="6"/>
        <v>-</v>
      </c>
      <c r="J67" s="39" t="str">
        <f t="shared" si="7"/>
        <v>-</v>
      </c>
    </row>
    <row r="68" spans="1:10" s="52" customFormat="1" ht="13" x14ac:dyDescent="0.3">
      <c r="A68" s="148" t="s">
        <v>584</v>
      </c>
      <c r="B68" s="46">
        <v>37</v>
      </c>
      <c r="C68" s="47">
        <v>41</v>
      </c>
      <c r="D68" s="46">
        <v>153</v>
      </c>
      <c r="E68" s="47">
        <v>165</v>
      </c>
      <c r="F68" s="48"/>
      <c r="G68" s="46">
        <f t="shared" si="4"/>
        <v>-4</v>
      </c>
      <c r="H68" s="47">
        <f t="shared" si="5"/>
        <v>-12</v>
      </c>
      <c r="I68" s="49">
        <f t="shared" si="6"/>
        <v>-9.7560975609756101E-2</v>
      </c>
      <c r="J68" s="50">
        <f t="shared" si="7"/>
        <v>-7.2727272727272724E-2</v>
      </c>
    </row>
    <row r="69" spans="1:10" x14ac:dyDescent="0.25">
      <c r="A69" s="147"/>
      <c r="B69" s="80"/>
      <c r="C69" s="81"/>
      <c r="D69" s="80"/>
      <c r="E69" s="81"/>
      <c r="F69" s="82"/>
      <c r="G69" s="80"/>
      <c r="H69" s="81"/>
      <c r="I69" s="94"/>
      <c r="J69" s="95"/>
    </row>
    <row r="70" spans="1:10" ht="13" x14ac:dyDescent="0.3">
      <c r="A70" s="118" t="s">
        <v>55</v>
      </c>
      <c r="B70" s="35"/>
      <c r="C70" s="36"/>
      <c r="D70" s="35"/>
      <c r="E70" s="36"/>
      <c r="F70" s="37"/>
      <c r="G70" s="35"/>
      <c r="H70" s="36"/>
      <c r="I70" s="38"/>
      <c r="J70" s="39"/>
    </row>
    <row r="71" spans="1:10" x14ac:dyDescent="0.25">
      <c r="A71" s="124" t="s">
        <v>273</v>
      </c>
      <c r="B71" s="35">
        <v>1</v>
      </c>
      <c r="C71" s="36">
        <v>0</v>
      </c>
      <c r="D71" s="35">
        <v>7</v>
      </c>
      <c r="E71" s="36">
        <v>2</v>
      </c>
      <c r="F71" s="37"/>
      <c r="G71" s="35">
        <f>B71-C71</f>
        <v>1</v>
      </c>
      <c r="H71" s="36">
        <f>D71-E71</f>
        <v>5</v>
      </c>
      <c r="I71" s="38" t="str">
        <f>IF(C71=0, "-", IF(G71/C71&lt;10, G71/C71, "&gt;999%"))</f>
        <v>-</v>
      </c>
      <c r="J71" s="39">
        <f>IF(E71=0, "-", IF(H71/E71&lt;10, H71/E71, "&gt;999%"))</f>
        <v>2.5</v>
      </c>
    </row>
    <row r="72" spans="1:10" s="52" customFormat="1" ht="13" x14ac:dyDescent="0.3">
      <c r="A72" s="148" t="s">
        <v>585</v>
      </c>
      <c r="B72" s="46">
        <v>1</v>
      </c>
      <c r="C72" s="47">
        <v>0</v>
      </c>
      <c r="D72" s="46">
        <v>7</v>
      </c>
      <c r="E72" s="47">
        <v>2</v>
      </c>
      <c r="F72" s="48"/>
      <c r="G72" s="46">
        <f>B72-C72</f>
        <v>1</v>
      </c>
      <c r="H72" s="47">
        <f>D72-E72</f>
        <v>5</v>
      </c>
      <c r="I72" s="49" t="str">
        <f>IF(C72=0, "-", IF(G72/C72&lt;10, G72/C72, "&gt;999%"))</f>
        <v>-</v>
      </c>
      <c r="J72" s="50">
        <f>IF(E72=0, "-", IF(H72/E72&lt;10, H72/E72, "&gt;999%"))</f>
        <v>2.5</v>
      </c>
    </row>
    <row r="73" spans="1:10" x14ac:dyDescent="0.25">
      <c r="A73" s="147"/>
      <c r="B73" s="80"/>
      <c r="C73" s="81"/>
      <c r="D73" s="80"/>
      <c r="E73" s="81"/>
      <c r="F73" s="82"/>
      <c r="G73" s="80"/>
      <c r="H73" s="81"/>
      <c r="I73" s="94"/>
      <c r="J73" s="95"/>
    </row>
    <row r="74" spans="1:10" ht="13" x14ac:dyDescent="0.3">
      <c r="A74" s="118" t="s">
        <v>56</v>
      </c>
      <c r="B74" s="35"/>
      <c r="C74" s="36"/>
      <c r="D74" s="35"/>
      <c r="E74" s="36"/>
      <c r="F74" s="37"/>
      <c r="G74" s="35"/>
      <c r="H74" s="36"/>
      <c r="I74" s="38"/>
      <c r="J74" s="39"/>
    </row>
    <row r="75" spans="1:10" x14ac:dyDescent="0.25">
      <c r="A75" s="124" t="s">
        <v>345</v>
      </c>
      <c r="B75" s="35">
        <v>0</v>
      </c>
      <c r="C75" s="36">
        <v>0</v>
      </c>
      <c r="D75" s="35">
        <v>1</v>
      </c>
      <c r="E75" s="36">
        <v>0</v>
      </c>
      <c r="F75" s="37"/>
      <c r="G75" s="35">
        <f>B75-C75</f>
        <v>0</v>
      </c>
      <c r="H75" s="36">
        <f>D75-E75</f>
        <v>1</v>
      </c>
      <c r="I75" s="38" t="str">
        <f>IF(C75=0, "-", IF(G75/C75&lt;10, G75/C75, "&gt;999%"))</f>
        <v>-</v>
      </c>
      <c r="J75" s="39" t="str">
        <f>IF(E75=0, "-", IF(H75/E75&lt;10, H75/E75, "&gt;999%"))</f>
        <v>-</v>
      </c>
    </row>
    <row r="76" spans="1:10" s="52" customFormat="1" ht="13" x14ac:dyDescent="0.3">
      <c r="A76" s="148" t="s">
        <v>586</v>
      </c>
      <c r="B76" s="46">
        <v>0</v>
      </c>
      <c r="C76" s="47">
        <v>0</v>
      </c>
      <c r="D76" s="46">
        <v>1</v>
      </c>
      <c r="E76" s="47">
        <v>0</v>
      </c>
      <c r="F76" s="48"/>
      <c r="G76" s="46">
        <f>B76-C76</f>
        <v>0</v>
      </c>
      <c r="H76" s="47">
        <f>D76-E76</f>
        <v>1</v>
      </c>
      <c r="I76" s="49" t="str">
        <f>IF(C76=0, "-", IF(G76/C76&lt;10, G76/C76, "&gt;999%"))</f>
        <v>-</v>
      </c>
      <c r="J76" s="50" t="str">
        <f>IF(E76=0, "-", IF(H76/E76&lt;10, H76/E76, "&gt;999%"))</f>
        <v>-</v>
      </c>
    </row>
    <row r="77" spans="1:10" x14ac:dyDescent="0.25">
      <c r="A77" s="147"/>
      <c r="B77" s="80"/>
      <c r="C77" s="81"/>
      <c r="D77" s="80"/>
      <c r="E77" s="81"/>
      <c r="F77" s="82"/>
      <c r="G77" s="80"/>
      <c r="H77" s="81"/>
      <c r="I77" s="94"/>
      <c r="J77" s="95"/>
    </row>
    <row r="78" spans="1:10" ht="13" x14ac:dyDescent="0.3">
      <c r="A78" s="118" t="s">
        <v>97</v>
      </c>
      <c r="B78" s="35"/>
      <c r="C78" s="36"/>
      <c r="D78" s="35"/>
      <c r="E78" s="36"/>
      <c r="F78" s="37"/>
      <c r="G78" s="35"/>
      <c r="H78" s="36"/>
      <c r="I78" s="38"/>
      <c r="J78" s="39"/>
    </row>
    <row r="79" spans="1:10" x14ac:dyDescent="0.25">
      <c r="A79" s="124" t="s">
        <v>562</v>
      </c>
      <c r="B79" s="35">
        <v>1</v>
      </c>
      <c r="C79" s="36">
        <v>2</v>
      </c>
      <c r="D79" s="35">
        <v>2</v>
      </c>
      <c r="E79" s="36">
        <v>4</v>
      </c>
      <c r="F79" s="37"/>
      <c r="G79" s="35">
        <f>B79-C79</f>
        <v>-1</v>
      </c>
      <c r="H79" s="36">
        <f>D79-E79</f>
        <v>-2</v>
      </c>
      <c r="I79" s="38">
        <f>IF(C79=0, "-", IF(G79/C79&lt;10, G79/C79, "&gt;999%"))</f>
        <v>-0.5</v>
      </c>
      <c r="J79" s="39">
        <f>IF(E79=0, "-", IF(H79/E79&lt;10, H79/E79, "&gt;999%"))</f>
        <v>-0.5</v>
      </c>
    </row>
    <row r="80" spans="1:10" s="52" customFormat="1" ht="13" x14ac:dyDescent="0.3">
      <c r="A80" s="148" t="s">
        <v>587</v>
      </c>
      <c r="B80" s="46">
        <v>1</v>
      </c>
      <c r="C80" s="47">
        <v>2</v>
      </c>
      <c r="D80" s="46">
        <v>2</v>
      </c>
      <c r="E80" s="47">
        <v>4</v>
      </c>
      <c r="F80" s="48"/>
      <c r="G80" s="46">
        <f>B80-C80</f>
        <v>-1</v>
      </c>
      <c r="H80" s="47">
        <f>D80-E80</f>
        <v>-2</v>
      </c>
      <c r="I80" s="49">
        <f>IF(C80=0, "-", IF(G80/C80&lt;10, G80/C80, "&gt;999%"))</f>
        <v>-0.5</v>
      </c>
      <c r="J80" s="50">
        <f>IF(E80=0, "-", IF(H80/E80&lt;10, H80/E80, "&gt;999%"))</f>
        <v>-0.5</v>
      </c>
    </row>
    <row r="81" spans="1:10" x14ac:dyDescent="0.25">
      <c r="A81" s="147"/>
      <c r="B81" s="80"/>
      <c r="C81" s="81"/>
      <c r="D81" s="80"/>
      <c r="E81" s="81"/>
      <c r="F81" s="82"/>
      <c r="G81" s="80"/>
      <c r="H81" s="81"/>
      <c r="I81" s="94"/>
      <c r="J81" s="95"/>
    </row>
    <row r="82" spans="1:10" ht="13" x14ac:dyDescent="0.3">
      <c r="A82" s="118" t="s">
        <v>57</v>
      </c>
      <c r="B82" s="35"/>
      <c r="C82" s="36"/>
      <c r="D82" s="35"/>
      <c r="E82" s="36"/>
      <c r="F82" s="37"/>
      <c r="G82" s="35"/>
      <c r="H82" s="36"/>
      <c r="I82" s="38"/>
      <c r="J82" s="39"/>
    </row>
    <row r="83" spans="1:10" x14ac:dyDescent="0.25">
      <c r="A83" s="124" t="s">
        <v>335</v>
      </c>
      <c r="B83" s="35">
        <v>1</v>
      </c>
      <c r="C83" s="36">
        <v>0</v>
      </c>
      <c r="D83" s="35">
        <v>2</v>
      </c>
      <c r="E83" s="36">
        <v>2</v>
      </c>
      <c r="F83" s="37"/>
      <c r="G83" s="35">
        <f>B83-C83</f>
        <v>1</v>
      </c>
      <c r="H83" s="36">
        <f>D83-E83</f>
        <v>0</v>
      </c>
      <c r="I83" s="38" t="str">
        <f>IF(C83=0, "-", IF(G83/C83&lt;10, G83/C83, "&gt;999%"))</f>
        <v>-</v>
      </c>
      <c r="J83" s="39">
        <f>IF(E83=0, "-", IF(H83/E83&lt;10, H83/E83, "&gt;999%"))</f>
        <v>0</v>
      </c>
    </row>
    <row r="84" spans="1:10" s="52" customFormat="1" ht="13" x14ac:dyDescent="0.3">
      <c r="A84" s="148" t="s">
        <v>588</v>
      </c>
      <c r="B84" s="46">
        <v>1</v>
      </c>
      <c r="C84" s="47">
        <v>0</v>
      </c>
      <c r="D84" s="46">
        <v>2</v>
      </c>
      <c r="E84" s="47">
        <v>2</v>
      </c>
      <c r="F84" s="48"/>
      <c r="G84" s="46">
        <f>B84-C84</f>
        <v>1</v>
      </c>
      <c r="H84" s="47">
        <f>D84-E84</f>
        <v>0</v>
      </c>
      <c r="I84" s="49" t="str">
        <f>IF(C84=0, "-", IF(G84/C84&lt;10, G84/C84, "&gt;999%"))</f>
        <v>-</v>
      </c>
      <c r="J84" s="50">
        <f>IF(E84=0, "-", IF(H84/E84&lt;10, H84/E84, "&gt;999%"))</f>
        <v>0</v>
      </c>
    </row>
    <row r="85" spans="1:10" x14ac:dyDescent="0.25">
      <c r="A85" s="147"/>
      <c r="B85" s="80"/>
      <c r="C85" s="81"/>
      <c r="D85" s="80"/>
      <c r="E85" s="81"/>
      <c r="F85" s="82"/>
      <c r="G85" s="80"/>
      <c r="H85" s="81"/>
      <c r="I85" s="94"/>
      <c r="J85" s="95"/>
    </row>
    <row r="86" spans="1:10" ht="13" x14ac:dyDescent="0.3">
      <c r="A86" s="118" t="s">
        <v>58</v>
      </c>
      <c r="B86" s="35"/>
      <c r="C86" s="36"/>
      <c r="D86" s="35"/>
      <c r="E86" s="36"/>
      <c r="F86" s="37"/>
      <c r="G86" s="35"/>
      <c r="H86" s="36"/>
      <c r="I86" s="38"/>
      <c r="J86" s="39"/>
    </row>
    <row r="87" spans="1:10" x14ac:dyDescent="0.25">
      <c r="A87" s="124" t="s">
        <v>299</v>
      </c>
      <c r="B87" s="35">
        <v>1</v>
      </c>
      <c r="C87" s="36">
        <v>0</v>
      </c>
      <c r="D87" s="35">
        <v>2</v>
      </c>
      <c r="E87" s="36">
        <v>1</v>
      </c>
      <c r="F87" s="37"/>
      <c r="G87" s="35">
        <f>B87-C87</f>
        <v>1</v>
      </c>
      <c r="H87" s="36">
        <f>D87-E87</f>
        <v>1</v>
      </c>
      <c r="I87" s="38" t="str">
        <f>IF(C87=0, "-", IF(G87/C87&lt;10, G87/C87, "&gt;999%"))</f>
        <v>-</v>
      </c>
      <c r="J87" s="39">
        <f>IF(E87=0, "-", IF(H87/E87&lt;10, H87/E87, "&gt;999%"))</f>
        <v>1</v>
      </c>
    </row>
    <row r="88" spans="1:10" x14ac:dyDescent="0.25">
      <c r="A88" s="124" t="s">
        <v>165</v>
      </c>
      <c r="B88" s="35">
        <v>2</v>
      </c>
      <c r="C88" s="36">
        <v>3</v>
      </c>
      <c r="D88" s="35">
        <v>7</v>
      </c>
      <c r="E88" s="36">
        <v>15</v>
      </c>
      <c r="F88" s="37"/>
      <c r="G88" s="35">
        <f>B88-C88</f>
        <v>-1</v>
      </c>
      <c r="H88" s="36">
        <f>D88-E88</f>
        <v>-8</v>
      </c>
      <c r="I88" s="38">
        <f>IF(C88=0, "-", IF(G88/C88&lt;10, G88/C88, "&gt;999%"))</f>
        <v>-0.33333333333333331</v>
      </c>
      <c r="J88" s="39">
        <f>IF(E88=0, "-", IF(H88/E88&lt;10, H88/E88, "&gt;999%"))</f>
        <v>-0.53333333333333333</v>
      </c>
    </row>
    <row r="89" spans="1:10" x14ac:dyDescent="0.25">
      <c r="A89" s="124" t="s">
        <v>357</v>
      </c>
      <c r="B89" s="35">
        <v>2</v>
      </c>
      <c r="C89" s="36">
        <v>1</v>
      </c>
      <c r="D89" s="35">
        <v>2</v>
      </c>
      <c r="E89" s="36">
        <v>2</v>
      </c>
      <c r="F89" s="37"/>
      <c r="G89" s="35">
        <f>B89-C89</f>
        <v>1</v>
      </c>
      <c r="H89" s="36">
        <f>D89-E89</f>
        <v>0</v>
      </c>
      <c r="I89" s="38">
        <f>IF(C89=0, "-", IF(G89/C89&lt;10, G89/C89, "&gt;999%"))</f>
        <v>1</v>
      </c>
      <c r="J89" s="39">
        <f>IF(E89=0, "-", IF(H89/E89&lt;10, H89/E89, "&gt;999%"))</f>
        <v>0</v>
      </c>
    </row>
    <row r="90" spans="1:10" s="52" customFormat="1" ht="13" x14ac:dyDescent="0.3">
      <c r="A90" s="148" t="s">
        <v>589</v>
      </c>
      <c r="B90" s="46">
        <v>5</v>
      </c>
      <c r="C90" s="47">
        <v>4</v>
      </c>
      <c r="D90" s="46">
        <v>11</v>
      </c>
      <c r="E90" s="47">
        <v>18</v>
      </c>
      <c r="F90" s="48"/>
      <c r="G90" s="46">
        <f>B90-C90</f>
        <v>1</v>
      </c>
      <c r="H90" s="47">
        <f>D90-E90</f>
        <v>-7</v>
      </c>
      <c r="I90" s="49">
        <f>IF(C90=0, "-", IF(G90/C90&lt;10, G90/C90, "&gt;999%"))</f>
        <v>0.25</v>
      </c>
      <c r="J90" s="50">
        <f>IF(E90=0, "-", IF(H90/E90&lt;10, H90/E90, "&gt;999%"))</f>
        <v>-0.3888888888888889</v>
      </c>
    </row>
    <row r="91" spans="1:10" x14ac:dyDescent="0.25">
      <c r="A91" s="147"/>
      <c r="B91" s="80"/>
      <c r="C91" s="81"/>
      <c r="D91" s="80"/>
      <c r="E91" s="81"/>
      <c r="F91" s="82"/>
      <c r="G91" s="80"/>
      <c r="H91" s="81"/>
      <c r="I91" s="94"/>
      <c r="J91" s="95"/>
    </row>
    <row r="92" spans="1:10" ht="13" x14ac:dyDescent="0.3">
      <c r="A92" s="118" t="s">
        <v>59</v>
      </c>
      <c r="B92" s="35"/>
      <c r="C92" s="36"/>
      <c r="D92" s="35"/>
      <c r="E92" s="36"/>
      <c r="F92" s="37"/>
      <c r="G92" s="35"/>
      <c r="H92" s="36"/>
      <c r="I92" s="38"/>
      <c r="J92" s="39"/>
    </row>
    <row r="93" spans="1:10" x14ac:dyDescent="0.25">
      <c r="A93" s="124" t="s">
        <v>539</v>
      </c>
      <c r="B93" s="35">
        <v>1</v>
      </c>
      <c r="C93" s="36">
        <v>6</v>
      </c>
      <c r="D93" s="35">
        <v>5</v>
      </c>
      <c r="E93" s="36">
        <v>9</v>
      </c>
      <c r="F93" s="37"/>
      <c r="G93" s="35">
        <f>B93-C93</f>
        <v>-5</v>
      </c>
      <c r="H93" s="36">
        <f>D93-E93</f>
        <v>-4</v>
      </c>
      <c r="I93" s="38">
        <f>IF(C93=0, "-", IF(G93/C93&lt;10, G93/C93, "&gt;999%"))</f>
        <v>-0.83333333333333337</v>
      </c>
      <c r="J93" s="39">
        <f>IF(E93=0, "-", IF(H93/E93&lt;10, H93/E93, "&gt;999%"))</f>
        <v>-0.44444444444444442</v>
      </c>
    </row>
    <row r="94" spans="1:10" s="52" customFormat="1" ht="13" x14ac:dyDescent="0.3">
      <c r="A94" s="148" t="s">
        <v>590</v>
      </c>
      <c r="B94" s="46">
        <v>1</v>
      </c>
      <c r="C94" s="47">
        <v>6</v>
      </c>
      <c r="D94" s="46">
        <v>5</v>
      </c>
      <c r="E94" s="47">
        <v>9</v>
      </c>
      <c r="F94" s="48"/>
      <c r="G94" s="46">
        <f>B94-C94</f>
        <v>-5</v>
      </c>
      <c r="H94" s="47">
        <f>D94-E94</f>
        <v>-4</v>
      </c>
      <c r="I94" s="49">
        <f>IF(C94=0, "-", IF(G94/C94&lt;10, G94/C94, "&gt;999%"))</f>
        <v>-0.83333333333333337</v>
      </c>
      <c r="J94" s="50">
        <f>IF(E94=0, "-", IF(H94/E94&lt;10, H94/E94, "&gt;999%"))</f>
        <v>-0.44444444444444442</v>
      </c>
    </row>
    <row r="95" spans="1:10" x14ac:dyDescent="0.25">
      <c r="A95" s="147"/>
      <c r="B95" s="80"/>
      <c r="C95" s="81"/>
      <c r="D95" s="80"/>
      <c r="E95" s="81"/>
      <c r="F95" s="82"/>
      <c r="G95" s="80"/>
      <c r="H95" s="81"/>
      <c r="I95" s="94"/>
      <c r="J95" s="95"/>
    </row>
    <row r="96" spans="1:10" ht="13" x14ac:dyDescent="0.3">
      <c r="A96" s="118" t="s">
        <v>60</v>
      </c>
      <c r="B96" s="35"/>
      <c r="C96" s="36"/>
      <c r="D96" s="35"/>
      <c r="E96" s="36"/>
      <c r="F96" s="37"/>
      <c r="G96" s="35"/>
      <c r="H96" s="36"/>
      <c r="I96" s="38"/>
      <c r="J96" s="39"/>
    </row>
    <row r="97" spans="1:10" x14ac:dyDescent="0.25">
      <c r="A97" s="124" t="s">
        <v>346</v>
      </c>
      <c r="B97" s="35">
        <v>0</v>
      </c>
      <c r="C97" s="36">
        <v>2</v>
      </c>
      <c r="D97" s="35">
        <v>1</v>
      </c>
      <c r="E97" s="36">
        <v>12</v>
      </c>
      <c r="F97" s="37"/>
      <c r="G97" s="35">
        <f t="shared" ref="G97:G108" si="8">B97-C97</f>
        <v>-2</v>
      </c>
      <c r="H97" s="36">
        <f t="shared" ref="H97:H108" si="9">D97-E97</f>
        <v>-11</v>
      </c>
      <c r="I97" s="38">
        <f t="shared" ref="I97:I108" si="10">IF(C97=0, "-", IF(G97/C97&lt;10, G97/C97, "&gt;999%"))</f>
        <v>-1</v>
      </c>
      <c r="J97" s="39">
        <f t="shared" ref="J97:J108" si="11">IF(E97=0, "-", IF(H97/E97&lt;10, H97/E97, "&gt;999%"))</f>
        <v>-0.91666666666666663</v>
      </c>
    </row>
    <row r="98" spans="1:10" x14ac:dyDescent="0.25">
      <c r="A98" s="124" t="s">
        <v>428</v>
      </c>
      <c r="B98" s="35">
        <v>5</v>
      </c>
      <c r="C98" s="36">
        <v>23</v>
      </c>
      <c r="D98" s="35">
        <v>22</v>
      </c>
      <c r="E98" s="36">
        <v>36</v>
      </c>
      <c r="F98" s="37"/>
      <c r="G98" s="35">
        <f t="shared" si="8"/>
        <v>-18</v>
      </c>
      <c r="H98" s="36">
        <f t="shared" si="9"/>
        <v>-14</v>
      </c>
      <c r="I98" s="38">
        <f t="shared" si="10"/>
        <v>-0.78260869565217395</v>
      </c>
      <c r="J98" s="39">
        <f t="shared" si="11"/>
        <v>-0.3888888888888889</v>
      </c>
    </row>
    <row r="99" spans="1:10" x14ac:dyDescent="0.25">
      <c r="A99" s="124" t="s">
        <v>389</v>
      </c>
      <c r="B99" s="35">
        <v>10</v>
      </c>
      <c r="C99" s="36">
        <v>18</v>
      </c>
      <c r="D99" s="35">
        <v>53</v>
      </c>
      <c r="E99" s="36">
        <v>72</v>
      </c>
      <c r="F99" s="37"/>
      <c r="G99" s="35">
        <f t="shared" si="8"/>
        <v>-8</v>
      </c>
      <c r="H99" s="36">
        <f t="shared" si="9"/>
        <v>-19</v>
      </c>
      <c r="I99" s="38">
        <f t="shared" si="10"/>
        <v>-0.44444444444444442</v>
      </c>
      <c r="J99" s="39">
        <f t="shared" si="11"/>
        <v>-0.2638888888888889</v>
      </c>
    </row>
    <row r="100" spans="1:10" x14ac:dyDescent="0.25">
      <c r="A100" s="124" t="s">
        <v>429</v>
      </c>
      <c r="B100" s="35">
        <v>26</v>
      </c>
      <c r="C100" s="36">
        <v>34</v>
      </c>
      <c r="D100" s="35">
        <v>102</v>
      </c>
      <c r="E100" s="36">
        <v>78</v>
      </c>
      <c r="F100" s="37"/>
      <c r="G100" s="35">
        <f t="shared" si="8"/>
        <v>-8</v>
      </c>
      <c r="H100" s="36">
        <f t="shared" si="9"/>
        <v>24</v>
      </c>
      <c r="I100" s="38">
        <f t="shared" si="10"/>
        <v>-0.23529411764705882</v>
      </c>
      <c r="J100" s="39">
        <f t="shared" si="11"/>
        <v>0.30769230769230771</v>
      </c>
    </row>
    <row r="101" spans="1:10" x14ac:dyDescent="0.25">
      <c r="A101" s="124" t="s">
        <v>193</v>
      </c>
      <c r="B101" s="35">
        <v>13</v>
      </c>
      <c r="C101" s="36">
        <v>49</v>
      </c>
      <c r="D101" s="35">
        <v>45</v>
      </c>
      <c r="E101" s="36">
        <v>95</v>
      </c>
      <c r="F101" s="37"/>
      <c r="G101" s="35">
        <f t="shared" si="8"/>
        <v>-36</v>
      </c>
      <c r="H101" s="36">
        <f t="shared" si="9"/>
        <v>-50</v>
      </c>
      <c r="I101" s="38">
        <f t="shared" si="10"/>
        <v>-0.73469387755102045</v>
      </c>
      <c r="J101" s="39">
        <f t="shared" si="11"/>
        <v>-0.52631578947368418</v>
      </c>
    </row>
    <row r="102" spans="1:10" x14ac:dyDescent="0.25">
      <c r="A102" s="124" t="s">
        <v>228</v>
      </c>
      <c r="B102" s="35">
        <v>0</v>
      </c>
      <c r="C102" s="36">
        <v>3</v>
      </c>
      <c r="D102" s="35">
        <v>3</v>
      </c>
      <c r="E102" s="36">
        <v>3</v>
      </c>
      <c r="F102" s="37"/>
      <c r="G102" s="35">
        <f t="shared" si="8"/>
        <v>-3</v>
      </c>
      <c r="H102" s="36">
        <f t="shared" si="9"/>
        <v>0</v>
      </c>
      <c r="I102" s="38">
        <f t="shared" si="10"/>
        <v>-1</v>
      </c>
      <c r="J102" s="39">
        <f t="shared" si="11"/>
        <v>0</v>
      </c>
    </row>
    <row r="103" spans="1:10" x14ac:dyDescent="0.25">
      <c r="A103" s="124" t="s">
        <v>302</v>
      </c>
      <c r="B103" s="35">
        <v>18</v>
      </c>
      <c r="C103" s="36">
        <v>20</v>
      </c>
      <c r="D103" s="35">
        <v>58</v>
      </c>
      <c r="E103" s="36">
        <v>71</v>
      </c>
      <c r="F103" s="37"/>
      <c r="G103" s="35">
        <f t="shared" si="8"/>
        <v>-2</v>
      </c>
      <c r="H103" s="36">
        <f t="shared" si="9"/>
        <v>-13</v>
      </c>
      <c r="I103" s="38">
        <f t="shared" si="10"/>
        <v>-0.1</v>
      </c>
      <c r="J103" s="39">
        <f t="shared" si="11"/>
        <v>-0.18309859154929578</v>
      </c>
    </row>
    <row r="104" spans="1:10" x14ac:dyDescent="0.25">
      <c r="A104" s="124" t="s">
        <v>509</v>
      </c>
      <c r="B104" s="35">
        <v>12</v>
      </c>
      <c r="C104" s="36">
        <v>18</v>
      </c>
      <c r="D104" s="35">
        <v>29</v>
      </c>
      <c r="E104" s="36">
        <v>55</v>
      </c>
      <c r="F104" s="37"/>
      <c r="G104" s="35">
        <f t="shared" si="8"/>
        <v>-6</v>
      </c>
      <c r="H104" s="36">
        <f t="shared" si="9"/>
        <v>-26</v>
      </c>
      <c r="I104" s="38">
        <f t="shared" si="10"/>
        <v>-0.33333333333333331</v>
      </c>
      <c r="J104" s="39">
        <f t="shared" si="11"/>
        <v>-0.47272727272727272</v>
      </c>
    </row>
    <row r="105" spans="1:10" x14ac:dyDescent="0.25">
      <c r="A105" s="124" t="s">
        <v>519</v>
      </c>
      <c r="B105" s="35">
        <v>170</v>
      </c>
      <c r="C105" s="36">
        <v>233</v>
      </c>
      <c r="D105" s="35">
        <v>497</v>
      </c>
      <c r="E105" s="36">
        <v>537</v>
      </c>
      <c r="F105" s="37"/>
      <c r="G105" s="35">
        <f t="shared" si="8"/>
        <v>-63</v>
      </c>
      <c r="H105" s="36">
        <f t="shared" si="9"/>
        <v>-40</v>
      </c>
      <c r="I105" s="38">
        <f t="shared" si="10"/>
        <v>-0.27038626609442062</v>
      </c>
      <c r="J105" s="39">
        <f t="shared" si="11"/>
        <v>-7.4487895716946001E-2</v>
      </c>
    </row>
    <row r="106" spans="1:10" x14ac:dyDescent="0.25">
      <c r="A106" s="124" t="s">
        <v>499</v>
      </c>
      <c r="B106" s="35">
        <v>6</v>
      </c>
      <c r="C106" s="36">
        <v>19</v>
      </c>
      <c r="D106" s="35">
        <v>38</v>
      </c>
      <c r="E106" s="36">
        <v>47</v>
      </c>
      <c r="F106" s="37"/>
      <c r="G106" s="35">
        <f t="shared" si="8"/>
        <v>-13</v>
      </c>
      <c r="H106" s="36">
        <f t="shared" si="9"/>
        <v>-9</v>
      </c>
      <c r="I106" s="38">
        <f t="shared" si="10"/>
        <v>-0.68421052631578949</v>
      </c>
      <c r="J106" s="39">
        <f t="shared" si="11"/>
        <v>-0.19148936170212766</v>
      </c>
    </row>
    <row r="107" spans="1:10" x14ac:dyDescent="0.25">
      <c r="A107" s="124" t="s">
        <v>540</v>
      </c>
      <c r="B107" s="35">
        <v>8</v>
      </c>
      <c r="C107" s="36">
        <v>10</v>
      </c>
      <c r="D107" s="35">
        <v>18</v>
      </c>
      <c r="E107" s="36">
        <v>26</v>
      </c>
      <c r="F107" s="37"/>
      <c r="G107" s="35">
        <f t="shared" si="8"/>
        <v>-2</v>
      </c>
      <c r="H107" s="36">
        <f t="shared" si="9"/>
        <v>-8</v>
      </c>
      <c r="I107" s="38">
        <f t="shared" si="10"/>
        <v>-0.2</v>
      </c>
      <c r="J107" s="39">
        <f t="shared" si="11"/>
        <v>-0.30769230769230771</v>
      </c>
    </row>
    <row r="108" spans="1:10" s="52" customFormat="1" ht="13" x14ac:dyDescent="0.3">
      <c r="A108" s="148" t="s">
        <v>591</v>
      </c>
      <c r="B108" s="46">
        <v>268</v>
      </c>
      <c r="C108" s="47">
        <v>429</v>
      </c>
      <c r="D108" s="46">
        <v>866</v>
      </c>
      <c r="E108" s="47">
        <v>1032</v>
      </c>
      <c r="F108" s="48"/>
      <c r="G108" s="46">
        <f t="shared" si="8"/>
        <v>-161</v>
      </c>
      <c r="H108" s="47">
        <f t="shared" si="9"/>
        <v>-166</v>
      </c>
      <c r="I108" s="49">
        <f t="shared" si="10"/>
        <v>-0.3752913752913753</v>
      </c>
      <c r="J108" s="50">
        <f t="shared" si="11"/>
        <v>-0.16085271317829458</v>
      </c>
    </row>
    <row r="109" spans="1:10" x14ac:dyDescent="0.25">
      <c r="A109" s="147"/>
      <c r="B109" s="80"/>
      <c r="C109" s="81"/>
      <c r="D109" s="80"/>
      <c r="E109" s="81"/>
      <c r="F109" s="82"/>
      <c r="G109" s="80"/>
      <c r="H109" s="81"/>
      <c r="I109" s="94"/>
      <c r="J109" s="95"/>
    </row>
    <row r="110" spans="1:10" ht="13" x14ac:dyDescent="0.3">
      <c r="A110" s="118" t="s">
        <v>98</v>
      </c>
      <c r="B110" s="35"/>
      <c r="C110" s="36"/>
      <c r="D110" s="35"/>
      <c r="E110" s="36"/>
      <c r="F110" s="37"/>
      <c r="G110" s="35"/>
      <c r="H110" s="36"/>
      <c r="I110" s="38"/>
      <c r="J110" s="39"/>
    </row>
    <row r="111" spans="1:10" x14ac:dyDescent="0.25">
      <c r="A111" s="124" t="s">
        <v>563</v>
      </c>
      <c r="B111" s="35">
        <v>2</v>
      </c>
      <c r="C111" s="36">
        <v>0</v>
      </c>
      <c r="D111" s="35">
        <v>4</v>
      </c>
      <c r="E111" s="36">
        <v>1</v>
      </c>
      <c r="F111" s="37"/>
      <c r="G111" s="35">
        <f>B111-C111</f>
        <v>2</v>
      </c>
      <c r="H111" s="36">
        <f>D111-E111</f>
        <v>3</v>
      </c>
      <c r="I111" s="38" t="str">
        <f>IF(C111=0, "-", IF(G111/C111&lt;10, G111/C111, "&gt;999%"))</f>
        <v>-</v>
      </c>
      <c r="J111" s="39">
        <f>IF(E111=0, "-", IF(H111/E111&lt;10, H111/E111, "&gt;999%"))</f>
        <v>3</v>
      </c>
    </row>
    <row r="112" spans="1:10" s="52" customFormat="1" ht="13" x14ac:dyDescent="0.3">
      <c r="A112" s="148" t="s">
        <v>592</v>
      </c>
      <c r="B112" s="46">
        <v>2</v>
      </c>
      <c r="C112" s="47">
        <v>0</v>
      </c>
      <c r="D112" s="46">
        <v>4</v>
      </c>
      <c r="E112" s="47">
        <v>1</v>
      </c>
      <c r="F112" s="48"/>
      <c r="G112" s="46">
        <f>B112-C112</f>
        <v>2</v>
      </c>
      <c r="H112" s="47">
        <f>D112-E112</f>
        <v>3</v>
      </c>
      <c r="I112" s="49" t="str">
        <f>IF(C112=0, "-", IF(G112/C112&lt;10, G112/C112, "&gt;999%"))</f>
        <v>-</v>
      </c>
      <c r="J112" s="50">
        <f>IF(E112=0, "-", IF(H112/E112&lt;10, H112/E112, "&gt;999%"))</f>
        <v>3</v>
      </c>
    </row>
    <row r="113" spans="1:10" x14ac:dyDescent="0.25">
      <c r="A113" s="147"/>
      <c r="B113" s="80"/>
      <c r="C113" s="81"/>
      <c r="D113" s="80"/>
      <c r="E113" s="81"/>
      <c r="F113" s="82"/>
      <c r="G113" s="80"/>
      <c r="H113" s="81"/>
      <c r="I113" s="94"/>
      <c r="J113" s="95"/>
    </row>
    <row r="114" spans="1:10" ht="13" x14ac:dyDescent="0.3">
      <c r="A114" s="118" t="s">
        <v>99</v>
      </c>
      <c r="B114" s="35"/>
      <c r="C114" s="36"/>
      <c r="D114" s="35"/>
      <c r="E114" s="36"/>
      <c r="F114" s="37"/>
      <c r="G114" s="35"/>
      <c r="H114" s="36"/>
      <c r="I114" s="38"/>
      <c r="J114" s="39"/>
    </row>
    <row r="115" spans="1:10" x14ac:dyDescent="0.25">
      <c r="A115" s="124" t="s">
        <v>541</v>
      </c>
      <c r="B115" s="35">
        <v>7</v>
      </c>
      <c r="C115" s="36">
        <v>6</v>
      </c>
      <c r="D115" s="35">
        <v>21</v>
      </c>
      <c r="E115" s="36">
        <v>18</v>
      </c>
      <c r="F115" s="37"/>
      <c r="G115" s="35">
        <f>B115-C115</f>
        <v>1</v>
      </c>
      <c r="H115" s="36">
        <f>D115-E115</f>
        <v>3</v>
      </c>
      <c r="I115" s="38">
        <f>IF(C115=0, "-", IF(G115/C115&lt;10, G115/C115, "&gt;999%"))</f>
        <v>0.16666666666666666</v>
      </c>
      <c r="J115" s="39">
        <f>IF(E115=0, "-", IF(H115/E115&lt;10, H115/E115, "&gt;999%"))</f>
        <v>0.16666666666666666</v>
      </c>
    </row>
    <row r="116" spans="1:10" x14ac:dyDescent="0.25">
      <c r="A116" s="124" t="s">
        <v>552</v>
      </c>
      <c r="B116" s="35">
        <v>7</v>
      </c>
      <c r="C116" s="36">
        <v>4</v>
      </c>
      <c r="D116" s="35">
        <v>13</v>
      </c>
      <c r="E116" s="36">
        <v>9</v>
      </c>
      <c r="F116" s="37"/>
      <c r="G116" s="35">
        <f>B116-C116</f>
        <v>3</v>
      </c>
      <c r="H116" s="36">
        <f>D116-E116</f>
        <v>4</v>
      </c>
      <c r="I116" s="38">
        <f>IF(C116=0, "-", IF(G116/C116&lt;10, G116/C116, "&gt;999%"))</f>
        <v>0.75</v>
      </c>
      <c r="J116" s="39">
        <f>IF(E116=0, "-", IF(H116/E116&lt;10, H116/E116, "&gt;999%"))</f>
        <v>0.44444444444444442</v>
      </c>
    </row>
    <row r="117" spans="1:10" x14ac:dyDescent="0.25">
      <c r="A117" s="124" t="s">
        <v>564</v>
      </c>
      <c r="B117" s="35">
        <v>3</v>
      </c>
      <c r="C117" s="36">
        <v>1</v>
      </c>
      <c r="D117" s="35">
        <v>7</v>
      </c>
      <c r="E117" s="36">
        <v>5</v>
      </c>
      <c r="F117" s="37"/>
      <c r="G117" s="35">
        <f>B117-C117</f>
        <v>2</v>
      </c>
      <c r="H117" s="36">
        <f>D117-E117</f>
        <v>2</v>
      </c>
      <c r="I117" s="38">
        <f>IF(C117=0, "-", IF(G117/C117&lt;10, G117/C117, "&gt;999%"))</f>
        <v>2</v>
      </c>
      <c r="J117" s="39">
        <f>IF(E117=0, "-", IF(H117/E117&lt;10, H117/E117, "&gt;999%"))</f>
        <v>0.4</v>
      </c>
    </row>
    <row r="118" spans="1:10" s="52" customFormat="1" ht="13" x14ac:dyDescent="0.3">
      <c r="A118" s="148" t="s">
        <v>593</v>
      </c>
      <c r="B118" s="46">
        <v>17</v>
      </c>
      <c r="C118" s="47">
        <v>11</v>
      </c>
      <c r="D118" s="46">
        <v>41</v>
      </c>
      <c r="E118" s="47">
        <v>32</v>
      </c>
      <c r="F118" s="48"/>
      <c r="G118" s="46">
        <f>B118-C118</f>
        <v>6</v>
      </c>
      <c r="H118" s="47">
        <f>D118-E118</f>
        <v>9</v>
      </c>
      <c r="I118" s="49">
        <f>IF(C118=0, "-", IF(G118/C118&lt;10, G118/C118, "&gt;999%"))</f>
        <v>0.54545454545454541</v>
      </c>
      <c r="J118" s="50">
        <f>IF(E118=0, "-", IF(H118/E118&lt;10, H118/E118, "&gt;999%"))</f>
        <v>0.28125</v>
      </c>
    </row>
    <row r="119" spans="1:10" x14ac:dyDescent="0.25">
      <c r="A119" s="147"/>
      <c r="B119" s="80"/>
      <c r="C119" s="81"/>
      <c r="D119" s="80"/>
      <c r="E119" s="81"/>
      <c r="F119" s="82"/>
      <c r="G119" s="80"/>
      <c r="H119" s="81"/>
      <c r="I119" s="94"/>
      <c r="J119" s="95"/>
    </row>
    <row r="120" spans="1:10" ht="13" x14ac:dyDescent="0.3">
      <c r="A120" s="118" t="s">
        <v>61</v>
      </c>
      <c r="B120" s="35"/>
      <c r="C120" s="36"/>
      <c r="D120" s="35"/>
      <c r="E120" s="36"/>
      <c r="F120" s="37"/>
      <c r="G120" s="35"/>
      <c r="H120" s="36"/>
      <c r="I120" s="38"/>
      <c r="J120" s="39"/>
    </row>
    <row r="121" spans="1:10" x14ac:dyDescent="0.25">
      <c r="A121" s="124" t="s">
        <v>510</v>
      </c>
      <c r="B121" s="35">
        <v>8</v>
      </c>
      <c r="C121" s="36">
        <v>4</v>
      </c>
      <c r="D121" s="35">
        <v>12</v>
      </c>
      <c r="E121" s="36">
        <v>7</v>
      </c>
      <c r="F121" s="37"/>
      <c r="G121" s="35">
        <f>B121-C121</f>
        <v>4</v>
      </c>
      <c r="H121" s="36">
        <f>D121-E121</f>
        <v>5</v>
      </c>
      <c r="I121" s="38">
        <f>IF(C121=0, "-", IF(G121/C121&lt;10, G121/C121, "&gt;999%"))</f>
        <v>1</v>
      </c>
      <c r="J121" s="39">
        <f>IF(E121=0, "-", IF(H121/E121&lt;10, H121/E121, "&gt;999%"))</f>
        <v>0.7142857142857143</v>
      </c>
    </row>
    <row r="122" spans="1:10" x14ac:dyDescent="0.25">
      <c r="A122" s="124" t="s">
        <v>520</v>
      </c>
      <c r="B122" s="35">
        <v>3</v>
      </c>
      <c r="C122" s="36">
        <v>1</v>
      </c>
      <c r="D122" s="35">
        <v>7</v>
      </c>
      <c r="E122" s="36">
        <v>4</v>
      </c>
      <c r="F122" s="37"/>
      <c r="G122" s="35">
        <f>B122-C122</f>
        <v>2</v>
      </c>
      <c r="H122" s="36">
        <f>D122-E122</f>
        <v>3</v>
      </c>
      <c r="I122" s="38">
        <f>IF(C122=0, "-", IF(G122/C122&lt;10, G122/C122, "&gt;999%"))</f>
        <v>2</v>
      </c>
      <c r="J122" s="39">
        <f>IF(E122=0, "-", IF(H122/E122&lt;10, H122/E122, "&gt;999%"))</f>
        <v>0.75</v>
      </c>
    </row>
    <row r="123" spans="1:10" s="52" customFormat="1" ht="13" x14ac:dyDescent="0.3">
      <c r="A123" s="148" t="s">
        <v>594</v>
      </c>
      <c r="B123" s="46">
        <v>11</v>
      </c>
      <c r="C123" s="47">
        <v>5</v>
      </c>
      <c r="D123" s="46">
        <v>19</v>
      </c>
      <c r="E123" s="47">
        <v>11</v>
      </c>
      <c r="F123" s="48"/>
      <c r="G123" s="46">
        <f>B123-C123</f>
        <v>6</v>
      </c>
      <c r="H123" s="47">
        <f>D123-E123</f>
        <v>8</v>
      </c>
      <c r="I123" s="49">
        <f>IF(C123=0, "-", IF(G123/C123&lt;10, G123/C123, "&gt;999%"))</f>
        <v>1.2</v>
      </c>
      <c r="J123" s="50">
        <f>IF(E123=0, "-", IF(H123/E123&lt;10, H123/E123, "&gt;999%"))</f>
        <v>0.72727272727272729</v>
      </c>
    </row>
    <row r="124" spans="1:10" x14ac:dyDescent="0.25">
      <c r="A124" s="147"/>
      <c r="B124" s="80"/>
      <c r="C124" s="81"/>
      <c r="D124" s="80"/>
      <c r="E124" s="81"/>
      <c r="F124" s="82"/>
      <c r="G124" s="80"/>
      <c r="H124" s="81"/>
      <c r="I124" s="94"/>
      <c r="J124" s="95"/>
    </row>
    <row r="125" spans="1:10" ht="13" x14ac:dyDescent="0.3">
      <c r="A125" s="118" t="s">
        <v>62</v>
      </c>
      <c r="B125" s="35"/>
      <c r="C125" s="36"/>
      <c r="D125" s="35"/>
      <c r="E125" s="36"/>
      <c r="F125" s="37"/>
      <c r="G125" s="35"/>
      <c r="H125" s="36"/>
      <c r="I125" s="38"/>
      <c r="J125" s="39"/>
    </row>
    <row r="126" spans="1:10" x14ac:dyDescent="0.25">
      <c r="A126" s="124" t="s">
        <v>358</v>
      </c>
      <c r="B126" s="35">
        <v>3</v>
      </c>
      <c r="C126" s="36">
        <v>1</v>
      </c>
      <c r="D126" s="35">
        <v>14</v>
      </c>
      <c r="E126" s="36">
        <v>2</v>
      </c>
      <c r="F126" s="37"/>
      <c r="G126" s="35">
        <f>B126-C126</f>
        <v>2</v>
      </c>
      <c r="H126" s="36">
        <f>D126-E126</f>
        <v>12</v>
      </c>
      <c r="I126" s="38">
        <f>IF(C126=0, "-", IF(G126/C126&lt;10, G126/C126, "&gt;999%"))</f>
        <v>2</v>
      </c>
      <c r="J126" s="39">
        <f>IF(E126=0, "-", IF(H126/E126&lt;10, H126/E126, "&gt;999%"))</f>
        <v>6</v>
      </c>
    </row>
    <row r="127" spans="1:10" x14ac:dyDescent="0.25">
      <c r="A127" s="124" t="s">
        <v>390</v>
      </c>
      <c r="B127" s="35">
        <v>4</v>
      </c>
      <c r="C127" s="36">
        <v>1</v>
      </c>
      <c r="D127" s="35">
        <v>11</v>
      </c>
      <c r="E127" s="36">
        <v>4</v>
      </c>
      <c r="F127" s="37"/>
      <c r="G127" s="35">
        <f>B127-C127</f>
        <v>3</v>
      </c>
      <c r="H127" s="36">
        <f>D127-E127</f>
        <v>7</v>
      </c>
      <c r="I127" s="38">
        <f>IF(C127=0, "-", IF(G127/C127&lt;10, G127/C127, "&gt;999%"))</f>
        <v>3</v>
      </c>
      <c r="J127" s="39">
        <f>IF(E127=0, "-", IF(H127/E127&lt;10, H127/E127, "&gt;999%"))</f>
        <v>1.75</v>
      </c>
    </row>
    <row r="128" spans="1:10" x14ac:dyDescent="0.25">
      <c r="A128" s="124" t="s">
        <v>430</v>
      </c>
      <c r="B128" s="35">
        <v>0</v>
      </c>
      <c r="C128" s="36">
        <v>1</v>
      </c>
      <c r="D128" s="35">
        <v>2</v>
      </c>
      <c r="E128" s="36">
        <v>1</v>
      </c>
      <c r="F128" s="37"/>
      <c r="G128" s="35">
        <f>B128-C128</f>
        <v>-1</v>
      </c>
      <c r="H128" s="36">
        <f>D128-E128</f>
        <v>1</v>
      </c>
      <c r="I128" s="38">
        <f>IF(C128=0, "-", IF(G128/C128&lt;10, G128/C128, "&gt;999%"))</f>
        <v>-1</v>
      </c>
      <c r="J128" s="39">
        <f>IF(E128=0, "-", IF(H128/E128&lt;10, H128/E128, "&gt;999%"))</f>
        <v>1</v>
      </c>
    </row>
    <row r="129" spans="1:10" s="52" customFormat="1" ht="13" x14ac:dyDescent="0.3">
      <c r="A129" s="148" t="s">
        <v>595</v>
      </c>
      <c r="B129" s="46">
        <v>7</v>
      </c>
      <c r="C129" s="47">
        <v>3</v>
      </c>
      <c r="D129" s="46">
        <v>27</v>
      </c>
      <c r="E129" s="47">
        <v>7</v>
      </c>
      <c r="F129" s="48"/>
      <c r="G129" s="46">
        <f>B129-C129</f>
        <v>4</v>
      </c>
      <c r="H129" s="47">
        <f>D129-E129</f>
        <v>20</v>
      </c>
      <c r="I129" s="49">
        <f>IF(C129=0, "-", IF(G129/C129&lt;10, G129/C129, "&gt;999%"))</f>
        <v>1.3333333333333333</v>
      </c>
      <c r="J129" s="50">
        <f>IF(E129=0, "-", IF(H129/E129&lt;10, H129/E129, "&gt;999%"))</f>
        <v>2.8571428571428572</v>
      </c>
    </row>
    <row r="130" spans="1:10" x14ac:dyDescent="0.25">
      <c r="A130" s="147"/>
      <c r="B130" s="80"/>
      <c r="C130" s="81"/>
      <c r="D130" s="80"/>
      <c r="E130" s="81"/>
      <c r="F130" s="82"/>
      <c r="G130" s="80"/>
      <c r="H130" s="81"/>
      <c r="I130" s="94"/>
      <c r="J130" s="95"/>
    </row>
    <row r="131" spans="1:10" ht="13" x14ac:dyDescent="0.3">
      <c r="A131" s="118" t="s">
        <v>100</v>
      </c>
      <c r="B131" s="35"/>
      <c r="C131" s="36"/>
      <c r="D131" s="35"/>
      <c r="E131" s="36"/>
      <c r="F131" s="37"/>
      <c r="G131" s="35"/>
      <c r="H131" s="36"/>
      <c r="I131" s="38"/>
      <c r="J131" s="39"/>
    </row>
    <row r="132" spans="1:10" x14ac:dyDescent="0.25">
      <c r="A132" s="124" t="s">
        <v>565</v>
      </c>
      <c r="B132" s="35">
        <v>4</v>
      </c>
      <c r="C132" s="36">
        <v>3</v>
      </c>
      <c r="D132" s="35">
        <v>7</v>
      </c>
      <c r="E132" s="36">
        <v>9</v>
      </c>
      <c r="F132" s="37"/>
      <c r="G132" s="35">
        <f>B132-C132</f>
        <v>1</v>
      </c>
      <c r="H132" s="36">
        <f>D132-E132</f>
        <v>-2</v>
      </c>
      <c r="I132" s="38">
        <f>IF(C132=0, "-", IF(G132/C132&lt;10, G132/C132, "&gt;999%"))</f>
        <v>0.33333333333333331</v>
      </c>
      <c r="J132" s="39">
        <f>IF(E132=0, "-", IF(H132/E132&lt;10, H132/E132, "&gt;999%"))</f>
        <v>-0.22222222222222221</v>
      </c>
    </row>
    <row r="133" spans="1:10" x14ac:dyDescent="0.25">
      <c r="A133" s="124" t="s">
        <v>542</v>
      </c>
      <c r="B133" s="35">
        <v>8</v>
      </c>
      <c r="C133" s="36">
        <v>9</v>
      </c>
      <c r="D133" s="35">
        <v>21</v>
      </c>
      <c r="E133" s="36">
        <v>23</v>
      </c>
      <c r="F133" s="37"/>
      <c r="G133" s="35">
        <f>B133-C133</f>
        <v>-1</v>
      </c>
      <c r="H133" s="36">
        <f>D133-E133</f>
        <v>-2</v>
      </c>
      <c r="I133" s="38">
        <f>IF(C133=0, "-", IF(G133/C133&lt;10, G133/C133, "&gt;999%"))</f>
        <v>-0.1111111111111111</v>
      </c>
      <c r="J133" s="39">
        <f>IF(E133=0, "-", IF(H133/E133&lt;10, H133/E133, "&gt;999%"))</f>
        <v>-8.6956521739130432E-2</v>
      </c>
    </row>
    <row r="134" spans="1:10" x14ac:dyDescent="0.25">
      <c r="A134" s="124" t="s">
        <v>553</v>
      </c>
      <c r="B134" s="35">
        <v>17</v>
      </c>
      <c r="C134" s="36">
        <v>11</v>
      </c>
      <c r="D134" s="35">
        <v>36</v>
      </c>
      <c r="E134" s="36">
        <v>27</v>
      </c>
      <c r="F134" s="37"/>
      <c r="G134" s="35">
        <f>B134-C134</f>
        <v>6</v>
      </c>
      <c r="H134" s="36">
        <f>D134-E134</f>
        <v>9</v>
      </c>
      <c r="I134" s="38">
        <f>IF(C134=0, "-", IF(G134/C134&lt;10, G134/C134, "&gt;999%"))</f>
        <v>0.54545454545454541</v>
      </c>
      <c r="J134" s="39">
        <f>IF(E134=0, "-", IF(H134/E134&lt;10, H134/E134, "&gt;999%"))</f>
        <v>0.33333333333333331</v>
      </c>
    </row>
    <row r="135" spans="1:10" s="52" customFormat="1" ht="13" x14ac:dyDescent="0.3">
      <c r="A135" s="148" t="s">
        <v>596</v>
      </c>
      <c r="B135" s="46">
        <v>29</v>
      </c>
      <c r="C135" s="47">
        <v>23</v>
      </c>
      <c r="D135" s="46">
        <v>64</v>
      </c>
      <c r="E135" s="47">
        <v>59</v>
      </c>
      <c r="F135" s="48"/>
      <c r="G135" s="46">
        <f>B135-C135</f>
        <v>6</v>
      </c>
      <c r="H135" s="47">
        <f>D135-E135</f>
        <v>5</v>
      </c>
      <c r="I135" s="49">
        <f>IF(C135=0, "-", IF(G135/C135&lt;10, G135/C135, "&gt;999%"))</f>
        <v>0.2608695652173913</v>
      </c>
      <c r="J135" s="50">
        <f>IF(E135=0, "-", IF(H135/E135&lt;10, H135/E135, "&gt;999%"))</f>
        <v>8.4745762711864403E-2</v>
      </c>
    </row>
    <row r="136" spans="1:10" x14ac:dyDescent="0.25">
      <c r="A136" s="147"/>
      <c r="B136" s="80"/>
      <c r="C136" s="81"/>
      <c r="D136" s="80"/>
      <c r="E136" s="81"/>
      <c r="F136" s="82"/>
      <c r="G136" s="80"/>
      <c r="H136" s="81"/>
      <c r="I136" s="94"/>
      <c r="J136" s="95"/>
    </row>
    <row r="137" spans="1:10" ht="13" x14ac:dyDescent="0.3">
      <c r="A137" s="118" t="s">
        <v>63</v>
      </c>
      <c r="B137" s="35"/>
      <c r="C137" s="36"/>
      <c r="D137" s="35"/>
      <c r="E137" s="36"/>
      <c r="F137" s="37"/>
      <c r="G137" s="35"/>
      <c r="H137" s="36"/>
      <c r="I137" s="38"/>
      <c r="J137" s="39"/>
    </row>
    <row r="138" spans="1:10" x14ac:dyDescent="0.25">
      <c r="A138" s="124" t="s">
        <v>431</v>
      </c>
      <c r="B138" s="35">
        <v>22</v>
      </c>
      <c r="C138" s="36">
        <v>16</v>
      </c>
      <c r="D138" s="35">
        <v>48</v>
      </c>
      <c r="E138" s="36">
        <v>47</v>
      </c>
      <c r="F138" s="37"/>
      <c r="G138" s="35">
        <f t="shared" ref="G138:G148" si="12">B138-C138</f>
        <v>6</v>
      </c>
      <c r="H138" s="36">
        <f t="shared" ref="H138:H148" si="13">D138-E138</f>
        <v>1</v>
      </c>
      <c r="I138" s="38">
        <f t="shared" ref="I138:I148" si="14">IF(C138=0, "-", IF(G138/C138&lt;10, G138/C138, "&gt;999%"))</f>
        <v>0.375</v>
      </c>
      <c r="J138" s="39">
        <f t="shared" ref="J138:J148" si="15">IF(E138=0, "-", IF(H138/E138&lt;10, H138/E138, "&gt;999%"))</f>
        <v>2.1276595744680851E-2</v>
      </c>
    </row>
    <row r="139" spans="1:10" x14ac:dyDescent="0.25">
      <c r="A139" s="124" t="s">
        <v>194</v>
      </c>
      <c r="B139" s="35">
        <v>51</v>
      </c>
      <c r="C139" s="36">
        <v>18</v>
      </c>
      <c r="D139" s="35">
        <v>76</v>
      </c>
      <c r="E139" s="36">
        <v>135</v>
      </c>
      <c r="F139" s="37"/>
      <c r="G139" s="35">
        <f t="shared" si="12"/>
        <v>33</v>
      </c>
      <c r="H139" s="36">
        <f t="shared" si="13"/>
        <v>-59</v>
      </c>
      <c r="I139" s="38">
        <f t="shared" si="14"/>
        <v>1.8333333333333333</v>
      </c>
      <c r="J139" s="39">
        <f t="shared" si="15"/>
        <v>-0.43703703703703706</v>
      </c>
    </row>
    <row r="140" spans="1:10" x14ac:dyDescent="0.25">
      <c r="A140" s="124" t="s">
        <v>170</v>
      </c>
      <c r="B140" s="35">
        <v>0</v>
      </c>
      <c r="C140" s="36">
        <v>2</v>
      </c>
      <c r="D140" s="35">
        <v>0</v>
      </c>
      <c r="E140" s="36">
        <v>2</v>
      </c>
      <c r="F140" s="37"/>
      <c r="G140" s="35">
        <f t="shared" si="12"/>
        <v>-2</v>
      </c>
      <c r="H140" s="36">
        <f t="shared" si="13"/>
        <v>-2</v>
      </c>
      <c r="I140" s="38">
        <f t="shared" si="14"/>
        <v>-1</v>
      </c>
      <c r="J140" s="39">
        <f t="shared" si="15"/>
        <v>-1</v>
      </c>
    </row>
    <row r="141" spans="1:10" x14ac:dyDescent="0.25">
      <c r="A141" s="124" t="s">
        <v>432</v>
      </c>
      <c r="B141" s="35">
        <v>0</v>
      </c>
      <c r="C141" s="36">
        <v>1</v>
      </c>
      <c r="D141" s="35">
        <v>0</v>
      </c>
      <c r="E141" s="36">
        <v>6</v>
      </c>
      <c r="F141" s="37"/>
      <c r="G141" s="35">
        <f t="shared" si="12"/>
        <v>-1</v>
      </c>
      <c r="H141" s="36">
        <f t="shared" si="13"/>
        <v>-6</v>
      </c>
      <c r="I141" s="38">
        <f t="shared" si="14"/>
        <v>-1</v>
      </c>
      <c r="J141" s="39">
        <f t="shared" si="15"/>
        <v>-1</v>
      </c>
    </row>
    <row r="142" spans="1:10" x14ac:dyDescent="0.25">
      <c r="A142" s="124" t="s">
        <v>511</v>
      </c>
      <c r="B142" s="35">
        <v>12</v>
      </c>
      <c r="C142" s="36">
        <v>9</v>
      </c>
      <c r="D142" s="35">
        <v>27</v>
      </c>
      <c r="E142" s="36">
        <v>25</v>
      </c>
      <c r="F142" s="37"/>
      <c r="G142" s="35">
        <f t="shared" si="12"/>
        <v>3</v>
      </c>
      <c r="H142" s="36">
        <f t="shared" si="13"/>
        <v>2</v>
      </c>
      <c r="I142" s="38">
        <f t="shared" si="14"/>
        <v>0.33333333333333331</v>
      </c>
      <c r="J142" s="39">
        <f t="shared" si="15"/>
        <v>0.08</v>
      </c>
    </row>
    <row r="143" spans="1:10" x14ac:dyDescent="0.25">
      <c r="A143" s="124" t="s">
        <v>521</v>
      </c>
      <c r="B143" s="35">
        <v>159</v>
      </c>
      <c r="C143" s="36">
        <v>100</v>
      </c>
      <c r="D143" s="35">
        <v>276</v>
      </c>
      <c r="E143" s="36">
        <v>287</v>
      </c>
      <c r="F143" s="37"/>
      <c r="G143" s="35">
        <f t="shared" si="12"/>
        <v>59</v>
      </c>
      <c r="H143" s="36">
        <f t="shared" si="13"/>
        <v>-11</v>
      </c>
      <c r="I143" s="38">
        <f t="shared" si="14"/>
        <v>0.59</v>
      </c>
      <c r="J143" s="39">
        <f t="shared" si="15"/>
        <v>-3.8327526132404179E-2</v>
      </c>
    </row>
    <row r="144" spans="1:10" x14ac:dyDescent="0.25">
      <c r="A144" s="124" t="s">
        <v>258</v>
      </c>
      <c r="B144" s="35">
        <v>18</v>
      </c>
      <c r="C144" s="36">
        <v>40</v>
      </c>
      <c r="D144" s="35">
        <v>70</v>
      </c>
      <c r="E144" s="36">
        <v>138</v>
      </c>
      <c r="F144" s="37"/>
      <c r="G144" s="35">
        <f t="shared" si="12"/>
        <v>-22</v>
      </c>
      <c r="H144" s="36">
        <f t="shared" si="13"/>
        <v>-68</v>
      </c>
      <c r="I144" s="38">
        <f t="shared" si="14"/>
        <v>-0.55000000000000004</v>
      </c>
      <c r="J144" s="39">
        <f t="shared" si="15"/>
        <v>-0.49275362318840582</v>
      </c>
    </row>
    <row r="145" spans="1:10" x14ac:dyDescent="0.25">
      <c r="A145" s="124" t="s">
        <v>391</v>
      </c>
      <c r="B145" s="35">
        <v>46</v>
      </c>
      <c r="C145" s="36">
        <v>24</v>
      </c>
      <c r="D145" s="35">
        <v>61</v>
      </c>
      <c r="E145" s="36">
        <v>60</v>
      </c>
      <c r="F145" s="37"/>
      <c r="G145" s="35">
        <f t="shared" si="12"/>
        <v>22</v>
      </c>
      <c r="H145" s="36">
        <f t="shared" si="13"/>
        <v>1</v>
      </c>
      <c r="I145" s="38">
        <f t="shared" si="14"/>
        <v>0.91666666666666663</v>
      </c>
      <c r="J145" s="39">
        <f t="shared" si="15"/>
        <v>1.6666666666666666E-2</v>
      </c>
    </row>
    <row r="146" spans="1:10" x14ac:dyDescent="0.25">
      <c r="A146" s="124" t="s">
        <v>433</v>
      </c>
      <c r="B146" s="35">
        <v>42</v>
      </c>
      <c r="C146" s="36">
        <v>17</v>
      </c>
      <c r="D146" s="35">
        <v>92</v>
      </c>
      <c r="E146" s="36">
        <v>63</v>
      </c>
      <c r="F146" s="37"/>
      <c r="G146" s="35">
        <f t="shared" si="12"/>
        <v>25</v>
      </c>
      <c r="H146" s="36">
        <f t="shared" si="13"/>
        <v>29</v>
      </c>
      <c r="I146" s="38">
        <f t="shared" si="14"/>
        <v>1.4705882352941178</v>
      </c>
      <c r="J146" s="39">
        <f t="shared" si="15"/>
        <v>0.46031746031746029</v>
      </c>
    </row>
    <row r="147" spans="1:10" x14ac:dyDescent="0.25">
      <c r="A147" s="124" t="s">
        <v>347</v>
      </c>
      <c r="B147" s="35">
        <v>62</v>
      </c>
      <c r="C147" s="36">
        <v>21</v>
      </c>
      <c r="D147" s="35">
        <v>114</v>
      </c>
      <c r="E147" s="36">
        <v>57</v>
      </c>
      <c r="F147" s="37"/>
      <c r="G147" s="35">
        <f t="shared" si="12"/>
        <v>41</v>
      </c>
      <c r="H147" s="36">
        <f t="shared" si="13"/>
        <v>57</v>
      </c>
      <c r="I147" s="38">
        <f t="shared" si="14"/>
        <v>1.9523809523809523</v>
      </c>
      <c r="J147" s="39">
        <f t="shared" si="15"/>
        <v>1</v>
      </c>
    </row>
    <row r="148" spans="1:10" s="52" customFormat="1" ht="13" x14ac:dyDescent="0.3">
      <c r="A148" s="148" t="s">
        <v>597</v>
      </c>
      <c r="B148" s="46">
        <v>412</v>
      </c>
      <c r="C148" s="47">
        <v>248</v>
      </c>
      <c r="D148" s="46">
        <v>764</v>
      </c>
      <c r="E148" s="47">
        <v>820</v>
      </c>
      <c r="F148" s="48"/>
      <c r="G148" s="46">
        <f t="shared" si="12"/>
        <v>164</v>
      </c>
      <c r="H148" s="47">
        <f t="shared" si="13"/>
        <v>-56</v>
      </c>
      <c r="I148" s="49">
        <f t="shared" si="14"/>
        <v>0.66129032258064513</v>
      </c>
      <c r="J148" s="50">
        <f t="shared" si="15"/>
        <v>-6.8292682926829273E-2</v>
      </c>
    </row>
    <row r="149" spans="1:10" x14ac:dyDescent="0.25">
      <c r="A149" s="147"/>
      <c r="B149" s="80"/>
      <c r="C149" s="81"/>
      <c r="D149" s="80"/>
      <c r="E149" s="81"/>
      <c r="F149" s="82"/>
      <c r="G149" s="80"/>
      <c r="H149" s="81"/>
      <c r="I149" s="94"/>
      <c r="J149" s="95"/>
    </row>
    <row r="150" spans="1:10" ht="13" x14ac:dyDescent="0.3">
      <c r="A150" s="118" t="s">
        <v>64</v>
      </c>
      <c r="B150" s="35"/>
      <c r="C150" s="36"/>
      <c r="D150" s="35"/>
      <c r="E150" s="36"/>
      <c r="F150" s="37"/>
      <c r="G150" s="35"/>
      <c r="H150" s="36"/>
      <c r="I150" s="38"/>
      <c r="J150" s="39"/>
    </row>
    <row r="151" spans="1:10" x14ac:dyDescent="0.25">
      <c r="A151" s="124" t="s">
        <v>229</v>
      </c>
      <c r="B151" s="35">
        <v>2</v>
      </c>
      <c r="C151" s="36">
        <v>0</v>
      </c>
      <c r="D151" s="35">
        <v>4</v>
      </c>
      <c r="E151" s="36">
        <v>0</v>
      </c>
      <c r="F151" s="37"/>
      <c r="G151" s="35">
        <f t="shared" ref="G151:G158" si="16">B151-C151</f>
        <v>2</v>
      </c>
      <c r="H151" s="36">
        <f t="shared" ref="H151:H158" si="17">D151-E151</f>
        <v>4</v>
      </c>
      <c r="I151" s="38" t="str">
        <f t="shared" ref="I151:I158" si="18">IF(C151=0, "-", IF(G151/C151&lt;10, G151/C151, "&gt;999%"))</f>
        <v>-</v>
      </c>
      <c r="J151" s="39" t="str">
        <f t="shared" ref="J151:J158" si="19">IF(E151=0, "-", IF(H151/E151&lt;10, H151/E151, "&gt;999%"))</f>
        <v>-</v>
      </c>
    </row>
    <row r="152" spans="1:10" x14ac:dyDescent="0.25">
      <c r="A152" s="124" t="s">
        <v>171</v>
      </c>
      <c r="B152" s="35">
        <v>1</v>
      </c>
      <c r="C152" s="36">
        <v>4</v>
      </c>
      <c r="D152" s="35">
        <v>4</v>
      </c>
      <c r="E152" s="36">
        <v>12</v>
      </c>
      <c r="F152" s="37"/>
      <c r="G152" s="35">
        <f t="shared" si="16"/>
        <v>-3</v>
      </c>
      <c r="H152" s="36">
        <f t="shared" si="17"/>
        <v>-8</v>
      </c>
      <c r="I152" s="38">
        <f t="shared" si="18"/>
        <v>-0.75</v>
      </c>
      <c r="J152" s="39">
        <f t="shared" si="19"/>
        <v>-0.66666666666666663</v>
      </c>
    </row>
    <row r="153" spans="1:10" x14ac:dyDescent="0.25">
      <c r="A153" s="124" t="s">
        <v>195</v>
      </c>
      <c r="B153" s="35">
        <v>27</v>
      </c>
      <c r="C153" s="36">
        <v>40</v>
      </c>
      <c r="D153" s="35">
        <v>105</v>
      </c>
      <c r="E153" s="36">
        <v>136</v>
      </c>
      <c r="F153" s="37"/>
      <c r="G153" s="35">
        <f t="shared" si="16"/>
        <v>-13</v>
      </c>
      <c r="H153" s="36">
        <f t="shared" si="17"/>
        <v>-31</v>
      </c>
      <c r="I153" s="38">
        <f t="shared" si="18"/>
        <v>-0.32500000000000001</v>
      </c>
      <c r="J153" s="39">
        <f t="shared" si="19"/>
        <v>-0.22794117647058823</v>
      </c>
    </row>
    <row r="154" spans="1:10" x14ac:dyDescent="0.25">
      <c r="A154" s="124" t="s">
        <v>392</v>
      </c>
      <c r="B154" s="35">
        <v>32</v>
      </c>
      <c r="C154" s="36">
        <v>86</v>
      </c>
      <c r="D154" s="35">
        <v>146</v>
      </c>
      <c r="E154" s="36">
        <v>216</v>
      </c>
      <c r="F154" s="37"/>
      <c r="G154" s="35">
        <f t="shared" si="16"/>
        <v>-54</v>
      </c>
      <c r="H154" s="36">
        <f t="shared" si="17"/>
        <v>-70</v>
      </c>
      <c r="I154" s="38">
        <f t="shared" si="18"/>
        <v>-0.62790697674418605</v>
      </c>
      <c r="J154" s="39">
        <f t="shared" si="19"/>
        <v>-0.32407407407407407</v>
      </c>
    </row>
    <row r="155" spans="1:10" x14ac:dyDescent="0.25">
      <c r="A155" s="124" t="s">
        <v>359</v>
      </c>
      <c r="B155" s="35">
        <v>39</v>
      </c>
      <c r="C155" s="36">
        <v>71</v>
      </c>
      <c r="D155" s="35">
        <v>155</v>
      </c>
      <c r="E155" s="36">
        <v>199</v>
      </c>
      <c r="F155" s="37"/>
      <c r="G155" s="35">
        <f t="shared" si="16"/>
        <v>-32</v>
      </c>
      <c r="H155" s="36">
        <f t="shared" si="17"/>
        <v>-44</v>
      </c>
      <c r="I155" s="38">
        <f t="shared" si="18"/>
        <v>-0.45070422535211269</v>
      </c>
      <c r="J155" s="39">
        <f t="shared" si="19"/>
        <v>-0.22110552763819097</v>
      </c>
    </row>
    <row r="156" spans="1:10" x14ac:dyDescent="0.25">
      <c r="A156" s="124" t="s">
        <v>172</v>
      </c>
      <c r="B156" s="35">
        <v>16</v>
      </c>
      <c r="C156" s="36">
        <v>41</v>
      </c>
      <c r="D156" s="35">
        <v>80</v>
      </c>
      <c r="E156" s="36">
        <v>108</v>
      </c>
      <c r="F156" s="37"/>
      <c r="G156" s="35">
        <f t="shared" si="16"/>
        <v>-25</v>
      </c>
      <c r="H156" s="36">
        <f t="shared" si="17"/>
        <v>-28</v>
      </c>
      <c r="I156" s="38">
        <f t="shared" si="18"/>
        <v>-0.6097560975609756</v>
      </c>
      <c r="J156" s="39">
        <f t="shared" si="19"/>
        <v>-0.25925925925925924</v>
      </c>
    </row>
    <row r="157" spans="1:10" x14ac:dyDescent="0.25">
      <c r="A157" s="124" t="s">
        <v>283</v>
      </c>
      <c r="B157" s="35">
        <v>2</v>
      </c>
      <c r="C157" s="36">
        <v>2</v>
      </c>
      <c r="D157" s="35">
        <v>11</v>
      </c>
      <c r="E157" s="36">
        <v>12</v>
      </c>
      <c r="F157" s="37"/>
      <c r="G157" s="35">
        <f t="shared" si="16"/>
        <v>0</v>
      </c>
      <c r="H157" s="36">
        <f t="shared" si="17"/>
        <v>-1</v>
      </c>
      <c r="I157" s="38">
        <f t="shared" si="18"/>
        <v>0</v>
      </c>
      <c r="J157" s="39">
        <f t="shared" si="19"/>
        <v>-8.3333333333333329E-2</v>
      </c>
    </row>
    <row r="158" spans="1:10" s="52" customFormat="1" ht="13" x14ac:dyDescent="0.3">
      <c r="A158" s="148" t="s">
        <v>598</v>
      </c>
      <c r="B158" s="46">
        <v>119</v>
      </c>
      <c r="C158" s="47">
        <v>244</v>
      </c>
      <c r="D158" s="46">
        <v>505</v>
      </c>
      <c r="E158" s="47">
        <v>683</v>
      </c>
      <c r="F158" s="48"/>
      <c r="G158" s="46">
        <f t="shared" si="16"/>
        <v>-125</v>
      </c>
      <c r="H158" s="47">
        <f t="shared" si="17"/>
        <v>-178</v>
      </c>
      <c r="I158" s="49">
        <f t="shared" si="18"/>
        <v>-0.51229508196721307</v>
      </c>
      <c r="J158" s="50">
        <f t="shared" si="19"/>
        <v>-0.26061493411420206</v>
      </c>
    </row>
    <row r="159" spans="1:10" x14ac:dyDescent="0.25">
      <c r="A159" s="147"/>
      <c r="B159" s="80"/>
      <c r="C159" s="81"/>
      <c r="D159" s="80"/>
      <c r="E159" s="81"/>
      <c r="F159" s="82"/>
      <c r="G159" s="80"/>
      <c r="H159" s="81"/>
      <c r="I159" s="94"/>
      <c r="J159" s="95"/>
    </row>
    <row r="160" spans="1:10" ht="13" x14ac:dyDescent="0.3">
      <c r="A160" s="118" t="s">
        <v>65</v>
      </c>
      <c r="B160" s="35"/>
      <c r="C160" s="36"/>
      <c r="D160" s="35"/>
      <c r="E160" s="36"/>
      <c r="F160" s="37"/>
      <c r="G160" s="35"/>
      <c r="H160" s="36"/>
      <c r="I160" s="38"/>
      <c r="J160" s="39"/>
    </row>
    <row r="161" spans="1:10" x14ac:dyDescent="0.25">
      <c r="A161" s="124" t="s">
        <v>173</v>
      </c>
      <c r="B161" s="35">
        <v>0</v>
      </c>
      <c r="C161" s="36">
        <v>48</v>
      </c>
      <c r="D161" s="35">
        <v>0</v>
      </c>
      <c r="E161" s="36">
        <v>150</v>
      </c>
      <c r="F161" s="37"/>
      <c r="G161" s="35">
        <f t="shared" ref="G161:G173" si="20">B161-C161</f>
        <v>-48</v>
      </c>
      <c r="H161" s="36">
        <f t="shared" ref="H161:H173" si="21">D161-E161</f>
        <v>-150</v>
      </c>
      <c r="I161" s="38">
        <f t="shared" ref="I161:I173" si="22">IF(C161=0, "-", IF(G161/C161&lt;10, G161/C161, "&gt;999%"))</f>
        <v>-1</v>
      </c>
      <c r="J161" s="39">
        <f t="shared" ref="J161:J173" si="23">IF(E161=0, "-", IF(H161/E161&lt;10, H161/E161, "&gt;999%"))</f>
        <v>-1</v>
      </c>
    </row>
    <row r="162" spans="1:10" x14ac:dyDescent="0.25">
      <c r="A162" s="124" t="s">
        <v>196</v>
      </c>
      <c r="B162" s="35">
        <v>14</v>
      </c>
      <c r="C162" s="36">
        <v>20</v>
      </c>
      <c r="D162" s="35">
        <v>38</v>
      </c>
      <c r="E162" s="36">
        <v>55</v>
      </c>
      <c r="F162" s="37"/>
      <c r="G162" s="35">
        <f t="shared" si="20"/>
        <v>-6</v>
      </c>
      <c r="H162" s="36">
        <f t="shared" si="21"/>
        <v>-17</v>
      </c>
      <c r="I162" s="38">
        <f t="shared" si="22"/>
        <v>-0.3</v>
      </c>
      <c r="J162" s="39">
        <f t="shared" si="23"/>
        <v>-0.30909090909090908</v>
      </c>
    </row>
    <row r="163" spans="1:10" x14ac:dyDescent="0.25">
      <c r="A163" s="124" t="s">
        <v>197</v>
      </c>
      <c r="B163" s="35">
        <v>90</v>
      </c>
      <c r="C163" s="36">
        <v>75</v>
      </c>
      <c r="D163" s="35">
        <v>231</v>
      </c>
      <c r="E163" s="36">
        <v>268</v>
      </c>
      <c r="F163" s="37"/>
      <c r="G163" s="35">
        <f t="shared" si="20"/>
        <v>15</v>
      </c>
      <c r="H163" s="36">
        <f t="shared" si="21"/>
        <v>-37</v>
      </c>
      <c r="I163" s="38">
        <f t="shared" si="22"/>
        <v>0.2</v>
      </c>
      <c r="J163" s="39">
        <f t="shared" si="23"/>
        <v>-0.13805970149253732</v>
      </c>
    </row>
    <row r="164" spans="1:10" x14ac:dyDescent="0.25">
      <c r="A164" s="124" t="s">
        <v>500</v>
      </c>
      <c r="B164" s="35">
        <v>11</v>
      </c>
      <c r="C164" s="36">
        <v>14</v>
      </c>
      <c r="D164" s="35">
        <v>25</v>
      </c>
      <c r="E164" s="36">
        <v>52</v>
      </c>
      <c r="F164" s="37"/>
      <c r="G164" s="35">
        <f t="shared" si="20"/>
        <v>-3</v>
      </c>
      <c r="H164" s="36">
        <f t="shared" si="21"/>
        <v>-27</v>
      </c>
      <c r="I164" s="38">
        <f t="shared" si="22"/>
        <v>-0.21428571428571427</v>
      </c>
      <c r="J164" s="39">
        <f t="shared" si="23"/>
        <v>-0.51923076923076927</v>
      </c>
    </row>
    <row r="165" spans="1:10" x14ac:dyDescent="0.25">
      <c r="A165" s="124" t="s">
        <v>284</v>
      </c>
      <c r="B165" s="35">
        <v>4</v>
      </c>
      <c r="C165" s="36">
        <v>3</v>
      </c>
      <c r="D165" s="35">
        <v>8</v>
      </c>
      <c r="E165" s="36">
        <v>10</v>
      </c>
      <c r="F165" s="37"/>
      <c r="G165" s="35">
        <f t="shared" si="20"/>
        <v>1</v>
      </c>
      <c r="H165" s="36">
        <f t="shared" si="21"/>
        <v>-2</v>
      </c>
      <c r="I165" s="38">
        <f t="shared" si="22"/>
        <v>0.33333333333333331</v>
      </c>
      <c r="J165" s="39">
        <f t="shared" si="23"/>
        <v>-0.2</v>
      </c>
    </row>
    <row r="166" spans="1:10" x14ac:dyDescent="0.25">
      <c r="A166" s="124" t="s">
        <v>198</v>
      </c>
      <c r="B166" s="35">
        <v>6</v>
      </c>
      <c r="C166" s="36">
        <v>3</v>
      </c>
      <c r="D166" s="35">
        <v>14</v>
      </c>
      <c r="E166" s="36">
        <v>10</v>
      </c>
      <c r="F166" s="37"/>
      <c r="G166" s="35">
        <f t="shared" si="20"/>
        <v>3</v>
      </c>
      <c r="H166" s="36">
        <f t="shared" si="21"/>
        <v>4</v>
      </c>
      <c r="I166" s="38">
        <f t="shared" si="22"/>
        <v>1</v>
      </c>
      <c r="J166" s="39">
        <f t="shared" si="23"/>
        <v>0.4</v>
      </c>
    </row>
    <row r="167" spans="1:10" x14ac:dyDescent="0.25">
      <c r="A167" s="124" t="s">
        <v>360</v>
      </c>
      <c r="B167" s="35">
        <v>54</v>
      </c>
      <c r="C167" s="36">
        <v>31</v>
      </c>
      <c r="D167" s="35">
        <v>158</v>
      </c>
      <c r="E167" s="36">
        <v>115</v>
      </c>
      <c r="F167" s="37"/>
      <c r="G167" s="35">
        <f t="shared" si="20"/>
        <v>23</v>
      </c>
      <c r="H167" s="36">
        <f t="shared" si="21"/>
        <v>43</v>
      </c>
      <c r="I167" s="38">
        <f t="shared" si="22"/>
        <v>0.74193548387096775</v>
      </c>
      <c r="J167" s="39">
        <f t="shared" si="23"/>
        <v>0.37391304347826088</v>
      </c>
    </row>
    <row r="168" spans="1:10" x14ac:dyDescent="0.25">
      <c r="A168" s="124" t="s">
        <v>434</v>
      </c>
      <c r="B168" s="35">
        <v>6</v>
      </c>
      <c r="C168" s="36">
        <v>19</v>
      </c>
      <c r="D168" s="35">
        <v>51</v>
      </c>
      <c r="E168" s="36">
        <v>56</v>
      </c>
      <c r="F168" s="37"/>
      <c r="G168" s="35">
        <f t="shared" si="20"/>
        <v>-13</v>
      </c>
      <c r="H168" s="36">
        <f t="shared" si="21"/>
        <v>-5</v>
      </c>
      <c r="I168" s="38">
        <f t="shared" si="22"/>
        <v>-0.68421052631578949</v>
      </c>
      <c r="J168" s="39">
        <f t="shared" si="23"/>
        <v>-8.9285714285714288E-2</v>
      </c>
    </row>
    <row r="169" spans="1:10" x14ac:dyDescent="0.25">
      <c r="A169" s="124" t="s">
        <v>230</v>
      </c>
      <c r="B169" s="35">
        <v>0</v>
      </c>
      <c r="C169" s="36">
        <v>0</v>
      </c>
      <c r="D169" s="35">
        <v>0</v>
      </c>
      <c r="E169" s="36">
        <v>3</v>
      </c>
      <c r="F169" s="37"/>
      <c r="G169" s="35">
        <f t="shared" si="20"/>
        <v>0</v>
      </c>
      <c r="H169" s="36">
        <f t="shared" si="21"/>
        <v>-3</v>
      </c>
      <c r="I169" s="38" t="str">
        <f t="shared" si="22"/>
        <v>-</v>
      </c>
      <c r="J169" s="39">
        <f t="shared" si="23"/>
        <v>-1</v>
      </c>
    </row>
    <row r="170" spans="1:10" x14ac:dyDescent="0.25">
      <c r="A170" s="124" t="s">
        <v>393</v>
      </c>
      <c r="B170" s="35">
        <v>57</v>
      </c>
      <c r="C170" s="36">
        <v>82</v>
      </c>
      <c r="D170" s="35">
        <v>189</v>
      </c>
      <c r="E170" s="36">
        <v>232</v>
      </c>
      <c r="F170" s="37"/>
      <c r="G170" s="35">
        <f t="shared" si="20"/>
        <v>-25</v>
      </c>
      <c r="H170" s="36">
        <f t="shared" si="21"/>
        <v>-43</v>
      </c>
      <c r="I170" s="38">
        <f t="shared" si="22"/>
        <v>-0.3048780487804878</v>
      </c>
      <c r="J170" s="39">
        <f t="shared" si="23"/>
        <v>-0.18534482758620691</v>
      </c>
    </row>
    <row r="171" spans="1:10" x14ac:dyDescent="0.25">
      <c r="A171" s="124" t="s">
        <v>303</v>
      </c>
      <c r="B171" s="35">
        <v>3</v>
      </c>
      <c r="C171" s="36">
        <v>0</v>
      </c>
      <c r="D171" s="35">
        <v>7</v>
      </c>
      <c r="E171" s="36">
        <v>0</v>
      </c>
      <c r="F171" s="37"/>
      <c r="G171" s="35">
        <f t="shared" si="20"/>
        <v>3</v>
      </c>
      <c r="H171" s="36">
        <f t="shared" si="21"/>
        <v>7</v>
      </c>
      <c r="I171" s="38" t="str">
        <f t="shared" si="22"/>
        <v>-</v>
      </c>
      <c r="J171" s="39" t="str">
        <f t="shared" si="23"/>
        <v>-</v>
      </c>
    </row>
    <row r="172" spans="1:10" x14ac:dyDescent="0.25">
      <c r="A172" s="124" t="s">
        <v>348</v>
      </c>
      <c r="B172" s="35">
        <v>25</v>
      </c>
      <c r="C172" s="36">
        <v>0</v>
      </c>
      <c r="D172" s="35">
        <v>62</v>
      </c>
      <c r="E172" s="36">
        <v>0</v>
      </c>
      <c r="F172" s="37"/>
      <c r="G172" s="35">
        <f t="shared" si="20"/>
        <v>25</v>
      </c>
      <c r="H172" s="36">
        <f t="shared" si="21"/>
        <v>62</v>
      </c>
      <c r="I172" s="38" t="str">
        <f t="shared" si="22"/>
        <v>-</v>
      </c>
      <c r="J172" s="39" t="str">
        <f t="shared" si="23"/>
        <v>-</v>
      </c>
    </row>
    <row r="173" spans="1:10" s="52" customFormat="1" ht="13" x14ac:dyDescent="0.3">
      <c r="A173" s="148" t="s">
        <v>599</v>
      </c>
      <c r="B173" s="46">
        <v>270</v>
      </c>
      <c r="C173" s="47">
        <v>295</v>
      </c>
      <c r="D173" s="46">
        <v>783</v>
      </c>
      <c r="E173" s="47">
        <v>951</v>
      </c>
      <c r="F173" s="48"/>
      <c r="G173" s="46">
        <f t="shared" si="20"/>
        <v>-25</v>
      </c>
      <c r="H173" s="47">
        <f t="shared" si="21"/>
        <v>-168</v>
      </c>
      <c r="I173" s="49">
        <f t="shared" si="22"/>
        <v>-8.4745762711864403E-2</v>
      </c>
      <c r="J173" s="50">
        <f t="shared" si="23"/>
        <v>-0.17665615141955837</v>
      </c>
    </row>
    <row r="174" spans="1:10" x14ac:dyDescent="0.25">
      <c r="A174" s="147"/>
      <c r="B174" s="80"/>
      <c r="C174" s="81"/>
      <c r="D174" s="80"/>
      <c r="E174" s="81"/>
      <c r="F174" s="82"/>
      <c r="G174" s="80"/>
      <c r="H174" s="81"/>
      <c r="I174" s="94"/>
      <c r="J174" s="95"/>
    </row>
    <row r="175" spans="1:10" ht="13" x14ac:dyDescent="0.3">
      <c r="A175" s="118" t="s">
        <v>101</v>
      </c>
      <c r="B175" s="35"/>
      <c r="C175" s="36"/>
      <c r="D175" s="35"/>
      <c r="E175" s="36"/>
      <c r="F175" s="37"/>
      <c r="G175" s="35"/>
      <c r="H175" s="36"/>
      <c r="I175" s="38"/>
      <c r="J175" s="39"/>
    </row>
    <row r="176" spans="1:10" x14ac:dyDescent="0.25">
      <c r="A176" s="124" t="s">
        <v>543</v>
      </c>
      <c r="B176" s="35">
        <v>0</v>
      </c>
      <c r="C176" s="36">
        <v>0</v>
      </c>
      <c r="D176" s="35">
        <v>1</v>
      </c>
      <c r="E176" s="36">
        <v>1</v>
      </c>
      <c r="F176" s="37"/>
      <c r="G176" s="35">
        <f>B176-C176</f>
        <v>0</v>
      </c>
      <c r="H176" s="36">
        <f>D176-E176</f>
        <v>0</v>
      </c>
      <c r="I176" s="38" t="str">
        <f>IF(C176=0, "-", IF(G176/C176&lt;10, G176/C176, "&gt;999%"))</f>
        <v>-</v>
      </c>
      <c r="J176" s="39">
        <f>IF(E176=0, "-", IF(H176/E176&lt;10, H176/E176, "&gt;999%"))</f>
        <v>0</v>
      </c>
    </row>
    <row r="177" spans="1:10" s="52" customFormat="1" ht="13" x14ac:dyDescent="0.3">
      <c r="A177" s="148" t="s">
        <v>600</v>
      </c>
      <c r="B177" s="46">
        <v>0</v>
      </c>
      <c r="C177" s="47">
        <v>0</v>
      </c>
      <c r="D177" s="46">
        <v>1</v>
      </c>
      <c r="E177" s="47">
        <v>1</v>
      </c>
      <c r="F177" s="48"/>
      <c r="G177" s="46">
        <f>B177-C177</f>
        <v>0</v>
      </c>
      <c r="H177" s="47">
        <f>D177-E177</f>
        <v>0</v>
      </c>
      <c r="I177" s="49" t="str">
        <f>IF(C177=0, "-", IF(G177/C177&lt;10, G177/C177, "&gt;999%"))</f>
        <v>-</v>
      </c>
      <c r="J177" s="50">
        <f>IF(E177=0, "-", IF(H177/E177&lt;10, H177/E177, "&gt;999%"))</f>
        <v>0</v>
      </c>
    </row>
    <row r="178" spans="1:10" x14ac:dyDescent="0.25">
      <c r="A178" s="147"/>
      <c r="B178" s="80"/>
      <c r="C178" s="81"/>
      <c r="D178" s="80"/>
      <c r="E178" s="81"/>
      <c r="F178" s="82"/>
      <c r="G178" s="80"/>
      <c r="H178" s="81"/>
      <c r="I178" s="94"/>
      <c r="J178" s="95"/>
    </row>
    <row r="179" spans="1:10" ht="13" x14ac:dyDescent="0.3">
      <c r="A179" s="118" t="s">
        <v>66</v>
      </c>
      <c r="B179" s="35"/>
      <c r="C179" s="36"/>
      <c r="D179" s="35"/>
      <c r="E179" s="36"/>
      <c r="F179" s="37"/>
      <c r="G179" s="35"/>
      <c r="H179" s="36"/>
      <c r="I179" s="38"/>
      <c r="J179" s="39"/>
    </row>
    <row r="180" spans="1:10" x14ac:dyDescent="0.25">
      <c r="A180" s="124" t="s">
        <v>380</v>
      </c>
      <c r="B180" s="35">
        <v>0</v>
      </c>
      <c r="C180" s="36">
        <v>0</v>
      </c>
      <c r="D180" s="35">
        <v>0</v>
      </c>
      <c r="E180" s="36">
        <v>1</v>
      </c>
      <c r="F180" s="37"/>
      <c r="G180" s="35">
        <f>B180-C180</f>
        <v>0</v>
      </c>
      <c r="H180" s="36">
        <f>D180-E180</f>
        <v>-1</v>
      </c>
      <c r="I180" s="38" t="str">
        <f>IF(C180=0, "-", IF(G180/C180&lt;10, G180/C180, "&gt;999%"))</f>
        <v>-</v>
      </c>
      <c r="J180" s="39">
        <f>IF(E180=0, "-", IF(H180/E180&lt;10, H180/E180, "&gt;999%"))</f>
        <v>-1</v>
      </c>
    </row>
    <row r="181" spans="1:10" x14ac:dyDescent="0.25">
      <c r="A181" s="124" t="s">
        <v>317</v>
      </c>
      <c r="B181" s="35">
        <v>0</v>
      </c>
      <c r="C181" s="36">
        <v>0</v>
      </c>
      <c r="D181" s="35">
        <v>0</v>
      </c>
      <c r="E181" s="36">
        <v>2</v>
      </c>
      <c r="F181" s="37"/>
      <c r="G181" s="35">
        <f>B181-C181</f>
        <v>0</v>
      </c>
      <c r="H181" s="36">
        <f>D181-E181</f>
        <v>-2</v>
      </c>
      <c r="I181" s="38" t="str">
        <f>IF(C181=0, "-", IF(G181/C181&lt;10, G181/C181, "&gt;999%"))</f>
        <v>-</v>
      </c>
      <c r="J181" s="39">
        <f>IF(E181=0, "-", IF(H181/E181&lt;10, H181/E181, "&gt;999%"))</f>
        <v>-1</v>
      </c>
    </row>
    <row r="182" spans="1:10" s="52" customFormat="1" ht="13" x14ac:dyDescent="0.3">
      <c r="A182" s="148" t="s">
        <v>601</v>
      </c>
      <c r="B182" s="46">
        <v>0</v>
      </c>
      <c r="C182" s="47">
        <v>0</v>
      </c>
      <c r="D182" s="46">
        <v>0</v>
      </c>
      <c r="E182" s="47">
        <v>3</v>
      </c>
      <c r="F182" s="48"/>
      <c r="G182" s="46">
        <f>B182-C182</f>
        <v>0</v>
      </c>
      <c r="H182" s="47">
        <f>D182-E182</f>
        <v>-3</v>
      </c>
      <c r="I182" s="49" t="str">
        <f>IF(C182=0, "-", IF(G182/C182&lt;10, G182/C182, "&gt;999%"))</f>
        <v>-</v>
      </c>
      <c r="J182" s="50">
        <f>IF(E182=0, "-", IF(H182/E182&lt;10, H182/E182, "&gt;999%"))</f>
        <v>-1</v>
      </c>
    </row>
    <row r="183" spans="1:10" x14ac:dyDescent="0.25">
      <c r="A183" s="147"/>
      <c r="B183" s="80"/>
      <c r="C183" s="81"/>
      <c r="D183" s="80"/>
      <c r="E183" s="81"/>
      <c r="F183" s="82"/>
      <c r="G183" s="80"/>
      <c r="H183" s="81"/>
      <c r="I183" s="94"/>
      <c r="J183" s="95"/>
    </row>
    <row r="184" spans="1:10" ht="13" x14ac:dyDescent="0.3">
      <c r="A184" s="118" t="s">
        <v>102</v>
      </c>
      <c r="B184" s="35"/>
      <c r="C184" s="36"/>
      <c r="D184" s="35"/>
      <c r="E184" s="36"/>
      <c r="F184" s="37"/>
      <c r="G184" s="35"/>
      <c r="H184" s="36"/>
      <c r="I184" s="38"/>
      <c r="J184" s="39"/>
    </row>
    <row r="185" spans="1:10" x14ac:dyDescent="0.25">
      <c r="A185" s="124" t="s">
        <v>566</v>
      </c>
      <c r="B185" s="35">
        <v>12</v>
      </c>
      <c r="C185" s="36">
        <v>5</v>
      </c>
      <c r="D185" s="35">
        <v>39</v>
      </c>
      <c r="E185" s="36">
        <v>23</v>
      </c>
      <c r="F185" s="37"/>
      <c r="G185" s="35">
        <f>B185-C185</f>
        <v>7</v>
      </c>
      <c r="H185" s="36">
        <f>D185-E185</f>
        <v>16</v>
      </c>
      <c r="I185" s="38">
        <f>IF(C185=0, "-", IF(G185/C185&lt;10, G185/C185, "&gt;999%"))</f>
        <v>1.4</v>
      </c>
      <c r="J185" s="39">
        <f>IF(E185=0, "-", IF(H185/E185&lt;10, H185/E185, "&gt;999%"))</f>
        <v>0.69565217391304346</v>
      </c>
    </row>
    <row r="186" spans="1:10" x14ac:dyDescent="0.25">
      <c r="A186" s="124" t="s">
        <v>544</v>
      </c>
      <c r="B186" s="35">
        <v>24</v>
      </c>
      <c r="C186" s="36">
        <v>28</v>
      </c>
      <c r="D186" s="35">
        <v>64</v>
      </c>
      <c r="E186" s="36">
        <v>67</v>
      </c>
      <c r="F186" s="37"/>
      <c r="G186" s="35">
        <f>B186-C186</f>
        <v>-4</v>
      </c>
      <c r="H186" s="36">
        <f>D186-E186</f>
        <v>-3</v>
      </c>
      <c r="I186" s="38">
        <f>IF(C186=0, "-", IF(G186/C186&lt;10, G186/C186, "&gt;999%"))</f>
        <v>-0.14285714285714285</v>
      </c>
      <c r="J186" s="39">
        <f>IF(E186=0, "-", IF(H186/E186&lt;10, H186/E186, "&gt;999%"))</f>
        <v>-4.4776119402985072E-2</v>
      </c>
    </row>
    <row r="187" spans="1:10" x14ac:dyDescent="0.25">
      <c r="A187" s="124" t="s">
        <v>554</v>
      </c>
      <c r="B187" s="35">
        <v>10</v>
      </c>
      <c r="C187" s="36">
        <v>15</v>
      </c>
      <c r="D187" s="35">
        <v>36</v>
      </c>
      <c r="E187" s="36">
        <v>31</v>
      </c>
      <c r="F187" s="37"/>
      <c r="G187" s="35">
        <f>B187-C187</f>
        <v>-5</v>
      </c>
      <c r="H187" s="36">
        <f>D187-E187</f>
        <v>5</v>
      </c>
      <c r="I187" s="38">
        <f>IF(C187=0, "-", IF(G187/C187&lt;10, G187/C187, "&gt;999%"))</f>
        <v>-0.33333333333333331</v>
      </c>
      <c r="J187" s="39">
        <f>IF(E187=0, "-", IF(H187/E187&lt;10, H187/E187, "&gt;999%"))</f>
        <v>0.16129032258064516</v>
      </c>
    </row>
    <row r="188" spans="1:10" s="52" customFormat="1" ht="13" x14ac:dyDescent="0.3">
      <c r="A188" s="148" t="s">
        <v>602</v>
      </c>
      <c r="B188" s="46">
        <v>46</v>
      </c>
      <c r="C188" s="47">
        <v>48</v>
      </c>
      <c r="D188" s="46">
        <v>139</v>
      </c>
      <c r="E188" s="47">
        <v>121</v>
      </c>
      <c r="F188" s="48"/>
      <c r="G188" s="46">
        <f>B188-C188</f>
        <v>-2</v>
      </c>
      <c r="H188" s="47">
        <f>D188-E188</f>
        <v>18</v>
      </c>
      <c r="I188" s="49">
        <f>IF(C188=0, "-", IF(G188/C188&lt;10, G188/C188, "&gt;999%"))</f>
        <v>-4.1666666666666664E-2</v>
      </c>
      <c r="J188" s="50">
        <f>IF(E188=0, "-", IF(H188/E188&lt;10, H188/E188, "&gt;999%"))</f>
        <v>0.1487603305785124</v>
      </c>
    </row>
    <row r="189" spans="1:10" x14ac:dyDescent="0.25">
      <c r="A189" s="147"/>
      <c r="B189" s="80"/>
      <c r="C189" s="81"/>
      <c r="D189" s="80"/>
      <c r="E189" s="81"/>
      <c r="F189" s="82"/>
      <c r="G189" s="80"/>
      <c r="H189" s="81"/>
      <c r="I189" s="94"/>
      <c r="J189" s="95"/>
    </row>
    <row r="190" spans="1:10" ht="13" x14ac:dyDescent="0.3">
      <c r="A190" s="118" t="s">
        <v>67</v>
      </c>
      <c r="B190" s="35"/>
      <c r="C190" s="36"/>
      <c r="D190" s="35"/>
      <c r="E190" s="36"/>
      <c r="F190" s="37"/>
      <c r="G190" s="35"/>
      <c r="H190" s="36"/>
      <c r="I190" s="38"/>
      <c r="J190" s="39"/>
    </row>
    <row r="191" spans="1:10" x14ac:dyDescent="0.25">
      <c r="A191" s="124" t="s">
        <v>512</v>
      </c>
      <c r="B191" s="35">
        <v>17</v>
      </c>
      <c r="C191" s="36">
        <v>41</v>
      </c>
      <c r="D191" s="35">
        <v>36</v>
      </c>
      <c r="E191" s="36">
        <v>62</v>
      </c>
      <c r="F191" s="37"/>
      <c r="G191" s="35">
        <f>B191-C191</f>
        <v>-24</v>
      </c>
      <c r="H191" s="36">
        <f>D191-E191</f>
        <v>-26</v>
      </c>
      <c r="I191" s="38">
        <f>IF(C191=0, "-", IF(G191/C191&lt;10, G191/C191, "&gt;999%"))</f>
        <v>-0.58536585365853655</v>
      </c>
      <c r="J191" s="39">
        <f>IF(E191=0, "-", IF(H191/E191&lt;10, H191/E191, "&gt;999%"))</f>
        <v>-0.41935483870967744</v>
      </c>
    </row>
    <row r="192" spans="1:10" x14ac:dyDescent="0.25">
      <c r="A192" s="124" t="s">
        <v>522</v>
      </c>
      <c r="B192" s="35">
        <v>62</v>
      </c>
      <c r="C192" s="36">
        <v>85</v>
      </c>
      <c r="D192" s="35">
        <v>147</v>
      </c>
      <c r="E192" s="36">
        <v>175</v>
      </c>
      <c r="F192" s="37"/>
      <c r="G192" s="35">
        <f>B192-C192</f>
        <v>-23</v>
      </c>
      <c r="H192" s="36">
        <f>D192-E192</f>
        <v>-28</v>
      </c>
      <c r="I192" s="38">
        <f>IF(C192=0, "-", IF(G192/C192&lt;10, G192/C192, "&gt;999%"))</f>
        <v>-0.27058823529411763</v>
      </c>
      <c r="J192" s="39">
        <f>IF(E192=0, "-", IF(H192/E192&lt;10, H192/E192, "&gt;999%"))</f>
        <v>-0.16</v>
      </c>
    </row>
    <row r="193" spans="1:10" x14ac:dyDescent="0.25">
      <c r="A193" s="124" t="s">
        <v>435</v>
      </c>
      <c r="B193" s="35">
        <v>47</v>
      </c>
      <c r="C193" s="36">
        <v>78</v>
      </c>
      <c r="D193" s="35">
        <v>128</v>
      </c>
      <c r="E193" s="36">
        <v>172</v>
      </c>
      <c r="F193" s="37"/>
      <c r="G193" s="35">
        <f>B193-C193</f>
        <v>-31</v>
      </c>
      <c r="H193" s="36">
        <f>D193-E193</f>
        <v>-44</v>
      </c>
      <c r="I193" s="38">
        <f>IF(C193=0, "-", IF(G193/C193&lt;10, G193/C193, "&gt;999%"))</f>
        <v>-0.39743589743589741</v>
      </c>
      <c r="J193" s="39">
        <f>IF(E193=0, "-", IF(H193/E193&lt;10, H193/E193, "&gt;999%"))</f>
        <v>-0.2558139534883721</v>
      </c>
    </row>
    <row r="194" spans="1:10" s="52" customFormat="1" ht="13" x14ac:dyDescent="0.3">
      <c r="A194" s="148" t="s">
        <v>603</v>
      </c>
      <c r="B194" s="46">
        <v>126</v>
      </c>
      <c r="C194" s="47">
        <v>204</v>
      </c>
      <c r="D194" s="46">
        <v>311</v>
      </c>
      <c r="E194" s="47">
        <v>409</v>
      </c>
      <c r="F194" s="48"/>
      <c r="G194" s="46">
        <f>B194-C194</f>
        <v>-78</v>
      </c>
      <c r="H194" s="47">
        <f>D194-E194</f>
        <v>-98</v>
      </c>
      <c r="I194" s="49">
        <f>IF(C194=0, "-", IF(G194/C194&lt;10, G194/C194, "&gt;999%"))</f>
        <v>-0.38235294117647056</v>
      </c>
      <c r="J194" s="50">
        <f>IF(E194=0, "-", IF(H194/E194&lt;10, H194/E194, "&gt;999%"))</f>
        <v>-0.23960880195599021</v>
      </c>
    </row>
    <row r="195" spans="1:10" x14ac:dyDescent="0.25">
      <c r="A195" s="147"/>
      <c r="B195" s="80"/>
      <c r="C195" s="81"/>
      <c r="D195" s="80"/>
      <c r="E195" s="81"/>
      <c r="F195" s="82"/>
      <c r="G195" s="80"/>
      <c r="H195" s="81"/>
      <c r="I195" s="94"/>
      <c r="J195" s="95"/>
    </row>
    <row r="196" spans="1:10" ht="13" x14ac:dyDescent="0.3">
      <c r="A196" s="118" t="s">
        <v>68</v>
      </c>
      <c r="B196" s="35"/>
      <c r="C196" s="36"/>
      <c r="D196" s="35"/>
      <c r="E196" s="36"/>
      <c r="F196" s="37"/>
      <c r="G196" s="35"/>
      <c r="H196" s="36"/>
      <c r="I196" s="38"/>
      <c r="J196" s="39"/>
    </row>
    <row r="197" spans="1:10" x14ac:dyDescent="0.25">
      <c r="A197" s="124" t="s">
        <v>567</v>
      </c>
      <c r="B197" s="35">
        <v>1</v>
      </c>
      <c r="C197" s="36">
        <v>3</v>
      </c>
      <c r="D197" s="35">
        <v>4</v>
      </c>
      <c r="E197" s="36">
        <v>7</v>
      </c>
      <c r="F197" s="37"/>
      <c r="G197" s="35">
        <f>B197-C197</f>
        <v>-2</v>
      </c>
      <c r="H197" s="36">
        <f>D197-E197</f>
        <v>-3</v>
      </c>
      <c r="I197" s="38">
        <f>IF(C197=0, "-", IF(G197/C197&lt;10, G197/C197, "&gt;999%"))</f>
        <v>-0.66666666666666663</v>
      </c>
      <c r="J197" s="39">
        <f>IF(E197=0, "-", IF(H197/E197&lt;10, H197/E197, "&gt;999%"))</f>
        <v>-0.42857142857142855</v>
      </c>
    </row>
    <row r="198" spans="1:10" x14ac:dyDescent="0.25">
      <c r="A198" s="124" t="s">
        <v>555</v>
      </c>
      <c r="B198" s="35">
        <v>0</v>
      </c>
      <c r="C198" s="36">
        <v>0</v>
      </c>
      <c r="D198" s="35">
        <v>0</v>
      </c>
      <c r="E198" s="36">
        <v>3</v>
      </c>
      <c r="F198" s="37"/>
      <c r="G198" s="35">
        <f>B198-C198</f>
        <v>0</v>
      </c>
      <c r="H198" s="36">
        <f>D198-E198</f>
        <v>-3</v>
      </c>
      <c r="I198" s="38" t="str">
        <f>IF(C198=0, "-", IF(G198/C198&lt;10, G198/C198, "&gt;999%"))</f>
        <v>-</v>
      </c>
      <c r="J198" s="39">
        <f>IF(E198=0, "-", IF(H198/E198&lt;10, H198/E198, "&gt;999%"))</f>
        <v>-1</v>
      </c>
    </row>
    <row r="199" spans="1:10" x14ac:dyDescent="0.25">
      <c r="A199" s="124" t="s">
        <v>545</v>
      </c>
      <c r="B199" s="35">
        <v>3</v>
      </c>
      <c r="C199" s="36">
        <v>2</v>
      </c>
      <c r="D199" s="35">
        <v>6</v>
      </c>
      <c r="E199" s="36">
        <v>4</v>
      </c>
      <c r="F199" s="37"/>
      <c r="G199" s="35">
        <f>B199-C199</f>
        <v>1</v>
      </c>
      <c r="H199" s="36">
        <f>D199-E199</f>
        <v>2</v>
      </c>
      <c r="I199" s="38">
        <f>IF(C199=0, "-", IF(G199/C199&lt;10, G199/C199, "&gt;999%"))</f>
        <v>0.5</v>
      </c>
      <c r="J199" s="39">
        <f>IF(E199=0, "-", IF(H199/E199&lt;10, H199/E199, "&gt;999%"))</f>
        <v>0.5</v>
      </c>
    </row>
    <row r="200" spans="1:10" x14ac:dyDescent="0.25">
      <c r="A200" s="124" t="s">
        <v>546</v>
      </c>
      <c r="B200" s="35">
        <v>1</v>
      </c>
      <c r="C200" s="36">
        <v>1</v>
      </c>
      <c r="D200" s="35">
        <v>2</v>
      </c>
      <c r="E200" s="36">
        <v>2</v>
      </c>
      <c r="F200" s="37"/>
      <c r="G200" s="35">
        <f>B200-C200</f>
        <v>0</v>
      </c>
      <c r="H200" s="36">
        <f>D200-E200</f>
        <v>0</v>
      </c>
      <c r="I200" s="38">
        <f>IF(C200=0, "-", IF(G200/C200&lt;10, G200/C200, "&gt;999%"))</f>
        <v>0</v>
      </c>
      <c r="J200" s="39">
        <f>IF(E200=0, "-", IF(H200/E200&lt;10, H200/E200, "&gt;999%"))</f>
        <v>0</v>
      </c>
    </row>
    <row r="201" spans="1:10" s="52" customFormat="1" ht="13" x14ac:dyDescent="0.3">
      <c r="A201" s="148" t="s">
        <v>604</v>
      </c>
      <c r="B201" s="46">
        <v>5</v>
      </c>
      <c r="C201" s="47">
        <v>6</v>
      </c>
      <c r="D201" s="46">
        <v>12</v>
      </c>
      <c r="E201" s="47">
        <v>16</v>
      </c>
      <c r="F201" s="48"/>
      <c r="G201" s="46">
        <f>B201-C201</f>
        <v>-1</v>
      </c>
      <c r="H201" s="47">
        <f>D201-E201</f>
        <v>-4</v>
      </c>
      <c r="I201" s="49">
        <f>IF(C201=0, "-", IF(G201/C201&lt;10, G201/C201, "&gt;999%"))</f>
        <v>-0.16666666666666666</v>
      </c>
      <c r="J201" s="50">
        <f>IF(E201=0, "-", IF(H201/E201&lt;10, H201/E201, "&gt;999%"))</f>
        <v>-0.25</v>
      </c>
    </row>
    <row r="202" spans="1:10" x14ac:dyDescent="0.25">
      <c r="A202" s="147"/>
      <c r="B202" s="80"/>
      <c r="C202" s="81"/>
      <c r="D202" s="80"/>
      <c r="E202" s="81"/>
      <c r="F202" s="82"/>
      <c r="G202" s="80"/>
      <c r="H202" s="81"/>
      <c r="I202" s="94"/>
      <c r="J202" s="95"/>
    </row>
    <row r="203" spans="1:10" ht="13" x14ac:dyDescent="0.3">
      <c r="A203" s="118" t="s">
        <v>69</v>
      </c>
      <c r="B203" s="35"/>
      <c r="C203" s="36"/>
      <c r="D203" s="35"/>
      <c r="E203" s="36"/>
      <c r="F203" s="37"/>
      <c r="G203" s="35"/>
      <c r="H203" s="36"/>
      <c r="I203" s="38"/>
      <c r="J203" s="39"/>
    </row>
    <row r="204" spans="1:10" x14ac:dyDescent="0.25">
      <c r="A204" s="124" t="s">
        <v>381</v>
      </c>
      <c r="B204" s="35">
        <v>4</v>
      </c>
      <c r="C204" s="36">
        <v>19</v>
      </c>
      <c r="D204" s="35">
        <v>6</v>
      </c>
      <c r="E204" s="36">
        <v>20</v>
      </c>
      <c r="F204" s="37"/>
      <c r="G204" s="35">
        <f t="shared" ref="G204:G210" si="24">B204-C204</f>
        <v>-15</v>
      </c>
      <c r="H204" s="36">
        <f t="shared" ref="H204:H210" si="25">D204-E204</f>
        <v>-14</v>
      </c>
      <c r="I204" s="38">
        <f t="shared" ref="I204:I210" si="26">IF(C204=0, "-", IF(G204/C204&lt;10, G204/C204, "&gt;999%"))</f>
        <v>-0.78947368421052633</v>
      </c>
      <c r="J204" s="39">
        <f t="shared" ref="J204:J210" si="27">IF(E204=0, "-", IF(H204/E204&lt;10, H204/E204, "&gt;999%"))</f>
        <v>-0.7</v>
      </c>
    </row>
    <row r="205" spans="1:10" x14ac:dyDescent="0.25">
      <c r="A205" s="124" t="s">
        <v>457</v>
      </c>
      <c r="B205" s="35">
        <v>0</v>
      </c>
      <c r="C205" s="36">
        <v>2</v>
      </c>
      <c r="D205" s="35">
        <v>1</v>
      </c>
      <c r="E205" s="36">
        <v>11</v>
      </c>
      <c r="F205" s="37"/>
      <c r="G205" s="35">
        <f t="shared" si="24"/>
        <v>-2</v>
      </c>
      <c r="H205" s="36">
        <f t="shared" si="25"/>
        <v>-10</v>
      </c>
      <c r="I205" s="38">
        <f t="shared" si="26"/>
        <v>-1</v>
      </c>
      <c r="J205" s="39">
        <f t="shared" si="27"/>
        <v>-0.90909090909090906</v>
      </c>
    </row>
    <row r="206" spans="1:10" x14ac:dyDescent="0.25">
      <c r="A206" s="124" t="s">
        <v>318</v>
      </c>
      <c r="B206" s="35">
        <v>1</v>
      </c>
      <c r="C206" s="36">
        <v>0</v>
      </c>
      <c r="D206" s="35">
        <v>2</v>
      </c>
      <c r="E206" s="36">
        <v>2</v>
      </c>
      <c r="F206" s="37"/>
      <c r="G206" s="35">
        <f t="shared" si="24"/>
        <v>1</v>
      </c>
      <c r="H206" s="36">
        <f t="shared" si="25"/>
        <v>0</v>
      </c>
      <c r="I206" s="38" t="str">
        <f t="shared" si="26"/>
        <v>-</v>
      </c>
      <c r="J206" s="39">
        <f t="shared" si="27"/>
        <v>0</v>
      </c>
    </row>
    <row r="207" spans="1:10" x14ac:dyDescent="0.25">
      <c r="A207" s="124" t="s">
        <v>458</v>
      </c>
      <c r="B207" s="35">
        <v>1</v>
      </c>
      <c r="C207" s="36">
        <v>0</v>
      </c>
      <c r="D207" s="35">
        <v>1</v>
      </c>
      <c r="E207" s="36">
        <v>0</v>
      </c>
      <c r="F207" s="37"/>
      <c r="G207" s="35">
        <f t="shared" si="24"/>
        <v>1</v>
      </c>
      <c r="H207" s="36">
        <f t="shared" si="25"/>
        <v>1</v>
      </c>
      <c r="I207" s="38" t="str">
        <f t="shared" si="26"/>
        <v>-</v>
      </c>
      <c r="J207" s="39" t="str">
        <f t="shared" si="27"/>
        <v>-</v>
      </c>
    </row>
    <row r="208" spans="1:10" x14ac:dyDescent="0.25">
      <c r="A208" s="124" t="s">
        <v>247</v>
      </c>
      <c r="B208" s="35">
        <v>0</v>
      </c>
      <c r="C208" s="36">
        <v>1</v>
      </c>
      <c r="D208" s="35">
        <v>5</v>
      </c>
      <c r="E208" s="36">
        <v>6</v>
      </c>
      <c r="F208" s="37"/>
      <c r="G208" s="35">
        <f t="shared" si="24"/>
        <v>-1</v>
      </c>
      <c r="H208" s="36">
        <f t="shared" si="25"/>
        <v>-1</v>
      </c>
      <c r="I208" s="38">
        <f t="shared" si="26"/>
        <v>-1</v>
      </c>
      <c r="J208" s="39">
        <f t="shared" si="27"/>
        <v>-0.16666666666666666</v>
      </c>
    </row>
    <row r="209" spans="1:10" x14ac:dyDescent="0.25">
      <c r="A209" s="124" t="s">
        <v>266</v>
      </c>
      <c r="B209" s="35">
        <v>1</v>
      </c>
      <c r="C209" s="36">
        <v>0</v>
      </c>
      <c r="D209" s="35">
        <v>1</v>
      </c>
      <c r="E209" s="36">
        <v>2</v>
      </c>
      <c r="F209" s="37"/>
      <c r="G209" s="35">
        <f t="shared" si="24"/>
        <v>1</v>
      </c>
      <c r="H209" s="36">
        <f t="shared" si="25"/>
        <v>-1</v>
      </c>
      <c r="I209" s="38" t="str">
        <f t="shared" si="26"/>
        <v>-</v>
      </c>
      <c r="J209" s="39">
        <f t="shared" si="27"/>
        <v>-0.5</v>
      </c>
    </row>
    <row r="210" spans="1:10" s="52" customFormat="1" ht="13" x14ac:dyDescent="0.3">
      <c r="A210" s="148" t="s">
        <v>605</v>
      </c>
      <c r="B210" s="46">
        <v>7</v>
      </c>
      <c r="C210" s="47">
        <v>22</v>
      </c>
      <c r="D210" s="46">
        <v>16</v>
      </c>
      <c r="E210" s="47">
        <v>41</v>
      </c>
      <c r="F210" s="48"/>
      <c r="G210" s="46">
        <f t="shared" si="24"/>
        <v>-15</v>
      </c>
      <c r="H210" s="47">
        <f t="shared" si="25"/>
        <v>-25</v>
      </c>
      <c r="I210" s="49">
        <f t="shared" si="26"/>
        <v>-0.68181818181818177</v>
      </c>
      <c r="J210" s="50">
        <f t="shared" si="27"/>
        <v>-0.6097560975609756</v>
      </c>
    </row>
    <row r="211" spans="1:10" x14ac:dyDescent="0.25">
      <c r="A211" s="147"/>
      <c r="B211" s="80"/>
      <c r="C211" s="81"/>
      <c r="D211" s="80"/>
      <c r="E211" s="81"/>
      <c r="F211" s="82"/>
      <c r="G211" s="80"/>
      <c r="H211" s="81"/>
      <c r="I211" s="94"/>
      <c r="J211" s="95"/>
    </row>
    <row r="212" spans="1:10" ht="13" x14ac:dyDescent="0.3">
      <c r="A212" s="118" t="s">
        <v>70</v>
      </c>
      <c r="B212" s="35"/>
      <c r="C212" s="36"/>
      <c r="D212" s="35"/>
      <c r="E212" s="36"/>
      <c r="F212" s="37"/>
      <c r="G212" s="35"/>
      <c r="H212" s="36"/>
      <c r="I212" s="38"/>
      <c r="J212" s="39"/>
    </row>
    <row r="213" spans="1:10" x14ac:dyDescent="0.25">
      <c r="A213" s="124" t="s">
        <v>394</v>
      </c>
      <c r="B213" s="35">
        <v>4</v>
      </c>
      <c r="C213" s="36">
        <v>3</v>
      </c>
      <c r="D213" s="35">
        <v>8</v>
      </c>
      <c r="E213" s="36">
        <v>8</v>
      </c>
      <c r="F213" s="37"/>
      <c r="G213" s="35">
        <f t="shared" ref="G213:G218" si="28">B213-C213</f>
        <v>1</v>
      </c>
      <c r="H213" s="36">
        <f t="shared" ref="H213:H218" si="29">D213-E213</f>
        <v>0</v>
      </c>
      <c r="I213" s="38">
        <f t="shared" ref="I213:I218" si="30">IF(C213=0, "-", IF(G213/C213&lt;10, G213/C213, "&gt;999%"))</f>
        <v>0.33333333333333331</v>
      </c>
      <c r="J213" s="39">
        <f t="shared" ref="J213:J218" si="31">IF(E213=0, "-", IF(H213/E213&lt;10, H213/E213, "&gt;999%"))</f>
        <v>0</v>
      </c>
    </row>
    <row r="214" spans="1:10" x14ac:dyDescent="0.25">
      <c r="A214" s="124" t="s">
        <v>361</v>
      </c>
      <c r="B214" s="35">
        <v>1</v>
      </c>
      <c r="C214" s="36">
        <v>1</v>
      </c>
      <c r="D214" s="35">
        <v>8</v>
      </c>
      <c r="E214" s="36">
        <v>6</v>
      </c>
      <c r="F214" s="37"/>
      <c r="G214" s="35">
        <f t="shared" si="28"/>
        <v>0</v>
      </c>
      <c r="H214" s="36">
        <f t="shared" si="29"/>
        <v>2</v>
      </c>
      <c r="I214" s="38">
        <f t="shared" si="30"/>
        <v>0</v>
      </c>
      <c r="J214" s="39">
        <f t="shared" si="31"/>
        <v>0.33333333333333331</v>
      </c>
    </row>
    <row r="215" spans="1:10" x14ac:dyDescent="0.25">
      <c r="A215" s="124" t="s">
        <v>436</v>
      </c>
      <c r="B215" s="35">
        <v>8</v>
      </c>
      <c r="C215" s="36">
        <v>13</v>
      </c>
      <c r="D215" s="35">
        <v>28</v>
      </c>
      <c r="E215" s="36">
        <v>27</v>
      </c>
      <c r="F215" s="37"/>
      <c r="G215" s="35">
        <f t="shared" si="28"/>
        <v>-5</v>
      </c>
      <c r="H215" s="36">
        <f t="shared" si="29"/>
        <v>1</v>
      </c>
      <c r="I215" s="38">
        <f t="shared" si="30"/>
        <v>-0.38461538461538464</v>
      </c>
      <c r="J215" s="39">
        <f t="shared" si="31"/>
        <v>3.7037037037037035E-2</v>
      </c>
    </row>
    <row r="216" spans="1:10" x14ac:dyDescent="0.25">
      <c r="A216" s="124" t="s">
        <v>362</v>
      </c>
      <c r="B216" s="35">
        <v>0</v>
      </c>
      <c r="C216" s="36">
        <v>1</v>
      </c>
      <c r="D216" s="35">
        <v>0</v>
      </c>
      <c r="E216" s="36">
        <v>1</v>
      </c>
      <c r="F216" s="37"/>
      <c r="G216" s="35">
        <f t="shared" si="28"/>
        <v>-1</v>
      </c>
      <c r="H216" s="36">
        <f t="shared" si="29"/>
        <v>-1</v>
      </c>
      <c r="I216" s="38">
        <f t="shared" si="30"/>
        <v>-1</v>
      </c>
      <c r="J216" s="39">
        <f t="shared" si="31"/>
        <v>-1</v>
      </c>
    </row>
    <row r="217" spans="1:10" x14ac:dyDescent="0.25">
      <c r="A217" s="124" t="s">
        <v>437</v>
      </c>
      <c r="B217" s="35">
        <v>4</v>
      </c>
      <c r="C217" s="36">
        <v>2</v>
      </c>
      <c r="D217" s="35">
        <v>14</v>
      </c>
      <c r="E217" s="36">
        <v>10</v>
      </c>
      <c r="F217" s="37"/>
      <c r="G217" s="35">
        <f t="shared" si="28"/>
        <v>2</v>
      </c>
      <c r="H217" s="36">
        <f t="shared" si="29"/>
        <v>4</v>
      </c>
      <c r="I217" s="38">
        <f t="shared" si="30"/>
        <v>1</v>
      </c>
      <c r="J217" s="39">
        <f t="shared" si="31"/>
        <v>0.4</v>
      </c>
    </row>
    <row r="218" spans="1:10" s="52" customFormat="1" ht="13" x14ac:dyDescent="0.3">
      <c r="A218" s="148" t="s">
        <v>606</v>
      </c>
      <c r="B218" s="46">
        <v>17</v>
      </c>
      <c r="C218" s="47">
        <v>20</v>
      </c>
      <c r="D218" s="46">
        <v>58</v>
      </c>
      <c r="E218" s="47">
        <v>52</v>
      </c>
      <c r="F218" s="48"/>
      <c r="G218" s="46">
        <f t="shared" si="28"/>
        <v>-3</v>
      </c>
      <c r="H218" s="47">
        <f t="shared" si="29"/>
        <v>6</v>
      </c>
      <c r="I218" s="49">
        <f t="shared" si="30"/>
        <v>-0.15</v>
      </c>
      <c r="J218" s="50">
        <f t="shared" si="31"/>
        <v>0.11538461538461539</v>
      </c>
    </row>
    <row r="219" spans="1:10" x14ac:dyDescent="0.25">
      <c r="A219" s="147"/>
      <c r="B219" s="80"/>
      <c r="C219" s="81"/>
      <c r="D219" s="80"/>
      <c r="E219" s="81"/>
      <c r="F219" s="82"/>
      <c r="G219" s="80"/>
      <c r="H219" s="81"/>
      <c r="I219" s="94"/>
      <c r="J219" s="95"/>
    </row>
    <row r="220" spans="1:10" ht="13" x14ac:dyDescent="0.3">
      <c r="A220" s="118" t="s">
        <v>103</v>
      </c>
      <c r="B220" s="35"/>
      <c r="C220" s="36"/>
      <c r="D220" s="35"/>
      <c r="E220" s="36"/>
      <c r="F220" s="37"/>
      <c r="G220" s="35"/>
      <c r="H220" s="36"/>
      <c r="I220" s="38"/>
      <c r="J220" s="39"/>
    </row>
    <row r="221" spans="1:10" x14ac:dyDescent="0.25">
      <c r="A221" s="124" t="s">
        <v>103</v>
      </c>
      <c r="B221" s="35">
        <v>8</v>
      </c>
      <c r="C221" s="36">
        <v>15</v>
      </c>
      <c r="D221" s="35">
        <v>32</v>
      </c>
      <c r="E221" s="36">
        <v>36</v>
      </c>
      <c r="F221" s="37"/>
      <c r="G221" s="35">
        <f>B221-C221</f>
        <v>-7</v>
      </c>
      <c r="H221" s="36">
        <f>D221-E221</f>
        <v>-4</v>
      </c>
      <c r="I221" s="38">
        <f>IF(C221=0, "-", IF(G221/C221&lt;10, G221/C221, "&gt;999%"))</f>
        <v>-0.46666666666666667</v>
      </c>
      <c r="J221" s="39">
        <f>IF(E221=0, "-", IF(H221/E221&lt;10, H221/E221, "&gt;999%"))</f>
        <v>-0.1111111111111111</v>
      </c>
    </row>
    <row r="222" spans="1:10" s="52" customFormat="1" ht="13" x14ac:dyDescent="0.3">
      <c r="A222" s="148" t="s">
        <v>607</v>
      </c>
      <c r="B222" s="46">
        <v>8</v>
      </c>
      <c r="C222" s="47">
        <v>15</v>
      </c>
      <c r="D222" s="46">
        <v>32</v>
      </c>
      <c r="E222" s="47">
        <v>36</v>
      </c>
      <c r="F222" s="48"/>
      <c r="G222" s="46">
        <f>B222-C222</f>
        <v>-7</v>
      </c>
      <c r="H222" s="47">
        <f>D222-E222</f>
        <v>-4</v>
      </c>
      <c r="I222" s="49">
        <f>IF(C222=0, "-", IF(G222/C222&lt;10, G222/C222, "&gt;999%"))</f>
        <v>-0.46666666666666667</v>
      </c>
      <c r="J222" s="50">
        <f>IF(E222=0, "-", IF(H222/E222&lt;10, H222/E222, "&gt;999%"))</f>
        <v>-0.1111111111111111</v>
      </c>
    </row>
    <row r="223" spans="1:10" x14ac:dyDescent="0.25">
      <c r="A223" s="147"/>
      <c r="B223" s="80"/>
      <c r="C223" s="81"/>
      <c r="D223" s="80"/>
      <c r="E223" s="81"/>
      <c r="F223" s="82"/>
      <c r="G223" s="80"/>
      <c r="H223" s="81"/>
      <c r="I223" s="94"/>
      <c r="J223" s="95"/>
    </row>
    <row r="224" spans="1:10" ht="13" x14ac:dyDescent="0.3">
      <c r="A224" s="118" t="s">
        <v>71</v>
      </c>
      <c r="B224" s="35"/>
      <c r="C224" s="36"/>
      <c r="D224" s="35"/>
      <c r="E224" s="36"/>
      <c r="F224" s="37"/>
      <c r="G224" s="35"/>
      <c r="H224" s="36"/>
      <c r="I224" s="38"/>
      <c r="J224" s="39"/>
    </row>
    <row r="225" spans="1:10" x14ac:dyDescent="0.25">
      <c r="A225" s="124" t="s">
        <v>285</v>
      </c>
      <c r="B225" s="35">
        <v>19</v>
      </c>
      <c r="C225" s="36">
        <v>22</v>
      </c>
      <c r="D225" s="35">
        <v>57</v>
      </c>
      <c r="E225" s="36">
        <v>48</v>
      </c>
      <c r="F225" s="37"/>
      <c r="G225" s="35">
        <f t="shared" ref="G225:G235" si="32">B225-C225</f>
        <v>-3</v>
      </c>
      <c r="H225" s="36">
        <f t="shared" ref="H225:H235" si="33">D225-E225</f>
        <v>9</v>
      </c>
      <c r="I225" s="38">
        <f t="shared" ref="I225:I235" si="34">IF(C225=0, "-", IF(G225/C225&lt;10, G225/C225, "&gt;999%"))</f>
        <v>-0.13636363636363635</v>
      </c>
      <c r="J225" s="39">
        <f t="shared" ref="J225:J235" si="35">IF(E225=0, "-", IF(H225/E225&lt;10, H225/E225, "&gt;999%"))</f>
        <v>0.1875</v>
      </c>
    </row>
    <row r="226" spans="1:10" x14ac:dyDescent="0.25">
      <c r="A226" s="124" t="s">
        <v>199</v>
      </c>
      <c r="B226" s="35">
        <v>72</v>
      </c>
      <c r="C226" s="36">
        <v>97</v>
      </c>
      <c r="D226" s="35">
        <v>242</v>
      </c>
      <c r="E226" s="36">
        <v>259</v>
      </c>
      <c r="F226" s="37"/>
      <c r="G226" s="35">
        <f t="shared" si="32"/>
        <v>-25</v>
      </c>
      <c r="H226" s="36">
        <f t="shared" si="33"/>
        <v>-17</v>
      </c>
      <c r="I226" s="38">
        <f t="shared" si="34"/>
        <v>-0.25773195876288657</v>
      </c>
      <c r="J226" s="39">
        <f t="shared" si="35"/>
        <v>-6.5637065637065631E-2</v>
      </c>
    </row>
    <row r="227" spans="1:10" x14ac:dyDescent="0.25">
      <c r="A227" s="124" t="s">
        <v>231</v>
      </c>
      <c r="B227" s="35">
        <v>0</v>
      </c>
      <c r="C227" s="36">
        <v>5</v>
      </c>
      <c r="D227" s="35">
        <v>1</v>
      </c>
      <c r="E227" s="36">
        <v>6</v>
      </c>
      <c r="F227" s="37"/>
      <c r="G227" s="35">
        <f t="shared" si="32"/>
        <v>-5</v>
      </c>
      <c r="H227" s="36">
        <f t="shared" si="33"/>
        <v>-5</v>
      </c>
      <c r="I227" s="38">
        <f t="shared" si="34"/>
        <v>-1</v>
      </c>
      <c r="J227" s="39">
        <f t="shared" si="35"/>
        <v>-0.83333333333333337</v>
      </c>
    </row>
    <row r="228" spans="1:10" x14ac:dyDescent="0.25">
      <c r="A228" s="124" t="s">
        <v>166</v>
      </c>
      <c r="B228" s="35">
        <v>29</v>
      </c>
      <c r="C228" s="36">
        <v>30</v>
      </c>
      <c r="D228" s="35">
        <v>72</v>
      </c>
      <c r="E228" s="36">
        <v>99</v>
      </c>
      <c r="F228" s="37"/>
      <c r="G228" s="35">
        <f t="shared" si="32"/>
        <v>-1</v>
      </c>
      <c r="H228" s="36">
        <f t="shared" si="33"/>
        <v>-27</v>
      </c>
      <c r="I228" s="38">
        <f t="shared" si="34"/>
        <v>-3.3333333333333333E-2</v>
      </c>
      <c r="J228" s="39">
        <f t="shared" si="35"/>
        <v>-0.27272727272727271</v>
      </c>
    </row>
    <row r="229" spans="1:10" x14ac:dyDescent="0.25">
      <c r="A229" s="124" t="s">
        <v>174</v>
      </c>
      <c r="B229" s="35">
        <v>25</v>
      </c>
      <c r="C229" s="36">
        <v>31</v>
      </c>
      <c r="D229" s="35">
        <v>74</v>
      </c>
      <c r="E229" s="36">
        <v>87</v>
      </c>
      <c r="F229" s="37"/>
      <c r="G229" s="35">
        <f t="shared" si="32"/>
        <v>-6</v>
      </c>
      <c r="H229" s="36">
        <f t="shared" si="33"/>
        <v>-13</v>
      </c>
      <c r="I229" s="38">
        <f t="shared" si="34"/>
        <v>-0.19354838709677419</v>
      </c>
      <c r="J229" s="39">
        <f t="shared" si="35"/>
        <v>-0.14942528735632185</v>
      </c>
    </row>
    <row r="230" spans="1:10" x14ac:dyDescent="0.25">
      <c r="A230" s="124" t="s">
        <v>363</v>
      </c>
      <c r="B230" s="35">
        <v>44</v>
      </c>
      <c r="C230" s="36">
        <v>0</v>
      </c>
      <c r="D230" s="35">
        <v>147</v>
      </c>
      <c r="E230" s="36">
        <v>0</v>
      </c>
      <c r="F230" s="37"/>
      <c r="G230" s="35">
        <f t="shared" si="32"/>
        <v>44</v>
      </c>
      <c r="H230" s="36">
        <f t="shared" si="33"/>
        <v>147</v>
      </c>
      <c r="I230" s="38" t="str">
        <f t="shared" si="34"/>
        <v>-</v>
      </c>
      <c r="J230" s="39" t="str">
        <f t="shared" si="35"/>
        <v>-</v>
      </c>
    </row>
    <row r="231" spans="1:10" x14ac:dyDescent="0.25">
      <c r="A231" s="124" t="s">
        <v>438</v>
      </c>
      <c r="B231" s="35">
        <v>13</v>
      </c>
      <c r="C231" s="36">
        <v>21</v>
      </c>
      <c r="D231" s="35">
        <v>59</v>
      </c>
      <c r="E231" s="36">
        <v>56</v>
      </c>
      <c r="F231" s="37"/>
      <c r="G231" s="35">
        <f t="shared" si="32"/>
        <v>-8</v>
      </c>
      <c r="H231" s="36">
        <f t="shared" si="33"/>
        <v>3</v>
      </c>
      <c r="I231" s="38">
        <f t="shared" si="34"/>
        <v>-0.38095238095238093</v>
      </c>
      <c r="J231" s="39">
        <f t="shared" si="35"/>
        <v>5.3571428571428568E-2</v>
      </c>
    </row>
    <row r="232" spans="1:10" x14ac:dyDescent="0.25">
      <c r="A232" s="124" t="s">
        <v>200</v>
      </c>
      <c r="B232" s="35">
        <v>0</v>
      </c>
      <c r="C232" s="36">
        <v>0</v>
      </c>
      <c r="D232" s="35">
        <v>0</v>
      </c>
      <c r="E232" s="36">
        <v>3</v>
      </c>
      <c r="F232" s="37"/>
      <c r="G232" s="35">
        <f t="shared" si="32"/>
        <v>0</v>
      </c>
      <c r="H232" s="36">
        <f t="shared" si="33"/>
        <v>-3</v>
      </c>
      <c r="I232" s="38" t="str">
        <f t="shared" si="34"/>
        <v>-</v>
      </c>
      <c r="J232" s="39">
        <f t="shared" si="35"/>
        <v>-1</v>
      </c>
    </row>
    <row r="233" spans="1:10" x14ac:dyDescent="0.25">
      <c r="A233" s="124" t="s">
        <v>395</v>
      </c>
      <c r="B233" s="35">
        <v>59</v>
      </c>
      <c r="C233" s="36">
        <v>56</v>
      </c>
      <c r="D233" s="35">
        <v>132</v>
      </c>
      <c r="E233" s="36">
        <v>161</v>
      </c>
      <c r="F233" s="37"/>
      <c r="G233" s="35">
        <f t="shared" si="32"/>
        <v>3</v>
      </c>
      <c r="H233" s="36">
        <f t="shared" si="33"/>
        <v>-29</v>
      </c>
      <c r="I233" s="38">
        <f t="shared" si="34"/>
        <v>5.3571428571428568E-2</v>
      </c>
      <c r="J233" s="39">
        <f t="shared" si="35"/>
        <v>-0.18012422360248448</v>
      </c>
    </row>
    <row r="234" spans="1:10" x14ac:dyDescent="0.25">
      <c r="A234" s="124" t="s">
        <v>259</v>
      </c>
      <c r="B234" s="35">
        <v>4</v>
      </c>
      <c r="C234" s="36">
        <v>3</v>
      </c>
      <c r="D234" s="35">
        <v>12</v>
      </c>
      <c r="E234" s="36">
        <v>23</v>
      </c>
      <c r="F234" s="37"/>
      <c r="G234" s="35">
        <f t="shared" si="32"/>
        <v>1</v>
      </c>
      <c r="H234" s="36">
        <f t="shared" si="33"/>
        <v>-11</v>
      </c>
      <c r="I234" s="38">
        <f t="shared" si="34"/>
        <v>0.33333333333333331</v>
      </c>
      <c r="J234" s="39">
        <f t="shared" si="35"/>
        <v>-0.47826086956521741</v>
      </c>
    </row>
    <row r="235" spans="1:10" s="52" customFormat="1" ht="13" x14ac:dyDescent="0.3">
      <c r="A235" s="148" t="s">
        <v>608</v>
      </c>
      <c r="B235" s="46">
        <v>265</v>
      </c>
      <c r="C235" s="47">
        <v>265</v>
      </c>
      <c r="D235" s="46">
        <v>796</v>
      </c>
      <c r="E235" s="47">
        <v>742</v>
      </c>
      <c r="F235" s="48"/>
      <c r="G235" s="46">
        <f t="shared" si="32"/>
        <v>0</v>
      </c>
      <c r="H235" s="47">
        <f t="shared" si="33"/>
        <v>54</v>
      </c>
      <c r="I235" s="49">
        <f t="shared" si="34"/>
        <v>0</v>
      </c>
      <c r="J235" s="50">
        <f t="shared" si="35"/>
        <v>7.277628032345014E-2</v>
      </c>
    </row>
    <row r="236" spans="1:10" x14ac:dyDescent="0.25">
      <c r="A236" s="147"/>
      <c r="B236" s="80"/>
      <c r="C236" s="81"/>
      <c r="D236" s="80"/>
      <c r="E236" s="81"/>
      <c r="F236" s="82"/>
      <c r="G236" s="80"/>
      <c r="H236" s="81"/>
      <c r="I236" s="94"/>
      <c r="J236" s="95"/>
    </row>
    <row r="237" spans="1:10" ht="13" x14ac:dyDescent="0.3">
      <c r="A237" s="118" t="s">
        <v>72</v>
      </c>
      <c r="B237" s="35"/>
      <c r="C237" s="36"/>
      <c r="D237" s="35"/>
      <c r="E237" s="36"/>
      <c r="F237" s="37"/>
      <c r="G237" s="35"/>
      <c r="H237" s="36"/>
      <c r="I237" s="38"/>
      <c r="J237" s="39"/>
    </row>
    <row r="238" spans="1:10" x14ac:dyDescent="0.25">
      <c r="A238" s="124" t="s">
        <v>336</v>
      </c>
      <c r="B238" s="35">
        <v>0</v>
      </c>
      <c r="C238" s="36">
        <v>1</v>
      </c>
      <c r="D238" s="35">
        <v>1</v>
      </c>
      <c r="E238" s="36">
        <v>1</v>
      </c>
      <c r="F238" s="37"/>
      <c r="G238" s="35">
        <f>B238-C238</f>
        <v>-1</v>
      </c>
      <c r="H238" s="36">
        <f>D238-E238</f>
        <v>0</v>
      </c>
      <c r="I238" s="38">
        <f>IF(C238=0, "-", IF(G238/C238&lt;10, G238/C238, "&gt;999%"))</f>
        <v>-1</v>
      </c>
      <c r="J238" s="39">
        <f>IF(E238=0, "-", IF(H238/E238&lt;10, H238/E238, "&gt;999%"))</f>
        <v>0</v>
      </c>
    </row>
    <row r="239" spans="1:10" s="52" customFormat="1" ht="13" x14ac:dyDescent="0.3">
      <c r="A239" s="148" t="s">
        <v>609</v>
      </c>
      <c r="B239" s="46">
        <v>0</v>
      </c>
      <c r="C239" s="47">
        <v>1</v>
      </c>
      <c r="D239" s="46">
        <v>1</v>
      </c>
      <c r="E239" s="47">
        <v>1</v>
      </c>
      <c r="F239" s="48"/>
      <c r="G239" s="46">
        <f>B239-C239</f>
        <v>-1</v>
      </c>
      <c r="H239" s="47">
        <f>D239-E239</f>
        <v>0</v>
      </c>
      <c r="I239" s="49">
        <f>IF(C239=0, "-", IF(G239/C239&lt;10, G239/C239, "&gt;999%"))</f>
        <v>-1</v>
      </c>
      <c r="J239" s="50">
        <f>IF(E239=0, "-", IF(H239/E239&lt;10, H239/E239, "&gt;999%"))</f>
        <v>0</v>
      </c>
    </row>
    <row r="240" spans="1:10" x14ac:dyDescent="0.25">
      <c r="A240" s="147"/>
      <c r="B240" s="80"/>
      <c r="C240" s="81"/>
      <c r="D240" s="80"/>
      <c r="E240" s="81"/>
      <c r="F240" s="82"/>
      <c r="G240" s="80"/>
      <c r="H240" s="81"/>
      <c r="I240" s="94"/>
      <c r="J240" s="95"/>
    </row>
    <row r="241" spans="1:10" ht="13" x14ac:dyDescent="0.3">
      <c r="A241" s="118" t="s">
        <v>73</v>
      </c>
      <c r="B241" s="35"/>
      <c r="C241" s="36"/>
      <c r="D241" s="35"/>
      <c r="E241" s="36"/>
      <c r="F241" s="37"/>
      <c r="G241" s="35"/>
      <c r="H241" s="36"/>
      <c r="I241" s="38"/>
      <c r="J241" s="39"/>
    </row>
    <row r="242" spans="1:10" x14ac:dyDescent="0.25">
      <c r="A242" s="124" t="s">
        <v>478</v>
      </c>
      <c r="B242" s="35">
        <v>5</v>
      </c>
      <c r="C242" s="36">
        <v>10</v>
      </c>
      <c r="D242" s="35">
        <v>10</v>
      </c>
      <c r="E242" s="36">
        <v>20</v>
      </c>
      <c r="F242" s="37"/>
      <c r="G242" s="35">
        <f t="shared" ref="G242:G248" si="36">B242-C242</f>
        <v>-5</v>
      </c>
      <c r="H242" s="36">
        <f t="shared" ref="H242:H248" si="37">D242-E242</f>
        <v>-10</v>
      </c>
      <c r="I242" s="38">
        <f t="shared" ref="I242:I248" si="38">IF(C242=0, "-", IF(G242/C242&lt;10, G242/C242, "&gt;999%"))</f>
        <v>-0.5</v>
      </c>
      <c r="J242" s="39">
        <f t="shared" ref="J242:J248" si="39">IF(E242=0, "-", IF(H242/E242&lt;10, H242/E242, "&gt;999%"))</f>
        <v>-0.5</v>
      </c>
    </row>
    <row r="243" spans="1:10" x14ac:dyDescent="0.25">
      <c r="A243" s="124" t="s">
        <v>417</v>
      </c>
      <c r="B243" s="35">
        <v>7</v>
      </c>
      <c r="C243" s="36">
        <v>29</v>
      </c>
      <c r="D243" s="35">
        <v>15</v>
      </c>
      <c r="E243" s="36">
        <v>30</v>
      </c>
      <c r="F243" s="37"/>
      <c r="G243" s="35">
        <f t="shared" si="36"/>
        <v>-22</v>
      </c>
      <c r="H243" s="36">
        <f t="shared" si="37"/>
        <v>-15</v>
      </c>
      <c r="I243" s="38">
        <f t="shared" si="38"/>
        <v>-0.75862068965517238</v>
      </c>
      <c r="J243" s="39">
        <f t="shared" si="39"/>
        <v>-0.5</v>
      </c>
    </row>
    <row r="244" spans="1:10" x14ac:dyDescent="0.25">
      <c r="A244" s="124" t="s">
        <v>479</v>
      </c>
      <c r="B244" s="35">
        <v>0</v>
      </c>
      <c r="C244" s="36">
        <v>1</v>
      </c>
      <c r="D244" s="35">
        <v>1</v>
      </c>
      <c r="E244" s="36">
        <v>4</v>
      </c>
      <c r="F244" s="37"/>
      <c r="G244" s="35">
        <f t="shared" si="36"/>
        <v>-1</v>
      </c>
      <c r="H244" s="36">
        <f t="shared" si="37"/>
        <v>-3</v>
      </c>
      <c r="I244" s="38">
        <f t="shared" si="38"/>
        <v>-1</v>
      </c>
      <c r="J244" s="39">
        <f t="shared" si="39"/>
        <v>-0.75</v>
      </c>
    </row>
    <row r="245" spans="1:10" x14ac:dyDescent="0.25">
      <c r="A245" s="124" t="s">
        <v>418</v>
      </c>
      <c r="B245" s="35">
        <v>10</v>
      </c>
      <c r="C245" s="36">
        <v>7</v>
      </c>
      <c r="D245" s="35">
        <v>17</v>
      </c>
      <c r="E245" s="36">
        <v>9</v>
      </c>
      <c r="F245" s="37"/>
      <c r="G245" s="35">
        <f t="shared" si="36"/>
        <v>3</v>
      </c>
      <c r="H245" s="36">
        <f t="shared" si="37"/>
        <v>8</v>
      </c>
      <c r="I245" s="38">
        <f t="shared" si="38"/>
        <v>0.42857142857142855</v>
      </c>
      <c r="J245" s="39">
        <f t="shared" si="39"/>
        <v>0.88888888888888884</v>
      </c>
    </row>
    <row r="246" spans="1:10" x14ac:dyDescent="0.25">
      <c r="A246" s="124" t="s">
        <v>459</v>
      </c>
      <c r="B246" s="35">
        <v>4</v>
      </c>
      <c r="C246" s="36">
        <v>21</v>
      </c>
      <c r="D246" s="35">
        <v>14</v>
      </c>
      <c r="E246" s="36">
        <v>35</v>
      </c>
      <c r="F246" s="37"/>
      <c r="G246" s="35">
        <f t="shared" si="36"/>
        <v>-17</v>
      </c>
      <c r="H246" s="36">
        <f t="shared" si="37"/>
        <v>-21</v>
      </c>
      <c r="I246" s="38">
        <f t="shared" si="38"/>
        <v>-0.80952380952380953</v>
      </c>
      <c r="J246" s="39">
        <f t="shared" si="39"/>
        <v>-0.6</v>
      </c>
    </row>
    <row r="247" spans="1:10" x14ac:dyDescent="0.25">
      <c r="A247" s="124" t="s">
        <v>460</v>
      </c>
      <c r="B247" s="35">
        <v>1</v>
      </c>
      <c r="C247" s="36">
        <v>7</v>
      </c>
      <c r="D247" s="35">
        <v>8</v>
      </c>
      <c r="E247" s="36">
        <v>13</v>
      </c>
      <c r="F247" s="37"/>
      <c r="G247" s="35">
        <f t="shared" si="36"/>
        <v>-6</v>
      </c>
      <c r="H247" s="36">
        <f t="shared" si="37"/>
        <v>-5</v>
      </c>
      <c r="I247" s="38">
        <f t="shared" si="38"/>
        <v>-0.8571428571428571</v>
      </c>
      <c r="J247" s="39">
        <f t="shared" si="39"/>
        <v>-0.38461538461538464</v>
      </c>
    </row>
    <row r="248" spans="1:10" s="52" customFormat="1" ht="13" x14ac:dyDescent="0.3">
      <c r="A248" s="148" t="s">
        <v>610</v>
      </c>
      <c r="B248" s="46">
        <v>27</v>
      </c>
      <c r="C248" s="47">
        <v>75</v>
      </c>
      <c r="D248" s="46">
        <v>65</v>
      </c>
      <c r="E248" s="47">
        <v>111</v>
      </c>
      <c r="F248" s="48"/>
      <c r="G248" s="46">
        <f t="shared" si="36"/>
        <v>-48</v>
      </c>
      <c r="H248" s="47">
        <f t="shared" si="37"/>
        <v>-46</v>
      </c>
      <c r="I248" s="49">
        <f t="shared" si="38"/>
        <v>-0.64</v>
      </c>
      <c r="J248" s="50">
        <f t="shared" si="39"/>
        <v>-0.4144144144144144</v>
      </c>
    </row>
    <row r="249" spans="1:10" x14ac:dyDescent="0.25">
      <c r="A249" s="147"/>
      <c r="B249" s="80"/>
      <c r="C249" s="81"/>
      <c r="D249" s="80"/>
      <c r="E249" s="81"/>
      <c r="F249" s="82"/>
      <c r="G249" s="80"/>
      <c r="H249" s="81"/>
      <c r="I249" s="94"/>
      <c r="J249" s="95"/>
    </row>
    <row r="250" spans="1:10" ht="13" x14ac:dyDescent="0.3">
      <c r="A250" s="118" t="s">
        <v>74</v>
      </c>
      <c r="B250" s="35"/>
      <c r="C250" s="36"/>
      <c r="D250" s="35"/>
      <c r="E250" s="36"/>
      <c r="F250" s="37"/>
      <c r="G250" s="35"/>
      <c r="H250" s="36"/>
      <c r="I250" s="38"/>
      <c r="J250" s="39"/>
    </row>
    <row r="251" spans="1:10" x14ac:dyDescent="0.25">
      <c r="A251" s="124" t="s">
        <v>439</v>
      </c>
      <c r="B251" s="35">
        <v>2</v>
      </c>
      <c r="C251" s="36">
        <v>0</v>
      </c>
      <c r="D251" s="35">
        <v>3</v>
      </c>
      <c r="E251" s="36">
        <v>0</v>
      </c>
      <c r="F251" s="37"/>
      <c r="G251" s="35">
        <f t="shared" ref="G251:G256" si="40">B251-C251</f>
        <v>2</v>
      </c>
      <c r="H251" s="36">
        <f t="shared" ref="H251:H256" si="41">D251-E251</f>
        <v>3</v>
      </c>
      <c r="I251" s="38" t="str">
        <f t="shared" ref="I251:I256" si="42">IF(C251=0, "-", IF(G251/C251&lt;10, G251/C251, "&gt;999%"))</f>
        <v>-</v>
      </c>
      <c r="J251" s="39" t="str">
        <f t="shared" ref="J251:J256" si="43">IF(E251=0, "-", IF(H251/E251&lt;10, H251/E251, "&gt;999%"))</f>
        <v>-</v>
      </c>
    </row>
    <row r="252" spans="1:10" x14ac:dyDescent="0.25">
      <c r="A252" s="124" t="s">
        <v>501</v>
      </c>
      <c r="B252" s="35">
        <v>3</v>
      </c>
      <c r="C252" s="36">
        <v>4</v>
      </c>
      <c r="D252" s="35">
        <v>13</v>
      </c>
      <c r="E252" s="36">
        <v>16</v>
      </c>
      <c r="F252" s="37"/>
      <c r="G252" s="35">
        <f t="shared" si="40"/>
        <v>-1</v>
      </c>
      <c r="H252" s="36">
        <f t="shared" si="41"/>
        <v>-3</v>
      </c>
      <c r="I252" s="38">
        <f t="shared" si="42"/>
        <v>-0.25</v>
      </c>
      <c r="J252" s="39">
        <f t="shared" si="43"/>
        <v>-0.1875</v>
      </c>
    </row>
    <row r="253" spans="1:10" x14ac:dyDescent="0.25">
      <c r="A253" s="124" t="s">
        <v>286</v>
      </c>
      <c r="B253" s="35">
        <v>1</v>
      </c>
      <c r="C253" s="36">
        <v>5</v>
      </c>
      <c r="D253" s="35">
        <v>3</v>
      </c>
      <c r="E253" s="36">
        <v>12</v>
      </c>
      <c r="F253" s="37"/>
      <c r="G253" s="35">
        <f t="shared" si="40"/>
        <v>-4</v>
      </c>
      <c r="H253" s="36">
        <f t="shared" si="41"/>
        <v>-9</v>
      </c>
      <c r="I253" s="38">
        <f t="shared" si="42"/>
        <v>-0.8</v>
      </c>
      <c r="J253" s="39">
        <f t="shared" si="43"/>
        <v>-0.75</v>
      </c>
    </row>
    <row r="254" spans="1:10" x14ac:dyDescent="0.25">
      <c r="A254" s="124" t="s">
        <v>523</v>
      </c>
      <c r="B254" s="35">
        <v>13</v>
      </c>
      <c r="C254" s="36">
        <v>16</v>
      </c>
      <c r="D254" s="35">
        <v>33</v>
      </c>
      <c r="E254" s="36">
        <v>30</v>
      </c>
      <c r="F254" s="37"/>
      <c r="G254" s="35">
        <f t="shared" si="40"/>
        <v>-3</v>
      </c>
      <c r="H254" s="36">
        <f t="shared" si="41"/>
        <v>3</v>
      </c>
      <c r="I254" s="38">
        <f t="shared" si="42"/>
        <v>-0.1875</v>
      </c>
      <c r="J254" s="39">
        <f t="shared" si="43"/>
        <v>0.1</v>
      </c>
    </row>
    <row r="255" spans="1:10" x14ac:dyDescent="0.25">
      <c r="A255" s="124" t="s">
        <v>502</v>
      </c>
      <c r="B255" s="35">
        <v>2</v>
      </c>
      <c r="C255" s="36">
        <v>1</v>
      </c>
      <c r="D255" s="35">
        <v>6</v>
      </c>
      <c r="E255" s="36">
        <v>4</v>
      </c>
      <c r="F255" s="37"/>
      <c r="G255" s="35">
        <f t="shared" si="40"/>
        <v>1</v>
      </c>
      <c r="H255" s="36">
        <f t="shared" si="41"/>
        <v>2</v>
      </c>
      <c r="I255" s="38">
        <f t="shared" si="42"/>
        <v>1</v>
      </c>
      <c r="J255" s="39">
        <f t="shared" si="43"/>
        <v>0.5</v>
      </c>
    </row>
    <row r="256" spans="1:10" s="52" customFormat="1" ht="13" x14ac:dyDescent="0.3">
      <c r="A256" s="148" t="s">
        <v>611</v>
      </c>
      <c r="B256" s="46">
        <v>21</v>
      </c>
      <c r="C256" s="47">
        <v>26</v>
      </c>
      <c r="D256" s="46">
        <v>58</v>
      </c>
      <c r="E256" s="47">
        <v>62</v>
      </c>
      <c r="F256" s="48"/>
      <c r="G256" s="46">
        <f t="shared" si="40"/>
        <v>-5</v>
      </c>
      <c r="H256" s="47">
        <f t="shared" si="41"/>
        <v>-4</v>
      </c>
      <c r="I256" s="49">
        <f t="shared" si="42"/>
        <v>-0.19230769230769232</v>
      </c>
      <c r="J256" s="50">
        <f t="shared" si="43"/>
        <v>-6.4516129032258063E-2</v>
      </c>
    </row>
    <row r="257" spans="1:10" x14ac:dyDescent="0.25">
      <c r="A257" s="147"/>
      <c r="B257" s="80"/>
      <c r="C257" s="81"/>
      <c r="D257" s="80"/>
      <c r="E257" s="81"/>
      <c r="F257" s="82"/>
      <c r="G257" s="80"/>
      <c r="H257" s="81"/>
      <c r="I257" s="94"/>
      <c r="J257" s="95"/>
    </row>
    <row r="258" spans="1:10" ht="13" x14ac:dyDescent="0.3">
      <c r="A258" s="118" t="s">
        <v>75</v>
      </c>
      <c r="B258" s="35"/>
      <c r="C258" s="36"/>
      <c r="D258" s="35"/>
      <c r="E258" s="36"/>
      <c r="F258" s="37"/>
      <c r="G258" s="35"/>
      <c r="H258" s="36"/>
      <c r="I258" s="38"/>
      <c r="J258" s="39"/>
    </row>
    <row r="259" spans="1:10" x14ac:dyDescent="0.25">
      <c r="A259" s="124" t="s">
        <v>220</v>
      </c>
      <c r="B259" s="35">
        <v>0</v>
      </c>
      <c r="C259" s="36">
        <v>0</v>
      </c>
      <c r="D259" s="35">
        <v>1</v>
      </c>
      <c r="E259" s="36">
        <v>2</v>
      </c>
      <c r="F259" s="37"/>
      <c r="G259" s="35">
        <f t="shared" ref="G259:G268" si="44">B259-C259</f>
        <v>0</v>
      </c>
      <c r="H259" s="36">
        <f t="shared" ref="H259:H268" si="45">D259-E259</f>
        <v>-1</v>
      </c>
      <c r="I259" s="38" t="str">
        <f t="shared" ref="I259:I268" si="46">IF(C259=0, "-", IF(G259/C259&lt;10, G259/C259, "&gt;999%"))</f>
        <v>-</v>
      </c>
      <c r="J259" s="39">
        <f t="shared" ref="J259:J268" si="47">IF(E259=0, "-", IF(H259/E259&lt;10, H259/E259, "&gt;999%"))</f>
        <v>-0.5</v>
      </c>
    </row>
    <row r="260" spans="1:10" x14ac:dyDescent="0.25">
      <c r="A260" s="124" t="s">
        <v>248</v>
      </c>
      <c r="B260" s="35">
        <v>4</v>
      </c>
      <c r="C260" s="36">
        <v>6</v>
      </c>
      <c r="D260" s="35">
        <v>8</v>
      </c>
      <c r="E260" s="36">
        <v>9</v>
      </c>
      <c r="F260" s="37"/>
      <c r="G260" s="35">
        <f t="shared" si="44"/>
        <v>-2</v>
      </c>
      <c r="H260" s="36">
        <f t="shared" si="45"/>
        <v>-1</v>
      </c>
      <c r="I260" s="38">
        <f t="shared" si="46"/>
        <v>-0.33333333333333331</v>
      </c>
      <c r="J260" s="39">
        <f t="shared" si="47"/>
        <v>-0.1111111111111111</v>
      </c>
    </row>
    <row r="261" spans="1:10" x14ac:dyDescent="0.25">
      <c r="A261" s="124" t="s">
        <v>249</v>
      </c>
      <c r="B261" s="35">
        <v>1</v>
      </c>
      <c r="C261" s="36">
        <v>5</v>
      </c>
      <c r="D261" s="35">
        <v>4</v>
      </c>
      <c r="E261" s="36">
        <v>9</v>
      </c>
      <c r="F261" s="37"/>
      <c r="G261" s="35">
        <f t="shared" si="44"/>
        <v>-4</v>
      </c>
      <c r="H261" s="36">
        <f t="shared" si="45"/>
        <v>-5</v>
      </c>
      <c r="I261" s="38">
        <f t="shared" si="46"/>
        <v>-0.8</v>
      </c>
      <c r="J261" s="39">
        <f t="shared" si="47"/>
        <v>-0.55555555555555558</v>
      </c>
    </row>
    <row r="262" spans="1:10" x14ac:dyDescent="0.25">
      <c r="A262" s="124" t="s">
        <v>319</v>
      </c>
      <c r="B262" s="35">
        <v>0</v>
      </c>
      <c r="C262" s="36">
        <v>1</v>
      </c>
      <c r="D262" s="35">
        <v>0</v>
      </c>
      <c r="E262" s="36">
        <v>1</v>
      </c>
      <c r="F262" s="37"/>
      <c r="G262" s="35">
        <f t="shared" si="44"/>
        <v>-1</v>
      </c>
      <c r="H262" s="36">
        <f t="shared" si="45"/>
        <v>-1</v>
      </c>
      <c r="I262" s="38">
        <f t="shared" si="46"/>
        <v>-1</v>
      </c>
      <c r="J262" s="39">
        <f t="shared" si="47"/>
        <v>-1</v>
      </c>
    </row>
    <row r="263" spans="1:10" x14ac:dyDescent="0.25">
      <c r="A263" s="124" t="s">
        <v>480</v>
      </c>
      <c r="B263" s="35">
        <v>0</v>
      </c>
      <c r="C263" s="36">
        <v>2</v>
      </c>
      <c r="D263" s="35">
        <v>3</v>
      </c>
      <c r="E263" s="36">
        <v>3</v>
      </c>
      <c r="F263" s="37"/>
      <c r="G263" s="35">
        <f t="shared" si="44"/>
        <v>-2</v>
      </c>
      <c r="H263" s="36">
        <f t="shared" si="45"/>
        <v>0</v>
      </c>
      <c r="I263" s="38">
        <f t="shared" si="46"/>
        <v>-1</v>
      </c>
      <c r="J263" s="39">
        <f t="shared" si="47"/>
        <v>0</v>
      </c>
    </row>
    <row r="264" spans="1:10" x14ac:dyDescent="0.25">
      <c r="A264" s="124" t="s">
        <v>419</v>
      </c>
      <c r="B264" s="35">
        <v>6</v>
      </c>
      <c r="C264" s="36">
        <v>10</v>
      </c>
      <c r="D264" s="35">
        <v>30</v>
      </c>
      <c r="E264" s="36">
        <v>23</v>
      </c>
      <c r="F264" s="37"/>
      <c r="G264" s="35">
        <f t="shared" si="44"/>
        <v>-4</v>
      </c>
      <c r="H264" s="36">
        <f t="shared" si="45"/>
        <v>7</v>
      </c>
      <c r="I264" s="38">
        <f t="shared" si="46"/>
        <v>-0.4</v>
      </c>
      <c r="J264" s="39">
        <f t="shared" si="47"/>
        <v>0.30434782608695654</v>
      </c>
    </row>
    <row r="265" spans="1:10" x14ac:dyDescent="0.25">
      <c r="A265" s="124" t="s">
        <v>320</v>
      </c>
      <c r="B265" s="35">
        <v>0</v>
      </c>
      <c r="C265" s="36">
        <v>1</v>
      </c>
      <c r="D265" s="35">
        <v>2</v>
      </c>
      <c r="E265" s="36">
        <v>1</v>
      </c>
      <c r="F265" s="37"/>
      <c r="G265" s="35">
        <f t="shared" si="44"/>
        <v>-1</v>
      </c>
      <c r="H265" s="36">
        <f t="shared" si="45"/>
        <v>1</v>
      </c>
      <c r="I265" s="38">
        <f t="shared" si="46"/>
        <v>-1</v>
      </c>
      <c r="J265" s="39">
        <f t="shared" si="47"/>
        <v>1</v>
      </c>
    </row>
    <row r="266" spans="1:10" x14ac:dyDescent="0.25">
      <c r="A266" s="124" t="s">
        <v>461</v>
      </c>
      <c r="B266" s="35">
        <v>4</v>
      </c>
      <c r="C266" s="36">
        <v>3</v>
      </c>
      <c r="D266" s="35">
        <v>10</v>
      </c>
      <c r="E266" s="36">
        <v>15</v>
      </c>
      <c r="F266" s="37"/>
      <c r="G266" s="35">
        <f t="shared" si="44"/>
        <v>1</v>
      </c>
      <c r="H266" s="36">
        <f t="shared" si="45"/>
        <v>-5</v>
      </c>
      <c r="I266" s="38">
        <f t="shared" si="46"/>
        <v>0.33333333333333331</v>
      </c>
      <c r="J266" s="39">
        <f t="shared" si="47"/>
        <v>-0.33333333333333331</v>
      </c>
    </row>
    <row r="267" spans="1:10" x14ac:dyDescent="0.25">
      <c r="A267" s="124" t="s">
        <v>382</v>
      </c>
      <c r="B267" s="35">
        <v>4</v>
      </c>
      <c r="C267" s="36">
        <v>10</v>
      </c>
      <c r="D267" s="35">
        <v>11</v>
      </c>
      <c r="E267" s="36">
        <v>13</v>
      </c>
      <c r="F267" s="37"/>
      <c r="G267" s="35">
        <f t="shared" si="44"/>
        <v>-6</v>
      </c>
      <c r="H267" s="36">
        <f t="shared" si="45"/>
        <v>-2</v>
      </c>
      <c r="I267" s="38">
        <f t="shared" si="46"/>
        <v>-0.6</v>
      </c>
      <c r="J267" s="39">
        <f t="shared" si="47"/>
        <v>-0.15384615384615385</v>
      </c>
    </row>
    <row r="268" spans="1:10" s="52" customFormat="1" ht="13" x14ac:dyDescent="0.3">
      <c r="A268" s="148" t="s">
        <v>612</v>
      </c>
      <c r="B268" s="46">
        <v>19</v>
      </c>
      <c r="C268" s="47">
        <v>38</v>
      </c>
      <c r="D268" s="46">
        <v>69</v>
      </c>
      <c r="E268" s="47">
        <v>76</v>
      </c>
      <c r="F268" s="48"/>
      <c r="G268" s="46">
        <f t="shared" si="44"/>
        <v>-19</v>
      </c>
      <c r="H268" s="47">
        <f t="shared" si="45"/>
        <v>-7</v>
      </c>
      <c r="I268" s="49">
        <f t="shared" si="46"/>
        <v>-0.5</v>
      </c>
      <c r="J268" s="50">
        <f t="shared" si="47"/>
        <v>-9.2105263157894732E-2</v>
      </c>
    </row>
    <row r="269" spans="1:10" x14ac:dyDescent="0.25">
      <c r="A269" s="147"/>
      <c r="B269" s="80"/>
      <c r="C269" s="81"/>
      <c r="D269" s="80"/>
      <c r="E269" s="81"/>
      <c r="F269" s="82"/>
      <c r="G269" s="80"/>
      <c r="H269" s="81"/>
      <c r="I269" s="94"/>
      <c r="J269" s="95"/>
    </row>
    <row r="270" spans="1:10" ht="13" x14ac:dyDescent="0.3">
      <c r="A270" s="118" t="s">
        <v>76</v>
      </c>
      <c r="B270" s="35"/>
      <c r="C270" s="36"/>
      <c r="D270" s="35"/>
      <c r="E270" s="36"/>
      <c r="F270" s="37"/>
      <c r="G270" s="35"/>
      <c r="H270" s="36"/>
      <c r="I270" s="38"/>
      <c r="J270" s="39"/>
    </row>
    <row r="271" spans="1:10" x14ac:dyDescent="0.25">
      <c r="A271" s="124" t="s">
        <v>321</v>
      </c>
      <c r="B271" s="35">
        <v>0</v>
      </c>
      <c r="C271" s="36">
        <v>0</v>
      </c>
      <c r="D271" s="35">
        <v>0</v>
      </c>
      <c r="E271" s="36">
        <v>1</v>
      </c>
      <c r="F271" s="37"/>
      <c r="G271" s="35">
        <f>B271-C271</f>
        <v>0</v>
      </c>
      <c r="H271" s="36">
        <f>D271-E271</f>
        <v>-1</v>
      </c>
      <c r="I271" s="38" t="str">
        <f>IF(C271=0, "-", IF(G271/C271&lt;10, G271/C271, "&gt;999%"))</f>
        <v>-</v>
      </c>
      <c r="J271" s="39">
        <f>IF(E271=0, "-", IF(H271/E271&lt;10, H271/E271, "&gt;999%"))</f>
        <v>-1</v>
      </c>
    </row>
    <row r="272" spans="1:10" x14ac:dyDescent="0.25">
      <c r="A272" s="124" t="s">
        <v>322</v>
      </c>
      <c r="B272" s="35">
        <v>0</v>
      </c>
      <c r="C272" s="36">
        <v>1</v>
      </c>
      <c r="D272" s="35">
        <v>0</v>
      </c>
      <c r="E272" s="36">
        <v>2</v>
      </c>
      <c r="F272" s="37"/>
      <c r="G272" s="35">
        <f>B272-C272</f>
        <v>-1</v>
      </c>
      <c r="H272" s="36">
        <f>D272-E272</f>
        <v>-2</v>
      </c>
      <c r="I272" s="38">
        <f>IF(C272=0, "-", IF(G272/C272&lt;10, G272/C272, "&gt;999%"))</f>
        <v>-1</v>
      </c>
      <c r="J272" s="39">
        <f>IF(E272=0, "-", IF(H272/E272&lt;10, H272/E272, "&gt;999%"))</f>
        <v>-1</v>
      </c>
    </row>
    <row r="273" spans="1:10" s="52" customFormat="1" ht="13" x14ac:dyDescent="0.3">
      <c r="A273" s="148" t="s">
        <v>613</v>
      </c>
      <c r="B273" s="46">
        <v>0</v>
      </c>
      <c r="C273" s="47">
        <v>1</v>
      </c>
      <c r="D273" s="46">
        <v>0</v>
      </c>
      <c r="E273" s="47">
        <v>3</v>
      </c>
      <c r="F273" s="48"/>
      <c r="G273" s="46">
        <f>B273-C273</f>
        <v>-1</v>
      </c>
      <c r="H273" s="47">
        <f>D273-E273</f>
        <v>-3</v>
      </c>
      <c r="I273" s="49">
        <f>IF(C273=0, "-", IF(G273/C273&lt;10, G273/C273, "&gt;999%"))</f>
        <v>-1</v>
      </c>
      <c r="J273" s="50">
        <f>IF(E273=0, "-", IF(H273/E273&lt;10, H273/E273, "&gt;999%"))</f>
        <v>-1</v>
      </c>
    </row>
    <row r="274" spans="1:10" x14ac:dyDescent="0.25">
      <c r="A274" s="147"/>
      <c r="B274" s="80"/>
      <c r="C274" s="81"/>
      <c r="D274" s="80"/>
      <c r="E274" s="81"/>
      <c r="F274" s="82"/>
      <c r="G274" s="80"/>
      <c r="H274" s="81"/>
      <c r="I274" s="94"/>
      <c r="J274" s="95"/>
    </row>
    <row r="275" spans="1:10" ht="13" x14ac:dyDescent="0.3">
      <c r="A275" s="118" t="s">
        <v>104</v>
      </c>
      <c r="B275" s="35"/>
      <c r="C275" s="36"/>
      <c r="D275" s="35"/>
      <c r="E275" s="36"/>
      <c r="F275" s="37"/>
      <c r="G275" s="35"/>
      <c r="H275" s="36"/>
      <c r="I275" s="38"/>
      <c r="J275" s="39"/>
    </row>
    <row r="276" spans="1:10" x14ac:dyDescent="0.25">
      <c r="A276" s="124" t="s">
        <v>568</v>
      </c>
      <c r="B276" s="35">
        <v>3</v>
      </c>
      <c r="C276" s="36">
        <v>3</v>
      </c>
      <c r="D276" s="35">
        <v>6</v>
      </c>
      <c r="E276" s="36">
        <v>13</v>
      </c>
      <c r="F276" s="37"/>
      <c r="G276" s="35">
        <f>B276-C276</f>
        <v>0</v>
      </c>
      <c r="H276" s="36">
        <f>D276-E276</f>
        <v>-7</v>
      </c>
      <c r="I276" s="38">
        <f>IF(C276=0, "-", IF(G276/C276&lt;10, G276/C276, "&gt;999%"))</f>
        <v>0</v>
      </c>
      <c r="J276" s="39">
        <f>IF(E276=0, "-", IF(H276/E276&lt;10, H276/E276, "&gt;999%"))</f>
        <v>-0.53846153846153844</v>
      </c>
    </row>
    <row r="277" spans="1:10" s="52" customFormat="1" ht="13" x14ac:dyDescent="0.3">
      <c r="A277" s="148" t="s">
        <v>614</v>
      </c>
      <c r="B277" s="46">
        <v>3</v>
      </c>
      <c r="C277" s="47">
        <v>3</v>
      </c>
      <c r="D277" s="46">
        <v>6</v>
      </c>
      <c r="E277" s="47">
        <v>13</v>
      </c>
      <c r="F277" s="48"/>
      <c r="G277" s="46">
        <f>B277-C277</f>
        <v>0</v>
      </c>
      <c r="H277" s="47">
        <f>D277-E277</f>
        <v>-7</v>
      </c>
      <c r="I277" s="49">
        <f>IF(C277=0, "-", IF(G277/C277&lt;10, G277/C277, "&gt;999%"))</f>
        <v>0</v>
      </c>
      <c r="J277" s="50">
        <f>IF(E277=0, "-", IF(H277/E277&lt;10, H277/E277, "&gt;999%"))</f>
        <v>-0.53846153846153844</v>
      </c>
    </row>
    <row r="278" spans="1:10" x14ac:dyDescent="0.25">
      <c r="A278" s="147"/>
      <c r="B278" s="80"/>
      <c r="C278" s="81"/>
      <c r="D278" s="80"/>
      <c r="E278" s="81"/>
      <c r="F278" s="82"/>
      <c r="G278" s="80"/>
      <c r="H278" s="81"/>
      <c r="I278" s="94"/>
      <c r="J278" s="95"/>
    </row>
    <row r="279" spans="1:10" ht="13" x14ac:dyDescent="0.3">
      <c r="A279" s="118" t="s">
        <v>105</v>
      </c>
      <c r="B279" s="35"/>
      <c r="C279" s="36"/>
      <c r="D279" s="35"/>
      <c r="E279" s="36"/>
      <c r="F279" s="37"/>
      <c r="G279" s="35"/>
      <c r="H279" s="36"/>
      <c r="I279" s="38"/>
      <c r="J279" s="39"/>
    </row>
    <row r="280" spans="1:10" x14ac:dyDescent="0.25">
      <c r="A280" s="124" t="s">
        <v>569</v>
      </c>
      <c r="B280" s="35">
        <v>0</v>
      </c>
      <c r="C280" s="36">
        <v>2</v>
      </c>
      <c r="D280" s="35">
        <v>0</v>
      </c>
      <c r="E280" s="36">
        <v>5</v>
      </c>
      <c r="F280" s="37"/>
      <c r="G280" s="35">
        <f>B280-C280</f>
        <v>-2</v>
      </c>
      <c r="H280" s="36">
        <f>D280-E280</f>
        <v>-5</v>
      </c>
      <c r="I280" s="38">
        <f>IF(C280=0, "-", IF(G280/C280&lt;10, G280/C280, "&gt;999%"))</f>
        <v>-1</v>
      </c>
      <c r="J280" s="39">
        <f>IF(E280=0, "-", IF(H280/E280&lt;10, H280/E280, "&gt;999%"))</f>
        <v>-1</v>
      </c>
    </row>
    <row r="281" spans="1:10" x14ac:dyDescent="0.25">
      <c r="A281" s="124" t="s">
        <v>556</v>
      </c>
      <c r="B281" s="35">
        <v>0</v>
      </c>
      <c r="C281" s="36">
        <v>0</v>
      </c>
      <c r="D281" s="35">
        <v>0</v>
      </c>
      <c r="E281" s="36">
        <v>2</v>
      </c>
      <c r="F281" s="37"/>
      <c r="G281" s="35">
        <f>B281-C281</f>
        <v>0</v>
      </c>
      <c r="H281" s="36">
        <f>D281-E281</f>
        <v>-2</v>
      </c>
      <c r="I281" s="38" t="str">
        <f>IF(C281=0, "-", IF(G281/C281&lt;10, G281/C281, "&gt;999%"))</f>
        <v>-</v>
      </c>
      <c r="J281" s="39">
        <f>IF(E281=0, "-", IF(H281/E281&lt;10, H281/E281, "&gt;999%"))</f>
        <v>-1</v>
      </c>
    </row>
    <row r="282" spans="1:10" s="52" customFormat="1" ht="13" x14ac:dyDescent="0.3">
      <c r="A282" s="148" t="s">
        <v>615</v>
      </c>
      <c r="B282" s="46">
        <v>0</v>
      </c>
      <c r="C282" s="47">
        <v>2</v>
      </c>
      <c r="D282" s="46">
        <v>0</v>
      </c>
      <c r="E282" s="47">
        <v>7</v>
      </c>
      <c r="F282" s="48"/>
      <c r="G282" s="46">
        <f>B282-C282</f>
        <v>-2</v>
      </c>
      <c r="H282" s="47">
        <f>D282-E282</f>
        <v>-7</v>
      </c>
      <c r="I282" s="49">
        <f>IF(C282=0, "-", IF(G282/C282&lt;10, G282/C282, "&gt;999%"))</f>
        <v>-1</v>
      </c>
      <c r="J282" s="50">
        <f>IF(E282=0, "-", IF(H282/E282&lt;10, H282/E282, "&gt;999%"))</f>
        <v>-1</v>
      </c>
    </row>
    <row r="283" spans="1:10" x14ac:dyDescent="0.25">
      <c r="A283" s="147"/>
      <c r="B283" s="80"/>
      <c r="C283" s="81"/>
      <c r="D283" s="80"/>
      <c r="E283" s="81"/>
      <c r="F283" s="82"/>
      <c r="G283" s="80"/>
      <c r="H283" s="81"/>
      <c r="I283" s="94"/>
      <c r="J283" s="95"/>
    </row>
    <row r="284" spans="1:10" ht="13" x14ac:dyDescent="0.3">
      <c r="A284" s="118" t="s">
        <v>77</v>
      </c>
      <c r="B284" s="35"/>
      <c r="C284" s="36"/>
      <c r="D284" s="35"/>
      <c r="E284" s="36"/>
      <c r="F284" s="37"/>
      <c r="G284" s="35"/>
      <c r="H284" s="36"/>
      <c r="I284" s="38"/>
      <c r="J284" s="39"/>
    </row>
    <row r="285" spans="1:10" x14ac:dyDescent="0.25">
      <c r="A285" s="124" t="s">
        <v>267</v>
      </c>
      <c r="B285" s="35">
        <v>0</v>
      </c>
      <c r="C285" s="36">
        <v>0</v>
      </c>
      <c r="D285" s="35">
        <v>1</v>
      </c>
      <c r="E285" s="36">
        <v>0</v>
      </c>
      <c r="F285" s="37"/>
      <c r="G285" s="35">
        <f>B285-C285</f>
        <v>0</v>
      </c>
      <c r="H285" s="36">
        <f>D285-E285</f>
        <v>1</v>
      </c>
      <c r="I285" s="38" t="str">
        <f>IF(C285=0, "-", IF(G285/C285&lt;10, G285/C285, "&gt;999%"))</f>
        <v>-</v>
      </c>
      <c r="J285" s="39" t="str">
        <f>IF(E285=0, "-", IF(H285/E285&lt;10, H285/E285, "&gt;999%"))</f>
        <v>-</v>
      </c>
    </row>
    <row r="286" spans="1:10" x14ac:dyDescent="0.25">
      <c r="A286" s="124" t="s">
        <v>462</v>
      </c>
      <c r="B286" s="35">
        <v>0</v>
      </c>
      <c r="C286" s="36">
        <v>1</v>
      </c>
      <c r="D286" s="35">
        <v>2</v>
      </c>
      <c r="E286" s="36">
        <v>1</v>
      </c>
      <c r="F286" s="37"/>
      <c r="G286" s="35">
        <f>B286-C286</f>
        <v>-1</v>
      </c>
      <c r="H286" s="36">
        <f>D286-E286</f>
        <v>1</v>
      </c>
      <c r="I286" s="38">
        <f>IF(C286=0, "-", IF(G286/C286&lt;10, G286/C286, "&gt;999%"))</f>
        <v>-1</v>
      </c>
      <c r="J286" s="39">
        <f>IF(E286=0, "-", IF(H286/E286&lt;10, H286/E286, "&gt;999%"))</f>
        <v>1</v>
      </c>
    </row>
    <row r="287" spans="1:10" s="52" customFormat="1" ht="13" x14ac:dyDescent="0.3">
      <c r="A287" s="148" t="s">
        <v>616</v>
      </c>
      <c r="B287" s="46">
        <v>0</v>
      </c>
      <c r="C287" s="47">
        <v>1</v>
      </c>
      <c r="D287" s="46">
        <v>3</v>
      </c>
      <c r="E287" s="47">
        <v>1</v>
      </c>
      <c r="F287" s="48"/>
      <c r="G287" s="46">
        <f>B287-C287</f>
        <v>-1</v>
      </c>
      <c r="H287" s="47">
        <f>D287-E287</f>
        <v>2</v>
      </c>
      <c r="I287" s="49">
        <f>IF(C287=0, "-", IF(G287/C287&lt;10, G287/C287, "&gt;999%"))</f>
        <v>-1</v>
      </c>
      <c r="J287" s="50">
        <f>IF(E287=0, "-", IF(H287/E287&lt;10, H287/E287, "&gt;999%"))</f>
        <v>2</v>
      </c>
    </row>
    <row r="288" spans="1:10" x14ac:dyDescent="0.25">
      <c r="A288" s="147"/>
      <c r="B288" s="80"/>
      <c r="C288" s="81"/>
      <c r="D288" s="80"/>
      <c r="E288" s="81"/>
      <c r="F288" s="82"/>
      <c r="G288" s="80"/>
      <c r="H288" s="81"/>
      <c r="I288" s="94"/>
      <c r="J288" s="95"/>
    </row>
    <row r="289" spans="1:10" ht="13" x14ac:dyDescent="0.3">
      <c r="A289" s="118" t="s">
        <v>78</v>
      </c>
      <c r="B289" s="35"/>
      <c r="C289" s="36"/>
      <c r="D289" s="35"/>
      <c r="E289" s="36"/>
      <c r="F289" s="37"/>
      <c r="G289" s="35"/>
      <c r="H289" s="36"/>
      <c r="I289" s="38"/>
      <c r="J289" s="39"/>
    </row>
    <row r="290" spans="1:10" x14ac:dyDescent="0.25">
      <c r="A290" s="124" t="s">
        <v>513</v>
      </c>
      <c r="B290" s="35">
        <v>6</v>
      </c>
      <c r="C290" s="36">
        <v>8</v>
      </c>
      <c r="D290" s="35">
        <v>27</v>
      </c>
      <c r="E290" s="36">
        <v>28</v>
      </c>
      <c r="F290" s="37"/>
      <c r="G290" s="35">
        <f t="shared" ref="G290:G301" si="48">B290-C290</f>
        <v>-2</v>
      </c>
      <c r="H290" s="36">
        <f t="shared" ref="H290:H301" si="49">D290-E290</f>
        <v>-1</v>
      </c>
      <c r="I290" s="38">
        <f t="shared" ref="I290:I301" si="50">IF(C290=0, "-", IF(G290/C290&lt;10, G290/C290, "&gt;999%"))</f>
        <v>-0.25</v>
      </c>
      <c r="J290" s="39">
        <f t="shared" ref="J290:J301" si="51">IF(E290=0, "-", IF(H290/E290&lt;10, H290/E290, "&gt;999%"))</f>
        <v>-3.5714285714285712E-2</v>
      </c>
    </row>
    <row r="291" spans="1:10" x14ac:dyDescent="0.25">
      <c r="A291" s="124" t="s">
        <v>524</v>
      </c>
      <c r="B291" s="35">
        <v>27</v>
      </c>
      <c r="C291" s="36">
        <v>40</v>
      </c>
      <c r="D291" s="35">
        <v>72</v>
      </c>
      <c r="E291" s="36">
        <v>119</v>
      </c>
      <c r="F291" s="37"/>
      <c r="G291" s="35">
        <f t="shared" si="48"/>
        <v>-13</v>
      </c>
      <c r="H291" s="36">
        <f t="shared" si="49"/>
        <v>-47</v>
      </c>
      <c r="I291" s="38">
        <f t="shared" si="50"/>
        <v>-0.32500000000000001</v>
      </c>
      <c r="J291" s="39">
        <f t="shared" si="51"/>
        <v>-0.3949579831932773</v>
      </c>
    </row>
    <row r="292" spans="1:10" x14ac:dyDescent="0.25">
      <c r="A292" s="124" t="s">
        <v>349</v>
      </c>
      <c r="B292" s="35">
        <v>73</v>
      </c>
      <c r="C292" s="36">
        <v>90</v>
      </c>
      <c r="D292" s="35">
        <v>290</v>
      </c>
      <c r="E292" s="36">
        <v>288</v>
      </c>
      <c r="F292" s="37"/>
      <c r="G292" s="35">
        <f t="shared" si="48"/>
        <v>-17</v>
      </c>
      <c r="H292" s="36">
        <f t="shared" si="49"/>
        <v>2</v>
      </c>
      <c r="I292" s="38">
        <f t="shared" si="50"/>
        <v>-0.18888888888888888</v>
      </c>
      <c r="J292" s="39">
        <f t="shared" si="51"/>
        <v>6.9444444444444441E-3</v>
      </c>
    </row>
    <row r="293" spans="1:10" x14ac:dyDescent="0.25">
      <c r="A293" s="124" t="s">
        <v>364</v>
      </c>
      <c r="B293" s="35">
        <v>60</v>
      </c>
      <c r="C293" s="36">
        <v>0</v>
      </c>
      <c r="D293" s="35">
        <v>131</v>
      </c>
      <c r="E293" s="36">
        <v>0</v>
      </c>
      <c r="F293" s="37"/>
      <c r="G293" s="35">
        <f t="shared" si="48"/>
        <v>60</v>
      </c>
      <c r="H293" s="36">
        <f t="shared" si="49"/>
        <v>131</v>
      </c>
      <c r="I293" s="38" t="str">
        <f t="shared" si="50"/>
        <v>-</v>
      </c>
      <c r="J293" s="39" t="str">
        <f t="shared" si="51"/>
        <v>-</v>
      </c>
    </row>
    <row r="294" spans="1:10" x14ac:dyDescent="0.25">
      <c r="A294" s="124" t="s">
        <v>396</v>
      </c>
      <c r="B294" s="35">
        <v>117</v>
      </c>
      <c r="C294" s="36">
        <v>172</v>
      </c>
      <c r="D294" s="35">
        <v>425</v>
      </c>
      <c r="E294" s="36">
        <v>508</v>
      </c>
      <c r="F294" s="37"/>
      <c r="G294" s="35">
        <f t="shared" si="48"/>
        <v>-55</v>
      </c>
      <c r="H294" s="36">
        <f t="shared" si="49"/>
        <v>-83</v>
      </c>
      <c r="I294" s="38">
        <f t="shared" si="50"/>
        <v>-0.31976744186046513</v>
      </c>
      <c r="J294" s="39">
        <f t="shared" si="51"/>
        <v>-0.16338582677165353</v>
      </c>
    </row>
    <row r="295" spans="1:10" x14ac:dyDescent="0.25">
      <c r="A295" s="124" t="s">
        <v>440</v>
      </c>
      <c r="B295" s="35">
        <v>13</v>
      </c>
      <c r="C295" s="36">
        <v>17</v>
      </c>
      <c r="D295" s="35">
        <v>34</v>
      </c>
      <c r="E295" s="36">
        <v>64</v>
      </c>
      <c r="F295" s="37"/>
      <c r="G295" s="35">
        <f t="shared" si="48"/>
        <v>-4</v>
      </c>
      <c r="H295" s="36">
        <f t="shared" si="49"/>
        <v>-30</v>
      </c>
      <c r="I295" s="38">
        <f t="shared" si="50"/>
        <v>-0.23529411764705882</v>
      </c>
      <c r="J295" s="39">
        <f t="shared" si="51"/>
        <v>-0.46875</v>
      </c>
    </row>
    <row r="296" spans="1:10" x14ac:dyDescent="0.25">
      <c r="A296" s="124" t="s">
        <v>441</v>
      </c>
      <c r="B296" s="35">
        <v>23</v>
      </c>
      <c r="C296" s="36">
        <v>39</v>
      </c>
      <c r="D296" s="35">
        <v>94</v>
      </c>
      <c r="E296" s="36">
        <v>93</v>
      </c>
      <c r="F296" s="37"/>
      <c r="G296" s="35">
        <f t="shared" si="48"/>
        <v>-16</v>
      </c>
      <c r="H296" s="36">
        <f t="shared" si="49"/>
        <v>1</v>
      </c>
      <c r="I296" s="38">
        <f t="shared" si="50"/>
        <v>-0.41025641025641024</v>
      </c>
      <c r="J296" s="39">
        <f t="shared" si="51"/>
        <v>1.0752688172043012E-2</v>
      </c>
    </row>
    <row r="297" spans="1:10" x14ac:dyDescent="0.25">
      <c r="A297" s="124" t="s">
        <v>304</v>
      </c>
      <c r="B297" s="35">
        <v>2</v>
      </c>
      <c r="C297" s="36">
        <v>6</v>
      </c>
      <c r="D297" s="35">
        <v>9</v>
      </c>
      <c r="E297" s="36">
        <v>13</v>
      </c>
      <c r="F297" s="37"/>
      <c r="G297" s="35">
        <f t="shared" si="48"/>
        <v>-4</v>
      </c>
      <c r="H297" s="36">
        <f t="shared" si="49"/>
        <v>-4</v>
      </c>
      <c r="I297" s="38">
        <f t="shared" si="50"/>
        <v>-0.66666666666666663</v>
      </c>
      <c r="J297" s="39">
        <f t="shared" si="51"/>
        <v>-0.30769230769230771</v>
      </c>
    </row>
    <row r="298" spans="1:10" x14ac:dyDescent="0.25">
      <c r="A298" s="124" t="s">
        <v>175</v>
      </c>
      <c r="B298" s="35">
        <v>11</v>
      </c>
      <c r="C298" s="36">
        <v>72</v>
      </c>
      <c r="D298" s="35">
        <v>60</v>
      </c>
      <c r="E298" s="36">
        <v>205</v>
      </c>
      <c r="F298" s="37"/>
      <c r="G298" s="35">
        <f t="shared" si="48"/>
        <v>-61</v>
      </c>
      <c r="H298" s="36">
        <f t="shared" si="49"/>
        <v>-145</v>
      </c>
      <c r="I298" s="38">
        <f t="shared" si="50"/>
        <v>-0.84722222222222221</v>
      </c>
      <c r="J298" s="39">
        <f t="shared" si="51"/>
        <v>-0.70731707317073167</v>
      </c>
    </row>
    <row r="299" spans="1:10" x14ac:dyDescent="0.25">
      <c r="A299" s="124" t="s">
        <v>201</v>
      </c>
      <c r="B299" s="35">
        <v>59</v>
      </c>
      <c r="C299" s="36">
        <v>215</v>
      </c>
      <c r="D299" s="35">
        <v>293</v>
      </c>
      <c r="E299" s="36">
        <v>632</v>
      </c>
      <c r="F299" s="37"/>
      <c r="G299" s="35">
        <f t="shared" si="48"/>
        <v>-156</v>
      </c>
      <c r="H299" s="36">
        <f t="shared" si="49"/>
        <v>-339</v>
      </c>
      <c r="I299" s="38">
        <f t="shared" si="50"/>
        <v>-0.72558139534883725</v>
      </c>
      <c r="J299" s="39">
        <f t="shared" si="51"/>
        <v>-0.53639240506329111</v>
      </c>
    </row>
    <row r="300" spans="1:10" x14ac:dyDescent="0.25">
      <c r="A300" s="124" t="s">
        <v>232</v>
      </c>
      <c r="B300" s="35">
        <v>9</v>
      </c>
      <c r="C300" s="36">
        <v>18</v>
      </c>
      <c r="D300" s="35">
        <v>28</v>
      </c>
      <c r="E300" s="36">
        <v>56</v>
      </c>
      <c r="F300" s="37"/>
      <c r="G300" s="35">
        <f t="shared" si="48"/>
        <v>-9</v>
      </c>
      <c r="H300" s="36">
        <f t="shared" si="49"/>
        <v>-28</v>
      </c>
      <c r="I300" s="38">
        <f t="shared" si="50"/>
        <v>-0.5</v>
      </c>
      <c r="J300" s="39">
        <f t="shared" si="51"/>
        <v>-0.5</v>
      </c>
    </row>
    <row r="301" spans="1:10" s="52" customFormat="1" ht="13" x14ac:dyDescent="0.3">
      <c r="A301" s="148" t="s">
        <v>617</v>
      </c>
      <c r="B301" s="46">
        <v>400</v>
      </c>
      <c r="C301" s="47">
        <v>677</v>
      </c>
      <c r="D301" s="46">
        <v>1463</v>
      </c>
      <c r="E301" s="47">
        <v>2006</v>
      </c>
      <c r="F301" s="48"/>
      <c r="G301" s="46">
        <f t="shared" si="48"/>
        <v>-277</v>
      </c>
      <c r="H301" s="47">
        <f t="shared" si="49"/>
        <v>-543</v>
      </c>
      <c r="I301" s="49">
        <f t="shared" si="50"/>
        <v>-0.40915805022156571</v>
      </c>
      <c r="J301" s="50">
        <f t="shared" si="51"/>
        <v>-0.27068793619142573</v>
      </c>
    </row>
    <row r="302" spans="1:10" x14ac:dyDescent="0.25">
      <c r="A302" s="147"/>
      <c r="B302" s="80"/>
      <c r="C302" s="81"/>
      <c r="D302" s="80"/>
      <c r="E302" s="81"/>
      <c r="F302" s="82"/>
      <c r="G302" s="80"/>
      <c r="H302" s="81"/>
      <c r="I302" s="94"/>
      <c r="J302" s="95"/>
    </row>
    <row r="303" spans="1:10" ht="13" x14ac:dyDescent="0.3">
      <c r="A303" s="118" t="s">
        <v>79</v>
      </c>
      <c r="B303" s="35"/>
      <c r="C303" s="36"/>
      <c r="D303" s="35"/>
      <c r="E303" s="36"/>
      <c r="F303" s="37"/>
      <c r="G303" s="35"/>
      <c r="H303" s="36"/>
      <c r="I303" s="38"/>
      <c r="J303" s="39"/>
    </row>
    <row r="304" spans="1:10" x14ac:dyDescent="0.25">
      <c r="A304" s="124" t="s">
        <v>337</v>
      </c>
      <c r="B304" s="35">
        <v>2</v>
      </c>
      <c r="C304" s="36">
        <v>0</v>
      </c>
      <c r="D304" s="35">
        <v>2</v>
      </c>
      <c r="E304" s="36">
        <v>2</v>
      </c>
      <c r="F304" s="37"/>
      <c r="G304" s="35">
        <f>B304-C304</f>
        <v>2</v>
      </c>
      <c r="H304" s="36">
        <f>D304-E304</f>
        <v>0</v>
      </c>
      <c r="I304" s="38" t="str">
        <f>IF(C304=0, "-", IF(G304/C304&lt;10, G304/C304, "&gt;999%"))</f>
        <v>-</v>
      </c>
      <c r="J304" s="39">
        <f>IF(E304=0, "-", IF(H304/E304&lt;10, H304/E304, "&gt;999%"))</f>
        <v>0</v>
      </c>
    </row>
    <row r="305" spans="1:10" s="52" customFormat="1" ht="13" x14ac:dyDescent="0.3">
      <c r="A305" s="148" t="s">
        <v>618</v>
      </c>
      <c r="B305" s="46">
        <v>2</v>
      </c>
      <c r="C305" s="47">
        <v>0</v>
      </c>
      <c r="D305" s="46">
        <v>2</v>
      </c>
      <c r="E305" s="47">
        <v>2</v>
      </c>
      <c r="F305" s="48"/>
      <c r="G305" s="46">
        <f>B305-C305</f>
        <v>2</v>
      </c>
      <c r="H305" s="47">
        <f>D305-E305</f>
        <v>0</v>
      </c>
      <c r="I305" s="49" t="str">
        <f>IF(C305=0, "-", IF(G305/C305&lt;10, G305/C305, "&gt;999%"))</f>
        <v>-</v>
      </c>
      <c r="J305" s="50">
        <f>IF(E305=0, "-", IF(H305/E305&lt;10, H305/E305, "&gt;999%"))</f>
        <v>0</v>
      </c>
    </row>
    <row r="306" spans="1:10" x14ac:dyDescent="0.25">
      <c r="A306" s="147"/>
      <c r="B306" s="80"/>
      <c r="C306" s="81"/>
      <c r="D306" s="80"/>
      <c r="E306" s="81"/>
      <c r="F306" s="82"/>
      <c r="G306" s="80"/>
      <c r="H306" s="81"/>
      <c r="I306" s="94"/>
      <c r="J306" s="95"/>
    </row>
    <row r="307" spans="1:10" ht="13" x14ac:dyDescent="0.3">
      <c r="A307" s="118" t="s">
        <v>80</v>
      </c>
      <c r="B307" s="35"/>
      <c r="C307" s="36"/>
      <c r="D307" s="35"/>
      <c r="E307" s="36"/>
      <c r="F307" s="37"/>
      <c r="G307" s="35"/>
      <c r="H307" s="36"/>
      <c r="I307" s="38"/>
      <c r="J307" s="39"/>
    </row>
    <row r="308" spans="1:10" x14ac:dyDescent="0.25">
      <c r="A308" s="124" t="s">
        <v>221</v>
      </c>
      <c r="B308" s="35">
        <v>27</v>
      </c>
      <c r="C308" s="36">
        <v>16</v>
      </c>
      <c r="D308" s="35">
        <v>63</v>
      </c>
      <c r="E308" s="36">
        <v>32</v>
      </c>
      <c r="F308" s="37"/>
      <c r="G308" s="35">
        <f t="shared" ref="G308:G326" si="52">B308-C308</f>
        <v>11</v>
      </c>
      <c r="H308" s="36">
        <f t="shared" ref="H308:H326" si="53">D308-E308</f>
        <v>31</v>
      </c>
      <c r="I308" s="38">
        <f t="shared" ref="I308:I326" si="54">IF(C308=0, "-", IF(G308/C308&lt;10, G308/C308, "&gt;999%"))</f>
        <v>0.6875</v>
      </c>
      <c r="J308" s="39">
        <f t="shared" ref="J308:J326" si="55">IF(E308=0, "-", IF(H308/E308&lt;10, H308/E308, "&gt;999%"))</f>
        <v>0.96875</v>
      </c>
    </row>
    <row r="309" spans="1:10" x14ac:dyDescent="0.25">
      <c r="A309" s="124" t="s">
        <v>222</v>
      </c>
      <c r="B309" s="35">
        <v>3</v>
      </c>
      <c r="C309" s="36">
        <v>0</v>
      </c>
      <c r="D309" s="35">
        <v>4</v>
      </c>
      <c r="E309" s="36">
        <v>0</v>
      </c>
      <c r="F309" s="37"/>
      <c r="G309" s="35">
        <f t="shared" si="52"/>
        <v>3</v>
      </c>
      <c r="H309" s="36">
        <f t="shared" si="53"/>
        <v>4</v>
      </c>
      <c r="I309" s="38" t="str">
        <f t="shared" si="54"/>
        <v>-</v>
      </c>
      <c r="J309" s="39" t="str">
        <f t="shared" si="55"/>
        <v>-</v>
      </c>
    </row>
    <row r="310" spans="1:10" x14ac:dyDescent="0.25">
      <c r="A310" s="124" t="s">
        <v>250</v>
      </c>
      <c r="B310" s="35">
        <v>7</v>
      </c>
      <c r="C310" s="36">
        <v>19</v>
      </c>
      <c r="D310" s="35">
        <v>28</v>
      </c>
      <c r="E310" s="36">
        <v>95</v>
      </c>
      <c r="F310" s="37"/>
      <c r="G310" s="35">
        <f t="shared" si="52"/>
        <v>-12</v>
      </c>
      <c r="H310" s="36">
        <f t="shared" si="53"/>
        <v>-67</v>
      </c>
      <c r="I310" s="38">
        <f t="shared" si="54"/>
        <v>-0.63157894736842102</v>
      </c>
      <c r="J310" s="39">
        <f t="shared" si="55"/>
        <v>-0.70526315789473681</v>
      </c>
    </row>
    <row r="311" spans="1:10" x14ac:dyDescent="0.25">
      <c r="A311" s="124" t="s">
        <v>323</v>
      </c>
      <c r="B311" s="35">
        <v>4</v>
      </c>
      <c r="C311" s="36">
        <v>11</v>
      </c>
      <c r="D311" s="35">
        <v>12</v>
      </c>
      <c r="E311" s="36">
        <v>16</v>
      </c>
      <c r="F311" s="37"/>
      <c r="G311" s="35">
        <f t="shared" si="52"/>
        <v>-7</v>
      </c>
      <c r="H311" s="36">
        <f t="shared" si="53"/>
        <v>-4</v>
      </c>
      <c r="I311" s="38">
        <f t="shared" si="54"/>
        <v>-0.63636363636363635</v>
      </c>
      <c r="J311" s="39">
        <f t="shared" si="55"/>
        <v>-0.25</v>
      </c>
    </row>
    <row r="312" spans="1:10" x14ac:dyDescent="0.25">
      <c r="A312" s="124" t="s">
        <v>251</v>
      </c>
      <c r="B312" s="35">
        <v>3</v>
      </c>
      <c r="C312" s="36">
        <v>4</v>
      </c>
      <c r="D312" s="35">
        <v>5</v>
      </c>
      <c r="E312" s="36">
        <v>10</v>
      </c>
      <c r="F312" s="37"/>
      <c r="G312" s="35">
        <f t="shared" si="52"/>
        <v>-1</v>
      </c>
      <c r="H312" s="36">
        <f t="shared" si="53"/>
        <v>-5</v>
      </c>
      <c r="I312" s="38">
        <f t="shared" si="54"/>
        <v>-0.25</v>
      </c>
      <c r="J312" s="39">
        <f t="shared" si="55"/>
        <v>-0.5</v>
      </c>
    </row>
    <row r="313" spans="1:10" x14ac:dyDescent="0.25">
      <c r="A313" s="124" t="s">
        <v>268</v>
      </c>
      <c r="B313" s="35">
        <v>0</v>
      </c>
      <c r="C313" s="36">
        <v>0</v>
      </c>
      <c r="D313" s="35">
        <v>1</v>
      </c>
      <c r="E313" s="36">
        <v>0</v>
      </c>
      <c r="F313" s="37"/>
      <c r="G313" s="35">
        <f t="shared" si="52"/>
        <v>0</v>
      </c>
      <c r="H313" s="36">
        <f t="shared" si="53"/>
        <v>1</v>
      </c>
      <c r="I313" s="38" t="str">
        <f t="shared" si="54"/>
        <v>-</v>
      </c>
      <c r="J313" s="39" t="str">
        <f t="shared" si="55"/>
        <v>-</v>
      </c>
    </row>
    <row r="314" spans="1:10" x14ac:dyDescent="0.25">
      <c r="A314" s="124" t="s">
        <v>269</v>
      </c>
      <c r="B314" s="35">
        <v>1</v>
      </c>
      <c r="C314" s="36">
        <v>1</v>
      </c>
      <c r="D314" s="35">
        <v>5</v>
      </c>
      <c r="E314" s="36">
        <v>5</v>
      </c>
      <c r="F314" s="37"/>
      <c r="G314" s="35">
        <f t="shared" si="52"/>
        <v>0</v>
      </c>
      <c r="H314" s="36">
        <f t="shared" si="53"/>
        <v>0</v>
      </c>
      <c r="I314" s="38">
        <f t="shared" si="54"/>
        <v>0</v>
      </c>
      <c r="J314" s="39">
        <f t="shared" si="55"/>
        <v>0</v>
      </c>
    </row>
    <row r="315" spans="1:10" x14ac:dyDescent="0.25">
      <c r="A315" s="124" t="s">
        <v>324</v>
      </c>
      <c r="B315" s="35">
        <v>0</v>
      </c>
      <c r="C315" s="36">
        <v>2</v>
      </c>
      <c r="D315" s="35">
        <v>3</v>
      </c>
      <c r="E315" s="36">
        <v>6</v>
      </c>
      <c r="F315" s="37"/>
      <c r="G315" s="35">
        <f t="shared" si="52"/>
        <v>-2</v>
      </c>
      <c r="H315" s="36">
        <f t="shared" si="53"/>
        <v>-3</v>
      </c>
      <c r="I315" s="38">
        <f t="shared" si="54"/>
        <v>-1</v>
      </c>
      <c r="J315" s="39">
        <f t="shared" si="55"/>
        <v>-0.5</v>
      </c>
    </row>
    <row r="316" spans="1:10" x14ac:dyDescent="0.25">
      <c r="A316" s="124" t="s">
        <v>420</v>
      </c>
      <c r="B316" s="35">
        <v>1</v>
      </c>
      <c r="C316" s="36">
        <v>0</v>
      </c>
      <c r="D316" s="35">
        <v>1</v>
      </c>
      <c r="E316" s="36">
        <v>0</v>
      </c>
      <c r="F316" s="37"/>
      <c r="G316" s="35">
        <f t="shared" si="52"/>
        <v>1</v>
      </c>
      <c r="H316" s="36">
        <f t="shared" si="53"/>
        <v>1</v>
      </c>
      <c r="I316" s="38" t="str">
        <f t="shared" si="54"/>
        <v>-</v>
      </c>
      <c r="J316" s="39" t="str">
        <f t="shared" si="55"/>
        <v>-</v>
      </c>
    </row>
    <row r="317" spans="1:10" x14ac:dyDescent="0.25">
      <c r="A317" s="124" t="s">
        <v>481</v>
      </c>
      <c r="B317" s="35">
        <v>1</v>
      </c>
      <c r="C317" s="36">
        <v>2</v>
      </c>
      <c r="D317" s="35">
        <v>1</v>
      </c>
      <c r="E317" s="36">
        <v>6</v>
      </c>
      <c r="F317" s="37"/>
      <c r="G317" s="35">
        <f t="shared" si="52"/>
        <v>-1</v>
      </c>
      <c r="H317" s="36">
        <f t="shared" si="53"/>
        <v>-5</v>
      </c>
      <c r="I317" s="38">
        <f t="shared" si="54"/>
        <v>-0.5</v>
      </c>
      <c r="J317" s="39">
        <f t="shared" si="55"/>
        <v>-0.83333333333333337</v>
      </c>
    </row>
    <row r="318" spans="1:10" x14ac:dyDescent="0.25">
      <c r="A318" s="124" t="s">
        <v>383</v>
      </c>
      <c r="B318" s="35">
        <v>15</v>
      </c>
      <c r="C318" s="36">
        <v>9</v>
      </c>
      <c r="D318" s="35">
        <v>33</v>
      </c>
      <c r="E318" s="36">
        <v>17</v>
      </c>
      <c r="F318" s="37"/>
      <c r="G318" s="35">
        <f t="shared" si="52"/>
        <v>6</v>
      </c>
      <c r="H318" s="36">
        <f t="shared" si="53"/>
        <v>16</v>
      </c>
      <c r="I318" s="38">
        <f t="shared" si="54"/>
        <v>0.66666666666666663</v>
      </c>
      <c r="J318" s="39">
        <f t="shared" si="55"/>
        <v>0.94117647058823528</v>
      </c>
    </row>
    <row r="319" spans="1:10" x14ac:dyDescent="0.25">
      <c r="A319" s="124" t="s">
        <v>421</v>
      </c>
      <c r="B319" s="35">
        <v>14</v>
      </c>
      <c r="C319" s="36">
        <v>26</v>
      </c>
      <c r="D319" s="35">
        <v>38</v>
      </c>
      <c r="E319" s="36">
        <v>42</v>
      </c>
      <c r="F319" s="37"/>
      <c r="G319" s="35">
        <f t="shared" si="52"/>
        <v>-12</v>
      </c>
      <c r="H319" s="36">
        <f t="shared" si="53"/>
        <v>-4</v>
      </c>
      <c r="I319" s="38">
        <f t="shared" si="54"/>
        <v>-0.46153846153846156</v>
      </c>
      <c r="J319" s="39">
        <f t="shared" si="55"/>
        <v>-9.5238095238095233E-2</v>
      </c>
    </row>
    <row r="320" spans="1:10" x14ac:dyDescent="0.25">
      <c r="A320" s="124" t="s">
        <v>422</v>
      </c>
      <c r="B320" s="35">
        <v>6</v>
      </c>
      <c r="C320" s="36">
        <v>5</v>
      </c>
      <c r="D320" s="35">
        <v>18</v>
      </c>
      <c r="E320" s="36">
        <v>9</v>
      </c>
      <c r="F320" s="37"/>
      <c r="G320" s="35">
        <f t="shared" si="52"/>
        <v>1</v>
      </c>
      <c r="H320" s="36">
        <f t="shared" si="53"/>
        <v>9</v>
      </c>
      <c r="I320" s="38">
        <f t="shared" si="54"/>
        <v>0.2</v>
      </c>
      <c r="J320" s="39">
        <f t="shared" si="55"/>
        <v>1</v>
      </c>
    </row>
    <row r="321" spans="1:10" x14ac:dyDescent="0.25">
      <c r="A321" s="124" t="s">
        <v>463</v>
      </c>
      <c r="B321" s="35">
        <v>6</v>
      </c>
      <c r="C321" s="36">
        <v>3</v>
      </c>
      <c r="D321" s="35">
        <v>33</v>
      </c>
      <c r="E321" s="36">
        <v>7</v>
      </c>
      <c r="F321" s="37"/>
      <c r="G321" s="35">
        <f t="shared" si="52"/>
        <v>3</v>
      </c>
      <c r="H321" s="36">
        <f t="shared" si="53"/>
        <v>26</v>
      </c>
      <c r="I321" s="38">
        <f t="shared" si="54"/>
        <v>1</v>
      </c>
      <c r="J321" s="39">
        <f t="shared" si="55"/>
        <v>3.7142857142857144</v>
      </c>
    </row>
    <row r="322" spans="1:10" x14ac:dyDescent="0.25">
      <c r="A322" s="124" t="s">
        <v>464</v>
      </c>
      <c r="B322" s="35">
        <v>0</v>
      </c>
      <c r="C322" s="36">
        <v>2</v>
      </c>
      <c r="D322" s="35">
        <v>0</v>
      </c>
      <c r="E322" s="36">
        <v>4</v>
      </c>
      <c r="F322" s="37"/>
      <c r="G322" s="35">
        <f t="shared" si="52"/>
        <v>-2</v>
      </c>
      <c r="H322" s="36">
        <f t="shared" si="53"/>
        <v>-4</v>
      </c>
      <c r="I322" s="38">
        <f t="shared" si="54"/>
        <v>-1</v>
      </c>
      <c r="J322" s="39">
        <f t="shared" si="55"/>
        <v>-1</v>
      </c>
    </row>
    <row r="323" spans="1:10" x14ac:dyDescent="0.25">
      <c r="A323" s="124" t="s">
        <v>482</v>
      </c>
      <c r="B323" s="35">
        <v>2</v>
      </c>
      <c r="C323" s="36">
        <v>1</v>
      </c>
      <c r="D323" s="35">
        <v>7</v>
      </c>
      <c r="E323" s="36">
        <v>3</v>
      </c>
      <c r="F323" s="37"/>
      <c r="G323" s="35">
        <f t="shared" si="52"/>
        <v>1</v>
      </c>
      <c r="H323" s="36">
        <f t="shared" si="53"/>
        <v>4</v>
      </c>
      <c r="I323" s="38">
        <f t="shared" si="54"/>
        <v>1</v>
      </c>
      <c r="J323" s="39">
        <f t="shared" si="55"/>
        <v>1.3333333333333333</v>
      </c>
    </row>
    <row r="324" spans="1:10" x14ac:dyDescent="0.25">
      <c r="A324" s="124" t="s">
        <v>279</v>
      </c>
      <c r="B324" s="35">
        <v>0</v>
      </c>
      <c r="C324" s="36">
        <v>1</v>
      </c>
      <c r="D324" s="35">
        <v>0</v>
      </c>
      <c r="E324" s="36">
        <v>3</v>
      </c>
      <c r="F324" s="37"/>
      <c r="G324" s="35">
        <f t="shared" si="52"/>
        <v>-1</v>
      </c>
      <c r="H324" s="36">
        <f t="shared" si="53"/>
        <v>-3</v>
      </c>
      <c r="I324" s="38">
        <f t="shared" si="54"/>
        <v>-1</v>
      </c>
      <c r="J324" s="39">
        <f t="shared" si="55"/>
        <v>-1</v>
      </c>
    </row>
    <row r="325" spans="1:10" x14ac:dyDescent="0.25">
      <c r="A325" s="124" t="s">
        <v>325</v>
      </c>
      <c r="B325" s="35">
        <v>0</v>
      </c>
      <c r="C325" s="36">
        <v>1</v>
      </c>
      <c r="D325" s="35">
        <v>0</v>
      </c>
      <c r="E325" s="36">
        <v>2</v>
      </c>
      <c r="F325" s="37"/>
      <c r="G325" s="35">
        <f t="shared" si="52"/>
        <v>-1</v>
      </c>
      <c r="H325" s="36">
        <f t="shared" si="53"/>
        <v>-2</v>
      </c>
      <c r="I325" s="38">
        <f t="shared" si="54"/>
        <v>-1</v>
      </c>
      <c r="J325" s="39">
        <f t="shared" si="55"/>
        <v>-1</v>
      </c>
    </row>
    <row r="326" spans="1:10" s="52" customFormat="1" ht="13" x14ac:dyDescent="0.3">
      <c r="A326" s="148" t="s">
        <v>619</v>
      </c>
      <c r="B326" s="46">
        <v>90</v>
      </c>
      <c r="C326" s="47">
        <v>103</v>
      </c>
      <c r="D326" s="46">
        <v>252</v>
      </c>
      <c r="E326" s="47">
        <v>257</v>
      </c>
      <c r="F326" s="48"/>
      <c r="G326" s="46">
        <f t="shared" si="52"/>
        <v>-13</v>
      </c>
      <c r="H326" s="47">
        <f t="shared" si="53"/>
        <v>-5</v>
      </c>
      <c r="I326" s="49">
        <f t="shared" si="54"/>
        <v>-0.12621359223300971</v>
      </c>
      <c r="J326" s="50">
        <f t="shared" si="55"/>
        <v>-1.9455252918287938E-2</v>
      </c>
    </row>
    <row r="327" spans="1:10" x14ac:dyDescent="0.25">
      <c r="A327" s="147"/>
      <c r="B327" s="80"/>
      <c r="C327" s="81"/>
      <c r="D327" s="80"/>
      <c r="E327" s="81"/>
      <c r="F327" s="82"/>
      <c r="G327" s="80"/>
      <c r="H327" s="81"/>
      <c r="I327" s="94"/>
      <c r="J327" s="95"/>
    </row>
    <row r="328" spans="1:10" ht="13" x14ac:dyDescent="0.3">
      <c r="A328" s="118" t="s">
        <v>106</v>
      </c>
      <c r="B328" s="35"/>
      <c r="C328" s="36"/>
      <c r="D328" s="35"/>
      <c r="E328" s="36"/>
      <c r="F328" s="37"/>
      <c r="G328" s="35"/>
      <c r="H328" s="36"/>
      <c r="I328" s="38"/>
      <c r="J328" s="39"/>
    </row>
    <row r="329" spans="1:10" x14ac:dyDescent="0.25">
      <c r="A329" s="124" t="s">
        <v>570</v>
      </c>
      <c r="B329" s="35">
        <v>15</v>
      </c>
      <c r="C329" s="36">
        <v>7</v>
      </c>
      <c r="D329" s="35">
        <v>16</v>
      </c>
      <c r="E329" s="36">
        <v>9</v>
      </c>
      <c r="F329" s="37"/>
      <c r="G329" s="35">
        <f>B329-C329</f>
        <v>8</v>
      </c>
      <c r="H329" s="36">
        <f>D329-E329</f>
        <v>7</v>
      </c>
      <c r="I329" s="38">
        <f>IF(C329=0, "-", IF(G329/C329&lt;10, G329/C329, "&gt;999%"))</f>
        <v>1.1428571428571428</v>
      </c>
      <c r="J329" s="39">
        <f>IF(E329=0, "-", IF(H329/E329&lt;10, H329/E329, "&gt;999%"))</f>
        <v>0.77777777777777779</v>
      </c>
    </row>
    <row r="330" spans="1:10" x14ac:dyDescent="0.25">
      <c r="A330" s="124" t="s">
        <v>557</v>
      </c>
      <c r="B330" s="35">
        <v>0</v>
      </c>
      <c r="C330" s="36">
        <v>0</v>
      </c>
      <c r="D330" s="35">
        <v>0</v>
      </c>
      <c r="E330" s="36">
        <v>1</v>
      </c>
      <c r="F330" s="37"/>
      <c r="G330" s="35">
        <f>B330-C330</f>
        <v>0</v>
      </c>
      <c r="H330" s="36">
        <f>D330-E330</f>
        <v>-1</v>
      </c>
      <c r="I330" s="38" t="str">
        <f>IF(C330=0, "-", IF(G330/C330&lt;10, G330/C330, "&gt;999%"))</f>
        <v>-</v>
      </c>
      <c r="J330" s="39">
        <f>IF(E330=0, "-", IF(H330/E330&lt;10, H330/E330, "&gt;999%"))</f>
        <v>-1</v>
      </c>
    </row>
    <row r="331" spans="1:10" s="52" customFormat="1" ht="13" x14ac:dyDescent="0.3">
      <c r="A331" s="148" t="s">
        <v>620</v>
      </c>
      <c r="B331" s="46">
        <v>15</v>
      </c>
      <c r="C331" s="47">
        <v>7</v>
      </c>
      <c r="D331" s="46">
        <v>16</v>
      </c>
      <c r="E331" s="47">
        <v>10</v>
      </c>
      <c r="F331" s="48"/>
      <c r="G331" s="46">
        <f>B331-C331</f>
        <v>8</v>
      </c>
      <c r="H331" s="47">
        <f>D331-E331</f>
        <v>6</v>
      </c>
      <c r="I331" s="49">
        <f>IF(C331=0, "-", IF(G331/C331&lt;10, G331/C331, "&gt;999%"))</f>
        <v>1.1428571428571428</v>
      </c>
      <c r="J331" s="50">
        <f>IF(E331=0, "-", IF(H331/E331&lt;10, H331/E331, "&gt;999%"))</f>
        <v>0.6</v>
      </c>
    </row>
    <row r="332" spans="1:10" x14ac:dyDescent="0.25">
      <c r="A332" s="147"/>
      <c r="B332" s="80"/>
      <c r="C332" s="81"/>
      <c r="D332" s="80"/>
      <c r="E332" s="81"/>
      <c r="F332" s="82"/>
      <c r="G332" s="80"/>
      <c r="H332" s="81"/>
      <c r="I332" s="94"/>
      <c r="J332" s="95"/>
    </row>
    <row r="333" spans="1:10" ht="13" x14ac:dyDescent="0.3">
      <c r="A333" s="118" t="s">
        <v>81</v>
      </c>
      <c r="B333" s="35"/>
      <c r="C333" s="36"/>
      <c r="D333" s="35"/>
      <c r="E333" s="36"/>
      <c r="F333" s="37"/>
      <c r="G333" s="35"/>
      <c r="H333" s="36"/>
      <c r="I333" s="38"/>
      <c r="J333" s="39"/>
    </row>
    <row r="334" spans="1:10" x14ac:dyDescent="0.25">
      <c r="A334" s="124" t="s">
        <v>292</v>
      </c>
      <c r="B334" s="35">
        <v>0</v>
      </c>
      <c r="C334" s="36">
        <v>0</v>
      </c>
      <c r="D334" s="35">
        <v>0</v>
      </c>
      <c r="E334" s="36">
        <v>1</v>
      </c>
      <c r="F334" s="37"/>
      <c r="G334" s="35">
        <f t="shared" ref="G334:G342" si="56">B334-C334</f>
        <v>0</v>
      </c>
      <c r="H334" s="36">
        <f t="shared" ref="H334:H342" si="57">D334-E334</f>
        <v>-1</v>
      </c>
      <c r="I334" s="38" t="str">
        <f t="shared" ref="I334:I342" si="58">IF(C334=0, "-", IF(G334/C334&lt;10, G334/C334, "&gt;999%"))</f>
        <v>-</v>
      </c>
      <c r="J334" s="39">
        <f t="shared" ref="J334:J342" si="59">IF(E334=0, "-", IF(H334/E334&lt;10, H334/E334, "&gt;999%"))</f>
        <v>-1</v>
      </c>
    </row>
    <row r="335" spans="1:10" x14ac:dyDescent="0.25">
      <c r="A335" s="124" t="s">
        <v>547</v>
      </c>
      <c r="B335" s="35">
        <v>8</v>
      </c>
      <c r="C335" s="36">
        <v>23</v>
      </c>
      <c r="D335" s="35">
        <v>27</v>
      </c>
      <c r="E335" s="36">
        <v>44</v>
      </c>
      <c r="F335" s="37"/>
      <c r="G335" s="35">
        <f t="shared" si="56"/>
        <v>-15</v>
      </c>
      <c r="H335" s="36">
        <f t="shared" si="57"/>
        <v>-17</v>
      </c>
      <c r="I335" s="38">
        <f t="shared" si="58"/>
        <v>-0.65217391304347827</v>
      </c>
      <c r="J335" s="39">
        <f t="shared" si="59"/>
        <v>-0.38636363636363635</v>
      </c>
    </row>
    <row r="336" spans="1:10" x14ac:dyDescent="0.25">
      <c r="A336" s="124" t="s">
        <v>489</v>
      </c>
      <c r="B336" s="35">
        <v>1</v>
      </c>
      <c r="C336" s="36">
        <v>0</v>
      </c>
      <c r="D336" s="35">
        <v>2</v>
      </c>
      <c r="E336" s="36">
        <v>0</v>
      </c>
      <c r="F336" s="37"/>
      <c r="G336" s="35">
        <f t="shared" si="56"/>
        <v>1</v>
      </c>
      <c r="H336" s="36">
        <f t="shared" si="57"/>
        <v>2</v>
      </c>
      <c r="I336" s="38" t="str">
        <f t="shared" si="58"/>
        <v>-</v>
      </c>
      <c r="J336" s="39" t="str">
        <f t="shared" si="59"/>
        <v>-</v>
      </c>
    </row>
    <row r="337" spans="1:10" x14ac:dyDescent="0.25">
      <c r="A337" s="124" t="s">
        <v>293</v>
      </c>
      <c r="B337" s="35">
        <v>0</v>
      </c>
      <c r="C337" s="36">
        <v>2</v>
      </c>
      <c r="D337" s="35">
        <v>1</v>
      </c>
      <c r="E337" s="36">
        <v>3</v>
      </c>
      <c r="F337" s="37"/>
      <c r="G337" s="35">
        <f t="shared" si="56"/>
        <v>-2</v>
      </c>
      <c r="H337" s="36">
        <f t="shared" si="57"/>
        <v>-2</v>
      </c>
      <c r="I337" s="38">
        <f t="shared" si="58"/>
        <v>-1</v>
      </c>
      <c r="J337" s="39">
        <f t="shared" si="59"/>
        <v>-0.66666666666666663</v>
      </c>
    </row>
    <row r="338" spans="1:10" x14ac:dyDescent="0.25">
      <c r="A338" s="124" t="s">
        <v>294</v>
      </c>
      <c r="B338" s="35">
        <v>1</v>
      </c>
      <c r="C338" s="36">
        <v>3</v>
      </c>
      <c r="D338" s="35">
        <v>2</v>
      </c>
      <c r="E338" s="36">
        <v>5</v>
      </c>
      <c r="F338" s="37"/>
      <c r="G338" s="35">
        <f t="shared" si="56"/>
        <v>-2</v>
      </c>
      <c r="H338" s="36">
        <f t="shared" si="57"/>
        <v>-3</v>
      </c>
      <c r="I338" s="38">
        <f t="shared" si="58"/>
        <v>-0.66666666666666663</v>
      </c>
      <c r="J338" s="39">
        <f t="shared" si="59"/>
        <v>-0.6</v>
      </c>
    </row>
    <row r="339" spans="1:10" x14ac:dyDescent="0.25">
      <c r="A339" s="124" t="s">
        <v>503</v>
      </c>
      <c r="B339" s="35">
        <v>3</v>
      </c>
      <c r="C339" s="36">
        <v>8</v>
      </c>
      <c r="D339" s="35">
        <v>9</v>
      </c>
      <c r="E339" s="36">
        <v>10</v>
      </c>
      <c r="F339" s="37"/>
      <c r="G339" s="35">
        <f t="shared" si="56"/>
        <v>-5</v>
      </c>
      <c r="H339" s="36">
        <f t="shared" si="57"/>
        <v>-1</v>
      </c>
      <c r="I339" s="38">
        <f t="shared" si="58"/>
        <v>-0.625</v>
      </c>
      <c r="J339" s="39">
        <f t="shared" si="59"/>
        <v>-0.1</v>
      </c>
    </row>
    <row r="340" spans="1:10" x14ac:dyDescent="0.25">
      <c r="A340" s="124" t="s">
        <v>514</v>
      </c>
      <c r="B340" s="35">
        <v>0</v>
      </c>
      <c r="C340" s="36">
        <v>0</v>
      </c>
      <c r="D340" s="35">
        <v>1</v>
      </c>
      <c r="E340" s="36">
        <v>0</v>
      </c>
      <c r="F340" s="37"/>
      <c r="G340" s="35">
        <f t="shared" si="56"/>
        <v>0</v>
      </c>
      <c r="H340" s="36">
        <f t="shared" si="57"/>
        <v>1</v>
      </c>
      <c r="I340" s="38" t="str">
        <f t="shared" si="58"/>
        <v>-</v>
      </c>
      <c r="J340" s="39" t="str">
        <f t="shared" si="59"/>
        <v>-</v>
      </c>
    </row>
    <row r="341" spans="1:10" x14ac:dyDescent="0.25">
      <c r="A341" s="124" t="s">
        <v>525</v>
      </c>
      <c r="B341" s="35">
        <v>7</v>
      </c>
      <c r="C341" s="36">
        <v>12</v>
      </c>
      <c r="D341" s="35">
        <v>12</v>
      </c>
      <c r="E341" s="36">
        <v>29</v>
      </c>
      <c r="F341" s="37"/>
      <c r="G341" s="35">
        <f t="shared" si="56"/>
        <v>-5</v>
      </c>
      <c r="H341" s="36">
        <f t="shared" si="57"/>
        <v>-17</v>
      </c>
      <c r="I341" s="38">
        <f t="shared" si="58"/>
        <v>-0.41666666666666669</v>
      </c>
      <c r="J341" s="39">
        <f t="shared" si="59"/>
        <v>-0.58620689655172409</v>
      </c>
    </row>
    <row r="342" spans="1:10" s="52" customFormat="1" ht="13" x14ac:dyDescent="0.3">
      <c r="A342" s="148" t="s">
        <v>621</v>
      </c>
      <c r="B342" s="46">
        <v>20</v>
      </c>
      <c r="C342" s="47">
        <v>48</v>
      </c>
      <c r="D342" s="46">
        <v>54</v>
      </c>
      <c r="E342" s="47">
        <v>92</v>
      </c>
      <c r="F342" s="48"/>
      <c r="G342" s="46">
        <f t="shared" si="56"/>
        <v>-28</v>
      </c>
      <c r="H342" s="47">
        <f t="shared" si="57"/>
        <v>-38</v>
      </c>
      <c r="I342" s="49">
        <f t="shared" si="58"/>
        <v>-0.58333333333333337</v>
      </c>
      <c r="J342" s="50">
        <f t="shared" si="59"/>
        <v>-0.41304347826086957</v>
      </c>
    </row>
    <row r="343" spans="1:10" x14ac:dyDescent="0.25">
      <c r="A343" s="147"/>
      <c r="B343" s="80"/>
      <c r="C343" s="81"/>
      <c r="D343" s="80"/>
      <c r="E343" s="81"/>
      <c r="F343" s="82"/>
      <c r="G343" s="80"/>
      <c r="H343" s="81"/>
      <c r="I343" s="94"/>
      <c r="J343" s="95"/>
    </row>
    <row r="344" spans="1:10" ht="13" x14ac:dyDescent="0.3">
      <c r="A344" s="118" t="s">
        <v>82</v>
      </c>
      <c r="B344" s="35"/>
      <c r="C344" s="36"/>
      <c r="D344" s="35"/>
      <c r="E344" s="36"/>
      <c r="F344" s="37"/>
      <c r="G344" s="35"/>
      <c r="H344" s="36"/>
      <c r="I344" s="38"/>
      <c r="J344" s="39"/>
    </row>
    <row r="345" spans="1:10" x14ac:dyDescent="0.25">
      <c r="A345" s="124" t="s">
        <v>397</v>
      </c>
      <c r="B345" s="35">
        <v>0</v>
      </c>
      <c r="C345" s="36">
        <v>4</v>
      </c>
      <c r="D345" s="35">
        <v>0</v>
      </c>
      <c r="E345" s="36">
        <v>8</v>
      </c>
      <c r="F345" s="37"/>
      <c r="G345" s="35">
        <f t="shared" ref="G345:G350" si="60">B345-C345</f>
        <v>-4</v>
      </c>
      <c r="H345" s="36">
        <f t="shared" ref="H345:H350" si="61">D345-E345</f>
        <v>-8</v>
      </c>
      <c r="I345" s="38">
        <f t="shared" ref="I345:I350" si="62">IF(C345=0, "-", IF(G345/C345&lt;10, G345/C345, "&gt;999%"))</f>
        <v>-1</v>
      </c>
      <c r="J345" s="39">
        <f t="shared" ref="J345:J350" si="63">IF(E345=0, "-", IF(H345/E345&lt;10, H345/E345, "&gt;999%"))</f>
        <v>-1</v>
      </c>
    </row>
    <row r="346" spans="1:10" x14ac:dyDescent="0.25">
      <c r="A346" s="124" t="s">
        <v>398</v>
      </c>
      <c r="B346" s="35">
        <v>13</v>
      </c>
      <c r="C346" s="36">
        <v>0</v>
      </c>
      <c r="D346" s="35">
        <v>28</v>
      </c>
      <c r="E346" s="36">
        <v>0</v>
      </c>
      <c r="F346" s="37"/>
      <c r="G346" s="35">
        <f t="shared" si="60"/>
        <v>13</v>
      </c>
      <c r="H346" s="36">
        <f t="shared" si="61"/>
        <v>28</v>
      </c>
      <c r="I346" s="38" t="str">
        <f t="shared" si="62"/>
        <v>-</v>
      </c>
      <c r="J346" s="39" t="str">
        <f t="shared" si="63"/>
        <v>-</v>
      </c>
    </row>
    <row r="347" spans="1:10" x14ac:dyDescent="0.25">
      <c r="A347" s="124" t="s">
        <v>176</v>
      </c>
      <c r="B347" s="35">
        <v>41</v>
      </c>
      <c r="C347" s="36">
        <v>5</v>
      </c>
      <c r="D347" s="35">
        <v>92</v>
      </c>
      <c r="E347" s="36">
        <v>22</v>
      </c>
      <c r="F347" s="37"/>
      <c r="G347" s="35">
        <f t="shared" si="60"/>
        <v>36</v>
      </c>
      <c r="H347" s="36">
        <f t="shared" si="61"/>
        <v>70</v>
      </c>
      <c r="I347" s="38">
        <f t="shared" si="62"/>
        <v>7.2</v>
      </c>
      <c r="J347" s="39">
        <f t="shared" si="63"/>
        <v>3.1818181818181817</v>
      </c>
    </row>
    <row r="348" spans="1:10" x14ac:dyDescent="0.25">
      <c r="A348" s="124" t="s">
        <v>202</v>
      </c>
      <c r="B348" s="35">
        <v>0</v>
      </c>
      <c r="C348" s="36">
        <v>0</v>
      </c>
      <c r="D348" s="35">
        <v>0</v>
      </c>
      <c r="E348" s="36">
        <v>3</v>
      </c>
      <c r="F348" s="37"/>
      <c r="G348" s="35">
        <f t="shared" si="60"/>
        <v>0</v>
      </c>
      <c r="H348" s="36">
        <f t="shared" si="61"/>
        <v>-3</v>
      </c>
      <c r="I348" s="38" t="str">
        <f t="shared" si="62"/>
        <v>-</v>
      </c>
      <c r="J348" s="39">
        <f t="shared" si="63"/>
        <v>-1</v>
      </c>
    </row>
    <row r="349" spans="1:10" x14ac:dyDescent="0.25">
      <c r="A349" s="124" t="s">
        <v>365</v>
      </c>
      <c r="B349" s="35">
        <v>18</v>
      </c>
      <c r="C349" s="36">
        <v>12</v>
      </c>
      <c r="D349" s="35">
        <v>56</v>
      </c>
      <c r="E349" s="36">
        <v>27</v>
      </c>
      <c r="F349" s="37"/>
      <c r="G349" s="35">
        <f t="shared" si="60"/>
        <v>6</v>
      </c>
      <c r="H349" s="36">
        <f t="shared" si="61"/>
        <v>29</v>
      </c>
      <c r="I349" s="38">
        <f t="shared" si="62"/>
        <v>0.5</v>
      </c>
      <c r="J349" s="39">
        <f t="shared" si="63"/>
        <v>1.0740740740740742</v>
      </c>
    </row>
    <row r="350" spans="1:10" s="52" customFormat="1" ht="13" x14ac:dyDescent="0.3">
      <c r="A350" s="148" t="s">
        <v>622</v>
      </c>
      <c r="B350" s="46">
        <v>72</v>
      </c>
      <c r="C350" s="47">
        <v>21</v>
      </c>
      <c r="D350" s="46">
        <v>176</v>
      </c>
      <c r="E350" s="47">
        <v>60</v>
      </c>
      <c r="F350" s="48"/>
      <c r="G350" s="46">
        <f t="shared" si="60"/>
        <v>51</v>
      </c>
      <c r="H350" s="47">
        <f t="shared" si="61"/>
        <v>116</v>
      </c>
      <c r="I350" s="49">
        <f t="shared" si="62"/>
        <v>2.4285714285714284</v>
      </c>
      <c r="J350" s="50">
        <f t="shared" si="63"/>
        <v>1.9333333333333333</v>
      </c>
    </row>
    <row r="351" spans="1:10" x14ac:dyDescent="0.25">
      <c r="A351" s="147"/>
      <c r="B351" s="80"/>
      <c r="C351" s="81"/>
      <c r="D351" s="80"/>
      <c r="E351" s="81"/>
      <c r="F351" s="82"/>
      <c r="G351" s="80"/>
      <c r="H351" s="81"/>
      <c r="I351" s="94"/>
      <c r="J351" s="95"/>
    </row>
    <row r="352" spans="1:10" ht="13" x14ac:dyDescent="0.3">
      <c r="A352" s="118" t="s">
        <v>83</v>
      </c>
      <c r="B352" s="35"/>
      <c r="C352" s="36"/>
      <c r="D352" s="35"/>
      <c r="E352" s="36"/>
      <c r="F352" s="37"/>
      <c r="G352" s="35"/>
      <c r="H352" s="36"/>
      <c r="I352" s="38"/>
      <c r="J352" s="39"/>
    </row>
    <row r="353" spans="1:10" x14ac:dyDescent="0.25">
      <c r="A353" s="124" t="s">
        <v>305</v>
      </c>
      <c r="B353" s="35">
        <v>3</v>
      </c>
      <c r="C353" s="36">
        <v>0</v>
      </c>
      <c r="D353" s="35">
        <v>3</v>
      </c>
      <c r="E353" s="36">
        <v>1</v>
      </c>
      <c r="F353" s="37"/>
      <c r="G353" s="35">
        <f>B353-C353</f>
        <v>3</v>
      </c>
      <c r="H353" s="36">
        <f>D353-E353</f>
        <v>2</v>
      </c>
      <c r="I353" s="38" t="str">
        <f>IF(C353=0, "-", IF(G353/C353&lt;10, G353/C353, "&gt;999%"))</f>
        <v>-</v>
      </c>
      <c r="J353" s="39">
        <f>IF(E353=0, "-", IF(H353/E353&lt;10, H353/E353, "&gt;999%"))</f>
        <v>2</v>
      </c>
    </row>
    <row r="354" spans="1:10" x14ac:dyDescent="0.25">
      <c r="A354" s="124" t="s">
        <v>223</v>
      </c>
      <c r="B354" s="35">
        <v>1</v>
      </c>
      <c r="C354" s="36">
        <v>1</v>
      </c>
      <c r="D354" s="35">
        <v>2</v>
      </c>
      <c r="E354" s="36">
        <v>3</v>
      </c>
      <c r="F354" s="37"/>
      <c r="G354" s="35">
        <f>B354-C354</f>
        <v>0</v>
      </c>
      <c r="H354" s="36">
        <f>D354-E354</f>
        <v>-1</v>
      </c>
      <c r="I354" s="38">
        <f>IF(C354=0, "-", IF(G354/C354&lt;10, G354/C354, "&gt;999%"))</f>
        <v>0</v>
      </c>
      <c r="J354" s="39">
        <f>IF(E354=0, "-", IF(H354/E354&lt;10, H354/E354, "&gt;999%"))</f>
        <v>-0.33333333333333331</v>
      </c>
    </row>
    <row r="355" spans="1:10" x14ac:dyDescent="0.25">
      <c r="A355" s="124" t="s">
        <v>384</v>
      </c>
      <c r="B355" s="35">
        <v>1</v>
      </c>
      <c r="C355" s="36">
        <v>2</v>
      </c>
      <c r="D355" s="35">
        <v>7</v>
      </c>
      <c r="E355" s="36">
        <v>6</v>
      </c>
      <c r="F355" s="37"/>
      <c r="G355" s="35">
        <f>B355-C355</f>
        <v>-1</v>
      </c>
      <c r="H355" s="36">
        <f>D355-E355</f>
        <v>1</v>
      </c>
      <c r="I355" s="38">
        <f>IF(C355=0, "-", IF(G355/C355&lt;10, G355/C355, "&gt;999%"))</f>
        <v>-0.5</v>
      </c>
      <c r="J355" s="39">
        <f>IF(E355=0, "-", IF(H355/E355&lt;10, H355/E355, "&gt;999%"))</f>
        <v>0.16666666666666666</v>
      </c>
    </row>
    <row r="356" spans="1:10" x14ac:dyDescent="0.25">
      <c r="A356" s="124" t="s">
        <v>187</v>
      </c>
      <c r="B356" s="35">
        <v>0</v>
      </c>
      <c r="C356" s="36">
        <v>6</v>
      </c>
      <c r="D356" s="35">
        <v>6</v>
      </c>
      <c r="E356" s="36">
        <v>29</v>
      </c>
      <c r="F356" s="37"/>
      <c r="G356" s="35">
        <f>B356-C356</f>
        <v>-6</v>
      </c>
      <c r="H356" s="36">
        <f>D356-E356</f>
        <v>-23</v>
      </c>
      <c r="I356" s="38">
        <f>IF(C356=0, "-", IF(G356/C356&lt;10, G356/C356, "&gt;999%"))</f>
        <v>-1</v>
      </c>
      <c r="J356" s="39">
        <f>IF(E356=0, "-", IF(H356/E356&lt;10, H356/E356, "&gt;999%"))</f>
        <v>-0.7931034482758621</v>
      </c>
    </row>
    <row r="357" spans="1:10" s="52" customFormat="1" ht="13" x14ac:dyDescent="0.3">
      <c r="A357" s="148" t="s">
        <v>623</v>
      </c>
      <c r="B357" s="46">
        <v>5</v>
      </c>
      <c r="C357" s="47">
        <v>9</v>
      </c>
      <c r="D357" s="46">
        <v>18</v>
      </c>
      <c r="E357" s="47">
        <v>39</v>
      </c>
      <c r="F357" s="48"/>
      <c r="G357" s="46">
        <f>B357-C357</f>
        <v>-4</v>
      </c>
      <c r="H357" s="47">
        <f>D357-E357</f>
        <v>-21</v>
      </c>
      <c r="I357" s="49">
        <f>IF(C357=0, "-", IF(G357/C357&lt;10, G357/C357, "&gt;999%"))</f>
        <v>-0.44444444444444442</v>
      </c>
      <c r="J357" s="50">
        <f>IF(E357=0, "-", IF(H357/E357&lt;10, H357/E357, "&gt;999%"))</f>
        <v>-0.53846153846153844</v>
      </c>
    </row>
    <row r="358" spans="1:10" x14ac:dyDescent="0.25">
      <c r="A358" s="147"/>
      <c r="B358" s="80"/>
      <c r="C358" s="81"/>
      <c r="D358" s="80"/>
      <c r="E358" s="81"/>
      <c r="F358" s="82"/>
      <c r="G358" s="80"/>
      <c r="H358" s="81"/>
      <c r="I358" s="94"/>
      <c r="J358" s="95"/>
    </row>
    <row r="359" spans="1:10" ht="13" x14ac:dyDescent="0.3">
      <c r="A359" s="118" t="s">
        <v>84</v>
      </c>
      <c r="B359" s="35"/>
      <c r="C359" s="36"/>
      <c r="D359" s="35"/>
      <c r="E359" s="36"/>
      <c r="F359" s="37"/>
      <c r="G359" s="35"/>
      <c r="H359" s="36"/>
      <c r="I359" s="38"/>
      <c r="J359" s="39"/>
    </row>
    <row r="360" spans="1:10" x14ac:dyDescent="0.25">
      <c r="A360" s="124" t="s">
        <v>366</v>
      </c>
      <c r="B360" s="35">
        <v>212</v>
      </c>
      <c r="C360" s="36">
        <v>124</v>
      </c>
      <c r="D360" s="35">
        <v>465</v>
      </c>
      <c r="E360" s="36">
        <v>425</v>
      </c>
      <c r="F360" s="37"/>
      <c r="G360" s="35">
        <f t="shared" ref="G360:G369" si="64">B360-C360</f>
        <v>88</v>
      </c>
      <c r="H360" s="36">
        <f t="shared" ref="H360:H369" si="65">D360-E360</f>
        <v>40</v>
      </c>
      <c r="I360" s="38">
        <f t="shared" ref="I360:I369" si="66">IF(C360=0, "-", IF(G360/C360&lt;10, G360/C360, "&gt;999%"))</f>
        <v>0.70967741935483875</v>
      </c>
      <c r="J360" s="39">
        <f t="shared" ref="J360:J369" si="67">IF(E360=0, "-", IF(H360/E360&lt;10, H360/E360, "&gt;999%"))</f>
        <v>9.4117647058823528E-2</v>
      </c>
    </row>
    <row r="361" spans="1:10" x14ac:dyDescent="0.25">
      <c r="A361" s="124" t="s">
        <v>367</v>
      </c>
      <c r="B361" s="35">
        <v>34</v>
      </c>
      <c r="C361" s="36">
        <v>36</v>
      </c>
      <c r="D361" s="35">
        <v>95</v>
      </c>
      <c r="E361" s="36">
        <v>88</v>
      </c>
      <c r="F361" s="37"/>
      <c r="G361" s="35">
        <f t="shared" si="64"/>
        <v>-2</v>
      </c>
      <c r="H361" s="36">
        <f t="shared" si="65"/>
        <v>7</v>
      </c>
      <c r="I361" s="38">
        <f t="shared" si="66"/>
        <v>-5.5555555555555552E-2</v>
      </c>
      <c r="J361" s="39">
        <f t="shared" si="67"/>
        <v>7.9545454545454544E-2</v>
      </c>
    </row>
    <row r="362" spans="1:10" x14ac:dyDescent="0.25">
      <c r="A362" s="124" t="s">
        <v>203</v>
      </c>
      <c r="B362" s="35">
        <v>0</v>
      </c>
      <c r="C362" s="36">
        <v>33</v>
      </c>
      <c r="D362" s="35">
        <v>0</v>
      </c>
      <c r="E362" s="36">
        <v>103</v>
      </c>
      <c r="F362" s="37"/>
      <c r="G362" s="35">
        <f t="shared" si="64"/>
        <v>-33</v>
      </c>
      <c r="H362" s="36">
        <f t="shared" si="65"/>
        <v>-103</v>
      </c>
      <c r="I362" s="38">
        <f t="shared" si="66"/>
        <v>-1</v>
      </c>
      <c r="J362" s="39">
        <f t="shared" si="67"/>
        <v>-1</v>
      </c>
    </row>
    <row r="363" spans="1:10" x14ac:dyDescent="0.25">
      <c r="A363" s="124" t="s">
        <v>167</v>
      </c>
      <c r="B363" s="35">
        <v>3</v>
      </c>
      <c r="C363" s="36">
        <v>2</v>
      </c>
      <c r="D363" s="35">
        <v>27</v>
      </c>
      <c r="E363" s="36">
        <v>28</v>
      </c>
      <c r="F363" s="37"/>
      <c r="G363" s="35">
        <f t="shared" si="64"/>
        <v>1</v>
      </c>
      <c r="H363" s="36">
        <f t="shared" si="65"/>
        <v>-1</v>
      </c>
      <c r="I363" s="38">
        <f t="shared" si="66"/>
        <v>0.5</v>
      </c>
      <c r="J363" s="39">
        <f t="shared" si="67"/>
        <v>-3.5714285714285712E-2</v>
      </c>
    </row>
    <row r="364" spans="1:10" x14ac:dyDescent="0.25">
      <c r="A364" s="124" t="s">
        <v>399</v>
      </c>
      <c r="B364" s="35">
        <v>102</v>
      </c>
      <c r="C364" s="36">
        <v>326</v>
      </c>
      <c r="D364" s="35">
        <v>250</v>
      </c>
      <c r="E364" s="36">
        <v>540</v>
      </c>
      <c r="F364" s="37"/>
      <c r="G364" s="35">
        <f t="shared" si="64"/>
        <v>-224</v>
      </c>
      <c r="H364" s="36">
        <f t="shared" si="65"/>
        <v>-290</v>
      </c>
      <c r="I364" s="38">
        <f t="shared" si="66"/>
        <v>-0.68711656441717794</v>
      </c>
      <c r="J364" s="39">
        <f t="shared" si="67"/>
        <v>-0.53703703703703709</v>
      </c>
    </row>
    <row r="365" spans="1:10" x14ac:dyDescent="0.25">
      <c r="A365" s="124" t="s">
        <v>442</v>
      </c>
      <c r="B365" s="35">
        <v>14</v>
      </c>
      <c r="C365" s="36">
        <v>376</v>
      </c>
      <c r="D365" s="35">
        <v>44</v>
      </c>
      <c r="E365" s="36">
        <v>426</v>
      </c>
      <c r="F365" s="37"/>
      <c r="G365" s="35">
        <f t="shared" si="64"/>
        <v>-362</v>
      </c>
      <c r="H365" s="36">
        <f t="shared" si="65"/>
        <v>-382</v>
      </c>
      <c r="I365" s="38">
        <f t="shared" si="66"/>
        <v>-0.96276595744680848</v>
      </c>
      <c r="J365" s="39">
        <f t="shared" si="67"/>
        <v>-0.89671361502347413</v>
      </c>
    </row>
    <row r="366" spans="1:10" x14ac:dyDescent="0.25">
      <c r="A366" s="124" t="s">
        <v>443</v>
      </c>
      <c r="B366" s="35">
        <v>82</v>
      </c>
      <c r="C366" s="36">
        <v>405</v>
      </c>
      <c r="D366" s="35">
        <v>209</v>
      </c>
      <c r="E366" s="36">
        <v>505</v>
      </c>
      <c r="F366" s="37"/>
      <c r="G366" s="35">
        <f t="shared" si="64"/>
        <v>-323</v>
      </c>
      <c r="H366" s="36">
        <f t="shared" si="65"/>
        <v>-296</v>
      </c>
      <c r="I366" s="38">
        <f t="shared" si="66"/>
        <v>-0.79753086419753083</v>
      </c>
      <c r="J366" s="39">
        <f t="shared" si="67"/>
        <v>-0.5861386138613861</v>
      </c>
    </row>
    <row r="367" spans="1:10" x14ac:dyDescent="0.25">
      <c r="A367" s="124" t="s">
        <v>515</v>
      </c>
      <c r="B367" s="35">
        <v>22</v>
      </c>
      <c r="C367" s="36">
        <v>38</v>
      </c>
      <c r="D367" s="35">
        <v>53</v>
      </c>
      <c r="E367" s="36">
        <v>60</v>
      </c>
      <c r="F367" s="37"/>
      <c r="G367" s="35">
        <f t="shared" si="64"/>
        <v>-16</v>
      </c>
      <c r="H367" s="36">
        <f t="shared" si="65"/>
        <v>-7</v>
      </c>
      <c r="I367" s="38">
        <f t="shared" si="66"/>
        <v>-0.42105263157894735</v>
      </c>
      <c r="J367" s="39">
        <f t="shared" si="67"/>
        <v>-0.11666666666666667</v>
      </c>
    </row>
    <row r="368" spans="1:10" x14ac:dyDescent="0.25">
      <c r="A368" s="124" t="s">
        <v>526</v>
      </c>
      <c r="B368" s="35">
        <v>160</v>
      </c>
      <c r="C368" s="36">
        <v>367</v>
      </c>
      <c r="D368" s="35">
        <v>551</v>
      </c>
      <c r="E368" s="36">
        <v>801</v>
      </c>
      <c r="F368" s="37"/>
      <c r="G368" s="35">
        <f t="shared" si="64"/>
        <v>-207</v>
      </c>
      <c r="H368" s="36">
        <f t="shared" si="65"/>
        <v>-250</v>
      </c>
      <c r="I368" s="38">
        <f t="shared" si="66"/>
        <v>-0.56403269754768393</v>
      </c>
      <c r="J368" s="39">
        <f t="shared" si="67"/>
        <v>-0.31210986267166041</v>
      </c>
    </row>
    <row r="369" spans="1:10" s="52" customFormat="1" ht="13" x14ac:dyDescent="0.3">
      <c r="A369" s="148" t="s">
        <v>624</v>
      </c>
      <c r="B369" s="46">
        <v>629</v>
      </c>
      <c r="C369" s="47">
        <v>1707</v>
      </c>
      <c r="D369" s="46">
        <v>1694</v>
      </c>
      <c r="E369" s="47">
        <v>2976</v>
      </c>
      <c r="F369" s="48"/>
      <c r="G369" s="46">
        <f t="shared" si="64"/>
        <v>-1078</v>
      </c>
      <c r="H369" s="47">
        <f t="shared" si="65"/>
        <v>-1282</v>
      </c>
      <c r="I369" s="49">
        <f t="shared" si="66"/>
        <v>-0.63151728178090216</v>
      </c>
      <c r="J369" s="50">
        <f t="shared" si="67"/>
        <v>-0.43077956989247312</v>
      </c>
    </row>
    <row r="370" spans="1:10" x14ac:dyDescent="0.25">
      <c r="A370" s="147"/>
      <c r="B370" s="80"/>
      <c r="C370" s="81"/>
      <c r="D370" s="80"/>
      <c r="E370" s="81"/>
      <c r="F370" s="82"/>
      <c r="G370" s="80"/>
      <c r="H370" s="81"/>
      <c r="I370" s="94"/>
      <c r="J370" s="95"/>
    </row>
    <row r="371" spans="1:10" ht="13" x14ac:dyDescent="0.3">
      <c r="A371" s="118" t="s">
        <v>85</v>
      </c>
      <c r="B371" s="35"/>
      <c r="C371" s="36"/>
      <c r="D371" s="35"/>
      <c r="E371" s="36"/>
      <c r="F371" s="37"/>
      <c r="G371" s="35"/>
      <c r="H371" s="36"/>
      <c r="I371" s="38"/>
      <c r="J371" s="39"/>
    </row>
    <row r="372" spans="1:10" x14ac:dyDescent="0.25">
      <c r="A372" s="124" t="s">
        <v>306</v>
      </c>
      <c r="B372" s="35">
        <v>0</v>
      </c>
      <c r="C372" s="36">
        <v>2</v>
      </c>
      <c r="D372" s="35">
        <v>0</v>
      </c>
      <c r="E372" s="36">
        <v>5</v>
      </c>
      <c r="F372" s="37"/>
      <c r="G372" s="35">
        <f t="shared" ref="G372:G381" si="68">B372-C372</f>
        <v>-2</v>
      </c>
      <c r="H372" s="36">
        <f t="shared" ref="H372:H381" si="69">D372-E372</f>
        <v>-5</v>
      </c>
      <c r="I372" s="38">
        <f t="shared" ref="I372:I381" si="70">IF(C372=0, "-", IF(G372/C372&lt;10, G372/C372, "&gt;999%"))</f>
        <v>-1</v>
      </c>
      <c r="J372" s="39">
        <f t="shared" ref="J372:J381" si="71">IF(E372=0, "-", IF(H372/E372&lt;10, H372/E372, "&gt;999%"))</f>
        <v>-1</v>
      </c>
    </row>
    <row r="373" spans="1:10" x14ac:dyDescent="0.25">
      <c r="A373" s="124" t="s">
        <v>350</v>
      </c>
      <c r="B373" s="35">
        <v>2</v>
      </c>
      <c r="C373" s="36">
        <v>1</v>
      </c>
      <c r="D373" s="35">
        <v>3</v>
      </c>
      <c r="E373" s="36">
        <v>6</v>
      </c>
      <c r="F373" s="37"/>
      <c r="G373" s="35">
        <f t="shared" si="68"/>
        <v>1</v>
      </c>
      <c r="H373" s="36">
        <f t="shared" si="69"/>
        <v>-3</v>
      </c>
      <c r="I373" s="38">
        <f t="shared" si="70"/>
        <v>1</v>
      </c>
      <c r="J373" s="39">
        <f t="shared" si="71"/>
        <v>-0.5</v>
      </c>
    </row>
    <row r="374" spans="1:10" x14ac:dyDescent="0.25">
      <c r="A374" s="124" t="s">
        <v>224</v>
      </c>
      <c r="B374" s="35">
        <v>3</v>
      </c>
      <c r="C374" s="36">
        <v>0</v>
      </c>
      <c r="D374" s="35">
        <v>6</v>
      </c>
      <c r="E374" s="36">
        <v>0</v>
      </c>
      <c r="F374" s="37"/>
      <c r="G374" s="35">
        <f t="shared" si="68"/>
        <v>3</v>
      </c>
      <c r="H374" s="36">
        <f t="shared" si="69"/>
        <v>6</v>
      </c>
      <c r="I374" s="38" t="str">
        <f t="shared" si="70"/>
        <v>-</v>
      </c>
      <c r="J374" s="39" t="str">
        <f t="shared" si="71"/>
        <v>-</v>
      </c>
    </row>
    <row r="375" spans="1:10" x14ac:dyDescent="0.25">
      <c r="A375" s="124" t="s">
        <v>516</v>
      </c>
      <c r="B375" s="35">
        <v>4</v>
      </c>
      <c r="C375" s="36">
        <v>13</v>
      </c>
      <c r="D375" s="35">
        <v>7</v>
      </c>
      <c r="E375" s="36">
        <v>31</v>
      </c>
      <c r="F375" s="37"/>
      <c r="G375" s="35">
        <f t="shared" si="68"/>
        <v>-9</v>
      </c>
      <c r="H375" s="36">
        <f t="shared" si="69"/>
        <v>-24</v>
      </c>
      <c r="I375" s="38">
        <f t="shared" si="70"/>
        <v>-0.69230769230769229</v>
      </c>
      <c r="J375" s="39">
        <f t="shared" si="71"/>
        <v>-0.77419354838709675</v>
      </c>
    </row>
    <row r="376" spans="1:10" x14ac:dyDescent="0.25">
      <c r="A376" s="124" t="s">
        <v>527</v>
      </c>
      <c r="B376" s="35">
        <v>39</v>
      </c>
      <c r="C376" s="36">
        <v>42</v>
      </c>
      <c r="D376" s="35">
        <v>112</v>
      </c>
      <c r="E376" s="36">
        <v>115</v>
      </c>
      <c r="F376" s="37"/>
      <c r="G376" s="35">
        <f t="shared" si="68"/>
        <v>-3</v>
      </c>
      <c r="H376" s="36">
        <f t="shared" si="69"/>
        <v>-3</v>
      </c>
      <c r="I376" s="38">
        <f t="shared" si="70"/>
        <v>-7.1428571428571425E-2</v>
      </c>
      <c r="J376" s="39">
        <f t="shared" si="71"/>
        <v>-2.6086956521739129E-2</v>
      </c>
    </row>
    <row r="377" spans="1:10" x14ac:dyDescent="0.25">
      <c r="A377" s="124" t="s">
        <v>444</v>
      </c>
      <c r="B377" s="35">
        <v>5</v>
      </c>
      <c r="C377" s="36">
        <v>17</v>
      </c>
      <c r="D377" s="35">
        <v>14</v>
      </c>
      <c r="E377" s="36">
        <v>31</v>
      </c>
      <c r="F377" s="37"/>
      <c r="G377" s="35">
        <f t="shared" si="68"/>
        <v>-12</v>
      </c>
      <c r="H377" s="36">
        <f t="shared" si="69"/>
        <v>-17</v>
      </c>
      <c r="I377" s="38">
        <f t="shared" si="70"/>
        <v>-0.70588235294117652</v>
      </c>
      <c r="J377" s="39">
        <f t="shared" si="71"/>
        <v>-0.54838709677419351</v>
      </c>
    </row>
    <row r="378" spans="1:10" x14ac:dyDescent="0.25">
      <c r="A378" s="124" t="s">
        <v>471</v>
      </c>
      <c r="B378" s="35">
        <v>15</v>
      </c>
      <c r="C378" s="36">
        <v>11</v>
      </c>
      <c r="D378" s="35">
        <v>23</v>
      </c>
      <c r="E378" s="36">
        <v>22</v>
      </c>
      <c r="F378" s="37"/>
      <c r="G378" s="35">
        <f t="shared" si="68"/>
        <v>4</v>
      </c>
      <c r="H378" s="36">
        <f t="shared" si="69"/>
        <v>1</v>
      </c>
      <c r="I378" s="38">
        <f t="shared" si="70"/>
        <v>0.36363636363636365</v>
      </c>
      <c r="J378" s="39">
        <f t="shared" si="71"/>
        <v>4.5454545454545456E-2</v>
      </c>
    </row>
    <row r="379" spans="1:10" x14ac:dyDescent="0.25">
      <c r="A379" s="124" t="s">
        <v>368</v>
      </c>
      <c r="B379" s="35">
        <v>94</v>
      </c>
      <c r="C379" s="36">
        <v>97</v>
      </c>
      <c r="D379" s="35">
        <v>213</v>
      </c>
      <c r="E379" s="36">
        <v>169</v>
      </c>
      <c r="F379" s="37"/>
      <c r="G379" s="35">
        <f t="shared" si="68"/>
        <v>-3</v>
      </c>
      <c r="H379" s="36">
        <f t="shared" si="69"/>
        <v>44</v>
      </c>
      <c r="I379" s="38">
        <f t="shared" si="70"/>
        <v>-3.0927835051546393E-2</v>
      </c>
      <c r="J379" s="39">
        <f t="shared" si="71"/>
        <v>0.26035502958579881</v>
      </c>
    </row>
    <row r="380" spans="1:10" x14ac:dyDescent="0.25">
      <c r="A380" s="124" t="s">
        <v>400</v>
      </c>
      <c r="B380" s="35">
        <v>98</v>
      </c>
      <c r="C380" s="36">
        <v>120</v>
      </c>
      <c r="D380" s="35">
        <v>220</v>
      </c>
      <c r="E380" s="36">
        <v>268</v>
      </c>
      <c r="F380" s="37"/>
      <c r="G380" s="35">
        <f t="shared" si="68"/>
        <v>-22</v>
      </c>
      <c r="H380" s="36">
        <f t="shared" si="69"/>
        <v>-48</v>
      </c>
      <c r="I380" s="38">
        <f t="shared" si="70"/>
        <v>-0.18333333333333332</v>
      </c>
      <c r="J380" s="39">
        <f t="shared" si="71"/>
        <v>-0.17910447761194029</v>
      </c>
    </row>
    <row r="381" spans="1:10" s="52" customFormat="1" ht="13" x14ac:dyDescent="0.3">
      <c r="A381" s="148" t="s">
        <v>625</v>
      </c>
      <c r="B381" s="46">
        <v>260</v>
      </c>
      <c r="C381" s="47">
        <v>303</v>
      </c>
      <c r="D381" s="46">
        <v>598</v>
      </c>
      <c r="E381" s="47">
        <v>647</v>
      </c>
      <c r="F381" s="48"/>
      <c r="G381" s="46">
        <f t="shared" si="68"/>
        <v>-43</v>
      </c>
      <c r="H381" s="47">
        <f t="shared" si="69"/>
        <v>-49</v>
      </c>
      <c r="I381" s="49">
        <f t="shared" si="70"/>
        <v>-0.14191419141914191</v>
      </c>
      <c r="J381" s="50">
        <f t="shared" si="71"/>
        <v>-7.5734157650695522E-2</v>
      </c>
    </row>
    <row r="382" spans="1:10" x14ac:dyDescent="0.25">
      <c r="A382" s="147"/>
      <c r="B382" s="80"/>
      <c r="C382" s="81"/>
      <c r="D382" s="80"/>
      <c r="E382" s="81"/>
      <c r="F382" s="82"/>
      <c r="G382" s="80"/>
      <c r="H382" s="81"/>
      <c r="I382" s="94"/>
      <c r="J382" s="95"/>
    </row>
    <row r="383" spans="1:10" ht="13" x14ac:dyDescent="0.3">
      <c r="A383" s="118" t="s">
        <v>86</v>
      </c>
      <c r="B383" s="35"/>
      <c r="C383" s="36"/>
      <c r="D383" s="35"/>
      <c r="E383" s="36"/>
      <c r="F383" s="37"/>
      <c r="G383" s="35"/>
      <c r="H383" s="36"/>
      <c r="I383" s="38"/>
      <c r="J383" s="39"/>
    </row>
    <row r="384" spans="1:10" x14ac:dyDescent="0.25">
      <c r="A384" s="124" t="s">
        <v>188</v>
      </c>
      <c r="B384" s="35">
        <v>0</v>
      </c>
      <c r="C384" s="36">
        <v>0</v>
      </c>
      <c r="D384" s="35">
        <v>0</v>
      </c>
      <c r="E384" s="36">
        <v>1</v>
      </c>
      <c r="F384" s="37"/>
      <c r="G384" s="35">
        <f t="shared" ref="G384:G391" si="72">B384-C384</f>
        <v>0</v>
      </c>
      <c r="H384" s="36">
        <f t="shared" ref="H384:H391" si="73">D384-E384</f>
        <v>-1</v>
      </c>
      <c r="I384" s="38" t="str">
        <f t="shared" ref="I384:I391" si="74">IF(C384=0, "-", IF(G384/C384&lt;10, G384/C384, "&gt;999%"))</f>
        <v>-</v>
      </c>
      <c r="J384" s="39">
        <f t="shared" ref="J384:J391" si="75">IF(E384=0, "-", IF(H384/E384&lt;10, H384/E384, "&gt;999%"))</f>
        <v>-1</v>
      </c>
    </row>
    <row r="385" spans="1:10" x14ac:dyDescent="0.25">
      <c r="A385" s="124" t="s">
        <v>401</v>
      </c>
      <c r="B385" s="35">
        <v>0</v>
      </c>
      <c r="C385" s="36">
        <v>1</v>
      </c>
      <c r="D385" s="35">
        <v>4</v>
      </c>
      <c r="E385" s="36">
        <v>7</v>
      </c>
      <c r="F385" s="37"/>
      <c r="G385" s="35">
        <f t="shared" si="72"/>
        <v>-1</v>
      </c>
      <c r="H385" s="36">
        <f t="shared" si="73"/>
        <v>-3</v>
      </c>
      <c r="I385" s="38">
        <f t="shared" si="74"/>
        <v>-1</v>
      </c>
      <c r="J385" s="39">
        <f t="shared" si="75"/>
        <v>-0.42857142857142855</v>
      </c>
    </row>
    <row r="386" spans="1:10" x14ac:dyDescent="0.25">
      <c r="A386" s="124" t="s">
        <v>204</v>
      </c>
      <c r="B386" s="35">
        <v>0</v>
      </c>
      <c r="C386" s="36">
        <v>0</v>
      </c>
      <c r="D386" s="35">
        <v>0</v>
      </c>
      <c r="E386" s="36">
        <v>1</v>
      </c>
      <c r="F386" s="37"/>
      <c r="G386" s="35">
        <f t="shared" si="72"/>
        <v>0</v>
      </c>
      <c r="H386" s="36">
        <f t="shared" si="73"/>
        <v>-1</v>
      </c>
      <c r="I386" s="38" t="str">
        <f t="shared" si="74"/>
        <v>-</v>
      </c>
      <c r="J386" s="39">
        <f t="shared" si="75"/>
        <v>-1</v>
      </c>
    </row>
    <row r="387" spans="1:10" x14ac:dyDescent="0.25">
      <c r="A387" s="124" t="s">
        <v>402</v>
      </c>
      <c r="B387" s="35">
        <v>0</v>
      </c>
      <c r="C387" s="36">
        <v>0</v>
      </c>
      <c r="D387" s="35">
        <v>4</v>
      </c>
      <c r="E387" s="36">
        <v>1</v>
      </c>
      <c r="F387" s="37"/>
      <c r="G387" s="35">
        <f t="shared" si="72"/>
        <v>0</v>
      </c>
      <c r="H387" s="36">
        <f t="shared" si="73"/>
        <v>3</v>
      </c>
      <c r="I387" s="38" t="str">
        <f t="shared" si="74"/>
        <v>-</v>
      </c>
      <c r="J387" s="39">
        <f t="shared" si="75"/>
        <v>3</v>
      </c>
    </row>
    <row r="388" spans="1:10" x14ac:dyDescent="0.25">
      <c r="A388" s="124" t="s">
        <v>233</v>
      </c>
      <c r="B388" s="35">
        <v>0</v>
      </c>
      <c r="C388" s="36">
        <v>0</v>
      </c>
      <c r="D388" s="35">
        <v>1</v>
      </c>
      <c r="E388" s="36">
        <v>0</v>
      </c>
      <c r="F388" s="37"/>
      <c r="G388" s="35">
        <f t="shared" si="72"/>
        <v>0</v>
      </c>
      <c r="H388" s="36">
        <f t="shared" si="73"/>
        <v>1</v>
      </c>
      <c r="I388" s="38" t="str">
        <f t="shared" si="74"/>
        <v>-</v>
      </c>
      <c r="J388" s="39" t="str">
        <f t="shared" si="75"/>
        <v>-</v>
      </c>
    </row>
    <row r="389" spans="1:10" x14ac:dyDescent="0.25">
      <c r="A389" s="124" t="s">
        <v>504</v>
      </c>
      <c r="B389" s="35">
        <v>0</v>
      </c>
      <c r="C389" s="36">
        <v>0</v>
      </c>
      <c r="D389" s="35">
        <v>1</v>
      </c>
      <c r="E389" s="36">
        <v>0</v>
      </c>
      <c r="F389" s="37"/>
      <c r="G389" s="35">
        <f t="shared" si="72"/>
        <v>0</v>
      </c>
      <c r="H389" s="36">
        <f t="shared" si="73"/>
        <v>1</v>
      </c>
      <c r="I389" s="38" t="str">
        <f t="shared" si="74"/>
        <v>-</v>
      </c>
      <c r="J389" s="39" t="str">
        <f t="shared" si="75"/>
        <v>-</v>
      </c>
    </row>
    <row r="390" spans="1:10" x14ac:dyDescent="0.25">
      <c r="A390" s="124" t="s">
        <v>495</v>
      </c>
      <c r="B390" s="35">
        <v>2</v>
      </c>
      <c r="C390" s="36">
        <v>0</v>
      </c>
      <c r="D390" s="35">
        <v>5</v>
      </c>
      <c r="E390" s="36">
        <v>0</v>
      </c>
      <c r="F390" s="37"/>
      <c r="G390" s="35">
        <f t="shared" si="72"/>
        <v>2</v>
      </c>
      <c r="H390" s="36">
        <f t="shared" si="73"/>
        <v>5</v>
      </c>
      <c r="I390" s="38" t="str">
        <f t="shared" si="74"/>
        <v>-</v>
      </c>
      <c r="J390" s="39" t="str">
        <f t="shared" si="75"/>
        <v>-</v>
      </c>
    </row>
    <row r="391" spans="1:10" s="52" customFormat="1" ht="13" x14ac:dyDescent="0.3">
      <c r="A391" s="148" t="s">
        <v>626</v>
      </c>
      <c r="B391" s="46">
        <v>2</v>
      </c>
      <c r="C391" s="47">
        <v>1</v>
      </c>
      <c r="D391" s="46">
        <v>15</v>
      </c>
      <c r="E391" s="47">
        <v>10</v>
      </c>
      <c r="F391" s="48"/>
      <c r="G391" s="46">
        <f t="shared" si="72"/>
        <v>1</v>
      </c>
      <c r="H391" s="47">
        <f t="shared" si="73"/>
        <v>5</v>
      </c>
      <c r="I391" s="49">
        <f t="shared" si="74"/>
        <v>1</v>
      </c>
      <c r="J391" s="50">
        <f t="shared" si="75"/>
        <v>0.5</v>
      </c>
    </row>
    <row r="392" spans="1:10" x14ac:dyDescent="0.25">
      <c r="A392" s="147"/>
      <c r="B392" s="80"/>
      <c r="C392" s="81"/>
      <c r="D392" s="80"/>
      <c r="E392" s="81"/>
      <c r="F392" s="82"/>
      <c r="G392" s="80"/>
      <c r="H392" s="81"/>
      <c r="I392" s="94"/>
      <c r="J392" s="95"/>
    </row>
    <row r="393" spans="1:10" ht="13" x14ac:dyDescent="0.3">
      <c r="A393" s="118" t="s">
        <v>87</v>
      </c>
      <c r="B393" s="35"/>
      <c r="C393" s="36"/>
      <c r="D393" s="35"/>
      <c r="E393" s="36"/>
      <c r="F393" s="37"/>
      <c r="G393" s="35"/>
      <c r="H393" s="36"/>
      <c r="I393" s="38"/>
      <c r="J393" s="39"/>
    </row>
    <row r="394" spans="1:10" x14ac:dyDescent="0.25">
      <c r="A394" s="124" t="s">
        <v>338</v>
      </c>
      <c r="B394" s="35">
        <v>4</v>
      </c>
      <c r="C394" s="36">
        <v>6</v>
      </c>
      <c r="D394" s="35">
        <v>10</v>
      </c>
      <c r="E394" s="36">
        <v>13</v>
      </c>
      <c r="F394" s="37"/>
      <c r="G394" s="35">
        <f t="shared" ref="G394:G399" si="76">B394-C394</f>
        <v>-2</v>
      </c>
      <c r="H394" s="36">
        <f t="shared" ref="H394:H399" si="77">D394-E394</f>
        <v>-3</v>
      </c>
      <c r="I394" s="38">
        <f t="shared" ref="I394:I399" si="78">IF(C394=0, "-", IF(G394/C394&lt;10, G394/C394, "&gt;999%"))</f>
        <v>-0.33333333333333331</v>
      </c>
      <c r="J394" s="39">
        <f t="shared" ref="J394:J399" si="79">IF(E394=0, "-", IF(H394/E394&lt;10, H394/E394, "&gt;999%"))</f>
        <v>-0.23076923076923078</v>
      </c>
    </row>
    <row r="395" spans="1:10" x14ac:dyDescent="0.25">
      <c r="A395" s="124" t="s">
        <v>326</v>
      </c>
      <c r="B395" s="35">
        <v>1</v>
      </c>
      <c r="C395" s="36">
        <v>0</v>
      </c>
      <c r="D395" s="35">
        <v>2</v>
      </c>
      <c r="E395" s="36">
        <v>0</v>
      </c>
      <c r="F395" s="37"/>
      <c r="G395" s="35">
        <f t="shared" si="76"/>
        <v>1</v>
      </c>
      <c r="H395" s="36">
        <f t="shared" si="77"/>
        <v>2</v>
      </c>
      <c r="I395" s="38" t="str">
        <f t="shared" si="78"/>
        <v>-</v>
      </c>
      <c r="J395" s="39" t="str">
        <f t="shared" si="79"/>
        <v>-</v>
      </c>
    </row>
    <row r="396" spans="1:10" x14ac:dyDescent="0.25">
      <c r="A396" s="124" t="s">
        <v>465</v>
      </c>
      <c r="B396" s="35">
        <v>7</v>
      </c>
      <c r="C396" s="36">
        <v>5</v>
      </c>
      <c r="D396" s="35">
        <v>24</v>
      </c>
      <c r="E396" s="36">
        <v>15</v>
      </c>
      <c r="F396" s="37"/>
      <c r="G396" s="35">
        <f t="shared" si="76"/>
        <v>2</v>
      </c>
      <c r="H396" s="36">
        <f t="shared" si="77"/>
        <v>9</v>
      </c>
      <c r="I396" s="38">
        <f t="shared" si="78"/>
        <v>0.4</v>
      </c>
      <c r="J396" s="39">
        <f t="shared" si="79"/>
        <v>0.6</v>
      </c>
    </row>
    <row r="397" spans="1:10" x14ac:dyDescent="0.25">
      <c r="A397" s="124" t="s">
        <v>327</v>
      </c>
      <c r="B397" s="35">
        <v>1</v>
      </c>
      <c r="C397" s="36">
        <v>0</v>
      </c>
      <c r="D397" s="35">
        <v>5</v>
      </c>
      <c r="E397" s="36">
        <v>0</v>
      </c>
      <c r="F397" s="37"/>
      <c r="G397" s="35">
        <f t="shared" si="76"/>
        <v>1</v>
      </c>
      <c r="H397" s="36">
        <f t="shared" si="77"/>
        <v>5</v>
      </c>
      <c r="I397" s="38" t="str">
        <f t="shared" si="78"/>
        <v>-</v>
      </c>
      <c r="J397" s="39" t="str">
        <f t="shared" si="79"/>
        <v>-</v>
      </c>
    </row>
    <row r="398" spans="1:10" x14ac:dyDescent="0.25">
      <c r="A398" s="124" t="s">
        <v>423</v>
      </c>
      <c r="B398" s="35">
        <v>13</v>
      </c>
      <c r="C398" s="36">
        <v>14</v>
      </c>
      <c r="D398" s="35">
        <v>35</v>
      </c>
      <c r="E398" s="36">
        <v>19</v>
      </c>
      <c r="F398" s="37"/>
      <c r="G398" s="35">
        <f t="shared" si="76"/>
        <v>-1</v>
      </c>
      <c r="H398" s="36">
        <f t="shared" si="77"/>
        <v>16</v>
      </c>
      <c r="I398" s="38">
        <f t="shared" si="78"/>
        <v>-7.1428571428571425E-2</v>
      </c>
      <c r="J398" s="39">
        <f t="shared" si="79"/>
        <v>0.84210526315789469</v>
      </c>
    </row>
    <row r="399" spans="1:10" s="52" customFormat="1" ht="13" x14ac:dyDescent="0.3">
      <c r="A399" s="148" t="s">
        <v>627</v>
      </c>
      <c r="B399" s="46">
        <v>26</v>
      </c>
      <c r="C399" s="47">
        <v>25</v>
      </c>
      <c r="D399" s="46">
        <v>76</v>
      </c>
      <c r="E399" s="47">
        <v>47</v>
      </c>
      <c r="F399" s="48"/>
      <c r="G399" s="46">
        <f t="shared" si="76"/>
        <v>1</v>
      </c>
      <c r="H399" s="47">
        <f t="shared" si="77"/>
        <v>29</v>
      </c>
      <c r="I399" s="49">
        <f t="shared" si="78"/>
        <v>0.04</v>
      </c>
      <c r="J399" s="50">
        <f t="shared" si="79"/>
        <v>0.61702127659574468</v>
      </c>
    </row>
    <row r="400" spans="1:10" x14ac:dyDescent="0.25">
      <c r="A400" s="147"/>
      <c r="B400" s="80"/>
      <c r="C400" s="81"/>
      <c r="D400" s="80"/>
      <c r="E400" s="81"/>
      <c r="F400" s="82"/>
      <c r="G400" s="80"/>
      <c r="H400" s="81"/>
      <c r="I400" s="94"/>
      <c r="J400" s="95"/>
    </row>
    <row r="401" spans="1:10" ht="13" x14ac:dyDescent="0.3">
      <c r="A401" s="118" t="s">
        <v>88</v>
      </c>
      <c r="B401" s="35"/>
      <c r="C401" s="36"/>
      <c r="D401" s="35"/>
      <c r="E401" s="36"/>
      <c r="F401" s="37"/>
      <c r="G401" s="35"/>
      <c r="H401" s="36"/>
      <c r="I401" s="38"/>
      <c r="J401" s="39"/>
    </row>
    <row r="402" spans="1:10" x14ac:dyDescent="0.25">
      <c r="A402" s="124" t="s">
        <v>528</v>
      </c>
      <c r="B402" s="35">
        <v>3</v>
      </c>
      <c r="C402" s="36">
        <v>3</v>
      </c>
      <c r="D402" s="35">
        <v>10</v>
      </c>
      <c r="E402" s="36">
        <v>9</v>
      </c>
      <c r="F402" s="37"/>
      <c r="G402" s="35">
        <f>B402-C402</f>
        <v>0</v>
      </c>
      <c r="H402" s="36">
        <f>D402-E402</f>
        <v>1</v>
      </c>
      <c r="I402" s="38">
        <f>IF(C402=0, "-", IF(G402/C402&lt;10, G402/C402, "&gt;999%"))</f>
        <v>0</v>
      </c>
      <c r="J402" s="39">
        <f>IF(E402=0, "-", IF(H402/E402&lt;10, H402/E402, "&gt;999%"))</f>
        <v>0.1111111111111111</v>
      </c>
    </row>
    <row r="403" spans="1:10" x14ac:dyDescent="0.25">
      <c r="A403" s="124" t="s">
        <v>529</v>
      </c>
      <c r="B403" s="35">
        <v>6</v>
      </c>
      <c r="C403" s="36">
        <v>4</v>
      </c>
      <c r="D403" s="35">
        <v>13</v>
      </c>
      <c r="E403" s="36">
        <v>9</v>
      </c>
      <c r="F403" s="37"/>
      <c r="G403" s="35">
        <f>B403-C403</f>
        <v>2</v>
      </c>
      <c r="H403" s="36">
        <f>D403-E403</f>
        <v>4</v>
      </c>
      <c r="I403" s="38">
        <f>IF(C403=0, "-", IF(G403/C403&lt;10, G403/C403, "&gt;999%"))</f>
        <v>0.5</v>
      </c>
      <c r="J403" s="39">
        <f>IF(E403=0, "-", IF(H403/E403&lt;10, H403/E403, "&gt;999%"))</f>
        <v>0.44444444444444442</v>
      </c>
    </row>
    <row r="404" spans="1:10" x14ac:dyDescent="0.25">
      <c r="A404" s="124" t="s">
        <v>530</v>
      </c>
      <c r="B404" s="35">
        <v>0</v>
      </c>
      <c r="C404" s="36">
        <v>1</v>
      </c>
      <c r="D404" s="35">
        <v>0</v>
      </c>
      <c r="E404" s="36">
        <v>5</v>
      </c>
      <c r="F404" s="37"/>
      <c r="G404" s="35">
        <f>B404-C404</f>
        <v>-1</v>
      </c>
      <c r="H404" s="36">
        <f>D404-E404</f>
        <v>-5</v>
      </c>
      <c r="I404" s="38">
        <f>IF(C404=0, "-", IF(G404/C404&lt;10, G404/C404, "&gt;999%"))</f>
        <v>-1</v>
      </c>
      <c r="J404" s="39">
        <f>IF(E404=0, "-", IF(H404/E404&lt;10, H404/E404, "&gt;999%"))</f>
        <v>-1</v>
      </c>
    </row>
    <row r="405" spans="1:10" s="52" customFormat="1" ht="13" x14ac:dyDescent="0.3">
      <c r="A405" s="148" t="s">
        <v>628</v>
      </c>
      <c r="B405" s="46">
        <v>9</v>
      </c>
      <c r="C405" s="47">
        <v>8</v>
      </c>
      <c r="D405" s="46">
        <v>23</v>
      </c>
      <c r="E405" s="47">
        <v>23</v>
      </c>
      <c r="F405" s="48"/>
      <c r="G405" s="46">
        <f>B405-C405</f>
        <v>1</v>
      </c>
      <c r="H405" s="47">
        <f>D405-E405</f>
        <v>0</v>
      </c>
      <c r="I405" s="49">
        <f>IF(C405=0, "-", IF(G405/C405&lt;10, G405/C405, "&gt;999%"))</f>
        <v>0.125</v>
      </c>
      <c r="J405" s="50">
        <f>IF(E405=0, "-", IF(H405/E405&lt;10, H405/E405, "&gt;999%"))</f>
        <v>0</v>
      </c>
    </row>
    <row r="406" spans="1:10" x14ac:dyDescent="0.25">
      <c r="A406" s="147"/>
      <c r="B406" s="80"/>
      <c r="C406" s="81"/>
      <c r="D406" s="80"/>
      <c r="E406" s="81"/>
      <c r="F406" s="82"/>
      <c r="G406" s="80"/>
      <c r="H406" s="81"/>
      <c r="I406" s="94"/>
      <c r="J406" s="95"/>
    </row>
    <row r="407" spans="1:10" ht="13" x14ac:dyDescent="0.3">
      <c r="A407" s="118" t="s">
        <v>89</v>
      </c>
      <c r="B407" s="35"/>
      <c r="C407" s="36"/>
      <c r="D407" s="35"/>
      <c r="E407" s="36"/>
      <c r="F407" s="37"/>
      <c r="G407" s="35"/>
      <c r="H407" s="36"/>
      <c r="I407" s="38"/>
      <c r="J407" s="39"/>
    </row>
    <row r="408" spans="1:10" x14ac:dyDescent="0.25">
      <c r="A408" s="124" t="s">
        <v>351</v>
      </c>
      <c r="B408" s="35">
        <v>1</v>
      </c>
      <c r="C408" s="36">
        <v>0</v>
      </c>
      <c r="D408" s="35">
        <v>1</v>
      </c>
      <c r="E408" s="36">
        <v>3</v>
      </c>
      <c r="F408" s="37"/>
      <c r="G408" s="35">
        <f t="shared" ref="G408:G417" si="80">B408-C408</f>
        <v>1</v>
      </c>
      <c r="H408" s="36">
        <f t="shared" ref="H408:H417" si="81">D408-E408</f>
        <v>-2</v>
      </c>
      <c r="I408" s="38" t="str">
        <f t="shared" ref="I408:I417" si="82">IF(C408=0, "-", IF(G408/C408&lt;10, G408/C408, "&gt;999%"))</f>
        <v>-</v>
      </c>
      <c r="J408" s="39">
        <f t="shared" ref="J408:J417" si="83">IF(E408=0, "-", IF(H408/E408&lt;10, H408/E408, "&gt;999%"))</f>
        <v>-0.66666666666666663</v>
      </c>
    </row>
    <row r="409" spans="1:10" x14ac:dyDescent="0.25">
      <c r="A409" s="124" t="s">
        <v>177</v>
      </c>
      <c r="B409" s="35">
        <v>0</v>
      </c>
      <c r="C409" s="36">
        <v>3</v>
      </c>
      <c r="D409" s="35">
        <v>0</v>
      </c>
      <c r="E409" s="36">
        <v>7</v>
      </c>
      <c r="F409" s="37"/>
      <c r="G409" s="35">
        <f t="shared" si="80"/>
        <v>-3</v>
      </c>
      <c r="H409" s="36">
        <f t="shared" si="81"/>
        <v>-7</v>
      </c>
      <c r="I409" s="38">
        <f t="shared" si="82"/>
        <v>-1</v>
      </c>
      <c r="J409" s="39">
        <f t="shared" si="83"/>
        <v>-1</v>
      </c>
    </row>
    <row r="410" spans="1:10" x14ac:dyDescent="0.25">
      <c r="A410" s="124" t="s">
        <v>369</v>
      </c>
      <c r="B410" s="35">
        <v>4</v>
      </c>
      <c r="C410" s="36">
        <v>0</v>
      </c>
      <c r="D410" s="35">
        <v>15</v>
      </c>
      <c r="E410" s="36">
        <v>0</v>
      </c>
      <c r="F410" s="37"/>
      <c r="G410" s="35">
        <f t="shared" si="80"/>
        <v>4</v>
      </c>
      <c r="H410" s="36">
        <f t="shared" si="81"/>
        <v>15</v>
      </c>
      <c r="I410" s="38" t="str">
        <f t="shared" si="82"/>
        <v>-</v>
      </c>
      <c r="J410" s="39" t="str">
        <f t="shared" si="83"/>
        <v>-</v>
      </c>
    </row>
    <row r="411" spans="1:10" x14ac:dyDescent="0.25">
      <c r="A411" s="124" t="s">
        <v>496</v>
      </c>
      <c r="B411" s="35">
        <v>2</v>
      </c>
      <c r="C411" s="36">
        <v>13</v>
      </c>
      <c r="D411" s="35">
        <v>3</v>
      </c>
      <c r="E411" s="36">
        <v>18</v>
      </c>
      <c r="F411" s="37"/>
      <c r="G411" s="35">
        <f t="shared" si="80"/>
        <v>-11</v>
      </c>
      <c r="H411" s="36">
        <f t="shared" si="81"/>
        <v>-15</v>
      </c>
      <c r="I411" s="38">
        <f t="shared" si="82"/>
        <v>-0.84615384615384615</v>
      </c>
      <c r="J411" s="39">
        <f t="shared" si="83"/>
        <v>-0.83333333333333337</v>
      </c>
    </row>
    <row r="412" spans="1:10" x14ac:dyDescent="0.25">
      <c r="A412" s="124" t="s">
        <v>403</v>
      </c>
      <c r="B412" s="35">
        <v>6</v>
      </c>
      <c r="C412" s="36">
        <v>17</v>
      </c>
      <c r="D412" s="35">
        <v>19</v>
      </c>
      <c r="E412" s="36">
        <v>42</v>
      </c>
      <c r="F412" s="37"/>
      <c r="G412" s="35">
        <f t="shared" si="80"/>
        <v>-11</v>
      </c>
      <c r="H412" s="36">
        <f t="shared" si="81"/>
        <v>-23</v>
      </c>
      <c r="I412" s="38">
        <f t="shared" si="82"/>
        <v>-0.6470588235294118</v>
      </c>
      <c r="J412" s="39">
        <f t="shared" si="83"/>
        <v>-0.54761904761904767</v>
      </c>
    </row>
    <row r="413" spans="1:10" x14ac:dyDescent="0.25">
      <c r="A413" s="124" t="s">
        <v>548</v>
      </c>
      <c r="B413" s="35">
        <v>1</v>
      </c>
      <c r="C413" s="36">
        <v>6</v>
      </c>
      <c r="D413" s="35">
        <v>1</v>
      </c>
      <c r="E413" s="36">
        <v>17</v>
      </c>
      <c r="F413" s="37"/>
      <c r="G413" s="35">
        <f t="shared" si="80"/>
        <v>-5</v>
      </c>
      <c r="H413" s="36">
        <f t="shared" si="81"/>
        <v>-16</v>
      </c>
      <c r="I413" s="38">
        <f t="shared" si="82"/>
        <v>-0.83333333333333337</v>
      </c>
      <c r="J413" s="39">
        <f t="shared" si="83"/>
        <v>-0.94117647058823528</v>
      </c>
    </row>
    <row r="414" spans="1:10" x14ac:dyDescent="0.25">
      <c r="A414" s="124" t="s">
        <v>490</v>
      </c>
      <c r="B414" s="35">
        <v>0</v>
      </c>
      <c r="C414" s="36">
        <v>0</v>
      </c>
      <c r="D414" s="35">
        <v>1</v>
      </c>
      <c r="E414" s="36">
        <v>0</v>
      </c>
      <c r="F414" s="37"/>
      <c r="G414" s="35">
        <f t="shared" si="80"/>
        <v>0</v>
      </c>
      <c r="H414" s="36">
        <f t="shared" si="81"/>
        <v>1</v>
      </c>
      <c r="I414" s="38" t="str">
        <f t="shared" si="82"/>
        <v>-</v>
      </c>
      <c r="J414" s="39" t="str">
        <f t="shared" si="83"/>
        <v>-</v>
      </c>
    </row>
    <row r="415" spans="1:10" x14ac:dyDescent="0.25">
      <c r="A415" s="124" t="s">
        <v>205</v>
      </c>
      <c r="B415" s="35">
        <v>0</v>
      </c>
      <c r="C415" s="36">
        <v>0</v>
      </c>
      <c r="D415" s="35">
        <v>2</v>
      </c>
      <c r="E415" s="36">
        <v>4</v>
      </c>
      <c r="F415" s="37"/>
      <c r="G415" s="35">
        <f t="shared" si="80"/>
        <v>0</v>
      </c>
      <c r="H415" s="36">
        <f t="shared" si="81"/>
        <v>-2</v>
      </c>
      <c r="I415" s="38" t="str">
        <f t="shared" si="82"/>
        <v>-</v>
      </c>
      <c r="J415" s="39">
        <f t="shared" si="83"/>
        <v>-0.5</v>
      </c>
    </row>
    <row r="416" spans="1:10" x14ac:dyDescent="0.25">
      <c r="A416" s="124" t="s">
        <v>505</v>
      </c>
      <c r="B416" s="35">
        <v>3</v>
      </c>
      <c r="C416" s="36">
        <v>7</v>
      </c>
      <c r="D416" s="35">
        <v>15</v>
      </c>
      <c r="E416" s="36">
        <v>27</v>
      </c>
      <c r="F416" s="37"/>
      <c r="G416" s="35">
        <f t="shared" si="80"/>
        <v>-4</v>
      </c>
      <c r="H416" s="36">
        <f t="shared" si="81"/>
        <v>-12</v>
      </c>
      <c r="I416" s="38">
        <f t="shared" si="82"/>
        <v>-0.5714285714285714</v>
      </c>
      <c r="J416" s="39">
        <f t="shared" si="83"/>
        <v>-0.44444444444444442</v>
      </c>
    </row>
    <row r="417" spans="1:10" s="52" customFormat="1" ht="13" x14ac:dyDescent="0.3">
      <c r="A417" s="148" t="s">
        <v>629</v>
      </c>
      <c r="B417" s="46">
        <v>17</v>
      </c>
      <c r="C417" s="47">
        <v>46</v>
      </c>
      <c r="D417" s="46">
        <v>57</v>
      </c>
      <c r="E417" s="47">
        <v>118</v>
      </c>
      <c r="F417" s="48"/>
      <c r="G417" s="46">
        <f t="shared" si="80"/>
        <v>-29</v>
      </c>
      <c r="H417" s="47">
        <f t="shared" si="81"/>
        <v>-61</v>
      </c>
      <c r="I417" s="49">
        <f t="shared" si="82"/>
        <v>-0.63043478260869568</v>
      </c>
      <c r="J417" s="50">
        <f t="shared" si="83"/>
        <v>-0.51694915254237284</v>
      </c>
    </row>
    <row r="418" spans="1:10" x14ac:dyDescent="0.25">
      <c r="A418" s="147"/>
      <c r="B418" s="80"/>
      <c r="C418" s="81"/>
      <c r="D418" s="80"/>
      <c r="E418" s="81"/>
      <c r="F418" s="82"/>
      <c r="G418" s="80"/>
      <c r="H418" s="81"/>
      <c r="I418" s="94"/>
      <c r="J418" s="95"/>
    </row>
    <row r="419" spans="1:10" ht="13" x14ac:dyDescent="0.3">
      <c r="A419" s="118" t="s">
        <v>107</v>
      </c>
      <c r="B419" s="35"/>
      <c r="C419" s="36"/>
      <c r="D419" s="35"/>
      <c r="E419" s="36"/>
      <c r="F419" s="37"/>
      <c r="G419" s="35"/>
      <c r="H419" s="36"/>
      <c r="I419" s="38"/>
      <c r="J419" s="39"/>
    </row>
    <row r="420" spans="1:10" x14ac:dyDescent="0.25">
      <c r="A420" s="124" t="s">
        <v>571</v>
      </c>
      <c r="B420" s="35">
        <v>11</v>
      </c>
      <c r="C420" s="36">
        <v>12</v>
      </c>
      <c r="D420" s="35">
        <v>24</v>
      </c>
      <c r="E420" s="36">
        <v>25</v>
      </c>
      <c r="F420" s="37"/>
      <c r="G420" s="35">
        <f>B420-C420</f>
        <v>-1</v>
      </c>
      <c r="H420" s="36">
        <f>D420-E420</f>
        <v>-1</v>
      </c>
      <c r="I420" s="38">
        <f>IF(C420=0, "-", IF(G420/C420&lt;10, G420/C420, "&gt;999%"))</f>
        <v>-8.3333333333333329E-2</v>
      </c>
      <c r="J420" s="39">
        <f>IF(E420=0, "-", IF(H420/E420&lt;10, H420/E420, "&gt;999%"))</f>
        <v>-0.04</v>
      </c>
    </row>
    <row r="421" spans="1:10" s="52" customFormat="1" ht="13" x14ac:dyDescent="0.3">
      <c r="A421" s="148" t="s">
        <v>630</v>
      </c>
      <c r="B421" s="46">
        <v>11</v>
      </c>
      <c r="C421" s="47">
        <v>12</v>
      </c>
      <c r="D421" s="46">
        <v>24</v>
      </c>
      <c r="E421" s="47">
        <v>25</v>
      </c>
      <c r="F421" s="48"/>
      <c r="G421" s="46">
        <f>B421-C421</f>
        <v>-1</v>
      </c>
      <c r="H421" s="47">
        <f>D421-E421</f>
        <v>-1</v>
      </c>
      <c r="I421" s="49">
        <f>IF(C421=0, "-", IF(G421/C421&lt;10, G421/C421, "&gt;999%"))</f>
        <v>-8.3333333333333329E-2</v>
      </c>
      <c r="J421" s="50">
        <f>IF(E421=0, "-", IF(H421/E421&lt;10, H421/E421, "&gt;999%"))</f>
        <v>-0.04</v>
      </c>
    </row>
    <row r="422" spans="1:10" x14ac:dyDescent="0.25">
      <c r="A422" s="147"/>
      <c r="B422" s="80"/>
      <c r="C422" s="81"/>
      <c r="D422" s="80"/>
      <c r="E422" s="81"/>
      <c r="F422" s="82"/>
      <c r="G422" s="80"/>
      <c r="H422" s="81"/>
      <c r="I422" s="94"/>
      <c r="J422" s="95"/>
    </row>
    <row r="423" spans="1:10" ht="13" x14ac:dyDescent="0.3">
      <c r="A423" s="118" t="s">
        <v>90</v>
      </c>
      <c r="B423" s="35"/>
      <c r="C423" s="36"/>
      <c r="D423" s="35"/>
      <c r="E423" s="36"/>
      <c r="F423" s="37"/>
      <c r="G423" s="35"/>
      <c r="H423" s="36"/>
      <c r="I423" s="38"/>
      <c r="J423" s="39"/>
    </row>
    <row r="424" spans="1:10" x14ac:dyDescent="0.25">
      <c r="A424" s="124" t="s">
        <v>178</v>
      </c>
      <c r="B424" s="35">
        <v>3</v>
      </c>
      <c r="C424" s="36">
        <v>0</v>
      </c>
      <c r="D424" s="35">
        <v>5</v>
      </c>
      <c r="E424" s="36">
        <v>6</v>
      </c>
      <c r="F424" s="37"/>
      <c r="G424" s="35">
        <f t="shared" ref="G424:G430" si="84">B424-C424</f>
        <v>3</v>
      </c>
      <c r="H424" s="36">
        <f t="shared" ref="H424:H430" si="85">D424-E424</f>
        <v>-1</v>
      </c>
      <c r="I424" s="38" t="str">
        <f t="shared" ref="I424:I430" si="86">IF(C424=0, "-", IF(G424/C424&lt;10, G424/C424, "&gt;999%"))</f>
        <v>-</v>
      </c>
      <c r="J424" s="39">
        <f t="shared" ref="J424:J430" si="87">IF(E424=0, "-", IF(H424/E424&lt;10, H424/E424, "&gt;999%"))</f>
        <v>-0.16666666666666666</v>
      </c>
    </row>
    <row r="425" spans="1:10" x14ac:dyDescent="0.25">
      <c r="A425" s="124" t="s">
        <v>404</v>
      </c>
      <c r="B425" s="35">
        <v>1</v>
      </c>
      <c r="C425" s="36">
        <v>5</v>
      </c>
      <c r="D425" s="35">
        <v>12</v>
      </c>
      <c r="E425" s="36">
        <v>12</v>
      </c>
      <c r="F425" s="37"/>
      <c r="G425" s="35">
        <f t="shared" si="84"/>
        <v>-4</v>
      </c>
      <c r="H425" s="36">
        <f t="shared" si="85"/>
        <v>0</v>
      </c>
      <c r="I425" s="38">
        <f t="shared" si="86"/>
        <v>-0.8</v>
      </c>
      <c r="J425" s="39">
        <f t="shared" si="87"/>
        <v>0</v>
      </c>
    </row>
    <row r="426" spans="1:10" x14ac:dyDescent="0.25">
      <c r="A426" s="124" t="s">
        <v>445</v>
      </c>
      <c r="B426" s="35">
        <v>5</v>
      </c>
      <c r="C426" s="36">
        <v>9</v>
      </c>
      <c r="D426" s="35">
        <v>22</v>
      </c>
      <c r="E426" s="36">
        <v>23</v>
      </c>
      <c r="F426" s="37"/>
      <c r="G426" s="35">
        <f t="shared" si="84"/>
        <v>-4</v>
      </c>
      <c r="H426" s="36">
        <f t="shared" si="85"/>
        <v>-1</v>
      </c>
      <c r="I426" s="38">
        <f t="shared" si="86"/>
        <v>-0.44444444444444442</v>
      </c>
      <c r="J426" s="39">
        <f t="shared" si="87"/>
        <v>-4.3478260869565216E-2</v>
      </c>
    </row>
    <row r="427" spans="1:10" x14ac:dyDescent="0.25">
      <c r="A427" s="124" t="s">
        <v>234</v>
      </c>
      <c r="B427" s="35">
        <v>2</v>
      </c>
      <c r="C427" s="36">
        <v>1</v>
      </c>
      <c r="D427" s="35">
        <v>17</v>
      </c>
      <c r="E427" s="36">
        <v>8</v>
      </c>
      <c r="F427" s="37"/>
      <c r="G427" s="35">
        <f t="shared" si="84"/>
        <v>1</v>
      </c>
      <c r="H427" s="36">
        <f t="shared" si="85"/>
        <v>9</v>
      </c>
      <c r="I427" s="38">
        <f t="shared" si="86"/>
        <v>1</v>
      </c>
      <c r="J427" s="39">
        <f t="shared" si="87"/>
        <v>1.125</v>
      </c>
    </row>
    <row r="428" spans="1:10" x14ac:dyDescent="0.25">
      <c r="A428" s="124" t="s">
        <v>206</v>
      </c>
      <c r="B428" s="35">
        <v>0</v>
      </c>
      <c r="C428" s="36">
        <v>1</v>
      </c>
      <c r="D428" s="35">
        <v>5</v>
      </c>
      <c r="E428" s="36">
        <v>4</v>
      </c>
      <c r="F428" s="37"/>
      <c r="G428" s="35">
        <f t="shared" si="84"/>
        <v>-1</v>
      </c>
      <c r="H428" s="36">
        <f t="shared" si="85"/>
        <v>1</v>
      </c>
      <c r="I428" s="38">
        <f t="shared" si="86"/>
        <v>-1</v>
      </c>
      <c r="J428" s="39">
        <f t="shared" si="87"/>
        <v>0.25</v>
      </c>
    </row>
    <row r="429" spans="1:10" x14ac:dyDescent="0.25">
      <c r="A429" s="124" t="s">
        <v>260</v>
      </c>
      <c r="B429" s="35">
        <v>0</v>
      </c>
      <c r="C429" s="36">
        <v>1</v>
      </c>
      <c r="D429" s="35">
        <v>2</v>
      </c>
      <c r="E429" s="36">
        <v>10</v>
      </c>
      <c r="F429" s="37"/>
      <c r="G429" s="35">
        <f t="shared" si="84"/>
        <v>-1</v>
      </c>
      <c r="H429" s="36">
        <f t="shared" si="85"/>
        <v>-8</v>
      </c>
      <c r="I429" s="38">
        <f t="shared" si="86"/>
        <v>-1</v>
      </c>
      <c r="J429" s="39">
        <f t="shared" si="87"/>
        <v>-0.8</v>
      </c>
    </row>
    <row r="430" spans="1:10" s="52" customFormat="1" ht="13" x14ac:dyDescent="0.3">
      <c r="A430" s="148" t="s">
        <v>631</v>
      </c>
      <c r="B430" s="46">
        <v>11</v>
      </c>
      <c r="C430" s="47">
        <v>17</v>
      </c>
      <c r="D430" s="46">
        <v>63</v>
      </c>
      <c r="E430" s="47">
        <v>63</v>
      </c>
      <c r="F430" s="48"/>
      <c r="G430" s="46">
        <f t="shared" si="84"/>
        <v>-6</v>
      </c>
      <c r="H430" s="47">
        <f t="shared" si="85"/>
        <v>0</v>
      </c>
      <c r="I430" s="49">
        <f t="shared" si="86"/>
        <v>-0.35294117647058826</v>
      </c>
      <c r="J430" s="50">
        <f t="shared" si="87"/>
        <v>0</v>
      </c>
    </row>
    <row r="431" spans="1:10" x14ac:dyDescent="0.25">
      <c r="A431" s="147"/>
      <c r="B431" s="80"/>
      <c r="C431" s="81"/>
      <c r="D431" s="80"/>
      <c r="E431" s="81"/>
      <c r="F431" s="82"/>
      <c r="G431" s="80"/>
      <c r="H431" s="81"/>
      <c r="I431" s="94"/>
      <c r="J431" s="95"/>
    </row>
    <row r="432" spans="1:10" ht="13" x14ac:dyDescent="0.3">
      <c r="A432" s="118" t="s">
        <v>91</v>
      </c>
      <c r="B432" s="35"/>
      <c r="C432" s="36"/>
      <c r="D432" s="35"/>
      <c r="E432" s="36"/>
      <c r="F432" s="37"/>
      <c r="G432" s="35"/>
      <c r="H432" s="36"/>
      <c r="I432" s="38"/>
      <c r="J432" s="39"/>
    </row>
    <row r="433" spans="1:10" x14ac:dyDescent="0.25">
      <c r="A433" s="124" t="s">
        <v>405</v>
      </c>
      <c r="B433" s="35">
        <v>0</v>
      </c>
      <c r="C433" s="36">
        <v>0</v>
      </c>
      <c r="D433" s="35">
        <v>1</v>
      </c>
      <c r="E433" s="36">
        <v>0</v>
      </c>
      <c r="F433" s="37"/>
      <c r="G433" s="35">
        <f>B433-C433</f>
        <v>0</v>
      </c>
      <c r="H433" s="36">
        <f>D433-E433</f>
        <v>1</v>
      </c>
      <c r="I433" s="38" t="str">
        <f>IF(C433=0, "-", IF(G433/C433&lt;10, G433/C433, "&gt;999%"))</f>
        <v>-</v>
      </c>
      <c r="J433" s="39" t="str">
        <f>IF(E433=0, "-", IF(H433/E433&lt;10, H433/E433, "&gt;999%"))</f>
        <v>-</v>
      </c>
    </row>
    <row r="434" spans="1:10" x14ac:dyDescent="0.25">
      <c r="A434" s="124" t="s">
        <v>531</v>
      </c>
      <c r="B434" s="35">
        <v>0</v>
      </c>
      <c r="C434" s="36">
        <v>0</v>
      </c>
      <c r="D434" s="35">
        <v>2</v>
      </c>
      <c r="E434" s="36">
        <v>0</v>
      </c>
      <c r="F434" s="37"/>
      <c r="G434" s="35">
        <f>B434-C434</f>
        <v>0</v>
      </c>
      <c r="H434" s="36">
        <f>D434-E434</f>
        <v>2</v>
      </c>
      <c r="I434" s="38" t="str">
        <f>IF(C434=0, "-", IF(G434/C434&lt;10, G434/C434, "&gt;999%"))</f>
        <v>-</v>
      </c>
      <c r="J434" s="39" t="str">
        <f>IF(E434=0, "-", IF(H434/E434&lt;10, H434/E434, "&gt;999%"))</f>
        <v>-</v>
      </c>
    </row>
    <row r="435" spans="1:10" x14ac:dyDescent="0.25">
      <c r="A435" s="124" t="s">
        <v>352</v>
      </c>
      <c r="B435" s="35">
        <v>0</v>
      </c>
      <c r="C435" s="36">
        <v>0</v>
      </c>
      <c r="D435" s="35">
        <v>1</v>
      </c>
      <c r="E435" s="36">
        <v>0</v>
      </c>
      <c r="F435" s="37"/>
      <c r="G435" s="35">
        <f>B435-C435</f>
        <v>0</v>
      </c>
      <c r="H435" s="36">
        <f>D435-E435</f>
        <v>1</v>
      </c>
      <c r="I435" s="38" t="str">
        <f>IF(C435=0, "-", IF(G435/C435&lt;10, G435/C435, "&gt;999%"))</f>
        <v>-</v>
      </c>
      <c r="J435" s="39" t="str">
        <f>IF(E435=0, "-", IF(H435/E435&lt;10, H435/E435, "&gt;999%"))</f>
        <v>-</v>
      </c>
    </row>
    <row r="436" spans="1:10" s="52" customFormat="1" ht="13" x14ac:dyDescent="0.3">
      <c r="A436" s="148" t="s">
        <v>632</v>
      </c>
      <c r="B436" s="46">
        <v>0</v>
      </c>
      <c r="C436" s="47">
        <v>0</v>
      </c>
      <c r="D436" s="46">
        <v>4</v>
      </c>
      <c r="E436" s="47">
        <v>0</v>
      </c>
      <c r="F436" s="48"/>
      <c r="G436" s="46">
        <f>B436-C436</f>
        <v>0</v>
      </c>
      <c r="H436" s="47">
        <f>D436-E436</f>
        <v>4</v>
      </c>
      <c r="I436" s="49" t="str">
        <f>IF(C436=0, "-", IF(G436/C436&lt;10, G436/C436, "&gt;999%"))</f>
        <v>-</v>
      </c>
      <c r="J436" s="50" t="str">
        <f>IF(E436=0, "-", IF(H436/E436&lt;10, H436/E436, "&gt;999%"))</f>
        <v>-</v>
      </c>
    </row>
    <row r="437" spans="1:10" x14ac:dyDescent="0.25">
      <c r="A437" s="147"/>
      <c r="B437" s="80"/>
      <c r="C437" s="81"/>
      <c r="D437" s="80"/>
      <c r="E437" s="81"/>
      <c r="F437" s="82"/>
      <c r="G437" s="80"/>
      <c r="H437" s="81"/>
      <c r="I437" s="94"/>
      <c r="J437" s="95"/>
    </row>
    <row r="438" spans="1:10" ht="13" x14ac:dyDescent="0.3">
      <c r="A438" s="118" t="s">
        <v>92</v>
      </c>
      <c r="B438" s="35"/>
      <c r="C438" s="36"/>
      <c r="D438" s="35"/>
      <c r="E438" s="36"/>
      <c r="F438" s="37"/>
      <c r="G438" s="35"/>
      <c r="H438" s="36"/>
      <c r="I438" s="38"/>
      <c r="J438" s="39"/>
    </row>
    <row r="439" spans="1:10" x14ac:dyDescent="0.25">
      <c r="A439" s="124" t="s">
        <v>307</v>
      </c>
      <c r="B439" s="35">
        <v>1</v>
      </c>
      <c r="C439" s="36">
        <v>2</v>
      </c>
      <c r="D439" s="35">
        <v>8</v>
      </c>
      <c r="E439" s="36">
        <v>6</v>
      </c>
      <c r="F439" s="37"/>
      <c r="G439" s="35">
        <f t="shared" ref="G439:G447" si="88">B439-C439</f>
        <v>-1</v>
      </c>
      <c r="H439" s="36">
        <f t="shared" ref="H439:H447" si="89">D439-E439</f>
        <v>2</v>
      </c>
      <c r="I439" s="38">
        <f t="shared" ref="I439:I447" si="90">IF(C439=0, "-", IF(G439/C439&lt;10, G439/C439, "&gt;999%"))</f>
        <v>-0.5</v>
      </c>
      <c r="J439" s="39">
        <f t="shared" ref="J439:J447" si="91">IF(E439=0, "-", IF(H439/E439&lt;10, H439/E439, "&gt;999%"))</f>
        <v>0.33333333333333331</v>
      </c>
    </row>
    <row r="440" spans="1:10" x14ac:dyDescent="0.25">
      <c r="A440" s="124" t="s">
        <v>406</v>
      </c>
      <c r="B440" s="35">
        <v>83</v>
      </c>
      <c r="C440" s="36">
        <v>61</v>
      </c>
      <c r="D440" s="35">
        <v>218</v>
      </c>
      <c r="E440" s="36">
        <v>237</v>
      </c>
      <c r="F440" s="37"/>
      <c r="G440" s="35">
        <f t="shared" si="88"/>
        <v>22</v>
      </c>
      <c r="H440" s="36">
        <f t="shared" si="89"/>
        <v>-19</v>
      </c>
      <c r="I440" s="38">
        <f t="shared" si="90"/>
        <v>0.36065573770491804</v>
      </c>
      <c r="J440" s="39">
        <f t="shared" si="91"/>
        <v>-8.0168776371308023E-2</v>
      </c>
    </row>
    <row r="441" spans="1:10" x14ac:dyDescent="0.25">
      <c r="A441" s="124" t="s">
        <v>207</v>
      </c>
      <c r="B441" s="35">
        <v>11</v>
      </c>
      <c r="C441" s="36">
        <v>11</v>
      </c>
      <c r="D441" s="35">
        <v>63</v>
      </c>
      <c r="E441" s="36">
        <v>74</v>
      </c>
      <c r="F441" s="37"/>
      <c r="G441" s="35">
        <f t="shared" si="88"/>
        <v>0</v>
      </c>
      <c r="H441" s="36">
        <f t="shared" si="89"/>
        <v>-11</v>
      </c>
      <c r="I441" s="38">
        <f t="shared" si="90"/>
        <v>0</v>
      </c>
      <c r="J441" s="39">
        <f t="shared" si="91"/>
        <v>-0.14864864864864866</v>
      </c>
    </row>
    <row r="442" spans="1:10" x14ac:dyDescent="0.25">
      <c r="A442" s="124" t="s">
        <v>235</v>
      </c>
      <c r="B442" s="35">
        <v>0</v>
      </c>
      <c r="C442" s="36">
        <v>1</v>
      </c>
      <c r="D442" s="35">
        <v>4</v>
      </c>
      <c r="E442" s="36">
        <v>3</v>
      </c>
      <c r="F442" s="37"/>
      <c r="G442" s="35">
        <f t="shared" si="88"/>
        <v>-1</v>
      </c>
      <c r="H442" s="36">
        <f t="shared" si="89"/>
        <v>1</v>
      </c>
      <c r="I442" s="38">
        <f t="shared" si="90"/>
        <v>-1</v>
      </c>
      <c r="J442" s="39">
        <f t="shared" si="91"/>
        <v>0.33333333333333331</v>
      </c>
    </row>
    <row r="443" spans="1:10" x14ac:dyDescent="0.25">
      <c r="A443" s="124" t="s">
        <v>236</v>
      </c>
      <c r="B443" s="35">
        <v>4</v>
      </c>
      <c r="C443" s="36">
        <v>6</v>
      </c>
      <c r="D443" s="35">
        <v>17</v>
      </c>
      <c r="E443" s="36">
        <v>18</v>
      </c>
      <c r="F443" s="37"/>
      <c r="G443" s="35">
        <f t="shared" si="88"/>
        <v>-2</v>
      </c>
      <c r="H443" s="36">
        <f t="shared" si="89"/>
        <v>-1</v>
      </c>
      <c r="I443" s="38">
        <f t="shared" si="90"/>
        <v>-0.33333333333333331</v>
      </c>
      <c r="J443" s="39">
        <f t="shared" si="91"/>
        <v>-5.5555555555555552E-2</v>
      </c>
    </row>
    <row r="444" spans="1:10" x14ac:dyDescent="0.25">
      <c r="A444" s="124" t="s">
        <v>446</v>
      </c>
      <c r="B444" s="35">
        <v>31</v>
      </c>
      <c r="C444" s="36">
        <v>95</v>
      </c>
      <c r="D444" s="35">
        <v>100</v>
      </c>
      <c r="E444" s="36">
        <v>184</v>
      </c>
      <c r="F444" s="37"/>
      <c r="G444" s="35">
        <f t="shared" si="88"/>
        <v>-64</v>
      </c>
      <c r="H444" s="36">
        <f t="shared" si="89"/>
        <v>-84</v>
      </c>
      <c r="I444" s="38">
        <f t="shared" si="90"/>
        <v>-0.67368421052631577</v>
      </c>
      <c r="J444" s="39">
        <f t="shared" si="91"/>
        <v>-0.45652173913043476</v>
      </c>
    </row>
    <row r="445" spans="1:10" x14ac:dyDescent="0.25">
      <c r="A445" s="124" t="s">
        <v>208</v>
      </c>
      <c r="B445" s="35">
        <v>5</v>
      </c>
      <c r="C445" s="36">
        <v>2</v>
      </c>
      <c r="D445" s="35">
        <v>18</v>
      </c>
      <c r="E445" s="36">
        <v>21</v>
      </c>
      <c r="F445" s="37"/>
      <c r="G445" s="35">
        <f t="shared" si="88"/>
        <v>3</v>
      </c>
      <c r="H445" s="36">
        <f t="shared" si="89"/>
        <v>-3</v>
      </c>
      <c r="I445" s="38">
        <f t="shared" si="90"/>
        <v>1.5</v>
      </c>
      <c r="J445" s="39">
        <f t="shared" si="91"/>
        <v>-0.14285714285714285</v>
      </c>
    </row>
    <row r="446" spans="1:10" x14ac:dyDescent="0.25">
      <c r="A446" s="124" t="s">
        <v>370</v>
      </c>
      <c r="B446" s="35">
        <v>56</v>
      </c>
      <c r="C446" s="36">
        <v>46</v>
      </c>
      <c r="D446" s="35">
        <v>168</v>
      </c>
      <c r="E446" s="36">
        <v>151</v>
      </c>
      <c r="F446" s="37"/>
      <c r="G446" s="35">
        <f t="shared" si="88"/>
        <v>10</v>
      </c>
      <c r="H446" s="36">
        <f t="shared" si="89"/>
        <v>17</v>
      </c>
      <c r="I446" s="38">
        <f t="shared" si="90"/>
        <v>0.21739130434782608</v>
      </c>
      <c r="J446" s="39">
        <f t="shared" si="91"/>
        <v>0.11258278145695365</v>
      </c>
    </row>
    <row r="447" spans="1:10" s="52" customFormat="1" ht="13" x14ac:dyDescent="0.3">
      <c r="A447" s="148" t="s">
        <v>633</v>
      </c>
      <c r="B447" s="46">
        <v>191</v>
      </c>
      <c r="C447" s="47">
        <v>224</v>
      </c>
      <c r="D447" s="46">
        <v>596</v>
      </c>
      <c r="E447" s="47">
        <v>694</v>
      </c>
      <c r="F447" s="48"/>
      <c r="G447" s="46">
        <f t="shared" si="88"/>
        <v>-33</v>
      </c>
      <c r="H447" s="47">
        <f t="shared" si="89"/>
        <v>-98</v>
      </c>
      <c r="I447" s="49">
        <f t="shared" si="90"/>
        <v>-0.14732142857142858</v>
      </c>
      <c r="J447" s="50">
        <f t="shared" si="91"/>
        <v>-0.14121037463976946</v>
      </c>
    </row>
    <row r="448" spans="1:10" x14ac:dyDescent="0.25">
      <c r="A448" s="147"/>
      <c r="B448" s="80"/>
      <c r="C448" s="81"/>
      <c r="D448" s="80"/>
      <c r="E448" s="81"/>
      <c r="F448" s="82"/>
      <c r="G448" s="80"/>
      <c r="H448" s="81"/>
      <c r="I448" s="94"/>
      <c r="J448" s="95"/>
    </row>
    <row r="449" spans="1:10" ht="13" x14ac:dyDescent="0.3">
      <c r="A449" s="118" t="s">
        <v>93</v>
      </c>
      <c r="B449" s="35"/>
      <c r="C449" s="36"/>
      <c r="D449" s="35"/>
      <c r="E449" s="36"/>
      <c r="F449" s="37"/>
      <c r="G449" s="35"/>
      <c r="H449" s="36"/>
      <c r="I449" s="38"/>
      <c r="J449" s="39"/>
    </row>
    <row r="450" spans="1:10" x14ac:dyDescent="0.25">
      <c r="A450" s="124" t="s">
        <v>179</v>
      </c>
      <c r="B450" s="35">
        <v>24</v>
      </c>
      <c r="C450" s="36">
        <v>6</v>
      </c>
      <c r="D450" s="35">
        <v>82</v>
      </c>
      <c r="E450" s="36">
        <v>32</v>
      </c>
      <c r="F450" s="37"/>
      <c r="G450" s="35">
        <f t="shared" ref="G450:G457" si="92">B450-C450</f>
        <v>18</v>
      </c>
      <c r="H450" s="36">
        <f t="shared" ref="H450:H457" si="93">D450-E450</f>
        <v>50</v>
      </c>
      <c r="I450" s="38">
        <f t="shared" ref="I450:I457" si="94">IF(C450=0, "-", IF(G450/C450&lt;10, G450/C450, "&gt;999%"))</f>
        <v>3</v>
      </c>
      <c r="J450" s="39">
        <f t="shared" ref="J450:J457" si="95">IF(E450=0, "-", IF(H450/E450&lt;10, H450/E450, "&gt;999%"))</f>
        <v>1.5625</v>
      </c>
    </row>
    <row r="451" spans="1:10" x14ac:dyDescent="0.25">
      <c r="A451" s="124" t="s">
        <v>407</v>
      </c>
      <c r="B451" s="35">
        <v>0</v>
      </c>
      <c r="C451" s="36">
        <v>0</v>
      </c>
      <c r="D451" s="35">
        <v>0</v>
      </c>
      <c r="E451" s="36">
        <v>4</v>
      </c>
      <c r="F451" s="37"/>
      <c r="G451" s="35">
        <f t="shared" si="92"/>
        <v>0</v>
      </c>
      <c r="H451" s="36">
        <f t="shared" si="93"/>
        <v>-4</v>
      </c>
      <c r="I451" s="38" t="str">
        <f t="shared" si="94"/>
        <v>-</v>
      </c>
      <c r="J451" s="39">
        <f t="shared" si="95"/>
        <v>-1</v>
      </c>
    </row>
    <row r="452" spans="1:10" x14ac:dyDescent="0.25">
      <c r="A452" s="124" t="s">
        <v>353</v>
      </c>
      <c r="B452" s="35">
        <v>2</v>
      </c>
      <c r="C452" s="36">
        <v>14</v>
      </c>
      <c r="D452" s="35">
        <v>9</v>
      </c>
      <c r="E452" s="36">
        <v>27</v>
      </c>
      <c r="F452" s="37"/>
      <c r="G452" s="35">
        <f t="shared" si="92"/>
        <v>-12</v>
      </c>
      <c r="H452" s="36">
        <f t="shared" si="93"/>
        <v>-18</v>
      </c>
      <c r="I452" s="38">
        <f t="shared" si="94"/>
        <v>-0.8571428571428571</v>
      </c>
      <c r="J452" s="39">
        <f t="shared" si="95"/>
        <v>-0.66666666666666663</v>
      </c>
    </row>
    <row r="453" spans="1:10" x14ac:dyDescent="0.25">
      <c r="A453" s="124" t="s">
        <v>354</v>
      </c>
      <c r="B453" s="35">
        <v>10</v>
      </c>
      <c r="C453" s="36">
        <v>10</v>
      </c>
      <c r="D453" s="35">
        <v>25</v>
      </c>
      <c r="E453" s="36">
        <v>42</v>
      </c>
      <c r="F453" s="37"/>
      <c r="G453" s="35">
        <f t="shared" si="92"/>
        <v>0</v>
      </c>
      <c r="H453" s="36">
        <f t="shared" si="93"/>
        <v>-17</v>
      </c>
      <c r="I453" s="38">
        <f t="shared" si="94"/>
        <v>0</v>
      </c>
      <c r="J453" s="39">
        <f t="shared" si="95"/>
        <v>-0.40476190476190477</v>
      </c>
    </row>
    <row r="454" spans="1:10" x14ac:dyDescent="0.25">
      <c r="A454" s="124" t="s">
        <v>371</v>
      </c>
      <c r="B454" s="35">
        <v>2</v>
      </c>
      <c r="C454" s="36">
        <v>3</v>
      </c>
      <c r="D454" s="35">
        <v>11</v>
      </c>
      <c r="E454" s="36">
        <v>4</v>
      </c>
      <c r="F454" s="37"/>
      <c r="G454" s="35">
        <f t="shared" si="92"/>
        <v>-1</v>
      </c>
      <c r="H454" s="36">
        <f t="shared" si="93"/>
        <v>7</v>
      </c>
      <c r="I454" s="38">
        <f t="shared" si="94"/>
        <v>-0.33333333333333331</v>
      </c>
      <c r="J454" s="39">
        <f t="shared" si="95"/>
        <v>1.75</v>
      </c>
    </row>
    <row r="455" spans="1:10" x14ac:dyDescent="0.25">
      <c r="A455" s="124" t="s">
        <v>180</v>
      </c>
      <c r="B455" s="35">
        <v>31</v>
      </c>
      <c r="C455" s="36">
        <v>56</v>
      </c>
      <c r="D455" s="35">
        <v>101</v>
      </c>
      <c r="E455" s="36">
        <v>176</v>
      </c>
      <c r="F455" s="37"/>
      <c r="G455" s="35">
        <f t="shared" si="92"/>
        <v>-25</v>
      </c>
      <c r="H455" s="36">
        <f t="shared" si="93"/>
        <v>-75</v>
      </c>
      <c r="I455" s="38">
        <f t="shared" si="94"/>
        <v>-0.44642857142857145</v>
      </c>
      <c r="J455" s="39">
        <f t="shared" si="95"/>
        <v>-0.42613636363636365</v>
      </c>
    </row>
    <row r="456" spans="1:10" x14ac:dyDescent="0.25">
      <c r="A456" s="124" t="s">
        <v>372</v>
      </c>
      <c r="B456" s="35">
        <v>27</v>
      </c>
      <c r="C456" s="36">
        <v>36</v>
      </c>
      <c r="D456" s="35">
        <v>98</v>
      </c>
      <c r="E456" s="36">
        <v>124</v>
      </c>
      <c r="F456" s="37"/>
      <c r="G456" s="35">
        <f t="shared" si="92"/>
        <v>-9</v>
      </c>
      <c r="H456" s="36">
        <f t="shared" si="93"/>
        <v>-26</v>
      </c>
      <c r="I456" s="38">
        <f t="shared" si="94"/>
        <v>-0.25</v>
      </c>
      <c r="J456" s="39">
        <f t="shared" si="95"/>
        <v>-0.20967741935483872</v>
      </c>
    </row>
    <row r="457" spans="1:10" s="52" customFormat="1" ht="13" x14ac:dyDescent="0.3">
      <c r="A457" s="148" t="s">
        <v>634</v>
      </c>
      <c r="B457" s="46">
        <v>96</v>
      </c>
      <c r="C457" s="47">
        <v>125</v>
      </c>
      <c r="D457" s="46">
        <v>326</v>
      </c>
      <c r="E457" s="47">
        <v>409</v>
      </c>
      <c r="F457" s="48"/>
      <c r="G457" s="46">
        <f t="shared" si="92"/>
        <v>-29</v>
      </c>
      <c r="H457" s="47">
        <f t="shared" si="93"/>
        <v>-83</v>
      </c>
      <c r="I457" s="49">
        <f t="shared" si="94"/>
        <v>-0.23200000000000001</v>
      </c>
      <c r="J457" s="50">
        <f t="shared" si="95"/>
        <v>-0.20293398533007334</v>
      </c>
    </row>
    <row r="458" spans="1:10" x14ac:dyDescent="0.25">
      <c r="A458" s="147"/>
      <c r="B458" s="80"/>
      <c r="C458" s="81"/>
      <c r="D458" s="80"/>
      <c r="E458" s="81"/>
      <c r="F458" s="82"/>
      <c r="G458" s="80"/>
      <c r="H458" s="81"/>
      <c r="I458" s="94"/>
      <c r="J458" s="95"/>
    </row>
    <row r="459" spans="1:10" ht="13" x14ac:dyDescent="0.3">
      <c r="A459" s="118" t="s">
        <v>94</v>
      </c>
      <c r="B459" s="35"/>
      <c r="C459" s="36"/>
      <c r="D459" s="35"/>
      <c r="E459" s="36"/>
      <c r="F459" s="37"/>
      <c r="G459" s="35"/>
      <c r="H459" s="36"/>
      <c r="I459" s="38"/>
      <c r="J459" s="39"/>
    </row>
    <row r="460" spans="1:10" x14ac:dyDescent="0.25">
      <c r="A460" s="124" t="s">
        <v>308</v>
      </c>
      <c r="B460" s="35">
        <v>3</v>
      </c>
      <c r="C460" s="36">
        <v>1</v>
      </c>
      <c r="D460" s="35">
        <v>9</v>
      </c>
      <c r="E460" s="36">
        <v>7</v>
      </c>
      <c r="F460" s="37"/>
      <c r="G460" s="35">
        <f t="shared" ref="G460:G482" si="96">B460-C460</f>
        <v>2</v>
      </c>
      <c r="H460" s="36">
        <f t="shared" ref="H460:H482" si="97">D460-E460</f>
        <v>2</v>
      </c>
      <c r="I460" s="38">
        <f t="shared" ref="I460:I482" si="98">IF(C460=0, "-", IF(G460/C460&lt;10, G460/C460, "&gt;999%"))</f>
        <v>2</v>
      </c>
      <c r="J460" s="39">
        <f t="shared" ref="J460:J482" si="99">IF(E460=0, "-", IF(H460/E460&lt;10, H460/E460, "&gt;999%"))</f>
        <v>0.2857142857142857</v>
      </c>
    </row>
    <row r="461" spans="1:10" x14ac:dyDescent="0.25">
      <c r="A461" s="124" t="s">
        <v>237</v>
      </c>
      <c r="B461" s="35">
        <v>158</v>
      </c>
      <c r="C461" s="36">
        <v>145</v>
      </c>
      <c r="D461" s="35">
        <v>388</v>
      </c>
      <c r="E461" s="36">
        <v>463</v>
      </c>
      <c r="F461" s="37"/>
      <c r="G461" s="35">
        <f t="shared" si="96"/>
        <v>13</v>
      </c>
      <c r="H461" s="36">
        <f t="shared" si="97"/>
        <v>-75</v>
      </c>
      <c r="I461" s="38">
        <f t="shared" si="98"/>
        <v>8.9655172413793102E-2</v>
      </c>
      <c r="J461" s="39">
        <f t="shared" si="99"/>
        <v>-0.16198704103671707</v>
      </c>
    </row>
    <row r="462" spans="1:10" x14ac:dyDescent="0.25">
      <c r="A462" s="124" t="s">
        <v>373</v>
      </c>
      <c r="B462" s="35">
        <v>47</v>
      </c>
      <c r="C462" s="36">
        <v>58</v>
      </c>
      <c r="D462" s="35">
        <v>132</v>
      </c>
      <c r="E462" s="36">
        <v>146</v>
      </c>
      <c r="F462" s="37"/>
      <c r="G462" s="35">
        <f t="shared" si="96"/>
        <v>-11</v>
      </c>
      <c r="H462" s="36">
        <f t="shared" si="97"/>
        <v>-14</v>
      </c>
      <c r="I462" s="38">
        <f t="shared" si="98"/>
        <v>-0.18965517241379309</v>
      </c>
      <c r="J462" s="39">
        <f t="shared" si="99"/>
        <v>-9.5890410958904104E-2</v>
      </c>
    </row>
    <row r="463" spans="1:10" x14ac:dyDescent="0.25">
      <c r="A463" s="124" t="s">
        <v>493</v>
      </c>
      <c r="B463" s="35">
        <v>1</v>
      </c>
      <c r="C463" s="36">
        <v>1</v>
      </c>
      <c r="D463" s="35">
        <v>2</v>
      </c>
      <c r="E463" s="36">
        <v>2</v>
      </c>
      <c r="F463" s="37"/>
      <c r="G463" s="35">
        <f t="shared" si="96"/>
        <v>0</v>
      </c>
      <c r="H463" s="36">
        <f t="shared" si="97"/>
        <v>0</v>
      </c>
      <c r="I463" s="38">
        <f t="shared" si="98"/>
        <v>0</v>
      </c>
      <c r="J463" s="39">
        <f t="shared" si="99"/>
        <v>0</v>
      </c>
    </row>
    <row r="464" spans="1:10" x14ac:dyDescent="0.25">
      <c r="A464" s="124" t="s">
        <v>209</v>
      </c>
      <c r="B464" s="35">
        <v>169</v>
      </c>
      <c r="C464" s="36">
        <v>173</v>
      </c>
      <c r="D464" s="35">
        <v>504</v>
      </c>
      <c r="E464" s="36">
        <v>488</v>
      </c>
      <c r="F464" s="37"/>
      <c r="G464" s="35">
        <f t="shared" si="96"/>
        <v>-4</v>
      </c>
      <c r="H464" s="36">
        <f t="shared" si="97"/>
        <v>16</v>
      </c>
      <c r="I464" s="38">
        <f t="shared" si="98"/>
        <v>-2.3121387283236993E-2</v>
      </c>
      <c r="J464" s="39">
        <f t="shared" si="99"/>
        <v>3.2786885245901641E-2</v>
      </c>
    </row>
    <row r="465" spans="1:10" x14ac:dyDescent="0.25">
      <c r="A465" s="124" t="s">
        <v>447</v>
      </c>
      <c r="B465" s="35">
        <v>14</v>
      </c>
      <c r="C465" s="36">
        <v>29</v>
      </c>
      <c r="D465" s="35">
        <v>38</v>
      </c>
      <c r="E465" s="36">
        <v>57</v>
      </c>
      <c r="F465" s="37"/>
      <c r="G465" s="35">
        <f t="shared" si="96"/>
        <v>-15</v>
      </c>
      <c r="H465" s="36">
        <f t="shared" si="97"/>
        <v>-19</v>
      </c>
      <c r="I465" s="38">
        <f t="shared" si="98"/>
        <v>-0.51724137931034486</v>
      </c>
      <c r="J465" s="39">
        <f t="shared" si="99"/>
        <v>-0.33333333333333331</v>
      </c>
    </row>
    <row r="466" spans="1:10" x14ac:dyDescent="0.25">
      <c r="A466" s="124" t="s">
        <v>295</v>
      </c>
      <c r="B466" s="35">
        <v>2</v>
      </c>
      <c r="C466" s="36">
        <v>0</v>
      </c>
      <c r="D466" s="35">
        <v>7</v>
      </c>
      <c r="E466" s="36">
        <v>0</v>
      </c>
      <c r="F466" s="37"/>
      <c r="G466" s="35">
        <f t="shared" si="96"/>
        <v>2</v>
      </c>
      <c r="H466" s="36">
        <f t="shared" si="97"/>
        <v>7</v>
      </c>
      <c r="I466" s="38" t="str">
        <f t="shared" si="98"/>
        <v>-</v>
      </c>
      <c r="J466" s="39" t="str">
        <f t="shared" si="99"/>
        <v>-</v>
      </c>
    </row>
    <row r="467" spans="1:10" x14ac:dyDescent="0.25">
      <c r="A467" s="124" t="s">
        <v>491</v>
      </c>
      <c r="B467" s="35">
        <v>17</v>
      </c>
      <c r="C467" s="36">
        <v>17</v>
      </c>
      <c r="D467" s="35">
        <v>44</v>
      </c>
      <c r="E467" s="36">
        <v>34</v>
      </c>
      <c r="F467" s="37"/>
      <c r="G467" s="35">
        <f t="shared" si="96"/>
        <v>0</v>
      </c>
      <c r="H467" s="36">
        <f t="shared" si="97"/>
        <v>10</v>
      </c>
      <c r="I467" s="38">
        <f t="shared" si="98"/>
        <v>0</v>
      </c>
      <c r="J467" s="39">
        <f t="shared" si="99"/>
        <v>0.29411764705882354</v>
      </c>
    </row>
    <row r="468" spans="1:10" x14ac:dyDescent="0.25">
      <c r="A468" s="124" t="s">
        <v>506</v>
      </c>
      <c r="B468" s="35">
        <v>35</v>
      </c>
      <c r="C468" s="36">
        <v>42</v>
      </c>
      <c r="D468" s="35">
        <v>123</v>
      </c>
      <c r="E468" s="36">
        <v>128</v>
      </c>
      <c r="F468" s="37"/>
      <c r="G468" s="35">
        <f t="shared" si="96"/>
        <v>-7</v>
      </c>
      <c r="H468" s="36">
        <f t="shared" si="97"/>
        <v>-5</v>
      </c>
      <c r="I468" s="38">
        <f t="shared" si="98"/>
        <v>-0.16666666666666666</v>
      </c>
      <c r="J468" s="39">
        <f t="shared" si="99"/>
        <v>-3.90625E-2</v>
      </c>
    </row>
    <row r="469" spans="1:10" x14ac:dyDescent="0.25">
      <c r="A469" s="124" t="s">
        <v>517</v>
      </c>
      <c r="B469" s="35">
        <v>45</v>
      </c>
      <c r="C469" s="36">
        <v>63</v>
      </c>
      <c r="D469" s="35">
        <v>117</v>
      </c>
      <c r="E469" s="36">
        <v>175</v>
      </c>
      <c r="F469" s="37"/>
      <c r="G469" s="35">
        <f t="shared" si="96"/>
        <v>-18</v>
      </c>
      <c r="H469" s="36">
        <f t="shared" si="97"/>
        <v>-58</v>
      </c>
      <c r="I469" s="38">
        <f t="shared" si="98"/>
        <v>-0.2857142857142857</v>
      </c>
      <c r="J469" s="39">
        <f t="shared" si="99"/>
        <v>-0.33142857142857141</v>
      </c>
    </row>
    <row r="470" spans="1:10" x14ac:dyDescent="0.25">
      <c r="A470" s="124" t="s">
        <v>532</v>
      </c>
      <c r="B470" s="35">
        <v>150</v>
      </c>
      <c r="C470" s="36">
        <v>228</v>
      </c>
      <c r="D470" s="35">
        <v>495</v>
      </c>
      <c r="E470" s="36">
        <v>648</v>
      </c>
      <c r="F470" s="37"/>
      <c r="G470" s="35">
        <f t="shared" si="96"/>
        <v>-78</v>
      </c>
      <c r="H470" s="36">
        <f t="shared" si="97"/>
        <v>-153</v>
      </c>
      <c r="I470" s="38">
        <f t="shared" si="98"/>
        <v>-0.34210526315789475</v>
      </c>
      <c r="J470" s="39">
        <f t="shared" si="99"/>
        <v>-0.2361111111111111</v>
      </c>
    </row>
    <row r="471" spans="1:10" x14ac:dyDescent="0.25">
      <c r="A471" s="124" t="s">
        <v>448</v>
      </c>
      <c r="B471" s="35">
        <v>54</v>
      </c>
      <c r="C471" s="36">
        <v>63</v>
      </c>
      <c r="D471" s="35">
        <v>189</v>
      </c>
      <c r="E471" s="36">
        <v>233</v>
      </c>
      <c r="F471" s="37"/>
      <c r="G471" s="35">
        <f t="shared" si="96"/>
        <v>-9</v>
      </c>
      <c r="H471" s="36">
        <f t="shared" si="97"/>
        <v>-44</v>
      </c>
      <c r="I471" s="38">
        <f t="shared" si="98"/>
        <v>-0.14285714285714285</v>
      </c>
      <c r="J471" s="39">
        <f t="shared" si="99"/>
        <v>-0.18884120171673821</v>
      </c>
    </row>
    <row r="472" spans="1:10" x14ac:dyDescent="0.25">
      <c r="A472" s="124" t="s">
        <v>533</v>
      </c>
      <c r="B472" s="35">
        <v>65</v>
      </c>
      <c r="C472" s="36">
        <v>53</v>
      </c>
      <c r="D472" s="35">
        <v>160</v>
      </c>
      <c r="E472" s="36">
        <v>146</v>
      </c>
      <c r="F472" s="37"/>
      <c r="G472" s="35">
        <f t="shared" si="96"/>
        <v>12</v>
      </c>
      <c r="H472" s="36">
        <f t="shared" si="97"/>
        <v>14</v>
      </c>
      <c r="I472" s="38">
        <f t="shared" si="98"/>
        <v>0.22641509433962265</v>
      </c>
      <c r="J472" s="39">
        <f t="shared" si="99"/>
        <v>9.5890410958904104E-2</v>
      </c>
    </row>
    <row r="473" spans="1:10" x14ac:dyDescent="0.25">
      <c r="A473" s="124" t="s">
        <v>472</v>
      </c>
      <c r="B473" s="35">
        <v>84</v>
      </c>
      <c r="C473" s="36">
        <v>117</v>
      </c>
      <c r="D473" s="35">
        <v>258</v>
      </c>
      <c r="E473" s="36">
        <v>257</v>
      </c>
      <c r="F473" s="37"/>
      <c r="G473" s="35">
        <f t="shared" si="96"/>
        <v>-33</v>
      </c>
      <c r="H473" s="36">
        <f t="shared" si="97"/>
        <v>1</v>
      </c>
      <c r="I473" s="38">
        <f t="shared" si="98"/>
        <v>-0.28205128205128205</v>
      </c>
      <c r="J473" s="39">
        <f t="shared" si="99"/>
        <v>3.8910505836575876E-3</v>
      </c>
    </row>
    <row r="474" spans="1:10" x14ac:dyDescent="0.25">
      <c r="A474" s="124" t="s">
        <v>449</v>
      </c>
      <c r="B474" s="35">
        <v>82</v>
      </c>
      <c r="C474" s="36">
        <v>132</v>
      </c>
      <c r="D474" s="35">
        <v>253</v>
      </c>
      <c r="E474" s="36">
        <v>330</v>
      </c>
      <c r="F474" s="37"/>
      <c r="G474" s="35">
        <f t="shared" si="96"/>
        <v>-50</v>
      </c>
      <c r="H474" s="36">
        <f t="shared" si="97"/>
        <v>-77</v>
      </c>
      <c r="I474" s="38">
        <f t="shared" si="98"/>
        <v>-0.37878787878787878</v>
      </c>
      <c r="J474" s="39">
        <f t="shared" si="99"/>
        <v>-0.23333333333333334</v>
      </c>
    </row>
    <row r="475" spans="1:10" x14ac:dyDescent="0.25">
      <c r="A475" s="124" t="s">
        <v>210</v>
      </c>
      <c r="B475" s="35">
        <v>1</v>
      </c>
      <c r="C475" s="36">
        <v>0</v>
      </c>
      <c r="D475" s="35">
        <v>5</v>
      </c>
      <c r="E475" s="36">
        <v>2</v>
      </c>
      <c r="F475" s="37"/>
      <c r="G475" s="35">
        <f t="shared" si="96"/>
        <v>1</v>
      </c>
      <c r="H475" s="36">
        <f t="shared" si="97"/>
        <v>3</v>
      </c>
      <c r="I475" s="38" t="str">
        <f t="shared" si="98"/>
        <v>-</v>
      </c>
      <c r="J475" s="39">
        <f t="shared" si="99"/>
        <v>1.5</v>
      </c>
    </row>
    <row r="476" spans="1:10" x14ac:dyDescent="0.25">
      <c r="A476" s="124" t="s">
        <v>181</v>
      </c>
      <c r="B476" s="35">
        <v>1</v>
      </c>
      <c r="C476" s="36">
        <v>2</v>
      </c>
      <c r="D476" s="35">
        <v>3</v>
      </c>
      <c r="E476" s="36">
        <v>12</v>
      </c>
      <c r="F476" s="37"/>
      <c r="G476" s="35">
        <f t="shared" si="96"/>
        <v>-1</v>
      </c>
      <c r="H476" s="36">
        <f t="shared" si="97"/>
        <v>-9</v>
      </c>
      <c r="I476" s="38">
        <f t="shared" si="98"/>
        <v>-0.5</v>
      </c>
      <c r="J476" s="39">
        <f t="shared" si="99"/>
        <v>-0.75</v>
      </c>
    </row>
    <row r="477" spans="1:10" x14ac:dyDescent="0.25">
      <c r="A477" s="124" t="s">
        <v>211</v>
      </c>
      <c r="B477" s="35">
        <v>1</v>
      </c>
      <c r="C477" s="36">
        <v>0</v>
      </c>
      <c r="D477" s="35">
        <v>4</v>
      </c>
      <c r="E477" s="36">
        <v>4</v>
      </c>
      <c r="F477" s="37"/>
      <c r="G477" s="35">
        <f t="shared" si="96"/>
        <v>1</v>
      </c>
      <c r="H477" s="36">
        <f t="shared" si="97"/>
        <v>0</v>
      </c>
      <c r="I477" s="38" t="str">
        <f t="shared" si="98"/>
        <v>-</v>
      </c>
      <c r="J477" s="39">
        <f t="shared" si="99"/>
        <v>0</v>
      </c>
    </row>
    <row r="478" spans="1:10" x14ac:dyDescent="0.25">
      <c r="A478" s="124" t="s">
        <v>408</v>
      </c>
      <c r="B478" s="35">
        <v>257</v>
      </c>
      <c r="C478" s="36">
        <v>107</v>
      </c>
      <c r="D478" s="35">
        <v>712</v>
      </c>
      <c r="E478" s="36">
        <v>321</v>
      </c>
      <c r="F478" s="37"/>
      <c r="G478" s="35">
        <f t="shared" si="96"/>
        <v>150</v>
      </c>
      <c r="H478" s="36">
        <f t="shared" si="97"/>
        <v>391</v>
      </c>
      <c r="I478" s="38">
        <f t="shared" si="98"/>
        <v>1.4018691588785046</v>
      </c>
      <c r="J478" s="39">
        <f t="shared" si="99"/>
        <v>1.2180685358255452</v>
      </c>
    </row>
    <row r="479" spans="1:10" x14ac:dyDescent="0.25">
      <c r="A479" s="124" t="s">
        <v>328</v>
      </c>
      <c r="B479" s="35">
        <v>1</v>
      </c>
      <c r="C479" s="36">
        <v>0</v>
      </c>
      <c r="D479" s="35">
        <v>2</v>
      </c>
      <c r="E479" s="36">
        <v>0</v>
      </c>
      <c r="F479" s="37"/>
      <c r="G479" s="35">
        <f t="shared" si="96"/>
        <v>1</v>
      </c>
      <c r="H479" s="36">
        <f t="shared" si="97"/>
        <v>2</v>
      </c>
      <c r="I479" s="38" t="str">
        <f t="shared" si="98"/>
        <v>-</v>
      </c>
      <c r="J479" s="39" t="str">
        <f t="shared" si="99"/>
        <v>-</v>
      </c>
    </row>
    <row r="480" spans="1:10" x14ac:dyDescent="0.25">
      <c r="A480" s="124" t="s">
        <v>287</v>
      </c>
      <c r="B480" s="35">
        <v>4</v>
      </c>
      <c r="C480" s="36">
        <v>2</v>
      </c>
      <c r="D480" s="35">
        <v>8</v>
      </c>
      <c r="E480" s="36">
        <v>11</v>
      </c>
      <c r="F480" s="37"/>
      <c r="G480" s="35">
        <f t="shared" si="96"/>
        <v>2</v>
      </c>
      <c r="H480" s="36">
        <f t="shared" si="97"/>
        <v>-3</v>
      </c>
      <c r="I480" s="38">
        <f t="shared" si="98"/>
        <v>1</v>
      </c>
      <c r="J480" s="39">
        <f t="shared" si="99"/>
        <v>-0.27272727272727271</v>
      </c>
    </row>
    <row r="481" spans="1:10" x14ac:dyDescent="0.25">
      <c r="A481" s="124" t="s">
        <v>182</v>
      </c>
      <c r="B481" s="35">
        <v>70</v>
      </c>
      <c r="C481" s="36">
        <v>61</v>
      </c>
      <c r="D481" s="35">
        <v>233</v>
      </c>
      <c r="E481" s="36">
        <v>160</v>
      </c>
      <c r="F481" s="37"/>
      <c r="G481" s="35">
        <f t="shared" si="96"/>
        <v>9</v>
      </c>
      <c r="H481" s="36">
        <f t="shared" si="97"/>
        <v>73</v>
      </c>
      <c r="I481" s="38">
        <f t="shared" si="98"/>
        <v>0.14754098360655737</v>
      </c>
      <c r="J481" s="39">
        <f t="shared" si="99"/>
        <v>0.45624999999999999</v>
      </c>
    </row>
    <row r="482" spans="1:10" s="52" customFormat="1" ht="13" x14ac:dyDescent="0.3">
      <c r="A482" s="148" t="s">
        <v>635</v>
      </c>
      <c r="B482" s="46">
        <v>1261</v>
      </c>
      <c r="C482" s="47">
        <v>1294</v>
      </c>
      <c r="D482" s="46">
        <v>3686</v>
      </c>
      <c r="E482" s="47">
        <v>3624</v>
      </c>
      <c r="F482" s="48"/>
      <c r="G482" s="46">
        <f t="shared" si="96"/>
        <v>-33</v>
      </c>
      <c r="H482" s="47">
        <f t="shared" si="97"/>
        <v>62</v>
      </c>
      <c r="I482" s="49">
        <f t="shared" si="98"/>
        <v>-2.5502318392581144E-2</v>
      </c>
      <c r="J482" s="50">
        <f t="shared" si="99"/>
        <v>1.7108167770419427E-2</v>
      </c>
    </row>
    <row r="483" spans="1:10" x14ac:dyDescent="0.25">
      <c r="A483" s="147"/>
      <c r="B483" s="80"/>
      <c r="C483" s="81"/>
      <c r="D483" s="80"/>
      <c r="E483" s="81"/>
      <c r="F483" s="82"/>
      <c r="G483" s="80"/>
      <c r="H483" s="81"/>
      <c r="I483" s="94"/>
      <c r="J483" s="95"/>
    </row>
    <row r="484" spans="1:10" ht="13" x14ac:dyDescent="0.3">
      <c r="A484" s="118" t="s">
        <v>108</v>
      </c>
      <c r="B484" s="35"/>
      <c r="C484" s="36"/>
      <c r="D484" s="35"/>
      <c r="E484" s="36"/>
      <c r="F484" s="37"/>
      <c r="G484" s="35"/>
      <c r="H484" s="36"/>
      <c r="I484" s="38"/>
      <c r="J484" s="39"/>
    </row>
    <row r="485" spans="1:10" x14ac:dyDescent="0.25">
      <c r="A485" s="124" t="s">
        <v>572</v>
      </c>
      <c r="B485" s="35">
        <v>1</v>
      </c>
      <c r="C485" s="36">
        <v>0</v>
      </c>
      <c r="D485" s="35">
        <v>2</v>
      </c>
      <c r="E485" s="36">
        <v>1</v>
      </c>
      <c r="F485" s="37"/>
      <c r="G485" s="35">
        <f>B485-C485</f>
        <v>1</v>
      </c>
      <c r="H485" s="36">
        <f>D485-E485</f>
        <v>1</v>
      </c>
      <c r="I485" s="38" t="str">
        <f>IF(C485=0, "-", IF(G485/C485&lt;10, G485/C485, "&gt;999%"))</f>
        <v>-</v>
      </c>
      <c r="J485" s="39">
        <f>IF(E485=0, "-", IF(H485/E485&lt;10, H485/E485, "&gt;999%"))</f>
        <v>1</v>
      </c>
    </row>
    <row r="486" spans="1:10" x14ac:dyDescent="0.25">
      <c r="A486" s="124" t="s">
        <v>558</v>
      </c>
      <c r="B486" s="35">
        <v>0</v>
      </c>
      <c r="C486" s="36">
        <v>0</v>
      </c>
      <c r="D486" s="35">
        <v>0</v>
      </c>
      <c r="E486" s="36">
        <v>2</v>
      </c>
      <c r="F486" s="37"/>
      <c r="G486" s="35">
        <f>B486-C486</f>
        <v>0</v>
      </c>
      <c r="H486" s="36">
        <f>D486-E486</f>
        <v>-2</v>
      </c>
      <c r="I486" s="38" t="str">
        <f>IF(C486=0, "-", IF(G486/C486&lt;10, G486/C486, "&gt;999%"))</f>
        <v>-</v>
      </c>
      <c r="J486" s="39">
        <f>IF(E486=0, "-", IF(H486/E486&lt;10, H486/E486, "&gt;999%"))</f>
        <v>-1</v>
      </c>
    </row>
    <row r="487" spans="1:10" s="52" customFormat="1" ht="13" x14ac:dyDescent="0.3">
      <c r="A487" s="148" t="s">
        <v>636</v>
      </c>
      <c r="B487" s="46">
        <v>1</v>
      </c>
      <c r="C487" s="47">
        <v>0</v>
      </c>
      <c r="D487" s="46">
        <v>2</v>
      </c>
      <c r="E487" s="47">
        <v>3</v>
      </c>
      <c r="F487" s="48"/>
      <c r="G487" s="46">
        <f>B487-C487</f>
        <v>1</v>
      </c>
      <c r="H487" s="47">
        <f>D487-E487</f>
        <v>-1</v>
      </c>
      <c r="I487" s="49" t="str">
        <f>IF(C487=0, "-", IF(G487/C487&lt;10, G487/C487, "&gt;999%"))</f>
        <v>-</v>
      </c>
      <c r="J487" s="50">
        <f>IF(E487=0, "-", IF(H487/E487&lt;10, H487/E487, "&gt;999%"))</f>
        <v>-0.33333333333333331</v>
      </c>
    </row>
    <row r="488" spans="1:10" x14ac:dyDescent="0.25">
      <c r="A488" s="147"/>
      <c r="B488" s="80"/>
      <c r="C488" s="81"/>
      <c r="D488" s="80"/>
      <c r="E488" s="81"/>
      <c r="F488" s="82"/>
      <c r="G488" s="80"/>
      <c r="H488" s="81"/>
      <c r="I488" s="94"/>
      <c r="J488" s="95"/>
    </row>
    <row r="489" spans="1:10" ht="13" x14ac:dyDescent="0.3">
      <c r="A489" s="118" t="s">
        <v>95</v>
      </c>
      <c r="B489" s="35"/>
      <c r="C489" s="36"/>
      <c r="D489" s="35"/>
      <c r="E489" s="36"/>
      <c r="F489" s="37"/>
      <c r="G489" s="35"/>
      <c r="H489" s="36"/>
      <c r="I489" s="38"/>
      <c r="J489" s="39"/>
    </row>
    <row r="490" spans="1:10" x14ac:dyDescent="0.25">
      <c r="A490" s="124" t="s">
        <v>534</v>
      </c>
      <c r="B490" s="35">
        <v>18</v>
      </c>
      <c r="C490" s="36">
        <v>27</v>
      </c>
      <c r="D490" s="35">
        <v>66</v>
      </c>
      <c r="E490" s="36">
        <v>74</v>
      </c>
      <c r="F490" s="37"/>
      <c r="G490" s="35">
        <f t="shared" ref="G490:G505" si="100">B490-C490</f>
        <v>-9</v>
      </c>
      <c r="H490" s="36">
        <f t="shared" ref="H490:H505" si="101">D490-E490</f>
        <v>-8</v>
      </c>
      <c r="I490" s="38">
        <f t="shared" ref="I490:I505" si="102">IF(C490=0, "-", IF(G490/C490&lt;10, G490/C490, "&gt;999%"))</f>
        <v>-0.33333333333333331</v>
      </c>
      <c r="J490" s="39">
        <f t="shared" ref="J490:J505" si="103">IF(E490=0, "-", IF(H490/E490&lt;10, H490/E490, "&gt;999%"))</f>
        <v>-0.10810810810810811</v>
      </c>
    </row>
    <row r="491" spans="1:10" x14ac:dyDescent="0.25">
      <c r="A491" s="124" t="s">
        <v>252</v>
      </c>
      <c r="B491" s="35">
        <v>0</v>
      </c>
      <c r="C491" s="36">
        <v>0</v>
      </c>
      <c r="D491" s="35">
        <v>0</v>
      </c>
      <c r="E491" s="36">
        <v>4</v>
      </c>
      <c r="F491" s="37"/>
      <c r="G491" s="35">
        <f t="shared" si="100"/>
        <v>0</v>
      </c>
      <c r="H491" s="36">
        <f t="shared" si="101"/>
        <v>-4</v>
      </c>
      <c r="I491" s="38" t="str">
        <f t="shared" si="102"/>
        <v>-</v>
      </c>
      <c r="J491" s="39">
        <f t="shared" si="103"/>
        <v>-1</v>
      </c>
    </row>
    <row r="492" spans="1:10" x14ac:dyDescent="0.25">
      <c r="A492" s="124" t="s">
        <v>288</v>
      </c>
      <c r="B492" s="35">
        <v>0</v>
      </c>
      <c r="C492" s="36">
        <v>1</v>
      </c>
      <c r="D492" s="35">
        <v>4</v>
      </c>
      <c r="E492" s="36">
        <v>2</v>
      </c>
      <c r="F492" s="37"/>
      <c r="G492" s="35">
        <f t="shared" si="100"/>
        <v>-1</v>
      </c>
      <c r="H492" s="36">
        <f t="shared" si="101"/>
        <v>2</v>
      </c>
      <c r="I492" s="38">
        <f t="shared" si="102"/>
        <v>-1</v>
      </c>
      <c r="J492" s="39">
        <f t="shared" si="103"/>
        <v>1</v>
      </c>
    </row>
    <row r="493" spans="1:10" x14ac:dyDescent="0.25">
      <c r="A493" s="124" t="s">
        <v>497</v>
      </c>
      <c r="B493" s="35">
        <v>3</v>
      </c>
      <c r="C493" s="36">
        <v>4</v>
      </c>
      <c r="D493" s="35">
        <v>10</v>
      </c>
      <c r="E493" s="36">
        <v>10</v>
      </c>
      <c r="F493" s="37"/>
      <c r="G493" s="35">
        <f t="shared" si="100"/>
        <v>-1</v>
      </c>
      <c r="H493" s="36">
        <f t="shared" si="101"/>
        <v>0</v>
      </c>
      <c r="I493" s="38">
        <f t="shared" si="102"/>
        <v>-0.25</v>
      </c>
      <c r="J493" s="39">
        <f t="shared" si="103"/>
        <v>0</v>
      </c>
    </row>
    <row r="494" spans="1:10" x14ac:dyDescent="0.25">
      <c r="A494" s="124" t="s">
        <v>549</v>
      </c>
      <c r="B494" s="35">
        <v>1</v>
      </c>
      <c r="C494" s="36">
        <v>1</v>
      </c>
      <c r="D494" s="35">
        <v>4</v>
      </c>
      <c r="E494" s="36">
        <v>2</v>
      </c>
      <c r="F494" s="37"/>
      <c r="G494" s="35">
        <f t="shared" si="100"/>
        <v>0</v>
      </c>
      <c r="H494" s="36">
        <f t="shared" si="101"/>
        <v>2</v>
      </c>
      <c r="I494" s="38">
        <f t="shared" si="102"/>
        <v>0</v>
      </c>
      <c r="J494" s="39">
        <f t="shared" si="103"/>
        <v>1</v>
      </c>
    </row>
    <row r="495" spans="1:10" x14ac:dyDescent="0.25">
      <c r="A495" s="124" t="s">
        <v>212</v>
      </c>
      <c r="B495" s="35">
        <v>25</v>
      </c>
      <c r="C495" s="36">
        <v>39</v>
      </c>
      <c r="D495" s="35">
        <v>141</v>
      </c>
      <c r="E495" s="36">
        <v>124</v>
      </c>
      <c r="F495" s="37"/>
      <c r="G495" s="35">
        <f t="shared" si="100"/>
        <v>-14</v>
      </c>
      <c r="H495" s="36">
        <f t="shared" si="101"/>
        <v>17</v>
      </c>
      <c r="I495" s="38">
        <f t="shared" si="102"/>
        <v>-0.35897435897435898</v>
      </c>
      <c r="J495" s="39">
        <f t="shared" si="103"/>
        <v>0.13709677419354838</v>
      </c>
    </row>
    <row r="496" spans="1:10" x14ac:dyDescent="0.25">
      <c r="A496" s="124" t="s">
        <v>409</v>
      </c>
      <c r="B496" s="35">
        <v>2</v>
      </c>
      <c r="C496" s="36">
        <v>2</v>
      </c>
      <c r="D496" s="35">
        <v>7</v>
      </c>
      <c r="E496" s="36">
        <v>9</v>
      </c>
      <c r="F496" s="37"/>
      <c r="G496" s="35">
        <f t="shared" si="100"/>
        <v>0</v>
      </c>
      <c r="H496" s="36">
        <f t="shared" si="101"/>
        <v>-2</v>
      </c>
      <c r="I496" s="38">
        <f t="shared" si="102"/>
        <v>0</v>
      </c>
      <c r="J496" s="39">
        <f t="shared" si="103"/>
        <v>-0.22222222222222221</v>
      </c>
    </row>
    <row r="497" spans="1:10" x14ac:dyDescent="0.25">
      <c r="A497" s="124" t="s">
        <v>289</v>
      </c>
      <c r="B497" s="35">
        <v>0</v>
      </c>
      <c r="C497" s="36">
        <v>1</v>
      </c>
      <c r="D497" s="35">
        <v>3</v>
      </c>
      <c r="E497" s="36">
        <v>5</v>
      </c>
      <c r="F497" s="37"/>
      <c r="G497" s="35">
        <f t="shared" si="100"/>
        <v>-1</v>
      </c>
      <c r="H497" s="36">
        <f t="shared" si="101"/>
        <v>-2</v>
      </c>
      <c r="I497" s="38">
        <f t="shared" si="102"/>
        <v>-1</v>
      </c>
      <c r="J497" s="39">
        <f t="shared" si="103"/>
        <v>-0.4</v>
      </c>
    </row>
    <row r="498" spans="1:10" x14ac:dyDescent="0.25">
      <c r="A498" s="124" t="s">
        <v>238</v>
      </c>
      <c r="B498" s="35">
        <v>3</v>
      </c>
      <c r="C498" s="36">
        <v>6</v>
      </c>
      <c r="D498" s="35">
        <v>8</v>
      </c>
      <c r="E498" s="36">
        <v>10</v>
      </c>
      <c r="F498" s="37"/>
      <c r="G498" s="35">
        <f t="shared" si="100"/>
        <v>-3</v>
      </c>
      <c r="H498" s="36">
        <f t="shared" si="101"/>
        <v>-2</v>
      </c>
      <c r="I498" s="38">
        <f t="shared" si="102"/>
        <v>-0.5</v>
      </c>
      <c r="J498" s="39">
        <f t="shared" si="103"/>
        <v>-0.2</v>
      </c>
    </row>
    <row r="499" spans="1:10" x14ac:dyDescent="0.25">
      <c r="A499" s="124" t="s">
        <v>450</v>
      </c>
      <c r="B499" s="35">
        <v>0</v>
      </c>
      <c r="C499" s="36">
        <v>0</v>
      </c>
      <c r="D499" s="35">
        <v>0</v>
      </c>
      <c r="E499" s="36">
        <v>1</v>
      </c>
      <c r="F499" s="37"/>
      <c r="G499" s="35">
        <f t="shared" si="100"/>
        <v>0</v>
      </c>
      <c r="H499" s="36">
        <f t="shared" si="101"/>
        <v>-1</v>
      </c>
      <c r="I499" s="38" t="str">
        <f t="shared" si="102"/>
        <v>-</v>
      </c>
      <c r="J499" s="39">
        <f t="shared" si="103"/>
        <v>-1</v>
      </c>
    </row>
    <row r="500" spans="1:10" x14ac:dyDescent="0.25">
      <c r="A500" s="124" t="s">
        <v>183</v>
      </c>
      <c r="B500" s="35">
        <v>6</v>
      </c>
      <c r="C500" s="36">
        <v>24</v>
      </c>
      <c r="D500" s="35">
        <v>35</v>
      </c>
      <c r="E500" s="36">
        <v>85</v>
      </c>
      <c r="F500" s="37"/>
      <c r="G500" s="35">
        <f t="shared" si="100"/>
        <v>-18</v>
      </c>
      <c r="H500" s="36">
        <f t="shared" si="101"/>
        <v>-50</v>
      </c>
      <c r="I500" s="38">
        <f t="shared" si="102"/>
        <v>-0.75</v>
      </c>
      <c r="J500" s="39">
        <f t="shared" si="103"/>
        <v>-0.58823529411764708</v>
      </c>
    </row>
    <row r="501" spans="1:10" x14ac:dyDescent="0.25">
      <c r="A501" s="124" t="s">
        <v>410</v>
      </c>
      <c r="B501" s="35">
        <v>12</v>
      </c>
      <c r="C501" s="36">
        <v>28</v>
      </c>
      <c r="D501" s="35">
        <v>59</v>
      </c>
      <c r="E501" s="36">
        <v>74</v>
      </c>
      <c r="F501" s="37"/>
      <c r="G501" s="35">
        <f t="shared" si="100"/>
        <v>-16</v>
      </c>
      <c r="H501" s="36">
        <f t="shared" si="101"/>
        <v>-15</v>
      </c>
      <c r="I501" s="38">
        <f t="shared" si="102"/>
        <v>-0.5714285714285714</v>
      </c>
      <c r="J501" s="39">
        <f t="shared" si="103"/>
        <v>-0.20270270270270271</v>
      </c>
    </row>
    <row r="502" spans="1:10" x14ac:dyDescent="0.25">
      <c r="A502" s="124" t="s">
        <v>451</v>
      </c>
      <c r="B502" s="35">
        <v>10</v>
      </c>
      <c r="C502" s="36">
        <v>12</v>
      </c>
      <c r="D502" s="35">
        <v>43</v>
      </c>
      <c r="E502" s="36">
        <v>43</v>
      </c>
      <c r="F502" s="37"/>
      <c r="G502" s="35">
        <f t="shared" si="100"/>
        <v>-2</v>
      </c>
      <c r="H502" s="36">
        <f t="shared" si="101"/>
        <v>0</v>
      </c>
      <c r="I502" s="38">
        <f t="shared" si="102"/>
        <v>-0.16666666666666666</v>
      </c>
      <c r="J502" s="39">
        <f t="shared" si="103"/>
        <v>0</v>
      </c>
    </row>
    <row r="503" spans="1:10" x14ac:dyDescent="0.25">
      <c r="A503" s="124" t="s">
        <v>466</v>
      </c>
      <c r="B503" s="35">
        <v>5</v>
      </c>
      <c r="C503" s="36">
        <v>0</v>
      </c>
      <c r="D503" s="35">
        <v>19</v>
      </c>
      <c r="E503" s="36">
        <v>1</v>
      </c>
      <c r="F503" s="37"/>
      <c r="G503" s="35">
        <f t="shared" si="100"/>
        <v>5</v>
      </c>
      <c r="H503" s="36">
        <f t="shared" si="101"/>
        <v>18</v>
      </c>
      <c r="I503" s="38" t="str">
        <f t="shared" si="102"/>
        <v>-</v>
      </c>
      <c r="J503" s="39" t="str">
        <f t="shared" si="103"/>
        <v>&gt;999%</v>
      </c>
    </row>
    <row r="504" spans="1:10" x14ac:dyDescent="0.25">
      <c r="A504" s="124" t="s">
        <v>507</v>
      </c>
      <c r="B504" s="35">
        <v>0</v>
      </c>
      <c r="C504" s="36">
        <v>4</v>
      </c>
      <c r="D504" s="35">
        <v>6</v>
      </c>
      <c r="E504" s="36">
        <v>9</v>
      </c>
      <c r="F504" s="37"/>
      <c r="G504" s="35">
        <f t="shared" si="100"/>
        <v>-4</v>
      </c>
      <c r="H504" s="36">
        <f t="shared" si="101"/>
        <v>-3</v>
      </c>
      <c r="I504" s="38">
        <f t="shared" si="102"/>
        <v>-1</v>
      </c>
      <c r="J504" s="39">
        <f t="shared" si="103"/>
        <v>-0.33333333333333331</v>
      </c>
    </row>
    <row r="505" spans="1:10" s="52" customFormat="1" ht="13" x14ac:dyDescent="0.3">
      <c r="A505" s="148" t="s">
        <v>637</v>
      </c>
      <c r="B505" s="46">
        <v>85</v>
      </c>
      <c r="C505" s="47">
        <v>149</v>
      </c>
      <c r="D505" s="46">
        <v>405</v>
      </c>
      <c r="E505" s="47">
        <v>453</v>
      </c>
      <c r="F505" s="48"/>
      <c r="G505" s="46">
        <f t="shared" si="100"/>
        <v>-64</v>
      </c>
      <c r="H505" s="47">
        <f t="shared" si="101"/>
        <v>-48</v>
      </c>
      <c r="I505" s="49">
        <f t="shared" si="102"/>
        <v>-0.42953020134228187</v>
      </c>
      <c r="J505" s="50">
        <f t="shared" si="103"/>
        <v>-0.10596026490066225</v>
      </c>
    </row>
    <row r="506" spans="1:10" x14ac:dyDescent="0.25">
      <c r="A506" s="147"/>
      <c r="B506" s="80"/>
      <c r="C506" s="81"/>
      <c r="D506" s="80"/>
      <c r="E506" s="81"/>
      <c r="F506" s="82"/>
      <c r="G506" s="80"/>
      <c r="H506" s="81"/>
      <c r="I506" s="94"/>
      <c r="J506" s="95"/>
    </row>
    <row r="507" spans="1:10" ht="13" x14ac:dyDescent="0.3">
      <c r="A507" s="118" t="s">
        <v>96</v>
      </c>
      <c r="B507" s="35"/>
      <c r="C507" s="36"/>
      <c r="D507" s="35"/>
      <c r="E507" s="36"/>
      <c r="F507" s="37"/>
      <c r="G507" s="35"/>
      <c r="H507" s="36"/>
      <c r="I507" s="38"/>
      <c r="J507" s="39"/>
    </row>
    <row r="508" spans="1:10" x14ac:dyDescent="0.25">
      <c r="A508" s="124" t="s">
        <v>253</v>
      </c>
      <c r="B508" s="35">
        <v>0</v>
      </c>
      <c r="C508" s="36">
        <v>0</v>
      </c>
      <c r="D508" s="35">
        <v>1</v>
      </c>
      <c r="E508" s="36">
        <v>0</v>
      </c>
      <c r="F508" s="37"/>
      <c r="G508" s="35">
        <f t="shared" ref="G508:G513" si="104">B508-C508</f>
        <v>0</v>
      </c>
      <c r="H508" s="36">
        <f t="shared" ref="H508:H513" si="105">D508-E508</f>
        <v>1</v>
      </c>
      <c r="I508" s="38" t="str">
        <f t="shared" ref="I508:I513" si="106">IF(C508=0, "-", IF(G508/C508&lt;10, G508/C508, "&gt;999%"))</f>
        <v>-</v>
      </c>
      <c r="J508" s="39" t="str">
        <f t="shared" ref="J508:J513" si="107">IF(E508=0, "-", IF(H508/E508&lt;10, H508/E508, "&gt;999%"))</f>
        <v>-</v>
      </c>
    </row>
    <row r="509" spans="1:10" x14ac:dyDescent="0.25">
      <c r="A509" s="124" t="s">
        <v>254</v>
      </c>
      <c r="B509" s="35">
        <v>0</v>
      </c>
      <c r="C509" s="36">
        <v>0</v>
      </c>
      <c r="D509" s="35">
        <v>1</v>
      </c>
      <c r="E509" s="36">
        <v>0</v>
      </c>
      <c r="F509" s="37"/>
      <c r="G509" s="35">
        <f t="shared" si="104"/>
        <v>0</v>
      </c>
      <c r="H509" s="36">
        <f t="shared" si="105"/>
        <v>1</v>
      </c>
      <c r="I509" s="38" t="str">
        <f t="shared" si="106"/>
        <v>-</v>
      </c>
      <c r="J509" s="39" t="str">
        <f t="shared" si="107"/>
        <v>-</v>
      </c>
    </row>
    <row r="510" spans="1:10" x14ac:dyDescent="0.25">
      <c r="A510" s="124" t="s">
        <v>385</v>
      </c>
      <c r="B510" s="35">
        <v>12</v>
      </c>
      <c r="C510" s="36">
        <v>15</v>
      </c>
      <c r="D510" s="35">
        <v>27</v>
      </c>
      <c r="E510" s="36">
        <v>35</v>
      </c>
      <c r="F510" s="37"/>
      <c r="G510" s="35">
        <f t="shared" si="104"/>
        <v>-3</v>
      </c>
      <c r="H510" s="36">
        <f t="shared" si="105"/>
        <v>-8</v>
      </c>
      <c r="I510" s="38">
        <f t="shared" si="106"/>
        <v>-0.2</v>
      </c>
      <c r="J510" s="39">
        <f t="shared" si="107"/>
        <v>-0.22857142857142856</v>
      </c>
    </row>
    <row r="511" spans="1:10" x14ac:dyDescent="0.25">
      <c r="A511" s="124" t="s">
        <v>424</v>
      </c>
      <c r="B511" s="35">
        <v>8</v>
      </c>
      <c r="C511" s="36">
        <v>15</v>
      </c>
      <c r="D511" s="35">
        <v>22</v>
      </c>
      <c r="E511" s="36">
        <v>25</v>
      </c>
      <c r="F511" s="37"/>
      <c r="G511" s="35">
        <f t="shared" si="104"/>
        <v>-7</v>
      </c>
      <c r="H511" s="36">
        <f t="shared" si="105"/>
        <v>-3</v>
      </c>
      <c r="I511" s="38">
        <f t="shared" si="106"/>
        <v>-0.46666666666666667</v>
      </c>
      <c r="J511" s="39">
        <f t="shared" si="107"/>
        <v>-0.12</v>
      </c>
    </row>
    <row r="512" spans="1:10" x14ac:dyDescent="0.25">
      <c r="A512" s="124" t="s">
        <v>467</v>
      </c>
      <c r="B512" s="35">
        <v>2</v>
      </c>
      <c r="C512" s="36">
        <v>0</v>
      </c>
      <c r="D512" s="35">
        <v>7</v>
      </c>
      <c r="E512" s="36">
        <v>5</v>
      </c>
      <c r="F512" s="37"/>
      <c r="G512" s="35">
        <f t="shared" si="104"/>
        <v>2</v>
      </c>
      <c r="H512" s="36">
        <f t="shared" si="105"/>
        <v>2</v>
      </c>
      <c r="I512" s="38" t="str">
        <f t="shared" si="106"/>
        <v>-</v>
      </c>
      <c r="J512" s="39">
        <f t="shared" si="107"/>
        <v>0.4</v>
      </c>
    </row>
    <row r="513" spans="1:10" s="52" customFormat="1" ht="13" x14ac:dyDescent="0.3">
      <c r="A513" s="148" t="s">
        <v>638</v>
      </c>
      <c r="B513" s="46">
        <v>22</v>
      </c>
      <c r="C513" s="47">
        <v>30</v>
      </c>
      <c r="D513" s="46">
        <v>58</v>
      </c>
      <c r="E513" s="47">
        <v>65</v>
      </c>
      <c r="F513" s="48"/>
      <c r="G513" s="46">
        <f t="shared" si="104"/>
        <v>-8</v>
      </c>
      <c r="H513" s="47">
        <f t="shared" si="105"/>
        <v>-7</v>
      </c>
      <c r="I513" s="49">
        <f t="shared" si="106"/>
        <v>-0.26666666666666666</v>
      </c>
      <c r="J513" s="50">
        <f t="shared" si="107"/>
        <v>-0.1076923076923077</v>
      </c>
    </row>
    <row r="514" spans="1:10" x14ac:dyDescent="0.25">
      <c r="A514" s="147"/>
      <c r="B514" s="80"/>
      <c r="C514" s="81"/>
      <c r="D514" s="80"/>
      <c r="E514" s="81"/>
      <c r="F514" s="82"/>
      <c r="G514" s="80"/>
      <c r="H514" s="81"/>
      <c r="I514" s="94"/>
      <c r="J514" s="95"/>
    </row>
    <row r="515" spans="1:10" ht="13" x14ac:dyDescent="0.3">
      <c r="A515" s="118" t="s">
        <v>109</v>
      </c>
      <c r="B515" s="35"/>
      <c r="C515" s="36"/>
      <c r="D515" s="35"/>
      <c r="E515" s="36"/>
      <c r="F515" s="37"/>
      <c r="G515" s="35"/>
      <c r="H515" s="36"/>
      <c r="I515" s="38"/>
      <c r="J515" s="39"/>
    </row>
    <row r="516" spans="1:10" x14ac:dyDescent="0.25">
      <c r="A516" s="124" t="s">
        <v>573</v>
      </c>
      <c r="B516" s="35">
        <v>10</v>
      </c>
      <c r="C516" s="36">
        <v>10</v>
      </c>
      <c r="D516" s="35">
        <v>28</v>
      </c>
      <c r="E516" s="36">
        <v>31</v>
      </c>
      <c r="F516" s="37"/>
      <c r="G516" s="35">
        <f>B516-C516</f>
        <v>0</v>
      </c>
      <c r="H516" s="36">
        <f>D516-E516</f>
        <v>-3</v>
      </c>
      <c r="I516" s="38">
        <f>IF(C516=0, "-", IF(G516/C516&lt;10, G516/C516, "&gt;999%"))</f>
        <v>0</v>
      </c>
      <c r="J516" s="39">
        <f>IF(E516=0, "-", IF(H516/E516&lt;10, H516/E516, "&gt;999%"))</f>
        <v>-9.6774193548387094E-2</v>
      </c>
    </row>
    <row r="517" spans="1:10" x14ac:dyDescent="0.25">
      <c r="A517" s="124" t="s">
        <v>559</v>
      </c>
      <c r="B517" s="35">
        <v>0</v>
      </c>
      <c r="C517" s="36">
        <v>0</v>
      </c>
      <c r="D517" s="35">
        <v>1</v>
      </c>
      <c r="E517" s="36">
        <v>0</v>
      </c>
      <c r="F517" s="37"/>
      <c r="G517" s="35">
        <f>B517-C517</f>
        <v>0</v>
      </c>
      <c r="H517" s="36">
        <f>D517-E517</f>
        <v>1</v>
      </c>
      <c r="I517" s="38" t="str">
        <f>IF(C517=0, "-", IF(G517/C517&lt;10, G517/C517, "&gt;999%"))</f>
        <v>-</v>
      </c>
      <c r="J517" s="39" t="str">
        <f>IF(E517=0, "-", IF(H517/E517&lt;10, H517/E517, "&gt;999%"))</f>
        <v>-</v>
      </c>
    </row>
    <row r="518" spans="1:10" s="52" customFormat="1" ht="13" x14ac:dyDescent="0.3">
      <c r="A518" s="148" t="s">
        <v>639</v>
      </c>
      <c r="B518" s="46">
        <v>10</v>
      </c>
      <c r="C518" s="47">
        <v>10</v>
      </c>
      <c r="D518" s="46">
        <v>29</v>
      </c>
      <c r="E518" s="47">
        <v>31</v>
      </c>
      <c r="F518" s="48"/>
      <c r="G518" s="46">
        <f>B518-C518</f>
        <v>0</v>
      </c>
      <c r="H518" s="47">
        <f>D518-E518</f>
        <v>-2</v>
      </c>
      <c r="I518" s="49">
        <f>IF(C518=0, "-", IF(G518/C518&lt;10, G518/C518, "&gt;999%"))</f>
        <v>0</v>
      </c>
      <c r="J518" s="50">
        <f>IF(E518=0, "-", IF(H518/E518&lt;10, H518/E518, "&gt;999%"))</f>
        <v>-6.4516129032258063E-2</v>
      </c>
    </row>
    <row r="519" spans="1:10" x14ac:dyDescent="0.25">
      <c r="A519" s="147"/>
      <c r="B519" s="80"/>
      <c r="C519" s="81"/>
      <c r="D519" s="80"/>
      <c r="E519" s="81"/>
      <c r="F519" s="82"/>
      <c r="G519" s="80"/>
      <c r="H519" s="81"/>
      <c r="I519" s="94"/>
      <c r="J519" s="95"/>
    </row>
    <row r="520" spans="1:10" ht="13" x14ac:dyDescent="0.3">
      <c r="A520" s="118" t="s">
        <v>110</v>
      </c>
      <c r="B520" s="35"/>
      <c r="C520" s="36"/>
      <c r="D520" s="35"/>
      <c r="E520" s="36"/>
      <c r="F520" s="37"/>
      <c r="G520" s="35"/>
      <c r="H520" s="36"/>
      <c r="I520" s="38"/>
      <c r="J520" s="39"/>
    </row>
    <row r="521" spans="1:10" x14ac:dyDescent="0.25">
      <c r="A521" s="124" t="s">
        <v>574</v>
      </c>
      <c r="B521" s="35">
        <v>3</v>
      </c>
      <c r="C521" s="36">
        <v>7</v>
      </c>
      <c r="D521" s="35">
        <v>7</v>
      </c>
      <c r="E521" s="36">
        <v>21</v>
      </c>
      <c r="F521" s="37"/>
      <c r="G521" s="35">
        <f>B521-C521</f>
        <v>-4</v>
      </c>
      <c r="H521" s="36">
        <f>D521-E521</f>
        <v>-14</v>
      </c>
      <c r="I521" s="38">
        <f>IF(C521=0, "-", IF(G521/C521&lt;10, G521/C521, "&gt;999%"))</f>
        <v>-0.5714285714285714</v>
      </c>
      <c r="J521" s="39">
        <f>IF(E521=0, "-", IF(H521/E521&lt;10, H521/E521, "&gt;999%"))</f>
        <v>-0.66666666666666663</v>
      </c>
    </row>
    <row r="522" spans="1:10" s="52" customFormat="1" ht="13" x14ac:dyDescent="0.3">
      <c r="A522" s="149" t="s">
        <v>640</v>
      </c>
      <c r="B522" s="150">
        <v>3</v>
      </c>
      <c r="C522" s="151">
        <v>7</v>
      </c>
      <c r="D522" s="150">
        <v>7</v>
      </c>
      <c r="E522" s="151">
        <v>21</v>
      </c>
      <c r="F522" s="152"/>
      <c r="G522" s="150">
        <f>B522-C522</f>
        <v>-4</v>
      </c>
      <c r="H522" s="151">
        <f>D522-E522</f>
        <v>-14</v>
      </c>
      <c r="I522" s="153">
        <f>IF(C522=0, "-", IF(G522/C522&lt;10, G522/C522, "&gt;999%"))</f>
        <v>-0.5714285714285714</v>
      </c>
      <c r="J522" s="154">
        <f>IF(E522=0, "-", IF(H522/E522&lt;10, H522/E522, "&gt;999%"))</f>
        <v>-0.66666666666666663</v>
      </c>
    </row>
    <row r="523" spans="1:10" x14ac:dyDescent="0.25">
      <c r="A523" s="155"/>
      <c r="B523" s="156"/>
      <c r="C523" s="157"/>
      <c r="D523" s="156"/>
      <c r="E523" s="157"/>
      <c r="F523" s="158"/>
      <c r="G523" s="156"/>
      <c r="H523" s="157"/>
      <c r="I523" s="159"/>
      <c r="J523" s="160"/>
    </row>
    <row r="524" spans="1:10" ht="13" x14ac:dyDescent="0.3">
      <c r="A524" s="26" t="s">
        <v>641</v>
      </c>
      <c r="B524" s="46">
        <f>SUM(B7:B523)/2</f>
        <v>4991</v>
      </c>
      <c r="C524" s="128">
        <f>SUM(C7:C523)/2</f>
        <v>6927</v>
      </c>
      <c r="D524" s="46">
        <f>SUM(D7:D523)/2</f>
        <v>14607</v>
      </c>
      <c r="E524" s="128">
        <f>SUM(E7:E523)/2</f>
        <v>17352</v>
      </c>
      <c r="F524" s="48"/>
      <c r="G524" s="46">
        <f>B524-C524</f>
        <v>-1936</v>
      </c>
      <c r="H524" s="47">
        <f>D524-E524</f>
        <v>-2745</v>
      </c>
      <c r="I524" s="49">
        <f>IF(C524=0, 0, G524/C524)</f>
        <v>-0.2794860690053414</v>
      </c>
      <c r="J524" s="50">
        <f>IF(E524=0, 0, H524/E524)</f>
        <v>-0.15819502074688796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1"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43" max="16383" man="1"/>
    <brk id="94" max="16383" man="1"/>
    <brk id="135" max="16383" man="1"/>
    <brk id="182" max="16383" man="1"/>
    <brk id="222" max="16383" man="1"/>
    <brk id="273" max="16383" man="1"/>
    <brk id="305" max="16383" man="1"/>
    <brk id="350" max="16383" man="1"/>
    <brk id="399" max="16383" man="1"/>
    <brk id="447" max="16383" man="1"/>
    <brk id="48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A54-27FC-49D7-913A-1C7B4BC0EDAC}">
  <sheetPr>
    <pageSetUpPr fitToPage="1"/>
  </sheetPr>
  <dimension ref="A1:J66"/>
  <sheetViews>
    <sheetView workbookViewId="0">
      <selection sqref="A1:L1"/>
    </sheetView>
  </sheetViews>
  <sheetFormatPr defaultRowHeight="12.5" x14ac:dyDescent="0.25"/>
  <cols>
    <col min="1" max="1" width="20.7265625" style="4" bestFit="1" customWidth="1"/>
    <col min="2" max="5" width="8.7265625" style="4"/>
    <col min="6" max="6" width="1.7265625" style="4" customWidth="1"/>
    <col min="7" max="256" width="8.7265625" style="4"/>
    <col min="257" max="257" width="19.7265625" style="4" customWidth="1"/>
    <col min="258" max="261" width="8.7265625" style="4"/>
    <col min="262" max="262" width="1.7265625" style="4" customWidth="1"/>
    <col min="263" max="512" width="8.7265625" style="4"/>
    <col min="513" max="513" width="19.7265625" style="4" customWidth="1"/>
    <col min="514" max="517" width="8.7265625" style="4"/>
    <col min="518" max="518" width="1.7265625" style="4" customWidth="1"/>
    <col min="519" max="768" width="8.7265625" style="4"/>
    <col min="769" max="769" width="19.7265625" style="4" customWidth="1"/>
    <col min="770" max="773" width="8.7265625" style="4"/>
    <col min="774" max="774" width="1.7265625" style="4" customWidth="1"/>
    <col min="775" max="1024" width="8.7265625" style="4"/>
    <col min="1025" max="1025" width="19.7265625" style="4" customWidth="1"/>
    <col min="1026" max="1029" width="8.7265625" style="4"/>
    <col min="1030" max="1030" width="1.7265625" style="4" customWidth="1"/>
    <col min="1031" max="1280" width="8.7265625" style="4"/>
    <col min="1281" max="1281" width="19.7265625" style="4" customWidth="1"/>
    <col min="1282" max="1285" width="8.7265625" style="4"/>
    <col min="1286" max="1286" width="1.7265625" style="4" customWidth="1"/>
    <col min="1287" max="1536" width="8.7265625" style="4"/>
    <col min="1537" max="1537" width="19.7265625" style="4" customWidth="1"/>
    <col min="1538" max="1541" width="8.7265625" style="4"/>
    <col min="1542" max="1542" width="1.7265625" style="4" customWidth="1"/>
    <col min="1543" max="1792" width="8.7265625" style="4"/>
    <col min="1793" max="1793" width="19.7265625" style="4" customWidth="1"/>
    <col min="1794" max="1797" width="8.7265625" style="4"/>
    <col min="1798" max="1798" width="1.7265625" style="4" customWidth="1"/>
    <col min="1799" max="2048" width="8.7265625" style="4"/>
    <col min="2049" max="2049" width="19.7265625" style="4" customWidth="1"/>
    <col min="2050" max="2053" width="8.7265625" style="4"/>
    <col min="2054" max="2054" width="1.7265625" style="4" customWidth="1"/>
    <col min="2055" max="2304" width="8.7265625" style="4"/>
    <col min="2305" max="2305" width="19.7265625" style="4" customWidth="1"/>
    <col min="2306" max="2309" width="8.7265625" style="4"/>
    <col min="2310" max="2310" width="1.7265625" style="4" customWidth="1"/>
    <col min="2311" max="2560" width="8.7265625" style="4"/>
    <col min="2561" max="2561" width="19.7265625" style="4" customWidth="1"/>
    <col min="2562" max="2565" width="8.7265625" style="4"/>
    <col min="2566" max="2566" width="1.7265625" style="4" customWidth="1"/>
    <col min="2567" max="2816" width="8.7265625" style="4"/>
    <col min="2817" max="2817" width="19.7265625" style="4" customWidth="1"/>
    <col min="2818" max="2821" width="8.7265625" style="4"/>
    <col min="2822" max="2822" width="1.7265625" style="4" customWidth="1"/>
    <col min="2823" max="3072" width="8.7265625" style="4"/>
    <col min="3073" max="3073" width="19.7265625" style="4" customWidth="1"/>
    <col min="3074" max="3077" width="8.7265625" style="4"/>
    <col min="3078" max="3078" width="1.7265625" style="4" customWidth="1"/>
    <col min="3079" max="3328" width="8.7265625" style="4"/>
    <col min="3329" max="3329" width="19.7265625" style="4" customWidth="1"/>
    <col min="3330" max="3333" width="8.7265625" style="4"/>
    <col min="3334" max="3334" width="1.7265625" style="4" customWidth="1"/>
    <col min="3335" max="3584" width="8.7265625" style="4"/>
    <col min="3585" max="3585" width="19.7265625" style="4" customWidth="1"/>
    <col min="3586" max="3589" width="8.7265625" style="4"/>
    <col min="3590" max="3590" width="1.7265625" style="4" customWidth="1"/>
    <col min="3591" max="3840" width="8.7265625" style="4"/>
    <col min="3841" max="3841" width="19.7265625" style="4" customWidth="1"/>
    <col min="3842" max="3845" width="8.7265625" style="4"/>
    <col min="3846" max="3846" width="1.7265625" style="4" customWidth="1"/>
    <col min="3847" max="4096" width="8.7265625" style="4"/>
    <col min="4097" max="4097" width="19.7265625" style="4" customWidth="1"/>
    <col min="4098" max="4101" width="8.7265625" style="4"/>
    <col min="4102" max="4102" width="1.7265625" style="4" customWidth="1"/>
    <col min="4103" max="4352" width="8.7265625" style="4"/>
    <col min="4353" max="4353" width="19.7265625" style="4" customWidth="1"/>
    <col min="4354" max="4357" width="8.7265625" style="4"/>
    <col min="4358" max="4358" width="1.7265625" style="4" customWidth="1"/>
    <col min="4359" max="4608" width="8.7265625" style="4"/>
    <col min="4609" max="4609" width="19.7265625" style="4" customWidth="1"/>
    <col min="4610" max="4613" width="8.7265625" style="4"/>
    <col min="4614" max="4614" width="1.7265625" style="4" customWidth="1"/>
    <col min="4615" max="4864" width="8.7265625" style="4"/>
    <col min="4865" max="4865" width="19.7265625" style="4" customWidth="1"/>
    <col min="4866" max="4869" width="8.7265625" style="4"/>
    <col min="4870" max="4870" width="1.7265625" style="4" customWidth="1"/>
    <col min="4871" max="5120" width="8.7265625" style="4"/>
    <col min="5121" max="5121" width="19.7265625" style="4" customWidth="1"/>
    <col min="5122" max="5125" width="8.7265625" style="4"/>
    <col min="5126" max="5126" width="1.7265625" style="4" customWidth="1"/>
    <col min="5127" max="5376" width="8.7265625" style="4"/>
    <col min="5377" max="5377" width="19.7265625" style="4" customWidth="1"/>
    <col min="5378" max="5381" width="8.7265625" style="4"/>
    <col min="5382" max="5382" width="1.7265625" style="4" customWidth="1"/>
    <col min="5383" max="5632" width="8.7265625" style="4"/>
    <col min="5633" max="5633" width="19.7265625" style="4" customWidth="1"/>
    <col min="5634" max="5637" width="8.7265625" style="4"/>
    <col min="5638" max="5638" width="1.7265625" style="4" customWidth="1"/>
    <col min="5639" max="5888" width="8.7265625" style="4"/>
    <col min="5889" max="5889" width="19.7265625" style="4" customWidth="1"/>
    <col min="5890" max="5893" width="8.7265625" style="4"/>
    <col min="5894" max="5894" width="1.7265625" style="4" customWidth="1"/>
    <col min="5895" max="6144" width="8.7265625" style="4"/>
    <col min="6145" max="6145" width="19.7265625" style="4" customWidth="1"/>
    <col min="6146" max="6149" width="8.7265625" style="4"/>
    <col min="6150" max="6150" width="1.7265625" style="4" customWidth="1"/>
    <col min="6151" max="6400" width="8.7265625" style="4"/>
    <col min="6401" max="6401" width="19.7265625" style="4" customWidth="1"/>
    <col min="6402" max="6405" width="8.7265625" style="4"/>
    <col min="6406" max="6406" width="1.7265625" style="4" customWidth="1"/>
    <col min="6407" max="6656" width="8.7265625" style="4"/>
    <col min="6657" max="6657" width="19.7265625" style="4" customWidth="1"/>
    <col min="6658" max="6661" width="8.7265625" style="4"/>
    <col min="6662" max="6662" width="1.7265625" style="4" customWidth="1"/>
    <col min="6663" max="6912" width="8.7265625" style="4"/>
    <col min="6913" max="6913" width="19.7265625" style="4" customWidth="1"/>
    <col min="6914" max="6917" width="8.7265625" style="4"/>
    <col min="6918" max="6918" width="1.7265625" style="4" customWidth="1"/>
    <col min="6919" max="7168" width="8.7265625" style="4"/>
    <col min="7169" max="7169" width="19.7265625" style="4" customWidth="1"/>
    <col min="7170" max="7173" width="8.7265625" style="4"/>
    <col min="7174" max="7174" width="1.7265625" style="4" customWidth="1"/>
    <col min="7175" max="7424" width="8.7265625" style="4"/>
    <col min="7425" max="7425" width="19.7265625" style="4" customWidth="1"/>
    <col min="7426" max="7429" width="8.7265625" style="4"/>
    <col min="7430" max="7430" width="1.7265625" style="4" customWidth="1"/>
    <col min="7431" max="7680" width="8.7265625" style="4"/>
    <col min="7681" max="7681" width="19.7265625" style="4" customWidth="1"/>
    <col min="7682" max="7685" width="8.7265625" style="4"/>
    <col min="7686" max="7686" width="1.7265625" style="4" customWidth="1"/>
    <col min="7687" max="7936" width="8.7265625" style="4"/>
    <col min="7937" max="7937" width="19.7265625" style="4" customWidth="1"/>
    <col min="7938" max="7941" width="8.7265625" style="4"/>
    <col min="7942" max="7942" width="1.7265625" style="4" customWidth="1"/>
    <col min="7943" max="8192" width="8.7265625" style="4"/>
    <col min="8193" max="8193" width="19.7265625" style="4" customWidth="1"/>
    <col min="8194" max="8197" width="8.7265625" style="4"/>
    <col min="8198" max="8198" width="1.7265625" style="4" customWidth="1"/>
    <col min="8199" max="8448" width="8.7265625" style="4"/>
    <col min="8449" max="8449" width="19.7265625" style="4" customWidth="1"/>
    <col min="8450" max="8453" width="8.7265625" style="4"/>
    <col min="8454" max="8454" width="1.7265625" style="4" customWidth="1"/>
    <col min="8455" max="8704" width="8.7265625" style="4"/>
    <col min="8705" max="8705" width="19.7265625" style="4" customWidth="1"/>
    <col min="8706" max="8709" width="8.7265625" style="4"/>
    <col min="8710" max="8710" width="1.7265625" style="4" customWidth="1"/>
    <col min="8711" max="8960" width="8.7265625" style="4"/>
    <col min="8961" max="8961" width="19.7265625" style="4" customWidth="1"/>
    <col min="8962" max="8965" width="8.7265625" style="4"/>
    <col min="8966" max="8966" width="1.7265625" style="4" customWidth="1"/>
    <col min="8967" max="9216" width="8.7265625" style="4"/>
    <col min="9217" max="9217" width="19.7265625" style="4" customWidth="1"/>
    <col min="9218" max="9221" width="8.7265625" style="4"/>
    <col min="9222" max="9222" width="1.7265625" style="4" customWidth="1"/>
    <col min="9223" max="9472" width="8.7265625" style="4"/>
    <col min="9473" max="9473" width="19.7265625" style="4" customWidth="1"/>
    <col min="9474" max="9477" width="8.7265625" style="4"/>
    <col min="9478" max="9478" width="1.7265625" style="4" customWidth="1"/>
    <col min="9479" max="9728" width="8.7265625" style="4"/>
    <col min="9729" max="9729" width="19.7265625" style="4" customWidth="1"/>
    <col min="9730" max="9733" width="8.7265625" style="4"/>
    <col min="9734" max="9734" width="1.7265625" style="4" customWidth="1"/>
    <col min="9735" max="9984" width="8.7265625" style="4"/>
    <col min="9985" max="9985" width="19.7265625" style="4" customWidth="1"/>
    <col min="9986" max="9989" width="8.7265625" style="4"/>
    <col min="9990" max="9990" width="1.7265625" style="4" customWidth="1"/>
    <col min="9991" max="10240" width="8.7265625" style="4"/>
    <col min="10241" max="10241" width="19.7265625" style="4" customWidth="1"/>
    <col min="10242" max="10245" width="8.7265625" style="4"/>
    <col min="10246" max="10246" width="1.7265625" style="4" customWidth="1"/>
    <col min="10247" max="10496" width="8.7265625" style="4"/>
    <col min="10497" max="10497" width="19.7265625" style="4" customWidth="1"/>
    <col min="10498" max="10501" width="8.7265625" style="4"/>
    <col min="10502" max="10502" width="1.7265625" style="4" customWidth="1"/>
    <col min="10503" max="10752" width="8.7265625" style="4"/>
    <col min="10753" max="10753" width="19.7265625" style="4" customWidth="1"/>
    <col min="10754" max="10757" width="8.7265625" style="4"/>
    <col min="10758" max="10758" width="1.7265625" style="4" customWidth="1"/>
    <col min="10759" max="11008" width="8.7265625" style="4"/>
    <col min="11009" max="11009" width="19.7265625" style="4" customWidth="1"/>
    <col min="11010" max="11013" width="8.7265625" style="4"/>
    <col min="11014" max="11014" width="1.7265625" style="4" customWidth="1"/>
    <col min="11015" max="11264" width="8.7265625" style="4"/>
    <col min="11265" max="11265" width="19.7265625" style="4" customWidth="1"/>
    <col min="11266" max="11269" width="8.7265625" style="4"/>
    <col min="11270" max="11270" width="1.7265625" style="4" customWidth="1"/>
    <col min="11271" max="11520" width="8.7265625" style="4"/>
    <col min="11521" max="11521" width="19.7265625" style="4" customWidth="1"/>
    <col min="11522" max="11525" width="8.7265625" style="4"/>
    <col min="11526" max="11526" width="1.7265625" style="4" customWidth="1"/>
    <col min="11527" max="11776" width="8.7265625" style="4"/>
    <col min="11777" max="11777" width="19.7265625" style="4" customWidth="1"/>
    <col min="11778" max="11781" width="8.7265625" style="4"/>
    <col min="11782" max="11782" width="1.7265625" style="4" customWidth="1"/>
    <col min="11783" max="12032" width="8.7265625" style="4"/>
    <col min="12033" max="12033" width="19.7265625" style="4" customWidth="1"/>
    <col min="12034" max="12037" width="8.7265625" style="4"/>
    <col min="12038" max="12038" width="1.7265625" style="4" customWidth="1"/>
    <col min="12039" max="12288" width="8.7265625" style="4"/>
    <col min="12289" max="12289" width="19.7265625" style="4" customWidth="1"/>
    <col min="12290" max="12293" width="8.7265625" style="4"/>
    <col min="12294" max="12294" width="1.7265625" style="4" customWidth="1"/>
    <col min="12295" max="12544" width="8.7265625" style="4"/>
    <col min="12545" max="12545" width="19.7265625" style="4" customWidth="1"/>
    <col min="12546" max="12549" width="8.7265625" style="4"/>
    <col min="12550" max="12550" width="1.7265625" style="4" customWidth="1"/>
    <col min="12551" max="12800" width="8.7265625" style="4"/>
    <col min="12801" max="12801" width="19.7265625" style="4" customWidth="1"/>
    <col min="12802" max="12805" width="8.7265625" style="4"/>
    <col min="12806" max="12806" width="1.7265625" style="4" customWidth="1"/>
    <col min="12807" max="13056" width="8.7265625" style="4"/>
    <col min="13057" max="13057" width="19.7265625" style="4" customWidth="1"/>
    <col min="13058" max="13061" width="8.7265625" style="4"/>
    <col min="13062" max="13062" width="1.7265625" style="4" customWidth="1"/>
    <col min="13063" max="13312" width="8.7265625" style="4"/>
    <col min="13313" max="13313" width="19.7265625" style="4" customWidth="1"/>
    <col min="13314" max="13317" width="8.7265625" style="4"/>
    <col min="13318" max="13318" width="1.7265625" style="4" customWidth="1"/>
    <col min="13319" max="13568" width="8.7265625" style="4"/>
    <col min="13569" max="13569" width="19.7265625" style="4" customWidth="1"/>
    <col min="13570" max="13573" width="8.7265625" style="4"/>
    <col min="13574" max="13574" width="1.7265625" style="4" customWidth="1"/>
    <col min="13575" max="13824" width="8.7265625" style="4"/>
    <col min="13825" max="13825" width="19.7265625" style="4" customWidth="1"/>
    <col min="13826" max="13829" width="8.7265625" style="4"/>
    <col min="13830" max="13830" width="1.7265625" style="4" customWidth="1"/>
    <col min="13831" max="14080" width="8.7265625" style="4"/>
    <col min="14081" max="14081" width="19.7265625" style="4" customWidth="1"/>
    <col min="14082" max="14085" width="8.7265625" style="4"/>
    <col min="14086" max="14086" width="1.7265625" style="4" customWidth="1"/>
    <col min="14087" max="14336" width="8.7265625" style="4"/>
    <col min="14337" max="14337" width="19.7265625" style="4" customWidth="1"/>
    <col min="14338" max="14341" width="8.7265625" style="4"/>
    <col min="14342" max="14342" width="1.7265625" style="4" customWidth="1"/>
    <col min="14343" max="14592" width="8.7265625" style="4"/>
    <col min="14593" max="14593" width="19.7265625" style="4" customWidth="1"/>
    <col min="14594" max="14597" width="8.7265625" style="4"/>
    <col min="14598" max="14598" width="1.7265625" style="4" customWidth="1"/>
    <col min="14599" max="14848" width="8.7265625" style="4"/>
    <col min="14849" max="14849" width="19.7265625" style="4" customWidth="1"/>
    <col min="14850" max="14853" width="8.7265625" style="4"/>
    <col min="14854" max="14854" width="1.7265625" style="4" customWidth="1"/>
    <col min="14855" max="15104" width="8.7265625" style="4"/>
    <col min="15105" max="15105" width="19.7265625" style="4" customWidth="1"/>
    <col min="15106" max="15109" width="8.7265625" style="4"/>
    <col min="15110" max="15110" width="1.7265625" style="4" customWidth="1"/>
    <col min="15111" max="15360" width="8.7265625" style="4"/>
    <col min="15361" max="15361" width="19.7265625" style="4" customWidth="1"/>
    <col min="15362" max="15365" width="8.7265625" style="4"/>
    <col min="15366" max="15366" width="1.7265625" style="4" customWidth="1"/>
    <col min="15367" max="15616" width="8.7265625" style="4"/>
    <col min="15617" max="15617" width="19.7265625" style="4" customWidth="1"/>
    <col min="15618" max="15621" width="8.7265625" style="4"/>
    <col min="15622" max="15622" width="1.7265625" style="4" customWidth="1"/>
    <col min="15623" max="15872" width="8.7265625" style="4"/>
    <col min="15873" max="15873" width="19.7265625" style="4" customWidth="1"/>
    <col min="15874" max="15877" width="8.7265625" style="4"/>
    <col min="15878" max="15878" width="1.7265625" style="4" customWidth="1"/>
    <col min="15879" max="16128" width="8.7265625" style="4"/>
    <col min="16129" max="16129" width="19.7265625" style="4" customWidth="1"/>
    <col min="16130" max="16133" width="8.7265625" style="4"/>
    <col min="16134" max="16134" width="1.7265625" style="4" customWidth="1"/>
    <col min="16135" max="16384" width="8.7265625" style="4"/>
  </cols>
  <sheetData>
    <row r="1" spans="1:10" ht="20" x14ac:dyDescent="0.4">
      <c r="A1" s="68" t="s">
        <v>19</v>
      </c>
      <c r="B1" s="69" t="s">
        <v>20</v>
      </c>
      <c r="C1" s="70"/>
      <c r="D1" s="70"/>
      <c r="E1" s="70"/>
      <c r="F1" s="70"/>
      <c r="G1" s="70"/>
      <c r="H1" s="70"/>
      <c r="I1" s="70"/>
      <c r="J1" s="70"/>
    </row>
    <row r="2" spans="1:10" ht="20" x14ac:dyDescent="0.4">
      <c r="A2" s="68" t="s">
        <v>21</v>
      </c>
      <c r="B2" s="71" t="s">
        <v>3</v>
      </c>
      <c r="C2" s="5"/>
      <c r="D2" s="5"/>
      <c r="E2" s="5"/>
      <c r="F2" s="5"/>
      <c r="G2" s="5"/>
      <c r="H2" s="5"/>
      <c r="I2" s="5"/>
      <c r="J2" s="5"/>
    </row>
    <row r="3" spans="1:10" ht="12.75" customHeight="1" x14ac:dyDescent="0.4">
      <c r="A3" s="68"/>
      <c r="B3" s="72"/>
      <c r="C3" s="73"/>
      <c r="D3" s="73"/>
      <c r="E3" s="73"/>
      <c r="F3" s="73"/>
      <c r="G3" s="73"/>
      <c r="H3" s="73"/>
      <c r="I3" s="73"/>
      <c r="J3" s="73"/>
    </row>
    <row r="4" spans="1:10" ht="13" x14ac:dyDescent="0.3">
      <c r="E4" s="74" t="s">
        <v>22</v>
      </c>
      <c r="F4" s="74"/>
      <c r="G4" s="74"/>
    </row>
    <row r="5" spans="1:10" ht="13" x14ac:dyDescent="0.3">
      <c r="A5" s="21"/>
      <c r="B5" s="22" t="s">
        <v>4</v>
      </c>
      <c r="C5" s="23"/>
      <c r="D5" s="22" t="s">
        <v>5</v>
      </c>
      <c r="E5" s="23"/>
      <c r="F5" s="24"/>
      <c r="G5" s="22" t="s">
        <v>6</v>
      </c>
      <c r="H5" s="25"/>
      <c r="I5" s="25"/>
      <c r="J5" s="23"/>
    </row>
    <row r="6" spans="1:10" ht="13" x14ac:dyDescent="0.3">
      <c r="A6" s="26"/>
      <c r="B6" s="27">
        <f>VALUE(RIGHT(B2, 4))</f>
        <v>2020</v>
      </c>
      <c r="C6" s="28">
        <f>B6-1</f>
        <v>2019</v>
      </c>
      <c r="D6" s="27">
        <f>B6</f>
        <v>2020</v>
      </c>
      <c r="E6" s="28">
        <f>C6</f>
        <v>2019</v>
      </c>
      <c r="F6" s="29"/>
      <c r="G6" s="27" t="s">
        <v>8</v>
      </c>
      <c r="H6" s="28" t="s">
        <v>5</v>
      </c>
      <c r="I6" s="27" t="s">
        <v>8</v>
      </c>
      <c r="J6" s="28" t="s">
        <v>5</v>
      </c>
    </row>
    <row r="7" spans="1:10" x14ac:dyDescent="0.25">
      <c r="A7" s="34" t="s">
        <v>23</v>
      </c>
      <c r="B7" s="35">
        <v>1165</v>
      </c>
      <c r="C7" s="36">
        <v>1592</v>
      </c>
      <c r="D7" s="35">
        <v>3735</v>
      </c>
      <c r="E7" s="36">
        <v>5002</v>
      </c>
      <c r="F7" s="37"/>
      <c r="G7" s="35">
        <f>B7-C7</f>
        <v>-427</v>
      </c>
      <c r="H7" s="36">
        <f>D7-E7</f>
        <v>-1267</v>
      </c>
      <c r="I7" s="75">
        <f>IF(C7=0, "-", IF(G7/C7&lt;10, G7/C7*100, "&gt;999"))</f>
        <v>-26.821608040201006</v>
      </c>
      <c r="J7" s="76">
        <f>IF(E7=0, "-", IF(H7/E7&lt;10, H7/E7*100, "&gt;999"))</f>
        <v>-25.329868052778888</v>
      </c>
    </row>
    <row r="8" spans="1:10" x14ac:dyDescent="0.25">
      <c r="A8" s="34" t="s">
        <v>24</v>
      </c>
      <c r="B8" s="35">
        <v>2559</v>
      </c>
      <c r="C8" s="36">
        <v>3603</v>
      </c>
      <c r="D8" s="35">
        <v>7373</v>
      </c>
      <c r="E8" s="36">
        <v>8084</v>
      </c>
      <c r="F8" s="37"/>
      <c r="G8" s="35">
        <f>B8-C8</f>
        <v>-1044</v>
      </c>
      <c r="H8" s="36">
        <f>D8-E8</f>
        <v>-711</v>
      </c>
      <c r="I8" s="75">
        <f>IF(C8=0, "-", IF(G8/C8&lt;10, G8/C8*100, "&gt;999"))</f>
        <v>-28.975853455453787</v>
      </c>
      <c r="J8" s="76">
        <f>IF(E8=0, "-", IF(H8/E8&lt;10, H8/E8*100, "&gt;999"))</f>
        <v>-8.7951509153884224</v>
      </c>
    </row>
    <row r="9" spans="1:10" x14ac:dyDescent="0.25">
      <c r="A9" s="34" t="s">
        <v>25</v>
      </c>
      <c r="B9" s="35">
        <v>1097</v>
      </c>
      <c r="C9" s="36">
        <v>1540</v>
      </c>
      <c r="D9" s="35">
        <v>3065</v>
      </c>
      <c r="E9" s="36">
        <v>3788</v>
      </c>
      <c r="F9" s="37"/>
      <c r="G9" s="35">
        <f>B9-C9</f>
        <v>-443</v>
      </c>
      <c r="H9" s="36">
        <f>D9-E9</f>
        <v>-723</v>
      </c>
      <c r="I9" s="75">
        <f>IF(C9=0, "-", IF(G9/C9&lt;10, G9/C9*100, "&gt;999"))</f>
        <v>-28.766233766233768</v>
      </c>
      <c r="J9" s="76">
        <f>IF(E9=0, "-", IF(H9/E9&lt;10, H9/E9*100, "&gt;999"))</f>
        <v>-19.086589229144668</v>
      </c>
    </row>
    <row r="10" spans="1:10" x14ac:dyDescent="0.25">
      <c r="A10" s="34" t="s">
        <v>26</v>
      </c>
      <c r="B10" s="35">
        <v>170</v>
      </c>
      <c r="C10" s="36">
        <v>192</v>
      </c>
      <c r="D10" s="35">
        <v>434</v>
      </c>
      <c r="E10" s="36">
        <v>478</v>
      </c>
      <c r="F10" s="37"/>
      <c r="G10" s="35">
        <f>B10-C10</f>
        <v>-22</v>
      </c>
      <c r="H10" s="36">
        <f>D10-E10</f>
        <v>-44</v>
      </c>
      <c r="I10" s="75">
        <f>IF(C10=0, "-", IF(G10/C10&lt;10, G10/C10*100, "&gt;999"))</f>
        <v>-11.458333333333332</v>
      </c>
      <c r="J10" s="76">
        <f>IF(E10=0, "-", IF(H10/E10&lt;10, H10/E10*100, "&gt;999"))</f>
        <v>-9.2050209205020916</v>
      </c>
    </row>
    <row r="11" spans="1:10" s="52" customFormat="1" ht="13" x14ac:dyDescent="0.3">
      <c r="A11" s="26" t="s">
        <v>7</v>
      </c>
      <c r="B11" s="46">
        <f>SUM(B7:B10)</f>
        <v>4991</v>
      </c>
      <c r="C11" s="47">
        <f>SUM(C7:C10)</f>
        <v>6927</v>
      </c>
      <c r="D11" s="46">
        <f>SUM(D7:D10)</f>
        <v>14607</v>
      </c>
      <c r="E11" s="47">
        <f>SUM(E7:E10)</f>
        <v>17352</v>
      </c>
      <c r="F11" s="48"/>
      <c r="G11" s="46">
        <f>B11-C11</f>
        <v>-1936</v>
      </c>
      <c r="H11" s="47">
        <f>D11-E11</f>
        <v>-2745</v>
      </c>
      <c r="I11" s="77">
        <f>IF(C11=0, 0, G11/C11*100)</f>
        <v>-27.948606900534141</v>
      </c>
      <c r="J11" s="78">
        <f>IF(E11=0, 0, H11/E11*100)</f>
        <v>-15.819502074688796</v>
      </c>
    </row>
    <row r="13" spans="1:10" ht="13" x14ac:dyDescent="0.3">
      <c r="A13" s="21"/>
      <c r="B13" s="22" t="s">
        <v>4</v>
      </c>
      <c r="C13" s="23"/>
      <c r="D13" s="22" t="s">
        <v>5</v>
      </c>
      <c r="E13" s="23"/>
      <c r="F13" s="24"/>
      <c r="G13" s="22" t="s">
        <v>6</v>
      </c>
      <c r="H13" s="25"/>
      <c r="I13" s="25"/>
      <c r="J13" s="23"/>
    </row>
    <row r="14" spans="1:10" x14ac:dyDescent="0.25">
      <c r="A14" s="34" t="s">
        <v>27</v>
      </c>
      <c r="B14" s="35">
        <v>34</v>
      </c>
      <c r="C14" s="36">
        <v>35</v>
      </c>
      <c r="D14" s="35">
        <v>106</v>
      </c>
      <c r="E14" s="36">
        <v>142</v>
      </c>
      <c r="F14" s="37"/>
      <c r="G14" s="35">
        <f t="shared" ref="G14:G34" si="0">B14-C14</f>
        <v>-1</v>
      </c>
      <c r="H14" s="36">
        <f t="shared" ref="H14:H34" si="1">D14-E14</f>
        <v>-36</v>
      </c>
      <c r="I14" s="75">
        <f t="shared" ref="I14:I33" si="2">IF(C14=0, "-", IF(G14/C14&lt;10, G14/C14*100, "&gt;999"))</f>
        <v>-2.8571428571428572</v>
      </c>
      <c r="J14" s="76">
        <f t="shared" ref="J14:J33" si="3">IF(E14=0, "-", IF(H14/E14&lt;10, H14/E14*100, "&gt;999"))</f>
        <v>-25.352112676056336</v>
      </c>
    </row>
    <row r="15" spans="1:10" x14ac:dyDescent="0.25">
      <c r="A15" s="34" t="s">
        <v>28</v>
      </c>
      <c r="B15" s="35">
        <v>230</v>
      </c>
      <c r="C15" s="36">
        <v>363</v>
      </c>
      <c r="D15" s="35">
        <v>786</v>
      </c>
      <c r="E15" s="36">
        <v>1105</v>
      </c>
      <c r="F15" s="37"/>
      <c r="G15" s="35">
        <f t="shared" si="0"/>
        <v>-133</v>
      </c>
      <c r="H15" s="36">
        <f t="shared" si="1"/>
        <v>-319</v>
      </c>
      <c r="I15" s="75">
        <f t="shared" si="2"/>
        <v>-36.63911845730027</v>
      </c>
      <c r="J15" s="76">
        <f t="shared" si="3"/>
        <v>-28.868778280542983</v>
      </c>
    </row>
    <row r="16" spans="1:10" x14ac:dyDescent="0.25">
      <c r="A16" s="34" t="s">
        <v>29</v>
      </c>
      <c r="B16" s="35">
        <v>586</v>
      </c>
      <c r="C16" s="36">
        <v>804</v>
      </c>
      <c r="D16" s="35">
        <v>1900</v>
      </c>
      <c r="E16" s="36">
        <v>2495</v>
      </c>
      <c r="F16" s="37"/>
      <c r="G16" s="35">
        <f t="shared" si="0"/>
        <v>-218</v>
      </c>
      <c r="H16" s="36">
        <f t="shared" si="1"/>
        <v>-595</v>
      </c>
      <c r="I16" s="75">
        <f t="shared" si="2"/>
        <v>-27.114427860696516</v>
      </c>
      <c r="J16" s="76">
        <f t="shared" si="3"/>
        <v>-23.847695390781563</v>
      </c>
    </row>
    <row r="17" spans="1:10" x14ac:dyDescent="0.25">
      <c r="A17" s="34" t="s">
        <v>30</v>
      </c>
      <c r="B17" s="35">
        <v>199</v>
      </c>
      <c r="C17" s="36">
        <v>240</v>
      </c>
      <c r="D17" s="35">
        <v>566</v>
      </c>
      <c r="E17" s="36">
        <v>765</v>
      </c>
      <c r="F17" s="37"/>
      <c r="G17" s="35">
        <f t="shared" si="0"/>
        <v>-41</v>
      </c>
      <c r="H17" s="36">
        <f t="shared" si="1"/>
        <v>-199</v>
      </c>
      <c r="I17" s="75">
        <f t="shared" si="2"/>
        <v>-17.083333333333332</v>
      </c>
      <c r="J17" s="76">
        <f t="shared" si="3"/>
        <v>-26.01307189542484</v>
      </c>
    </row>
    <row r="18" spans="1:10" x14ac:dyDescent="0.25">
      <c r="A18" s="34" t="s">
        <v>31</v>
      </c>
      <c r="B18" s="35">
        <v>29</v>
      </c>
      <c r="C18" s="36">
        <v>47</v>
      </c>
      <c r="D18" s="35">
        <v>101</v>
      </c>
      <c r="E18" s="36">
        <v>195</v>
      </c>
      <c r="F18" s="37"/>
      <c r="G18" s="35">
        <f t="shared" si="0"/>
        <v>-18</v>
      </c>
      <c r="H18" s="36">
        <f t="shared" si="1"/>
        <v>-94</v>
      </c>
      <c r="I18" s="75">
        <f t="shared" si="2"/>
        <v>-38.297872340425535</v>
      </c>
      <c r="J18" s="76">
        <f t="shared" si="3"/>
        <v>-48.205128205128204</v>
      </c>
    </row>
    <row r="19" spans="1:10" x14ac:dyDescent="0.25">
      <c r="A19" s="34" t="s">
        <v>32</v>
      </c>
      <c r="B19" s="35">
        <v>1</v>
      </c>
      <c r="C19" s="36">
        <v>1</v>
      </c>
      <c r="D19" s="35">
        <v>9</v>
      </c>
      <c r="E19" s="36">
        <v>7</v>
      </c>
      <c r="F19" s="37"/>
      <c r="G19" s="35">
        <f t="shared" si="0"/>
        <v>0</v>
      </c>
      <c r="H19" s="36">
        <f t="shared" si="1"/>
        <v>2</v>
      </c>
      <c r="I19" s="75">
        <f t="shared" si="2"/>
        <v>0</v>
      </c>
      <c r="J19" s="76">
        <f t="shared" si="3"/>
        <v>28.571428571428569</v>
      </c>
    </row>
    <row r="20" spans="1:10" x14ac:dyDescent="0.25">
      <c r="A20" s="34" t="s">
        <v>33</v>
      </c>
      <c r="B20" s="35">
        <v>33</v>
      </c>
      <c r="C20" s="36">
        <v>41</v>
      </c>
      <c r="D20" s="35">
        <v>104</v>
      </c>
      <c r="E20" s="36">
        <v>109</v>
      </c>
      <c r="F20" s="37"/>
      <c r="G20" s="35">
        <f t="shared" si="0"/>
        <v>-8</v>
      </c>
      <c r="H20" s="36">
        <f t="shared" si="1"/>
        <v>-5</v>
      </c>
      <c r="I20" s="75">
        <f t="shared" si="2"/>
        <v>-19.512195121951219</v>
      </c>
      <c r="J20" s="76">
        <f t="shared" si="3"/>
        <v>-4.5871559633027523</v>
      </c>
    </row>
    <row r="21" spans="1:10" x14ac:dyDescent="0.25">
      <c r="A21" s="34" t="s">
        <v>34</v>
      </c>
      <c r="B21" s="35">
        <v>53</v>
      </c>
      <c r="C21" s="36">
        <v>61</v>
      </c>
      <c r="D21" s="35">
        <v>163</v>
      </c>
      <c r="E21" s="36">
        <v>184</v>
      </c>
      <c r="F21" s="37"/>
      <c r="G21" s="35">
        <f t="shared" si="0"/>
        <v>-8</v>
      </c>
      <c r="H21" s="36">
        <f t="shared" si="1"/>
        <v>-21</v>
      </c>
      <c r="I21" s="75">
        <f t="shared" si="2"/>
        <v>-13.114754098360656</v>
      </c>
      <c r="J21" s="76">
        <f t="shared" si="3"/>
        <v>-11.413043478260869</v>
      </c>
    </row>
    <row r="22" spans="1:10" x14ac:dyDescent="0.25">
      <c r="A22" s="79" t="s">
        <v>35</v>
      </c>
      <c r="B22" s="80">
        <v>175</v>
      </c>
      <c r="C22" s="81">
        <v>138</v>
      </c>
      <c r="D22" s="80">
        <v>507</v>
      </c>
      <c r="E22" s="81">
        <v>435</v>
      </c>
      <c r="F22" s="82"/>
      <c r="G22" s="80">
        <f t="shared" si="0"/>
        <v>37</v>
      </c>
      <c r="H22" s="81">
        <f t="shared" si="1"/>
        <v>72</v>
      </c>
      <c r="I22" s="83">
        <f t="shared" si="2"/>
        <v>26.811594202898554</v>
      </c>
      <c r="J22" s="84">
        <f t="shared" si="3"/>
        <v>16.551724137931036</v>
      </c>
    </row>
    <row r="23" spans="1:10" x14ac:dyDescent="0.25">
      <c r="A23" s="34" t="s">
        <v>36</v>
      </c>
      <c r="B23" s="35">
        <v>746</v>
      </c>
      <c r="C23" s="36">
        <v>594</v>
      </c>
      <c r="D23" s="35">
        <v>2017</v>
      </c>
      <c r="E23" s="36">
        <v>1611</v>
      </c>
      <c r="F23" s="37"/>
      <c r="G23" s="35">
        <f t="shared" si="0"/>
        <v>152</v>
      </c>
      <c r="H23" s="36">
        <f t="shared" si="1"/>
        <v>406</v>
      </c>
      <c r="I23" s="75">
        <f t="shared" si="2"/>
        <v>25.589225589225588</v>
      </c>
      <c r="J23" s="76">
        <f t="shared" si="3"/>
        <v>25.201738050900062</v>
      </c>
    </row>
    <row r="24" spans="1:10" x14ac:dyDescent="0.25">
      <c r="A24" s="34" t="s">
        <v>37</v>
      </c>
      <c r="B24" s="35">
        <v>983</v>
      </c>
      <c r="C24" s="36">
        <v>1246</v>
      </c>
      <c r="D24" s="35">
        <v>2800</v>
      </c>
      <c r="E24" s="36">
        <v>3031</v>
      </c>
      <c r="F24" s="37"/>
      <c r="G24" s="35">
        <f t="shared" si="0"/>
        <v>-263</v>
      </c>
      <c r="H24" s="36">
        <f t="shared" si="1"/>
        <v>-231</v>
      </c>
      <c r="I24" s="75">
        <f t="shared" si="2"/>
        <v>-21.107544141252006</v>
      </c>
      <c r="J24" s="76">
        <f t="shared" si="3"/>
        <v>-7.6212471131639719</v>
      </c>
    </row>
    <row r="25" spans="1:10" x14ac:dyDescent="0.25">
      <c r="A25" s="34" t="s">
        <v>38</v>
      </c>
      <c r="B25" s="35">
        <v>546</v>
      </c>
      <c r="C25" s="36">
        <v>1476</v>
      </c>
      <c r="D25" s="35">
        <v>1741</v>
      </c>
      <c r="E25" s="36">
        <v>2684</v>
      </c>
      <c r="F25" s="37"/>
      <c r="G25" s="35">
        <f t="shared" si="0"/>
        <v>-930</v>
      </c>
      <c r="H25" s="36">
        <f t="shared" si="1"/>
        <v>-943</v>
      </c>
      <c r="I25" s="75">
        <f t="shared" si="2"/>
        <v>-63.00813008130082</v>
      </c>
      <c r="J25" s="76">
        <f t="shared" si="3"/>
        <v>-35.134128166915055</v>
      </c>
    </row>
    <row r="26" spans="1:10" x14ac:dyDescent="0.25">
      <c r="A26" s="34" t="s">
        <v>39</v>
      </c>
      <c r="B26" s="35">
        <v>109</v>
      </c>
      <c r="C26" s="36">
        <v>149</v>
      </c>
      <c r="D26" s="35">
        <v>308</v>
      </c>
      <c r="E26" s="36">
        <v>323</v>
      </c>
      <c r="F26" s="37"/>
      <c r="G26" s="35">
        <f t="shared" si="0"/>
        <v>-40</v>
      </c>
      <c r="H26" s="36">
        <f t="shared" si="1"/>
        <v>-15</v>
      </c>
      <c r="I26" s="75">
        <f t="shared" si="2"/>
        <v>-26.845637583892618</v>
      </c>
      <c r="J26" s="76">
        <f t="shared" si="3"/>
        <v>-4.643962848297214</v>
      </c>
    </row>
    <row r="27" spans="1:10" x14ac:dyDescent="0.25">
      <c r="A27" s="79" t="s">
        <v>40</v>
      </c>
      <c r="B27" s="80">
        <v>18</v>
      </c>
      <c r="C27" s="81">
        <v>17</v>
      </c>
      <c r="D27" s="80">
        <v>47</v>
      </c>
      <c r="E27" s="81">
        <v>34</v>
      </c>
      <c r="F27" s="82"/>
      <c r="G27" s="80">
        <f t="shared" si="0"/>
        <v>1</v>
      </c>
      <c r="H27" s="81">
        <f t="shared" si="1"/>
        <v>13</v>
      </c>
      <c r="I27" s="83">
        <f t="shared" si="2"/>
        <v>5.8823529411764701</v>
      </c>
      <c r="J27" s="84">
        <f t="shared" si="3"/>
        <v>38.235294117647058</v>
      </c>
    </row>
    <row r="28" spans="1:10" x14ac:dyDescent="0.25">
      <c r="A28" s="34" t="s">
        <v>41</v>
      </c>
      <c r="B28" s="35">
        <v>1</v>
      </c>
      <c r="C28" s="36">
        <v>1</v>
      </c>
      <c r="D28" s="35">
        <v>2</v>
      </c>
      <c r="E28" s="36">
        <v>2</v>
      </c>
      <c r="F28" s="37"/>
      <c r="G28" s="35">
        <f t="shared" si="0"/>
        <v>0</v>
      </c>
      <c r="H28" s="36">
        <f t="shared" si="1"/>
        <v>0</v>
      </c>
      <c r="I28" s="75">
        <f t="shared" si="2"/>
        <v>0</v>
      </c>
      <c r="J28" s="76">
        <f t="shared" si="3"/>
        <v>0</v>
      </c>
    </row>
    <row r="29" spans="1:10" x14ac:dyDescent="0.25">
      <c r="A29" s="34" t="s">
        <v>42</v>
      </c>
      <c r="B29" s="35">
        <v>7</v>
      </c>
      <c r="C29" s="36">
        <v>17</v>
      </c>
      <c r="D29" s="35">
        <v>18</v>
      </c>
      <c r="E29" s="36">
        <v>28</v>
      </c>
      <c r="F29" s="37"/>
      <c r="G29" s="35">
        <f t="shared" si="0"/>
        <v>-10</v>
      </c>
      <c r="H29" s="36">
        <f t="shared" si="1"/>
        <v>-10</v>
      </c>
      <c r="I29" s="75">
        <f t="shared" si="2"/>
        <v>-58.82352941176471</v>
      </c>
      <c r="J29" s="76">
        <f t="shared" si="3"/>
        <v>-35.714285714285715</v>
      </c>
    </row>
    <row r="30" spans="1:10" x14ac:dyDescent="0.25">
      <c r="A30" s="34" t="s">
        <v>43</v>
      </c>
      <c r="B30" s="35">
        <v>63</v>
      </c>
      <c r="C30" s="36">
        <v>99</v>
      </c>
      <c r="D30" s="35">
        <v>236</v>
      </c>
      <c r="E30" s="36">
        <v>293</v>
      </c>
      <c r="F30" s="37"/>
      <c r="G30" s="35">
        <f t="shared" si="0"/>
        <v>-36</v>
      </c>
      <c r="H30" s="36">
        <f t="shared" si="1"/>
        <v>-57</v>
      </c>
      <c r="I30" s="75">
        <f t="shared" si="2"/>
        <v>-36.363636363636367</v>
      </c>
      <c r="J30" s="76">
        <f t="shared" si="3"/>
        <v>-19.453924914675767</v>
      </c>
    </row>
    <row r="31" spans="1:10" x14ac:dyDescent="0.25">
      <c r="A31" s="34" t="s">
        <v>44</v>
      </c>
      <c r="B31" s="35">
        <v>126</v>
      </c>
      <c r="C31" s="36">
        <v>194</v>
      </c>
      <c r="D31" s="35">
        <v>309</v>
      </c>
      <c r="E31" s="36">
        <v>443</v>
      </c>
      <c r="F31" s="37"/>
      <c r="G31" s="35">
        <f t="shared" si="0"/>
        <v>-68</v>
      </c>
      <c r="H31" s="36">
        <f t="shared" si="1"/>
        <v>-134</v>
      </c>
      <c r="I31" s="75">
        <f t="shared" si="2"/>
        <v>-35.051546391752574</v>
      </c>
      <c r="J31" s="76">
        <f t="shared" si="3"/>
        <v>-30.248306997742663</v>
      </c>
    </row>
    <row r="32" spans="1:10" x14ac:dyDescent="0.25">
      <c r="A32" s="34" t="s">
        <v>45</v>
      </c>
      <c r="B32" s="35">
        <v>882</v>
      </c>
      <c r="C32" s="36">
        <v>1212</v>
      </c>
      <c r="D32" s="35">
        <v>2453</v>
      </c>
      <c r="E32" s="36">
        <v>2988</v>
      </c>
      <c r="F32" s="37"/>
      <c r="G32" s="35">
        <f t="shared" si="0"/>
        <v>-330</v>
      </c>
      <c r="H32" s="36">
        <f t="shared" si="1"/>
        <v>-535</v>
      </c>
      <c r="I32" s="75">
        <f t="shared" si="2"/>
        <v>-27.227722772277229</v>
      </c>
      <c r="J32" s="76">
        <f t="shared" si="3"/>
        <v>-17.904953145917002</v>
      </c>
    </row>
    <row r="33" spans="1:10" x14ac:dyDescent="0.25">
      <c r="A33" s="79" t="s">
        <v>26</v>
      </c>
      <c r="B33" s="80">
        <v>170</v>
      </c>
      <c r="C33" s="81">
        <v>192</v>
      </c>
      <c r="D33" s="80">
        <v>434</v>
      </c>
      <c r="E33" s="81">
        <v>478</v>
      </c>
      <c r="F33" s="82"/>
      <c r="G33" s="80">
        <f t="shared" si="0"/>
        <v>-22</v>
      </c>
      <c r="H33" s="81">
        <f t="shared" si="1"/>
        <v>-44</v>
      </c>
      <c r="I33" s="83">
        <f t="shared" si="2"/>
        <v>-11.458333333333332</v>
      </c>
      <c r="J33" s="84">
        <f t="shared" si="3"/>
        <v>-9.2050209205020916</v>
      </c>
    </row>
    <row r="34" spans="1:10" s="52" customFormat="1" ht="13" x14ac:dyDescent="0.3">
      <c r="A34" s="26" t="s">
        <v>7</v>
      </c>
      <c r="B34" s="46">
        <f>SUM(B14:B33)</f>
        <v>4991</v>
      </c>
      <c r="C34" s="47">
        <f>SUM(C14:C33)</f>
        <v>6927</v>
      </c>
      <c r="D34" s="46">
        <f>SUM(D14:D33)</f>
        <v>14607</v>
      </c>
      <c r="E34" s="47">
        <f>SUM(E14:E33)</f>
        <v>17352</v>
      </c>
      <c r="F34" s="48"/>
      <c r="G34" s="46">
        <f t="shared" si="0"/>
        <v>-1936</v>
      </c>
      <c r="H34" s="47">
        <f t="shared" si="1"/>
        <v>-2745</v>
      </c>
      <c r="I34" s="77">
        <f>IF(C34=0, 0, G34/C34*100)</f>
        <v>-27.948606900534141</v>
      </c>
      <c r="J34" s="78">
        <f>IF(E34=0, 0, H34/E34*100)</f>
        <v>-15.819502074688796</v>
      </c>
    </row>
    <row r="36" spans="1:10" ht="13" x14ac:dyDescent="0.3">
      <c r="E36" s="74" t="s">
        <v>46</v>
      </c>
      <c r="F36" s="74"/>
      <c r="G36" s="74"/>
    </row>
    <row r="37" spans="1:10" ht="13" x14ac:dyDescent="0.3">
      <c r="A37" s="21"/>
      <c r="B37" s="22" t="s">
        <v>4</v>
      </c>
      <c r="C37" s="23"/>
      <c r="D37" s="22" t="s">
        <v>5</v>
      </c>
      <c r="E37" s="23"/>
      <c r="F37" s="24"/>
      <c r="G37" s="22" t="s">
        <v>47</v>
      </c>
      <c r="H37" s="23"/>
    </row>
    <row r="38" spans="1:10" ht="13" x14ac:dyDescent="0.3">
      <c r="A38" s="26"/>
      <c r="B38" s="27">
        <f>B6</f>
        <v>2020</v>
      </c>
      <c r="C38" s="28">
        <f>C6</f>
        <v>2019</v>
      </c>
      <c r="D38" s="27">
        <f>D6</f>
        <v>2020</v>
      </c>
      <c r="E38" s="28">
        <f>E6</f>
        <v>2019</v>
      </c>
      <c r="F38" s="29"/>
      <c r="G38" s="27" t="s">
        <v>8</v>
      </c>
      <c r="H38" s="28" t="s">
        <v>5</v>
      </c>
    </row>
    <row r="39" spans="1:10" x14ac:dyDescent="0.25">
      <c r="A39" s="34" t="s">
        <v>23</v>
      </c>
      <c r="B39" s="85">
        <f>$B$7/$B$11*100</f>
        <v>23.342015628130635</v>
      </c>
      <c r="C39" s="86">
        <f>$C$7/$C$11*100</f>
        <v>22.982532120687164</v>
      </c>
      <c r="D39" s="85">
        <f>$D$7/$D$11*100</f>
        <v>25.56993222427603</v>
      </c>
      <c r="E39" s="86">
        <f>$E$7/$E$11*100</f>
        <v>28.826648224988471</v>
      </c>
      <c r="F39" s="87"/>
      <c r="G39" s="85">
        <f>B39-C39</f>
        <v>0.35948350744347124</v>
      </c>
      <c r="H39" s="86">
        <f>D39-E39</f>
        <v>-3.2567160007124407</v>
      </c>
    </row>
    <row r="40" spans="1:10" x14ac:dyDescent="0.25">
      <c r="A40" s="34" t="s">
        <v>24</v>
      </c>
      <c r="B40" s="85">
        <f>$B$8/$B$11*100</f>
        <v>51.272290122219999</v>
      </c>
      <c r="C40" s="86">
        <f>$C$8/$C$11*100</f>
        <v>52.013858813339112</v>
      </c>
      <c r="D40" s="85">
        <f>$D$8/$D$11*100</f>
        <v>50.475799274320529</v>
      </c>
      <c r="E40" s="86">
        <f>$E$8/$E$11*100</f>
        <v>46.588289534347624</v>
      </c>
      <c r="F40" s="87"/>
      <c r="G40" s="85">
        <f>B40-C40</f>
        <v>-0.74156869111911305</v>
      </c>
      <c r="H40" s="86">
        <f>D40-E40</f>
        <v>3.8875097399729057</v>
      </c>
    </row>
    <row r="41" spans="1:10" x14ac:dyDescent="0.25">
      <c r="A41" s="34" t="s">
        <v>25</v>
      </c>
      <c r="B41" s="85">
        <f>$B$9/$B$11*100</f>
        <v>21.979563213784814</v>
      </c>
      <c r="C41" s="86">
        <f>$C$9/$C$11*100</f>
        <v>22.231846398152157</v>
      </c>
      <c r="D41" s="85">
        <f>$D$9/$D$11*100</f>
        <v>20.983090299171632</v>
      </c>
      <c r="E41" s="86">
        <f>$E$9/$E$11*100</f>
        <v>21.830336560627018</v>
      </c>
      <c r="F41" s="87"/>
      <c r="G41" s="85">
        <f>B41-C41</f>
        <v>-0.25228318436734298</v>
      </c>
      <c r="H41" s="86">
        <f>D41-E41</f>
        <v>-0.84724626145538551</v>
      </c>
    </row>
    <row r="42" spans="1:10" x14ac:dyDescent="0.25">
      <c r="A42" s="34" t="s">
        <v>26</v>
      </c>
      <c r="B42" s="85">
        <f>$B$10/$B$11*100</f>
        <v>3.406131035864556</v>
      </c>
      <c r="C42" s="86">
        <f>$C$10/$C$11*100</f>
        <v>2.7717626678215677</v>
      </c>
      <c r="D42" s="85">
        <f>$D$10/$D$11*100</f>
        <v>2.9711782022318065</v>
      </c>
      <c r="E42" s="86">
        <f>$E$10/$E$11*100</f>
        <v>2.7547256800368833</v>
      </c>
      <c r="F42" s="87"/>
      <c r="G42" s="85">
        <f>B42-C42</f>
        <v>0.63436836804298835</v>
      </c>
      <c r="H42" s="86">
        <f>D42-E42</f>
        <v>0.21645252219492317</v>
      </c>
    </row>
    <row r="43" spans="1:10" s="52" customFormat="1" ht="13" x14ac:dyDescent="0.3">
      <c r="A43" s="26" t="s">
        <v>7</v>
      </c>
      <c r="B43" s="88">
        <f>SUM(B39:B42)</f>
        <v>100.00000000000001</v>
      </c>
      <c r="C43" s="89">
        <f>SUM(C39:C42)</f>
        <v>100</v>
      </c>
      <c r="D43" s="88">
        <f>SUM(D39:D42)</f>
        <v>100</v>
      </c>
      <c r="E43" s="89">
        <f>SUM(E39:E42)</f>
        <v>100</v>
      </c>
      <c r="F43" s="90"/>
      <c r="G43" s="88">
        <f>B43-C43</f>
        <v>0</v>
      </c>
      <c r="H43" s="89">
        <f>D43-E43</f>
        <v>0</v>
      </c>
    </row>
    <row r="45" spans="1:10" ht="13" x14ac:dyDescent="0.3">
      <c r="A45" s="21"/>
      <c r="B45" s="22" t="s">
        <v>4</v>
      </c>
      <c r="C45" s="23"/>
      <c r="D45" s="22" t="s">
        <v>5</v>
      </c>
      <c r="E45" s="23"/>
      <c r="F45" s="24"/>
      <c r="G45" s="22" t="s">
        <v>47</v>
      </c>
      <c r="H45" s="23"/>
    </row>
    <row r="46" spans="1:10" x14ac:dyDescent="0.25">
      <c r="A46" s="34" t="s">
        <v>27</v>
      </c>
      <c r="B46" s="85">
        <f>$B$14/$B$34*100</f>
        <v>0.68122620717291127</v>
      </c>
      <c r="C46" s="86">
        <f>$C$14/$C$34*100</f>
        <v>0.50526923632164</v>
      </c>
      <c r="D46" s="85">
        <f>$D$14/$D$34*100</f>
        <v>0.7256794687478606</v>
      </c>
      <c r="E46" s="86">
        <f>$E$14/$E$34*100</f>
        <v>0.81834946980175205</v>
      </c>
      <c r="F46" s="87"/>
      <c r="G46" s="85">
        <f t="shared" ref="G46:G66" si="4">B46-C46</f>
        <v>0.17595697085127127</v>
      </c>
      <c r="H46" s="86">
        <f t="shared" ref="H46:H66" si="5">D46-E46</f>
        <v>-9.2670001053891449E-2</v>
      </c>
    </row>
    <row r="47" spans="1:10" x14ac:dyDescent="0.25">
      <c r="A47" s="34" t="s">
        <v>28</v>
      </c>
      <c r="B47" s="85">
        <f>$B$15/$B$34*100</f>
        <v>4.6082949308755765</v>
      </c>
      <c r="C47" s="86">
        <f>$C$15/$C$34*100</f>
        <v>5.2403637938501513</v>
      </c>
      <c r="D47" s="85">
        <f>$D$15/$D$34*100</f>
        <v>5.3809817210926267</v>
      </c>
      <c r="E47" s="86">
        <f>$E$15/$E$34*100</f>
        <v>6.3681420009220835</v>
      </c>
      <c r="F47" s="87"/>
      <c r="G47" s="85">
        <f t="shared" si="4"/>
        <v>-0.63206886297457476</v>
      </c>
      <c r="H47" s="86">
        <f t="shared" si="5"/>
        <v>-0.98716027982945675</v>
      </c>
    </row>
    <row r="48" spans="1:10" x14ac:dyDescent="0.25">
      <c r="A48" s="34" t="s">
        <v>29</v>
      </c>
      <c r="B48" s="85">
        <f>$B$16/$B$34*100</f>
        <v>11.741134041274295</v>
      </c>
      <c r="C48" s="86">
        <f>$C$16/$C$34*100</f>
        <v>11.606756171502814</v>
      </c>
      <c r="D48" s="85">
        <f>$D$16/$D$34*100</f>
        <v>13.007462175669199</v>
      </c>
      <c r="E48" s="86">
        <f>$E$16/$E$34*100</f>
        <v>14.378745965882894</v>
      </c>
      <c r="F48" s="87"/>
      <c r="G48" s="85">
        <f t="shared" si="4"/>
        <v>0.13437786977148036</v>
      </c>
      <c r="H48" s="86">
        <f t="shared" si="5"/>
        <v>-1.3712837902136954</v>
      </c>
    </row>
    <row r="49" spans="1:8" x14ac:dyDescent="0.25">
      <c r="A49" s="34" t="s">
        <v>30</v>
      </c>
      <c r="B49" s="85">
        <f>$B$17/$B$34*100</f>
        <v>3.9871769184532155</v>
      </c>
      <c r="C49" s="86">
        <f>$C$17/$C$34*100</f>
        <v>3.46470333477696</v>
      </c>
      <c r="D49" s="85">
        <f>$D$17/$D$34*100</f>
        <v>3.8748545218046138</v>
      </c>
      <c r="E49" s="86">
        <f>$E$17/$E$34*100</f>
        <v>4.4087136929460584</v>
      </c>
      <c r="F49" s="87"/>
      <c r="G49" s="85">
        <f t="shared" si="4"/>
        <v>0.52247358367625552</v>
      </c>
      <c r="H49" s="86">
        <f t="shared" si="5"/>
        <v>-0.53385917114144466</v>
      </c>
    </row>
    <row r="50" spans="1:8" x14ac:dyDescent="0.25">
      <c r="A50" s="34" t="s">
        <v>31</v>
      </c>
      <c r="B50" s="85">
        <f>$B$18/$B$34*100</f>
        <v>0.58104588258865963</v>
      </c>
      <c r="C50" s="86">
        <f>$C$18/$C$34*100</f>
        <v>0.67850440306048798</v>
      </c>
      <c r="D50" s="85">
        <f>$D$18/$D$34*100</f>
        <v>0.69144930512767844</v>
      </c>
      <c r="E50" s="86">
        <f>$E$18/$E$34*100</f>
        <v>1.123789764868603</v>
      </c>
      <c r="F50" s="87"/>
      <c r="G50" s="85">
        <f t="shared" si="4"/>
        <v>-9.7458520471828347E-2</v>
      </c>
      <c r="H50" s="86">
        <f t="shared" si="5"/>
        <v>-0.43234045974092461</v>
      </c>
    </row>
    <row r="51" spans="1:8" x14ac:dyDescent="0.25">
      <c r="A51" s="34" t="s">
        <v>32</v>
      </c>
      <c r="B51" s="85">
        <f>$B$19/$B$34*100</f>
        <v>2.0036064916850331E-2</v>
      </c>
      <c r="C51" s="86">
        <f>$C$19/$C$34*100</f>
        <v>1.4436263894903998E-2</v>
      </c>
      <c r="D51" s="85">
        <f>$D$19/$D$34*100</f>
        <v>6.1614294516327793E-2</v>
      </c>
      <c r="E51" s="86">
        <f>$E$19/$E$34*100</f>
        <v>4.0341171046565233E-2</v>
      </c>
      <c r="F51" s="87"/>
      <c r="G51" s="85">
        <f t="shared" si="4"/>
        <v>5.5998010219463334E-3</v>
      </c>
      <c r="H51" s="86">
        <f t="shared" si="5"/>
        <v>2.127312346976256E-2</v>
      </c>
    </row>
    <row r="52" spans="1:8" x14ac:dyDescent="0.25">
      <c r="A52" s="34" t="s">
        <v>33</v>
      </c>
      <c r="B52" s="85">
        <f>$B$20/$B$34*100</f>
        <v>0.66119014225606088</v>
      </c>
      <c r="C52" s="86">
        <f>$C$20/$C$34*100</f>
        <v>0.59188681969106394</v>
      </c>
      <c r="D52" s="85">
        <f>$D$20/$D$34*100</f>
        <v>0.71198740329978782</v>
      </c>
      <c r="E52" s="86">
        <f>$E$20/$E$34*100</f>
        <v>0.62816966343937297</v>
      </c>
      <c r="F52" s="87"/>
      <c r="G52" s="85">
        <f t="shared" si="4"/>
        <v>6.9303322564996939E-2</v>
      </c>
      <c r="H52" s="86">
        <f t="shared" si="5"/>
        <v>8.3817739860414853E-2</v>
      </c>
    </row>
    <row r="53" spans="1:8" x14ac:dyDescent="0.25">
      <c r="A53" s="34" t="s">
        <v>34</v>
      </c>
      <c r="B53" s="85">
        <f>$B$21/$B$34*100</f>
        <v>1.0619114405930674</v>
      </c>
      <c r="C53" s="86">
        <f>$C$21/$C$34*100</f>
        <v>0.88061209758914394</v>
      </c>
      <c r="D53" s="85">
        <f>$D$21/$D$34*100</f>
        <v>1.1159033340179365</v>
      </c>
      <c r="E53" s="86">
        <f>$E$21/$E$34*100</f>
        <v>1.0603964960811434</v>
      </c>
      <c r="F53" s="87"/>
      <c r="G53" s="85">
        <f t="shared" si="4"/>
        <v>0.18129934300392347</v>
      </c>
      <c r="H53" s="86">
        <f t="shared" si="5"/>
        <v>5.5506837936793119E-2</v>
      </c>
    </row>
    <row r="54" spans="1:8" x14ac:dyDescent="0.25">
      <c r="A54" s="79" t="s">
        <v>35</v>
      </c>
      <c r="B54" s="91">
        <f>$B$22/$B$34*100</f>
        <v>3.5063113604488079</v>
      </c>
      <c r="C54" s="92">
        <f>$C$22/$C$34*100</f>
        <v>1.9922044174967519</v>
      </c>
      <c r="D54" s="91">
        <f>$D$22/$D$34*100</f>
        <v>3.4709385910864659</v>
      </c>
      <c r="E54" s="92">
        <f>$E$22/$E$34*100</f>
        <v>2.5069156293222683</v>
      </c>
      <c r="F54" s="93"/>
      <c r="G54" s="91">
        <f t="shared" si="4"/>
        <v>1.5141069429520559</v>
      </c>
      <c r="H54" s="92">
        <f t="shared" si="5"/>
        <v>0.96402296176419755</v>
      </c>
    </row>
    <row r="55" spans="1:8" x14ac:dyDescent="0.25">
      <c r="A55" s="34" t="s">
        <v>36</v>
      </c>
      <c r="B55" s="85">
        <f>$B$23/$B$34*100</f>
        <v>14.946904427970347</v>
      </c>
      <c r="C55" s="86">
        <f>$C$23/$C$34*100</f>
        <v>8.5751407535729758</v>
      </c>
      <c r="D55" s="85">
        <f>$D$23/$D$34*100</f>
        <v>13.808448004381461</v>
      </c>
      <c r="E55" s="86">
        <f>$E$23/$E$34*100</f>
        <v>9.284232365145229</v>
      </c>
      <c r="F55" s="87"/>
      <c r="G55" s="85">
        <f t="shared" si="4"/>
        <v>6.3717636743973713</v>
      </c>
      <c r="H55" s="86">
        <f t="shared" si="5"/>
        <v>4.5242156392362318</v>
      </c>
    </row>
    <row r="56" spans="1:8" x14ac:dyDescent="0.25">
      <c r="A56" s="34" t="s">
        <v>37</v>
      </c>
      <c r="B56" s="85">
        <f>$B$24/$B$34*100</f>
        <v>19.695451813263876</v>
      </c>
      <c r="C56" s="86">
        <f>$C$24/$C$34*100</f>
        <v>17.987584813050383</v>
      </c>
      <c r="D56" s="85">
        <f>$D$24/$D$34*100</f>
        <v>19.168891627301978</v>
      </c>
      <c r="E56" s="86">
        <f>$E$24/$E$34*100</f>
        <v>17.467727063162748</v>
      </c>
      <c r="F56" s="87"/>
      <c r="G56" s="85">
        <f t="shared" si="4"/>
        <v>1.7078670002134935</v>
      </c>
      <c r="H56" s="86">
        <f t="shared" si="5"/>
        <v>1.7011645641392299</v>
      </c>
    </row>
    <row r="57" spans="1:8" x14ac:dyDescent="0.25">
      <c r="A57" s="34" t="s">
        <v>38</v>
      </c>
      <c r="B57" s="85">
        <f>$B$25/$B$34*100</f>
        <v>10.93969144460028</v>
      </c>
      <c r="C57" s="86">
        <f>$C$25/$C$34*100</f>
        <v>21.307925508878302</v>
      </c>
      <c r="D57" s="85">
        <f>$D$25/$D$34*100</f>
        <v>11.918942972547409</v>
      </c>
      <c r="E57" s="86">
        <f>$E$25/$E$34*100</f>
        <v>15.467957584140157</v>
      </c>
      <c r="F57" s="87"/>
      <c r="G57" s="85">
        <f t="shared" si="4"/>
        <v>-10.368234064278022</v>
      </c>
      <c r="H57" s="86">
        <f t="shared" si="5"/>
        <v>-3.5490146115927477</v>
      </c>
    </row>
    <row r="58" spans="1:8" x14ac:dyDescent="0.25">
      <c r="A58" s="34" t="s">
        <v>39</v>
      </c>
      <c r="B58" s="85">
        <f>$B$26/$B$34*100</f>
        <v>2.1839310759366861</v>
      </c>
      <c r="C58" s="86">
        <f>$C$26/$C$34*100</f>
        <v>2.151003320340696</v>
      </c>
      <c r="D58" s="85">
        <f>$D$26/$D$34*100</f>
        <v>2.1085780790032178</v>
      </c>
      <c r="E58" s="86">
        <f>$E$26/$E$34*100</f>
        <v>1.8614568925772246</v>
      </c>
      <c r="F58" s="87"/>
      <c r="G58" s="85">
        <f t="shared" si="4"/>
        <v>3.2927755595990149E-2</v>
      </c>
      <c r="H58" s="86">
        <f t="shared" si="5"/>
        <v>0.24712118642599323</v>
      </c>
    </row>
    <row r="59" spans="1:8" x14ac:dyDescent="0.25">
      <c r="A59" s="79" t="s">
        <v>40</v>
      </c>
      <c r="B59" s="91">
        <f>$B$27/$B$34*100</f>
        <v>0.36064916850330597</v>
      </c>
      <c r="C59" s="92">
        <f>$C$27/$C$34*100</f>
        <v>0.24541648621336801</v>
      </c>
      <c r="D59" s="91">
        <f>$D$27/$D$34*100</f>
        <v>0.3217635380297118</v>
      </c>
      <c r="E59" s="92">
        <f>$E$27/$E$34*100</f>
        <v>0.19594283079760258</v>
      </c>
      <c r="F59" s="93"/>
      <c r="G59" s="91">
        <f t="shared" si="4"/>
        <v>0.11523268228993797</v>
      </c>
      <c r="H59" s="92">
        <f t="shared" si="5"/>
        <v>0.12582070723210922</v>
      </c>
    </row>
    <row r="60" spans="1:8" x14ac:dyDescent="0.25">
      <c r="A60" s="34" t="s">
        <v>41</v>
      </c>
      <c r="B60" s="85">
        <f>$B$28/$B$34*100</f>
        <v>2.0036064916850331E-2</v>
      </c>
      <c r="C60" s="86">
        <f>$C$28/$C$34*100</f>
        <v>1.4436263894903998E-2</v>
      </c>
      <c r="D60" s="85">
        <f>$D$28/$D$34*100</f>
        <v>1.3692065448072841E-2</v>
      </c>
      <c r="E60" s="86">
        <f>$E$28/$E$34*100</f>
        <v>1.152604887044721E-2</v>
      </c>
      <c r="F60" s="87"/>
      <c r="G60" s="85">
        <f t="shared" si="4"/>
        <v>5.5998010219463334E-3</v>
      </c>
      <c r="H60" s="86">
        <f t="shared" si="5"/>
        <v>2.1660165776256311E-3</v>
      </c>
    </row>
    <row r="61" spans="1:8" x14ac:dyDescent="0.25">
      <c r="A61" s="34" t="s">
        <v>42</v>
      </c>
      <c r="B61" s="85">
        <f>$B$29/$B$34*100</f>
        <v>0.14025245441795231</v>
      </c>
      <c r="C61" s="86">
        <f>$C$29/$C$34*100</f>
        <v>0.24541648621336801</v>
      </c>
      <c r="D61" s="85">
        <f>$D$29/$D$34*100</f>
        <v>0.12322858903265559</v>
      </c>
      <c r="E61" s="86">
        <f>$E$29/$E$34*100</f>
        <v>0.16136468418626093</v>
      </c>
      <c r="F61" s="87"/>
      <c r="G61" s="85">
        <f t="shared" si="4"/>
        <v>-0.1051640317954157</v>
      </c>
      <c r="H61" s="86">
        <f t="shared" si="5"/>
        <v>-3.8136095153605346E-2</v>
      </c>
    </row>
    <row r="62" spans="1:8" x14ac:dyDescent="0.25">
      <c r="A62" s="34" t="s">
        <v>43</v>
      </c>
      <c r="B62" s="85">
        <f>$B$30/$B$34*100</f>
        <v>1.2622720897615709</v>
      </c>
      <c r="C62" s="86">
        <f>$C$30/$C$34*100</f>
        <v>1.429190125595496</v>
      </c>
      <c r="D62" s="85">
        <f>$D$30/$D$34*100</f>
        <v>1.6156637228725952</v>
      </c>
      <c r="E62" s="86">
        <f>$E$30/$E$34*100</f>
        <v>1.6885661595205164</v>
      </c>
      <c r="F62" s="87"/>
      <c r="G62" s="85">
        <f t="shared" si="4"/>
        <v>-0.16691803583392506</v>
      </c>
      <c r="H62" s="86">
        <f t="shared" si="5"/>
        <v>-7.2902436647921176E-2</v>
      </c>
    </row>
    <row r="63" spans="1:8" x14ac:dyDescent="0.25">
      <c r="A63" s="34" t="s">
        <v>44</v>
      </c>
      <c r="B63" s="85">
        <f>$B$31/$B$34*100</f>
        <v>2.5245441795231418</v>
      </c>
      <c r="C63" s="86">
        <f>$C$31/$C$34*100</f>
        <v>2.8006351956113757</v>
      </c>
      <c r="D63" s="85">
        <f>$D$31/$D$34*100</f>
        <v>2.1154241117272541</v>
      </c>
      <c r="E63" s="86">
        <f>$E$31/$E$34*100</f>
        <v>2.553019824804057</v>
      </c>
      <c r="F63" s="87"/>
      <c r="G63" s="85">
        <f t="shared" si="4"/>
        <v>-0.27609101608823394</v>
      </c>
      <c r="H63" s="86">
        <f t="shared" si="5"/>
        <v>-0.43759571307680289</v>
      </c>
    </row>
    <row r="64" spans="1:8" x14ac:dyDescent="0.25">
      <c r="A64" s="34" t="s">
        <v>45</v>
      </c>
      <c r="B64" s="85">
        <f>$B$32/$B$34*100</f>
        <v>17.671809256661991</v>
      </c>
      <c r="C64" s="86">
        <f>$C$32/$C$34*100</f>
        <v>17.496751840623649</v>
      </c>
      <c r="D64" s="85">
        <f>$D$32/$D$34*100</f>
        <v>16.793318272061342</v>
      </c>
      <c r="E64" s="86">
        <f>$E$32/$E$34*100</f>
        <v>17.219917012448132</v>
      </c>
      <c r="F64" s="87"/>
      <c r="G64" s="85">
        <f t="shared" si="4"/>
        <v>0.17505741603834224</v>
      </c>
      <c r="H64" s="86">
        <f t="shared" si="5"/>
        <v>-0.42659874038679035</v>
      </c>
    </row>
    <row r="65" spans="1:8" x14ac:dyDescent="0.25">
      <c r="A65" s="79" t="s">
        <v>26</v>
      </c>
      <c r="B65" s="91">
        <f>$B$33/$B$34*100</f>
        <v>3.406131035864556</v>
      </c>
      <c r="C65" s="92">
        <f>$C$33/$C$34*100</f>
        <v>2.7717626678215677</v>
      </c>
      <c r="D65" s="91">
        <f>$D$33/$D$34*100</f>
        <v>2.9711782022318065</v>
      </c>
      <c r="E65" s="92">
        <f>$E$33/$E$34*100</f>
        <v>2.7547256800368833</v>
      </c>
      <c r="F65" s="93"/>
      <c r="G65" s="91">
        <f t="shared" si="4"/>
        <v>0.63436836804298835</v>
      </c>
      <c r="H65" s="92">
        <f t="shared" si="5"/>
        <v>0.21645252219492317</v>
      </c>
    </row>
    <row r="66" spans="1:8" s="52" customFormat="1" ht="13" x14ac:dyDescent="0.3">
      <c r="A66" s="26" t="s">
        <v>7</v>
      </c>
      <c r="B66" s="88">
        <f>SUM(B46:B65)</f>
        <v>100</v>
      </c>
      <c r="C66" s="89">
        <f>SUM(C46:C65)</f>
        <v>100</v>
      </c>
      <c r="D66" s="88">
        <f>SUM(D46:D65)</f>
        <v>100</v>
      </c>
      <c r="E66" s="89">
        <f>SUM(E46:E65)</f>
        <v>100.00000000000001</v>
      </c>
      <c r="F66" s="90"/>
      <c r="G66" s="88">
        <f t="shared" si="4"/>
        <v>0</v>
      </c>
      <c r="H66" s="89">
        <f t="shared" si="5"/>
        <v>0</v>
      </c>
    </row>
  </sheetData>
  <mergeCells count="16">
    <mergeCell ref="B45:C45"/>
    <mergeCell ref="D45:E45"/>
    <mergeCell ref="G45:H45"/>
    <mergeCell ref="B13:C13"/>
    <mergeCell ref="D13:E13"/>
    <mergeCell ref="G13:J13"/>
    <mergeCell ref="E36:G36"/>
    <mergeCell ref="B37:C37"/>
    <mergeCell ref="D37:E37"/>
    <mergeCell ref="G37:H37"/>
    <mergeCell ref="B1:J1"/>
    <mergeCell ref="B2:J2"/>
    <mergeCell ref="E4:G4"/>
    <mergeCell ref="B5:C5"/>
    <mergeCell ref="D5:E5"/>
    <mergeCell ref="G5:J5"/>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16A5-17E5-4B3D-91B1-F0A312CA543A}">
  <sheetPr>
    <pageSetUpPr fitToPage="1"/>
  </sheetPr>
  <dimension ref="A1:J69"/>
  <sheetViews>
    <sheetView workbookViewId="0">
      <selection sqref="A1:L1"/>
    </sheetView>
  </sheetViews>
  <sheetFormatPr defaultRowHeight="12.5" x14ac:dyDescent="0.25"/>
  <cols>
    <col min="1" max="1" width="24.54296875" style="4" bestFit="1" customWidth="1"/>
    <col min="2" max="5" width="8.7265625" style="4"/>
    <col min="6" max="6" width="1.7265625" style="4" customWidth="1"/>
    <col min="7" max="256" width="8.7265625" style="4"/>
    <col min="257" max="257" width="25.7265625" style="4" customWidth="1"/>
    <col min="258" max="261" width="8.7265625" style="4"/>
    <col min="262" max="262" width="1.7265625" style="4" customWidth="1"/>
    <col min="263" max="512" width="8.7265625" style="4"/>
    <col min="513" max="513" width="25.7265625" style="4" customWidth="1"/>
    <col min="514" max="517" width="8.7265625" style="4"/>
    <col min="518" max="518" width="1.7265625" style="4" customWidth="1"/>
    <col min="519" max="768" width="8.7265625" style="4"/>
    <col min="769" max="769" width="25.7265625" style="4" customWidth="1"/>
    <col min="770" max="773" width="8.7265625" style="4"/>
    <col min="774" max="774" width="1.7265625" style="4" customWidth="1"/>
    <col min="775" max="1024" width="8.7265625" style="4"/>
    <col min="1025" max="1025" width="25.7265625" style="4" customWidth="1"/>
    <col min="1026" max="1029" width="8.7265625" style="4"/>
    <col min="1030" max="1030" width="1.7265625" style="4" customWidth="1"/>
    <col min="1031" max="1280" width="8.7265625" style="4"/>
    <col min="1281" max="1281" width="25.7265625" style="4" customWidth="1"/>
    <col min="1282" max="1285" width="8.7265625" style="4"/>
    <col min="1286" max="1286" width="1.7265625" style="4" customWidth="1"/>
    <col min="1287" max="1536" width="8.7265625" style="4"/>
    <col min="1537" max="1537" width="25.7265625" style="4" customWidth="1"/>
    <col min="1538" max="1541" width="8.7265625" style="4"/>
    <col min="1542" max="1542" width="1.7265625" style="4" customWidth="1"/>
    <col min="1543" max="1792" width="8.7265625" style="4"/>
    <col min="1793" max="1793" width="25.7265625" style="4" customWidth="1"/>
    <col min="1794" max="1797" width="8.7265625" style="4"/>
    <col min="1798" max="1798" width="1.7265625" style="4" customWidth="1"/>
    <col min="1799" max="2048" width="8.7265625" style="4"/>
    <col min="2049" max="2049" width="25.7265625" style="4" customWidth="1"/>
    <col min="2050" max="2053" width="8.7265625" style="4"/>
    <col min="2054" max="2054" width="1.7265625" style="4" customWidth="1"/>
    <col min="2055" max="2304" width="8.7265625" style="4"/>
    <col min="2305" max="2305" width="25.7265625" style="4" customWidth="1"/>
    <col min="2306" max="2309" width="8.7265625" style="4"/>
    <col min="2310" max="2310" width="1.7265625" style="4" customWidth="1"/>
    <col min="2311" max="2560" width="8.7265625" style="4"/>
    <col min="2561" max="2561" width="25.7265625" style="4" customWidth="1"/>
    <col min="2562" max="2565" width="8.7265625" style="4"/>
    <col min="2566" max="2566" width="1.7265625" style="4" customWidth="1"/>
    <col min="2567" max="2816" width="8.7265625" style="4"/>
    <col min="2817" max="2817" width="25.7265625" style="4" customWidth="1"/>
    <col min="2818" max="2821" width="8.7265625" style="4"/>
    <col min="2822" max="2822" width="1.7265625" style="4" customWidth="1"/>
    <col min="2823" max="3072" width="8.7265625" style="4"/>
    <col min="3073" max="3073" width="25.7265625" style="4" customWidth="1"/>
    <col min="3074" max="3077" width="8.7265625" style="4"/>
    <col min="3078" max="3078" width="1.7265625" style="4" customWidth="1"/>
    <col min="3079" max="3328" width="8.7265625" style="4"/>
    <col min="3329" max="3329" width="25.7265625" style="4" customWidth="1"/>
    <col min="3330" max="3333" width="8.7265625" style="4"/>
    <col min="3334" max="3334" width="1.7265625" style="4" customWidth="1"/>
    <col min="3335" max="3584" width="8.7265625" style="4"/>
    <col min="3585" max="3585" width="25.7265625" style="4" customWidth="1"/>
    <col min="3586" max="3589" width="8.7265625" style="4"/>
    <col min="3590" max="3590" width="1.7265625" style="4" customWidth="1"/>
    <col min="3591" max="3840" width="8.7265625" style="4"/>
    <col min="3841" max="3841" width="25.7265625" style="4" customWidth="1"/>
    <col min="3842" max="3845" width="8.7265625" style="4"/>
    <col min="3846" max="3846" width="1.7265625" style="4" customWidth="1"/>
    <col min="3847" max="4096" width="8.7265625" style="4"/>
    <col min="4097" max="4097" width="25.7265625" style="4" customWidth="1"/>
    <col min="4098" max="4101" width="8.7265625" style="4"/>
    <col min="4102" max="4102" width="1.7265625" style="4" customWidth="1"/>
    <col min="4103" max="4352" width="8.7265625" style="4"/>
    <col min="4353" max="4353" width="25.7265625" style="4" customWidth="1"/>
    <col min="4354" max="4357" width="8.7265625" style="4"/>
    <col min="4358" max="4358" width="1.7265625" style="4" customWidth="1"/>
    <col min="4359" max="4608" width="8.7265625" style="4"/>
    <col min="4609" max="4609" width="25.7265625" style="4" customWidth="1"/>
    <col min="4610" max="4613" width="8.7265625" style="4"/>
    <col min="4614" max="4614" width="1.7265625" style="4" customWidth="1"/>
    <col min="4615" max="4864" width="8.7265625" style="4"/>
    <col min="4865" max="4865" width="25.7265625" style="4" customWidth="1"/>
    <col min="4866" max="4869" width="8.7265625" style="4"/>
    <col min="4870" max="4870" width="1.7265625" style="4" customWidth="1"/>
    <col min="4871" max="5120" width="8.7265625" style="4"/>
    <col min="5121" max="5121" width="25.7265625" style="4" customWidth="1"/>
    <col min="5122" max="5125" width="8.7265625" style="4"/>
    <col min="5126" max="5126" width="1.7265625" style="4" customWidth="1"/>
    <col min="5127" max="5376" width="8.7265625" style="4"/>
    <col min="5377" max="5377" width="25.7265625" style="4" customWidth="1"/>
    <col min="5378" max="5381" width="8.7265625" style="4"/>
    <col min="5382" max="5382" width="1.7265625" style="4" customWidth="1"/>
    <col min="5383" max="5632" width="8.7265625" style="4"/>
    <col min="5633" max="5633" width="25.7265625" style="4" customWidth="1"/>
    <col min="5634" max="5637" width="8.7265625" style="4"/>
    <col min="5638" max="5638" width="1.7265625" style="4" customWidth="1"/>
    <col min="5639" max="5888" width="8.7265625" style="4"/>
    <col min="5889" max="5889" width="25.7265625" style="4" customWidth="1"/>
    <col min="5890" max="5893" width="8.7265625" style="4"/>
    <col min="5894" max="5894" width="1.7265625" style="4" customWidth="1"/>
    <col min="5895" max="6144" width="8.7265625" style="4"/>
    <col min="6145" max="6145" width="25.7265625" style="4" customWidth="1"/>
    <col min="6146" max="6149" width="8.7265625" style="4"/>
    <col min="6150" max="6150" width="1.7265625" style="4" customWidth="1"/>
    <col min="6151" max="6400" width="8.7265625" style="4"/>
    <col min="6401" max="6401" width="25.7265625" style="4" customWidth="1"/>
    <col min="6402" max="6405" width="8.7265625" style="4"/>
    <col min="6406" max="6406" width="1.7265625" style="4" customWidth="1"/>
    <col min="6407" max="6656" width="8.7265625" style="4"/>
    <col min="6657" max="6657" width="25.7265625" style="4" customWidth="1"/>
    <col min="6658" max="6661" width="8.7265625" style="4"/>
    <col min="6662" max="6662" width="1.7265625" style="4" customWidth="1"/>
    <col min="6663" max="6912" width="8.7265625" style="4"/>
    <col min="6913" max="6913" width="25.7265625" style="4" customWidth="1"/>
    <col min="6914" max="6917" width="8.7265625" style="4"/>
    <col min="6918" max="6918" width="1.7265625" style="4" customWidth="1"/>
    <col min="6919" max="7168" width="8.7265625" style="4"/>
    <col min="7169" max="7169" width="25.7265625" style="4" customWidth="1"/>
    <col min="7170" max="7173" width="8.7265625" style="4"/>
    <col min="7174" max="7174" width="1.7265625" style="4" customWidth="1"/>
    <col min="7175" max="7424" width="8.7265625" style="4"/>
    <col min="7425" max="7425" width="25.7265625" style="4" customWidth="1"/>
    <col min="7426" max="7429" width="8.7265625" style="4"/>
    <col min="7430" max="7430" width="1.7265625" style="4" customWidth="1"/>
    <col min="7431" max="7680" width="8.7265625" style="4"/>
    <col min="7681" max="7681" width="25.7265625" style="4" customWidth="1"/>
    <col min="7682" max="7685" width="8.7265625" style="4"/>
    <col min="7686" max="7686" width="1.7265625" style="4" customWidth="1"/>
    <col min="7687" max="7936" width="8.7265625" style="4"/>
    <col min="7937" max="7937" width="25.7265625" style="4" customWidth="1"/>
    <col min="7938" max="7941" width="8.7265625" style="4"/>
    <col min="7942" max="7942" width="1.7265625" style="4" customWidth="1"/>
    <col min="7943" max="8192" width="8.7265625" style="4"/>
    <col min="8193" max="8193" width="25.7265625" style="4" customWidth="1"/>
    <col min="8194" max="8197" width="8.7265625" style="4"/>
    <col min="8198" max="8198" width="1.7265625" style="4" customWidth="1"/>
    <col min="8199" max="8448" width="8.7265625" style="4"/>
    <col min="8449" max="8449" width="25.7265625" style="4" customWidth="1"/>
    <col min="8450" max="8453" width="8.7265625" style="4"/>
    <col min="8454" max="8454" width="1.7265625" style="4" customWidth="1"/>
    <col min="8455" max="8704" width="8.7265625" style="4"/>
    <col min="8705" max="8705" width="25.7265625" style="4" customWidth="1"/>
    <col min="8706" max="8709" width="8.7265625" style="4"/>
    <col min="8710" max="8710" width="1.7265625" style="4" customWidth="1"/>
    <col min="8711" max="8960" width="8.7265625" style="4"/>
    <col min="8961" max="8961" width="25.7265625" style="4" customWidth="1"/>
    <col min="8962" max="8965" width="8.7265625" style="4"/>
    <col min="8966" max="8966" width="1.7265625" style="4" customWidth="1"/>
    <col min="8967" max="9216" width="8.7265625" style="4"/>
    <col min="9217" max="9217" width="25.7265625" style="4" customWidth="1"/>
    <col min="9218" max="9221" width="8.7265625" style="4"/>
    <col min="9222" max="9222" width="1.7265625" style="4" customWidth="1"/>
    <col min="9223" max="9472" width="8.7265625" style="4"/>
    <col min="9473" max="9473" width="25.7265625" style="4" customWidth="1"/>
    <col min="9474" max="9477" width="8.7265625" style="4"/>
    <col min="9478" max="9478" width="1.7265625" style="4" customWidth="1"/>
    <col min="9479" max="9728" width="8.7265625" style="4"/>
    <col min="9729" max="9729" width="25.7265625" style="4" customWidth="1"/>
    <col min="9730" max="9733" width="8.7265625" style="4"/>
    <col min="9734" max="9734" width="1.7265625" style="4" customWidth="1"/>
    <col min="9735" max="9984" width="8.7265625" style="4"/>
    <col min="9985" max="9985" width="25.7265625" style="4" customWidth="1"/>
    <col min="9986" max="9989" width="8.7265625" style="4"/>
    <col min="9990" max="9990" width="1.7265625" style="4" customWidth="1"/>
    <col min="9991" max="10240" width="8.7265625" style="4"/>
    <col min="10241" max="10241" width="25.7265625" style="4" customWidth="1"/>
    <col min="10242" max="10245" width="8.7265625" style="4"/>
    <col min="10246" max="10246" width="1.7265625" style="4" customWidth="1"/>
    <col min="10247" max="10496" width="8.7265625" style="4"/>
    <col min="10497" max="10497" width="25.7265625" style="4" customWidth="1"/>
    <col min="10498" max="10501" width="8.7265625" style="4"/>
    <col min="10502" max="10502" width="1.7265625" style="4" customWidth="1"/>
    <col min="10503" max="10752" width="8.7265625" style="4"/>
    <col min="10753" max="10753" width="25.7265625" style="4" customWidth="1"/>
    <col min="10754" max="10757" width="8.7265625" style="4"/>
    <col min="10758" max="10758" width="1.7265625" style="4" customWidth="1"/>
    <col min="10759" max="11008" width="8.7265625" style="4"/>
    <col min="11009" max="11009" width="25.7265625" style="4" customWidth="1"/>
    <col min="11010" max="11013" width="8.7265625" style="4"/>
    <col min="11014" max="11014" width="1.7265625" style="4" customWidth="1"/>
    <col min="11015" max="11264" width="8.7265625" style="4"/>
    <col min="11265" max="11265" width="25.7265625" style="4" customWidth="1"/>
    <col min="11266" max="11269" width="8.7265625" style="4"/>
    <col min="11270" max="11270" width="1.7265625" style="4" customWidth="1"/>
    <col min="11271" max="11520" width="8.7265625" style="4"/>
    <col min="11521" max="11521" width="25.7265625" style="4" customWidth="1"/>
    <col min="11522" max="11525" width="8.7265625" style="4"/>
    <col min="11526" max="11526" width="1.7265625" style="4" customWidth="1"/>
    <col min="11527" max="11776" width="8.7265625" style="4"/>
    <col min="11777" max="11777" width="25.7265625" style="4" customWidth="1"/>
    <col min="11778" max="11781" width="8.7265625" style="4"/>
    <col min="11782" max="11782" width="1.7265625" style="4" customWidth="1"/>
    <col min="11783" max="12032" width="8.7265625" style="4"/>
    <col min="12033" max="12033" width="25.7265625" style="4" customWidth="1"/>
    <col min="12034" max="12037" width="8.7265625" style="4"/>
    <col min="12038" max="12038" width="1.7265625" style="4" customWidth="1"/>
    <col min="12039" max="12288" width="8.7265625" style="4"/>
    <col min="12289" max="12289" width="25.7265625" style="4" customWidth="1"/>
    <col min="12290" max="12293" width="8.7265625" style="4"/>
    <col min="12294" max="12294" width="1.7265625" style="4" customWidth="1"/>
    <col min="12295" max="12544" width="8.7265625" style="4"/>
    <col min="12545" max="12545" width="25.7265625" style="4" customWidth="1"/>
    <col min="12546" max="12549" width="8.7265625" style="4"/>
    <col min="12550" max="12550" width="1.7265625" style="4" customWidth="1"/>
    <col min="12551" max="12800" width="8.7265625" style="4"/>
    <col min="12801" max="12801" width="25.7265625" style="4" customWidth="1"/>
    <col min="12802" max="12805" width="8.7265625" style="4"/>
    <col min="12806" max="12806" width="1.7265625" style="4" customWidth="1"/>
    <col min="12807" max="13056" width="8.7265625" style="4"/>
    <col min="13057" max="13057" width="25.7265625" style="4" customWidth="1"/>
    <col min="13058" max="13061" width="8.7265625" style="4"/>
    <col min="13062" max="13062" width="1.7265625" style="4" customWidth="1"/>
    <col min="13063" max="13312" width="8.7265625" style="4"/>
    <col min="13313" max="13313" width="25.7265625" style="4" customWidth="1"/>
    <col min="13314" max="13317" width="8.7265625" style="4"/>
    <col min="13318" max="13318" width="1.7265625" style="4" customWidth="1"/>
    <col min="13319" max="13568" width="8.7265625" style="4"/>
    <col min="13569" max="13569" width="25.7265625" style="4" customWidth="1"/>
    <col min="13570" max="13573" width="8.7265625" style="4"/>
    <col min="13574" max="13574" width="1.7265625" style="4" customWidth="1"/>
    <col min="13575" max="13824" width="8.7265625" style="4"/>
    <col min="13825" max="13825" width="25.7265625" style="4" customWidth="1"/>
    <col min="13826" max="13829" width="8.7265625" style="4"/>
    <col min="13830" max="13830" width="1.7265625" style="4" customWidth="1"/>
    <col min="13831" max="14080" width="8.7265625" style="4"/>
    <col min="14081" max="14081" width="25.7265625" style="4" customWidth="1"/>
    <col min="14082" max="14085" width="8.7265625" style="4"/>
    <col min="14086" max="14086" width="1.7265625" style="4" customWidth="1"/>
    <col min="14087" max="14336" width="8.7265625" style="4"/>
    <col min="14337" max="14337" width="25.7265625" style="4" customWidth="1"/>
    <col min="14338" max="14341" width="8.7265625" style="4"/>
    <col min="14342" max="14342" width="1.7265625" style="4" customWidth="1"/>
    <col min="14343" max="14592" width="8.7265625" style="4"/>
    <col min="14593" max="14593" width="25.7265625" style="4" customWidth="1"/>
    <col min="14594" max="14597" width="8.7265625" style="4"/>
    <col min="14598" max="14598" width="1.7265625" style="4" customWidth="1"/>
    <col min="14599" max="14848" width="8.7265625" style="4"/>
    <col min="14849" max="14849" width="25.7265625" style="4" customWidth="1"/>
    <col min="14850" max="14853" width="8.7265625" style="4"/>
    <col min="14854" max="14854" width="1.7265625" style="4" customWidth="1"/>
    <col min="14855" max="15104" width="8.7265625" style="4"/>
    <col min="15105" max="15105" width="25.7265625" style="4" customWidth="1"/>
    <col min="15106" max="15109" width="8.7265625" style="4"/>
    <col min="15110" max="15110" width="1.7265625" style="4" customWidth="1"/>
    <col min="15111" max="15360" width="8.7265625" style="4"/>
    <col min="15361" max="15361" width="25.7265625" style="4" customWidth="1"/>
    <col min="15362" max="15365" width="8.7265625" style="4"/>
    <col min="15366" max="15366" width="1.7265625" style="4" customWidth="1"/>
    <col min="15367" max="15616" width="8.7265625" style="4"/>
    <col min="15617" max="15617" width="25.7265625" style="4" customWidth="1"/>
    <col min="15618" max="15621" width="8.7265625" style="4"/>
    <col min="15622" max="15622" width="1.7265625" style="4" customWidth="1"/>
    <col min="15623" max="15872" width="8.7265625" style="4"/>
    <col min="15873" max="15873" width="25.7265625" style="4" customWidth="1"/>
    <col min="15874" max="15877" width="8.7265625" style="4"/>
    <col min="15878" max="15878" width="1.7265625" style="4" customWidth="1"/>
    <col min="15879" max="16128" width="8.7265625" style="4"/>
    <col min="16129" max="16129" width="25.7265625" style="4" customWidth="1"/>
    <col min="16130" max="16133" width="8.7265625" style="4"/>
    <col min="16134" max="16134" width="1.7265625" style="4" customWidth="1"/>
    <col min="16135" max="16384" width="8.7265625" style="4"/>
  </cols>
  <sheetData>
    <row r="1" spans="1:10" ht="20" x14ac:dyDescent="0.4">
      <c r="A1" s="68" t="s">
        <v>19</v>
      </c>
      <c r="B1" s="69" t="s">
        <v>48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x14ac:dyDescent="0.25">
      <c r="A6" s="34" t="s">
        <v>49</v>
      </c>
      <c r="B6" s="35">
        <v>4</v>
      </c>
      <c r="C6" s="36">
        <v>10</v>
      </c>
      <c r="D6" s="35">
        <v>16</v>
      </c>
      <c r="E6" s="36">
        <v>22</v>
      </c>
      <c r="F6" s="37"/>
      <c r="G6" s="35">
        <f t="shared" ref="G6:G67" si="0">B6-C6</f>
        <v>-6</v>
      </c>
      <c r="H6" s="36">
        <f t="shared" ref="H6:H67" si="1">D6-E6</f>
        <v>-6</v>
      </c>
      <c r="I6" s="38">
        <f t="shared" ref="I6:I67" si="2">IF(C6=0, "-", IF(G6/C6&lt;10, G6/C6, "&gt;999%"))</f>
        <v>-0.6</v>
      </c>
      <c r="J6" s="39">
        <f t="shared" ref="J6:J67" si="3">IF(E6=0, "-", IF(H6/E6&lt;10, H6/E6, "&gt;999%"))</f>
        <v>-0.27272727272727271</v>
      </c>
    </row>
    <row r="7" spans="1:10" x14ac:dyDescent="0.25">
      <c r="A7" s="34" t="s">
        <v>50</v>
      </c>
      <c r="B7" s="35">
        <v>0</v>
      </c>
      <c r="C7" s="36">
        <v>0</v>
      </c>
      <c r="D7" s="35">
        <v>0</v>
      </c>
      <c r="E7" s="36">
        <v>1</v>
      </c>
      <c r="F7" s="37"/>
      <c r="G7" s="35">
        <f t="shared" si="0"/>
        <v>0</v>
      </c>
      <c r="H7" s="36">
        <f t="shared" si="1"/>
        <v>-1</v>
      </c>
      <c r="I7" s="38" t="str">
        <f t="shared" si="2"/>
        <v>-</v>
      </c>
      <c r="J7" s="39">
        <f t="shared" si="3"/>
        <v>-1</v>
      </c>
    </row>
    <row r="8" spans="1:10" x14ac:dyDescent="0.25">
      <c r="A8" s="34" t="s">
        <v>51</v>
      </c>
      <c r="B8" s="35">
        <v>0</v>
      </c>
      <c r="C8" s="36">
        <v>1</v>
      </c>
      <c r="D8" s="35">
        <v>2</v>
      </c>
      <c r="E8" s="36">
        <v>1</v>
      </c>
      <c r="F8" s="37"/>
      <c r="G8" s="35">
        <f t="shared" si="0"/>
        <v>-1</v>
      </c>
      <c r="H8" s="36">
        <f t="shared" si="1"/>
        <v>1</v>
      </c>
      <c r="I8" s="38">
        <f t="shared" si="2"/>
        <v>-1</v>
      </c>
      <c r="J8" s="39">
        <f t="shared" si="3"/>
        <v>1</v>
      </c>
    </row>
    <row r="9" spans="1:10" x14ac:dyDescent="0.25">
      <c r="A9" s="34" t="s">
        <v>52</v>
      </c>
      <c r="B9" s="35">
        <v>24</v>
      </c>
      <c r="C9" s="36">
        <v>54</v>
      </c>
      <c r="D9" s="35">
        <v>122</v>
      </c>
      <c r="E9" s="36">
        <v>157</v>
      </c>
      <c r="F9" s="37"/>
      <c r="G9" s="35">
        <f t="shared" si="0"/>
        <v>-30</v>
      </c>
      <c r="H9" s="36">
        <f t="shared" si="1"/>
        <v>-35</v>
      </c>
      <c r="I9" s="38">
        <f t="shared" si="2"/>
        <v>-0.55555555555555558</v>
      </c>
      <c r="J9" s="39">
        <f t="shared" si="3"/>
        <v>-0.22292993630573249</v>
      </c>
    </row>
    <row r="10" spans="1:10" x14ac:dyDescent="0.25">
      <c r="A10" s="34" t="s">
        <v>53</v>
      </c>
      <c r="B10" s="35">
        <v>0</v>
      </c>
      <c r="C10" s="36">
        <v>1</v>
      </c>
      <c r="D10" s="35">
        <v>2</v>
      </c>
      <c r="E10" s="36">
        <v>5</v>
      </c>
      <c r="F10" s="37"/>
      <c r="G10" s="35">
        <f t="shared" si="0"/>
        <v>-1</v>
      </c>
      <c r="H10" s="36">
        <f t="shared" si="1"/>
        <v>-3</v>
      </c>
      <c r="I10" s="38">
        <f t="shared" si="2"/>
        <v>-1</v>
      </c>
      <c r="J10" s="39">
        <f t="shared" si="3"/>
        <v>-0.6</v>
      </c>
    </row>
    <row r="11" spans="1:10" x14ac:dyDescent="0.25">
      <c r="A11" s="34" t="s">
        <v>54</v>
      </c>
      <c r="B11" s="35">
        <v>37</v>
      </c>
      <c r="C11" s="36">
        <v>41</v>
      </c>
      <c r="D11" s="35">
        <v>153</v>
      </c>
      <c r="E11" s="36">
        <v>165</v>
      </c>
      <c r="F11" s="37"/>
      <c r="G11" s="35">
        <f t="shared" si="0"/>
        <v>-4</v>
      </c>
      <c r="H11" s="36">
        <f t="shared" si="1"/>
        <v>-12</v>
      </c>
      <c r="I11" s="38">
        <f t="shared" si="2"/>
        <v>-9.7560975609756101E-2</v>
      </c>
      <c r="J11" s="39">
        <f t="shared" si="3"/>
        <v>-7.2727272727272724E-2</v>
      </c>
    </row>
    <row r="12" spans="1:10" x14ac:dyDescent="0.25">
      <c r="A12" s="34" t="s">
        <v>55</v>
      </c>
      <c r="B12" s="35">
        <v>1</v>
      </c>
      <c r="C12" s="36">
        <v>0</v>
      </c>
      <c r="D12" s="35">
        <v>7</v>
      </c>
      <c r="E12" s="36">
        <v>2</v>
      </c>
      <c r="F12" s="37"/>
      <c r="G12" s="35">
        <f t="shared" si="0"/>
        <v>1</v>
      </c>
      <c r="H12" s="36">
        <f t="shared" si="1"/>
        <v>5</v>
      </c>
      <c r="I12" s="38" t="str">
        <f t="shared" si="2"/>
        <v>-</v>
      </c>
      <c r="J12" s="39">
        <f t="shared" si="3"/>
        <v>2.5</v>
      </c>
    </row>
    <row r="13" spans="1:10" x14ac:dyDescent="0.25">
      <c r="A13" s="34" t="s">
        <v>56</v>
      </c>
      <c r="B13" s="35">
        <v>0</v>
      </c>
      <c r="C13" s="36">
        <v>0</v>
      </c>
      <c r="D13" s="35">
        <v>1</v>
      </c>
      <c r="E13" s="36">
        <v>0</v>
      </c>
      <c r="F13" s="37"/>
      <c r="G13" s="35">
        <f t="shared" si="0"/>
        <v>0</v>
      </c>
      <c r="H13" s="36">
        <f t="shared" si="1"/>
        <v>1</v>
      </c>
      <c r="I13" s="38" t="str">
        <f t="shared" si="2"/>
        <v>-</v>
      </c>
      <c r="J13" s="39" t="str">
        <f t="shared" si="3"/>
        <v>-</v>
      </c>
    </row>
    <row r="14" spans="1:10" x14ac:dyDescent="0.25">
      <c r="A14" s="34" t="s">
        <v>57</v>
      </c>
      <c r="B14" s="35">
        <v>1</v>
      </c>
      <c r="C14" s="36">
        <v>0</v>
      </c>
      <c r="D14" s="35">
        <v>2</v>
      </c>
      <c r="E14" s="36">
        <v>2</v>
      </c>
      <c r="F14" s="37"/>
      <c r="G14" s="35">
        <f t="shared" si="0"/>
        <v>1</v>
      </c>
      <c r="H14" s="36">
        <f t="shared" si="1"/>
        <v>0</v>
      </c>
      <c r="I14" s="38" t="str">
        <f t="shared" si="2"/>
        <v>-</v>
      </c>
      <c r="J14" s="39">
        <f t="shared" si="3"/>
        <v>0</v>
      </c>
    </row>
    <row r="15" spans="1:10" x14ac:dyDescent="0.25">
      <c r="A15" s="34" t="s">
        <v>58</v>
      </c>
      <c r="B15" s="35">
        <v>5</v>
      </c>
      <c r="C15" s="36">
        <v>4</v>
      </c>
      <c r="D15" s="35">
        <v>11</v>
      </c>
      <c r="E15" s="36">
        <v>18</v>
      </c>
      <c r="F15" s="37"/>
      <c r="G15" s="35">
        <f t="shared" si="0"/>
        <v>1</v>
      </c>
      <c r="H15" s="36">
        <f t="shared" si="1"/>
        <v>-7</v>
      </c>
      <c r="I15" s="38">
        <f t="shared" si="2"/>
        <v>0.25</v>
      </c>
      <c r="J15" s="39">
        <f t="shared" si="3"/>
        <v>-0.3888888888888889</v>
      </c>
    </row>
    <row r="16" spans="1:10" x14ac:dyDescent="0.25">
      <c r="A16" s="34" t="s">
        <v>59</v>
      </c>
      <c r="B16" s="35">
        <v>1</v>
      </c>
      <c r="C16" s="36">
        <v>6</v>
      </c>
      <c r="D16" s="35">
        <v>5</v>
      </c>
      <c r="E16" s="36">
        <v>9</v>
      </c>
      <c r="F16" s="37"/>
      <c r="G16" s="35">
        <f t="shared" si="0"/>
        <v>-5</v>
      </c>
      <c r="H16" s="36">
        <f t="shared" si="1"/>
        <v>-4</v>
      </c>
      <c r="I16" s="38">
        <f t="shared" si="2"/>
        <v>-0.83333333333333337</v>
      </c>
      <c r="J16" s="39">
        <f t="shared" si="3"/>
        <v>-0.44444444444444442</v>
      </c>
    </row>
    <row r="17" spans="1:10" x14ac:dyDescent="0.25">
      <c r="A17" s="34" t="s">
        <v>60</v>
      </c>
      <c r="B17" s="35">
        <v>268</v>
      </c>
      <c r="C17" s="36">
        <v>429</v>
      </c>
      <c r="D17" s="35">
        <v>866</v>
      </c>
      <c r="E17" s="36">
        <v>1032</v>
      </c>
      <c r="F17" s="37"/>
      <c r="G17" s="35">
        <f t="shared" si="0"/>
        <v>-161</v>
      </c>
      <c r="H17" s="36">
        <f t="shared" si="1"/>
        <v>-166</v>
      </c>
      <c r="I17" s="38">
        <f t="shared" si="2"/>
        <v>-0.3752913752913753</v>
      </c>
      <c r="J17" s="39">
        <f t="shared" si="3"/>
        <v>-0.16085271317829458</v>
      </c>
    </row>
    <row r="18" spans="1:10" x14ac:dyDescent="0.25">
      <c r="A18" s="34" t="s">
        <v>61</v>
      </c>
      <c r="B18" s="35">
        <v>11</v>
      </c>
      <c r="C18" s="36">
        <v>5</v>
      </c>
      <c r="D18" s="35">
        <v>19</v>
      </c>
      <c r="E18" s="36">
        <v>11</v>
      </c>
      <c r="F18" s="37"/>
      <c r="G18" s="35">
        <f t="shared" si="0"/>
        <v>6</v>
      </c>
      <c r="H18" s="36">
        <f t="shared" si="1"/>
        <v>8</v>
      </c>
      <c r="I18" s="38">
        <f t="shared" si="2"/>
        <v>1.2</v>
      </c>
      <c r="J18" s="39">
        <f t="shared" si="3"/>
        <v>0.72727272727272729</v>
      </c>
    </row>
    <row r="19" spans="1:10" x14ac:dyDescent="0.25">
      <c r="A19" s="34" t="s">
        <v>62</v>
      </c>
      <c r="B19" s="35">
        <v>7</v>
      </c>
      <c r="C19" s="36">
        <v>3</v>
      </c>
      <c r="D19" s="35">
        <v>27</v>
      </c>
      <c r="E19" s="36">
        <v>7</v>
      </c>
      <c r="F19" s="37"/>
      <c r="G19" s="35">
        <f t="shared" si="0"/>
        <v>4</v>
      </c>
      <c r="H19" s="36">
        <f t="shared" si="1"/>
        <v>20</v>
      </c>
      <c r="I19" s="38">
        <f t="shared" si="2"/>
        <v>1.3333333333333333</v>
      </c>
      <c r="J19" s="39">
        <f t="shared" si="3"/>
        <v>2.8571428571428572</v>
      </c>
    </row>
    <row r="20" spans="1:10" x14ac:dyDescent="0.25">
      <c r="A20" s="34" t="s">
        <v>63</v>
      </c>
      <c r="B20" s="35">
        <v>412</v>
      </c>
      <c r="C20" s="36">
        <v>248</v>
      </c>
      <c r="D20" s="35">
        <v>764</v>
      </c>
      <c r="E20" s="36">
        <v>820</v>
      </c>
      <c r="F20" s="37"/>
      <c r="G20" s="35">
        <f t="shared" si="0"/>
        <v>164</v>
      </c>
      <c r="H20" s="36">
        <f t="shared" si="1"/>
        <v>-56</v>
      </c>
      <c r="I20" s="38">
        <f t="shared" si="2"/>
        <v>0.66129032258064513</v>
      </c>
      <c r="J20" s="39">
        <f t="shared" si="3"/>
        <v>-6.8292682926829273E-2</v>
      </c>
    </row>
    <row r="21" spans="1:10" x14ac:dyDescent="0.25">
      <c r="A21" s="34" t="s">
        <v>64</v>
      </c>
      <c r="B21" s="35">
        <v>119</v>
      </c>
      <c r="C21" s="36">
        <v>244</v>
      </c>
      <c r="D21" s="35">
        <v>505</v>
      </c>
      <c r="E21" s="36">
        <v>683</v>
      </c>
      <c r="F21" s="37"/>
      <c r="G21" s="35">
        <f t="shared" si="0"/>
        <v>-125</v>
      </c>
      <c r="H21" s="36">
        <f t="shared" si="1"/>
        <v>-178</v>
      </c>
      <c r="I21" s="38">
        <f t="shared" si="2"/>
        <v>-0.51229508196721307</v>
      </c>
      <c r="J21" s="39">
        <f t="shared" si="3"/>
        <v>-0.26061493411420206</v>
      </c>
    </row>
    <row r="22" spans="1:10" x14ac:dyDescent="0.25">
      <c r="A22" s="34" t="s">
        <v>65</v>
      </c>
      <c r="B22" s="35">
        <v>270</v>
      </c>
      <c r="C22" s="36">
        <v>295</v>
      </c>
      <c r="D22" s="35">
        <v>783</v>
      </c>
      <c r="E22" s="36">
        <v>951</v>
      </c>
      <c r="F22" s="37"/>
      <c r="G22" s="35">
        <f t="shared" si="0"/>
        <v>-25</v>
      </c>
      <c r="H22" s="36">
        <f t="shared" si="1"/>
        <v>-168</v>
      </c>
      <c r="I22" s="38">
        <f t="shared" si="2"/>
        <v>-8.4745762711864403E-2</v>
      </c>
      <c r="J22" s="39">
        <f t="shared" si="3"/>
        <v>-0.17665615141955837</v>
      </c>
    </row>
    <row r="23" spans="1:10" x14ac:dyDescent="0.25">
      <c r="A23" s="34" t="s">
        <v>66</v>
      </c>
      <c r="B23" s="35">
        <v>0</v>
      </c>
      <c r="C23" s="36">
        <v>0</v>
      </c>
      <c r="D23" s="35">
        <v>0</v>
      </c>
      <c r="E23" s="36">
        <v>3</v>
      </c>
      <c r="F23" s="37"/>
      <c r="G23" s="35">
        <f t="shared" si="0"/>
        <v>0</v>
      </c>
      <c r="H23" s="36">
        <f t="shared" si="1"/>
        <v>-3</v>
      </c>
      <c r="I23" s="38" t="str">
        <f t="shared" si="2"/>
        <v>-</v>
      </c>
      <c r="J23" s="39">
        <f t="shared" si="3"/>
        <v>-1</v>
      </c>
    </row>
    <row r="24" spans="1:10" x14ac:dyDescent="0.25">
      <c r="A24" s="34" t="s">
        <v>67</v>
      </c>
      <c r="B24" s="35">
        <v>126</v>
      </c>
      <c r="C24" s="36">
        <v>204</v>
      </c>
      <c r="D24" s="35">
        <v>311</v>
      </c>
      <c r="E24" s="36">
        <v>409</v>
      </c>
      <c r="F24" s="37"/>
      <c r="G24" s="35">
        <f t="shared" si="0"/>
        <v>-78</v>
      </c>
      <c r="H24" s="36">
        <f t="shared" si="1"/>
        <v>-98</v>
      </c>
      <c r="I24" s="38">
        <f t="shared" si="2"/>
        <v>-0.38235294117647056</v>
      </c>
      <c r="J24" s="39">
        <f t="shared" si="3"/>
        <v>-0.23960880195599021</v>
      </c>
    </row>
    <row r="25" spans="1:10" x14ac:dyDescent="0.25">
      <c r="A25" s="34" t="s">
        <v>68</v>
      </c>
      <c r="B25" s="35">
        <v>5</v>
      </c>
      <c r="C25" s="36">
        <v>6</v>
      </c>
      <c r="D25" s="35">
        <v>12</v>
      </c>
      <c r="E25" s="36">
        <v>16</v>
      </c>
      <c r="F25" s="37"/>
      <c r="G25" s="35">
        <f t="shared" si="0"/>
        <v>-1</v>
      </c>
      <c r="H25" s="36">
        <f t="shared" si="1"/>
        <v>-4</v>
      </c>
      <c r="I25" s="38">
        <f t="shared" si="2"/>
        <v>-0.16666666666666666</v>
      </c>
      <c r="J25" s="39">
        <f t="shared" si="3"/>
        <v>-0.25</v>
      </c>
    </row>
    <row r="26" spans="1:10" x14ac:dyDescent="0.25">
      <c r="A26" s="34" t="s">
        <v>69</v>
      </c>
      <c r="B26" s="35">
        <v>7</v>
      </c>
      <c r="C26" s="36">
        <v>22</v>
      </c>
      <c r="D26" s="35">
        <v>16</v>
      </c>
      <c r="E26" s="36">
        <v>41</v>
      </c>
      <c r="F26" s="37"/>
      <c r="G26" s="35">
        <f t="shared" si="0"/>
        <v>-15</v>
      </c>
      <c r="H26" s="36">
        <f t="shared" si="1"/>
        <v>-25</v>
      </c>
      <c r="I26" s="38">
        <f t="shared" si="2"/>
        <v>-0.68181818181818177</v>
      </c>
      <c r="J26" s="39">
        <f t="shared" si="3"/>
        <v>-0.6097560975609756</v>
      </c>
    </row>
    <row r="27" spans="1:10" x14ac:dyDescent="0.25">
      <c r="A27" s="34" t="s">
        <v>70</v>
      </c>
      <c r="B27" s="35">
        <v>17</v>
      </c>
      <c r="C27" s="36">
        <v>20</v>
      </c>
      <c r="D27" s="35">
        <v>58</v>
      </c>
      <c r="E27" s="36">
        <v>52</v>
      </c>
      <c r="F27" s="37"/>
      <c r="G27" s="35">
        <f t="shared" si="0"/>
        <v>-3</v>
      </c>
      <c r="H27" s="36">
        <f t="shared" si="1"/>
        <v>6</v>
      </c>
      <c r="I27" s="38">
        <f t="shared" si="2"/>
        <v>-0.15</v>
      </c>
      <c r="J27" s="39">
        <f t="shared" si="3"/>
        <v>0.11538461538461539</v>
      </c>
    </row>
    <row r="28" spans="1:10" x14ac:dyDescent="0.25">
      <c r="A28" s="34" t="s">
        <v>71</v>
      </c>
      <c r="B28" s="35">
        <v>265</v>
      </c>
      <c r="C28" s="36">
        <v>265</v>
      </c>
      <c r="D28" s="35">
        <v>796</v>
      </c>
      <c r="E28" s="36">
        <v>742</v>
      </c>
      <c r="F28" s="37"/>
      <c r="G28" s="35">
        <f t="shared" si="0"/>
        <v>0</v>
      </c>
      <c r="H28" s="36">
        <f t="shared" si="1"/>
        <v>54</v>
      </c>
      <c r="I28" s="38">
        <f t="shared" si="2"/>
        <v>0</v>
      </c>
      <c r="J28" s="39">
        <f t="shared" si="3"/>
        <v>7.277628032345014E-2</v>
      </c>
    </row>
    <row r="29" spans="1:10" x14ac:dyDescent="0.25">
      <c r="A29" s="34" t="s">
        <v>72</v>
      </c>
      <c r="B29" s="35">
        <v>0</v>
      </c>
      <c r="C29" s="36">
        <v>1</v>
      </c>
      <c r="D29" s="35">
        <v>1</v>
      </c>
      <c r="E29" s="36">
        <v>1</v>
      </c>
      <c r="F29" s="37"/>
      <c r="G29" s="35">
        <f t="shared" si="0"/>
        <v>-1</v>
      </c>
      <c r="H29" s="36">
        <f t="shared" si="1"/>
        <v>0</v>
      </c>
      <c r="I29" s="38">
        <f t="shared" si="2"/>
        <v>-1</v>
      </c>
      <c r="J29" s="39">
        <f t="shared" si="3"/>
        <v>0</v>
      </c>
    </row>
    <row r="30" spans="1:10" x14ac:dyDescent="0.25">
      <c r="A30" s="34" t="s">
        <v>73</v>
      </c>
      <c r="B30" s="35">
        <v>27</v>
      </c>
      <c r="C30" s="36">
        <v>75</v>
      </c>
      <c r="D30" s="35">
        <v>65</v>
      </c>
      <c r="E30" s="36">
        <v>111</v>
      </c>
      <c r="F30" s="37"/>
      <c r="G30" s="35">
        <f t="shared" si="0"/>
        <v>-48</v>
      </c>
      <c r="H30" s="36">
        <f t="shared" si="1"/>
        <v>-46</v>
      </c>
      <c r="I30" s="38">
        <f t="shared" si="2"/>
        <v>-0.64</v>
      </c>
      <c r="J30" s="39">
        <f t="shared" si="3"/>
        <v>-0.4144144144144144</v>
      </c>
    </row>
    <row r="31" spans="1:10" x14ac:dyDescent="0.25">
      <c r="A31" s="34" t="s">
        <v>74</v>
      </c>
      <c r="B31" s="35">
        <v>21</v>
      </c>
      <c r="C31" s="36">
        <v>26</v>
      </c>
      <c r="D31" s="35">
        <v>58</v>
      </c>
      <c r="E31" s="36">
        <v>62</v>
      </c>
      <c r="F31" s="37"/>
      <c r="G31" s="35">
        <f t="shared" si="0"/>
        <v>-5</v>
      </c>
      <c r="H31" s="36">
        <f t="shared" si="1"/>
        <v>-4</v>
      </c>
      <c r="I31" s="38">
        <f t="shared" si="2"/>
        <v>-0.19230769230769232</v>
      </c>
      <c r="J31" s="39">
        <f t="shared" si="3"/>
        <v>-6.4516129032258063E-2</v>
      </c>
    </row>
    <row r="32" spans="1:10" x14ac:dyDescent="0.25">
      <c r="A32" s="34" t="s">
        <v>75</v>
      </c>
      <c r="B32" s="35">
        <v>19</v>
      </c>
      <c r="C32" s="36">
        <v>38</v>
      </c>
      <c r="D32" s="35">
        <v>69</v>
      </c>
      <c r="E32" s="36">
        <v>76</v>
      </c>
      <c r="F32" s="37"/>
      <c r="G32" s="35">
        <f t="shared" si="0"/>
        <v>-19</v>
      </c>
      <c r="H32" s="36">
        <f t="shared" si="1"/>
        <v>-7</v>
      </c>
      <c r="I32" s="38">
        <f t="shared" si="2"/>
        <v>-0.5</v>
      </c>
      <c r="J32" s="39">
        <f t="shared" si="3"/>
        <v>-9.2105263157894732E-2</v>
      </c>
    </row>
    <row r="33" spans="1:10" x14ac:dyDescent="0.25">
      <c r="A33" s="34" t="s">
        <v>76</v>
      </c>
      <c r="B33" s="35">
        <v>0</v>
      </c>
      <c r="C33" s="36">
        <v>1</v>
      </c>
      <c r="D33" s="35">
        <v>0</v>
      </c>
      <c r="E33" s="36">
        <v>3</v>
      </c>
      <c r="F33" s="37"/>
      <c r="G33" s="35">
        <f t="shared" si="0"/>
        <v>-1</v>
      </c>
      <c r="H33" s="36">
        <f t="shared" si="1"/>
        <v>-3</v>
      </c>
      <c r="I33" s="38">
        <f t="shared" si="2"/>
        <v>-1</v>
      </c>
      <c r="J33" s="39">
        <f t="shared" si="3"/>
        <v>-1</v>
      </c>
    </row>
    <row r="34" spans="1:10" x14ac:dyDescent="0.25">
      <c r="A34" s="34" t="s">
        <v>77</v>
      </c>
      <c r="B34" s="35">
        <v>0</v>
      </c>
      <c r="C34" s="36">
        <v>1</v>
      </c>
      <c r="D34" s="35">
        <v>3</v>
      </c>
      <c r="E34" s="36">
        <v>1</v>
      </c>
      <c r="F34" s="37"/>
      <c r="G34" s="35">
        <f t="shared" si="0"/>
        <v>-1</v>
      </c>
      <c r="H34" s="36">
        <f t="shared" si="1"/>
        <v>2</v>
      </c>
      <c r="I34" s="38">
        <f t="shared" si="2"/>
        <v>-1</v>
      </c>
      <c r="J34" s="39">
        <f t="shared" si="3"/>
        <v>2</v>
      </c>
    </row>
    <row r="35" spans="1:10" x14ac:dyDescent="0.25">
      <c r="A35" s="34" t="s">
        <v>78</v>
      </c>
      <c r="B35" s="35">
        <v>400</v>
      </c>
      <c r="C35" s="36">
        <v>677</v>
      </c>
      <c r="D35" s="35">
        <v>1463</v>
      </c>
      <c r="E35" s="36">
        <v>2006</v>
      </c>
      <c r="F35" s="37"/>
      <c r="G35" s="35">
        <f t="shared" si="0"/>
        <v>-277</v>
      </c>
      <c r="H35" s="36">
        <f t="shared" si="1"/>
        <v>-543</v>
      </c>
      <c r="I35" s="38">
        <f t="shared" si="2"/>
        <v>-0.40915805022156571</v>
      </c>
      <c r="J35" s="39">
        <f t="shared" si="3"/>
        <v>-0.27068793619142573</v>
      </c>
    </row>
    <row r="36" spans="1:10" x14ac:dyDescent="0.25">
      <c r="A36" s="34" t="s">
        <v>79</v>
      </c>
      <c r="B36" s="35">
        <v>2</v>
      </c>
      <c r="C36" s="36">
        <v>0</v>
      </c>
      <c r="D36" s="35">
        <v>2</v>
      </c>
      <c r="E36" s="36">
        <v>2</v>
      </c>
      <c r="F36" s="37"/>
      <c r="G36" s="35">
        <f t="shared" si="0"/>
        <v>2</v>
      </c>
      <c r="H36" s="36">
        <f t="shared" si="1"/>
        <v>0</v>
      </c>
      <c r="I36" s="38" t="str">
        <f t="shared" si="2"/>
        <v>-</v>
      </c>
      <c r="J36" s="39">
        <f t="shared" si="3"/>
        <v>0</v>
      </c>
    </row>
    <row r="37" spans="1:10" x14ac:dyDescent="0.25">
      <c r="A37" s="34" t="s">
        <v>80</v>
      </c>
      <c r="B37" s="35">
        <v>90</v>
      </c>
      <c r="C37" s="36">
        <v>103</v>
      </c>
      <c r="D37" s="35">
        <v>252</v>
      </c>
      <c r="E37" s="36">
        <v>257</v>
      </c>
      <c r="F37" s="37"/>
      <c r="G37" s="35">
        <f t="shared" si="0"/>
        <v>-13</v>
      </c>
      <c r="H37" s="36">
        <f t="shared" si="1"/>
        <v>-5</v>
      </c>
      <c r="I37" s="38">
        <f t="shared" si="2"/>
        <v>-0.12621359223300971</v>
      </c>
      <c r="J37" s="39">
        <f t="shared" si="3"/>
        <v>-1.9455252918287938E-2</v>
      </c>
    </row>
    <row r="38" spans="1:10" x14ac:dyDescent="0.25">
      <c r="A38" s="34" t="s">
        <v>81</v>
      </c>
      <c r="B38" s="35">
        <v>20</v>
      </c>
      <c r="C38" s="36">
        <v>48</v>
      </c>
      <c r="D38" s="35">
        <v>54</v>
      </c>
      <c r="E38" s="36">
        <v>92</v>
      </c>
      <c r="F38" s="37"/>
      <c r="G38" s="35">
        <f t="shared" si="0"/>
        <v>-28</v>
      </c>
      <c r="H38" s="36">
        <f t="shared" si="1"/>
        <v>-38</v>
      </c>
      <c r="I38" s="38">
        <f t="shared" si="2"/>
        <v>-0.58333333333333337</v>
      </c>
      <c r="J38" s="39">
        <f t="shared" si="3"/>
        <v>-0.41304347826086957</v>
      </c>
    </row>
    <row r="39" spans="1:10" x14ac:dyDescent="0.25">
      <c r="A39" s="34" t="s">
        <v>82</v>
      </c>
      <c r="B39" s="35">
        <v>72</v>
      </c>
      <c r="C39" s="36">
        <v>21</v>
      </c>
      <c r="D39" s="35">
        <v>176</v>
      </c>
      <c r="E39" s="36">
        <v>60</v>
      </c>
      <c r="F39" s="37"/>
      <c r="G39" s="35">
        <f t="shared" si="0"/>
        <v>51</v>
      </c>
      <c r="H39" s="36">
        <f t="shared" si="1"/>
        <v>116</v>
      </c>
      <c r="I39" s="38">
        <f t="shared" si="2"/>
        <v>2.4285714285714284</v>
      </c>
      <c r="J39" s="39">
        <f t="shared" si="3"/>
        <v>1.9333333333333333</v>
      </c>
    </row>
    <row r="40" spans="1:10" x14ac:dyDescent="0.25">
      <c r="A40" s="34" t="s">
        <v>83</v>
      </c>
      <c r="B40" s="35">
        <v>5</v>
      </c>
      <c r="C40" s="36">
        <v>9</v>
      </c>
      <c r="D40" s="35">
        <v>18</v>
      </c>
      <c r="E40" s="36">
        <v>39</v>
      </c>
      <c r="F40" s="37"/>
      <c r="G40" s="35">
        <f t="shared" si="0"/>
        <v>-4</v>
      </c>
      <c r="H40" s="36">
        <f t="shared" si="1"/>
        <v>-21</v>
      </c>
      <c r="I40" s="38">
        <f t="shared" si="2"/>
        <v>-0.44444444444444442</v>
      </c>
      <c r="J40" s="39">
        <f t="shared" si="3"/>
        <v>-0.53846153846153844</v>
      </c>
    </row>
    <row r="41" spans="1:10" x14ac:dyDescent="0.25">
      <c r="A41" s="34" t="s">
        <v>84</v>
      </c>
      <c r="B41" s="35">
        <v>629</v>
      </c>
      <c r="C41" s="36">
        <v>1707</v>
      </c>
      <c r="D41" s="35">
        <v>1694</v>
      </c>
      <c r="E41" s="36">
        <v>2976</v>
      </c>
      <c r="F41" s="37"/>
      <c r="G41" s="35">
        <f t="shared" si="0"/>
        <v>-1078</v>
      </c>
      <c r="H41" s="36">
        <f t="shared" si="1"/>
        <v>-1282</v>
      </c>
      <c r="I41" s="38">
        <f t="shared" si="2"/>
        <v>-0.63151728178090216</v>
      </c>
      <c r="J41" s="39">
        <f t="shared" si="3"/>
        <v>-0.43077956989247312</v>
      </c>
    </row>
    <row r="42" spans="1:10" x14ac:dyDescent="0.25">
      <c r="A42" s="34" t="s">
        <v>85</v>
      </c>
      <c r="B42" s="35">
        <v>260</v>
      </c>
      <c r="C42" s="36">
        <v>303</v>
      </c>
      <c r="D42" s="35">
        <v>598</v>
      </c>
      <c r="E42" s="36">
        <v>647</v>
      </c>
      <c r="F42" s="37"/>
      <c r="G42" s="35">
        <f t="shared" si="0"/>
        <v>-43</v>
      </c>
      <c r="H42" s="36">
        <f t="shared" si="1"/>
        <v>-49</v>
      </c>
      <c r="I42" s="38">
        <f t="shared" si="2"/>
        <v>-0.14191419141914191</v>
      </c>
      <c r="J42" s="39">
        <f t="shared" si="3"/>
        <v>-7.5734157650695522E-2</v>
      </c>
    </row>
    <row r="43" spans="1:10" x14ac:dyDescent="0.25">
      <c r="A43" s="34" t="s">
        <v>86</v>
      </c>
      <c r="B43" s="35">
        <v>2</v>
      </c>
      <c r="C43" s="36">
        <v>1</v>
      </c>
      <c r="D43" s="35">
        <v>15</v>
      </c>
      <c r="E43" s="36">
        <v>10</v>
      </c>
      <c r="F43" s="37"/>
      <c r="G43" s="35">
        <f t="shared" si="0"/>
        <v>1</v>
      </c>
      <c r="H43" s="36">
        <f t="shared" si="1"/>
        <v>5</v>
      </c>
      <c r="I43" s="38">
        <f t="shared" si="2"/>
        <v>1</v>
      </c>
      <c r="J43" s="39">
        <f t="shared" si="3"/>
        <v>0.5</v>
      </c>
    </row>
    <row r="44" spans="1:10" x14ac:dyDescent="0.25">
      <c r="A44" s="34" t="s">
        <v>87</v>
      </c>
      <c r="B44" s="35">
        <v>26</v>
      </c>
      <c r="C44" s="36">
        <v>25</v>
      </c>
      <c r="D44" s="35">
        <v>76</v>
      </c>
      <c r="E44" s="36">
        <v>47</v>
      </c>
      <c r="F44" s="37"/>
      <c r="G44" s="35">
        <f t="shared" si="0"/>
        <v>1</v>
      </c>
      <c r="H44" s="36">
        <f t="shared" si="1"/>
        <v>29</v>
      </c>
      <c r="I44" s="38">
        <f t="shared" si="2"/>
        <v>0.04</v>
      </c>
      <c r="J44" s="39">
        <f t="shared" si="3"/>
        <v>0.61702127659574468</v>
      </c>
    </row>
    <row r="45" spans="1:10" x14ac:dyDescent="0.25">
      <c r="A45" s="34" t="s">
        <v>88</v>
      </c>
      <c r="B45" s="35">
        <v>9</v>
      </c>
      <c r="C45" s="36">
        <v>8</v>
      </c>
      <c r="D45" s="35">
        <v>23</v>
      </c>
      <c r="E45" s="36">
        <v>23</v>
      </c>
      <c r="F45" s="37"/>
      <c r="G45" s="35">
        <f t="shared" si="0"/>
        <v>1</v>
      </c>
      <c r="H45" s="36">
        <f t="shared" si="1"/>
        <v>0</v>
      </c>
      <c r="I45" s="38">
        <f t="shared" si="2"/>
        <v>0.125</v>
      </c>
      <c r="J45" s="39">
        <f t="shared" si="3"/>
        <v>0</v>
      </c>
    </row>
    <row r="46" spans="1:10" x14ac:dyDescent="0.25">
      <c r="A46" s="34" t="s">
        <v>89</v>
      </c>
      <c r="B46" s="35">
        <v>17</v>
      </c>
      <c r="C46" s="36">
        <v>46</v>
      </c>
      <c r="D46" s="35">
        <v>57</v>
      </c>
      <c r="E46" s="36">
        <v>118</v>
      </c>
      <c r="F46" s="37"/>
      <c r="G46" s="35">
        <f t="shared" si="0"/>
        <v>-29</v>
      </c>
      <c r="H46" s="36">
        <f t="shared" si="1"/>
        <v>-61</v>
      </c>
      <c r="I46" s="38">
        <f t="shared" si="2"/>
        <v>-0.63043478260869568</v>
      </c>
      <c r="J46" s="39">
        <f t="shared" si="3"/>
        <v>-0.51694915254237284</v>
      </c>
    </row>
    <row r="47" spans="1:10" x14ac:dyDescent="0.25">
      <c r="A47" s="34" t="s">
        <v>90</v>
      </c>
      <c r="B47" s="35">
        <v>11</v>
      </c>
      <c r="C47" s="36">
        <v>17</v>
      </c>
      <c r="D47" s="35">
        <v>63</v>
      </c>
      <c r="E47" s="36">
        <v>63</v>
      </c>
      <c r="F47" s="37"/>
      <c r="G47" s="35">
        <f t="shared" si="0"/>
        <v>-6</v>
      </c>
      <c r="H47" s="36">
        <f t="shared" si="1"/>
        <v>0</v>
      </c>
      <c r="I47" s="38">
        <f t="shared" si="2"/>
        <v>-0.35294117647058826</v>
      </c>
      <c r="J47" s="39">
        <f t="shared" si="3"/>
        <v>0</v>
      </c>
    </row>
    <row r="48" spans="1:10" x14ac:dyDescent="0.25">
      <c r="A48" s="34" t="s">
        <v>91</v>
      </c>
      <c r="B48" s="35">
        <v>0</v>
      </c>
      <c r="C48" s="36">
        <v>0</v>
      </c>
      <c r="D48" s="35">
        <v>4</v>
      </c>
      <c r="E48" s="36">
        <v>0</v>
      </c>
      <c r="F48" s="37"/>
      <c r="G48" s="35">
        <f t="shared" si="0"/>
        <v>0</v>
      </c>
      <c r="H48" s="36">
        <f t="shared" si="1"/>
        <v>4</v>
      </c>
      <c r="I48" s="38" t="str">
        <f t="shared" si="2"/>
        <v>-</v>
      </c>
      <c r="J48" s="39" t="str">
        <f t="shared" si="3"/>
        <v>-</v>
      </c>
    </row>
    <row r="49" spans="1:10" x14ac:dyDescent="0.25">
      <c r="A49" s="34" t="s">
        <v>92</v>
      </c>
      <c r="B49" s="35">
        <v>191</v>
      </c>
      <c r="C49" s="36">
        <v>224</v>
      </c>
      <c r="D49" s="35">
        <v>596</v>
      </c>
      <c r="E49" s="36">
        <v>694</v>
      </c>
      <c r="F49" s="37"/>
      <c r="G49" s="35">
        <f t="shared" si="0"/>
        <v>-33</v>
      </c>
      <c r="H49" s="36">
        <f t="shared" si="1"/>
        <v>-98</v>
      </c>
      <c r="I49" s="38">
        <f t="shared" si="2"/>
        <v>-0.14732142857142858</v>
      </c>
      <c r="J49" s="39">
        <f t="shared" si="3"/>
        <v>-0.14121037463976946</v>
      </c>
    </row>
    <row r="50" spans="1:10" x14ac:dyDescent="0.25">
      <c r="A50" s="34" t="s">
        <v>93</v>
      </c>
      <c r="B50" s="35">
        <v>96</v>
      </c>
      <c r="C50" s="36">
        <v>125</v>
      </c>
      <c r="D50" s="35">
        <v>326</v>
      </c>
      <c r="E50" s="36">
        <v>409</v>
      </c>
      <c r="F50" s="37"/>
      <c r="G50" s="35">
        <f t="shared" si="0"/>
        <v>-29</v>
      </c>
      <c r="H50" s="36">
        <f t="shared" si="1"/>
        <v>-83</v>
      </c>
      <c r="I50" s="38">
        <f t="shared" si="2"/>
        <v>-0.23200000000000001</v>
      </c>
      <c r="J50" s="39">
        <f t="shared" si="3"/>
        <v>-0.20293398533007334</v>
      </c>
    </row>
    <row r="51" spans="1:10" x14ac:dyDescent="0.25">
      <c r="A51" s="34" t="s">
        <v>94</v>
      </c>
      <c r="B51" s="35">
        <v>1261</v>
      </c>
      <c r="C51" s="36">
        <v>1294</v>
      </c>
      <c r="D51" s="35">
        <v>3686</v>
      </c>
      <c r="E51" s="36">
        <v>3624</v>
      </c>
      <c r="F51" s="37"/>
      <c r="G51" s="35">
        <f t="shared" si="0"/>
        <v>-33</v>
      </c>
      <c r="H51" s="36">
        <f t="shared" si="1"/>
        <v>62</v>
      </c>
      <c r="I51" s="38">
        <f t="shared" si="2"/>
        <v>-2.5502318392581144E-2</v>
      </c>
      <c r="J51" s="39">
        <f t="shared" si="3"/>
        <v>1.7108167770419427E-2</v>
      </c>
    </row>
    <row r="52" spans="1:10" x14ac:dyDescent="0.25">
      <c r="A52" s="34" t="s">
        <v>95</v>
      </c>
      <c r="B52" s="35">
        <v>85</v>
      </c>
      <c r="C52" s="36">
        <v>149</v>
      </c>
      <c r="D52" s="35">
        <v>405</v>
      </c>
      <c r="E52" s="36">
        <v>453</v>
      </c>
      <c r="F52" s="37"/>
      <c r="G52" s="35">
        <f t="shared" si="0"/>
        <v>-64</v>
      </c>
      <c r="H52" s="36">
        <f t="shared" si="1"/>
        <v>-48</v>
      </c>
      <c r="I52" s="38">
        <f t="shared" si="2"/>
        <v>-0.42953020134228187</v>
      </c>
      <c r="J52" s="39">
        <f t="shared" si="3"/>
        <v>-0.10596026490066225</v>
      </c>
    </row>
    <row r="53" spans="1:10" x14ac:dyDescent="0.25">
      <c r="A53" s="34" t="s">
        <v>96</v>
      </c>
      <c r="B53" s="35">
        <v>22</v>
      </c>
      <c r="C53" s="36">
        <v>30</v>
      </c>
      <c r="D53" s="35">
        <v>58</v>
      </c>
      <c r="E53" s="36">
        <v>65</v>
      </c>
      <c r="F53" s="37"/>
      <c r="G53" s="35">
        <f t="shared" si="0"/>
        <v>-8</v>
      </c>
      <c r="H53" s="36">
        <f t="shared" si="1"/>
        <v>-7</v>
      </c>
      <c r="I53" s="38">
        <f t="shared" si="2"/>
        <v>-0.26666666666666666</v>
      </c>
      <c r="J53" s="39">
        <f t="shared" si="3"/>
        <v>-0.1076923076923077</v>
      </c>
    </row>
    <row r="54" spans="1:10" x14ac:dyDescent="0.25">
      <c r="A54" s="79" t="s">
        <v>97</v>
      </c>
      <c r="B54" s="80">
        <v>1</v>
      </c>
      <c r="C54" s="81">
        <v>2</v>
      </c>
      <c r="D54" s="80">
        <v>2</v>
      </c>
      <c r="E54" s="81">
        <v>4</v>
      </c>
      <c r="F54" s="82"/>
      <c r="G54" s="80">
        <f t="shared" si="0"/>
        <v>-1</v>
      </c>
      <c r="H54" s="81">
        <f t="shared" si="1"/>
        <v>-2</v>
      </c>
      <c r="I54" s="94">
        <f t="shared" si="2"/>
        <v>-0.5</v>
      </c>
      <c r="J54" s="95">
        <f t="shared" si="3"/>
        <v>-0.5</v>
      </c>
    </row>
    <row r="55" spans="1:10" x14ac:dyDescent="0.25">
      <c r="A55" s="34" t="s">
        <v>98</v>
      </c>
      <c r="B55" s="35">
        <v>2</v>
      </c>
      <c r="C55" s="36">
        <v>0</v>
      </c>
      <c r="D55" s="35">
        <v>4</v>
      </c>
      <c r="E55" s="36">
        <v>1</v>
      </c>
      <c r="F55" s="37"/>
      <c r="G55" s="35">
        <f t="shared" si="0"/>
        <v>2</v>
      </c>
      <c r="H55" s="36">
        <f t="shared" si="1"/>
        <v>3</v>
      </c>
      <c r="I55" s="38" t="str">
        <f t="shared" si="2"/>
        <v>-</v>
      </c>
      <c r="J55" s="39">
        <f t="shared" si="3"/>
        <v>3</v>
      </c>
    </row>
    <row r="56" spans="1:10" x14ac:dyDescent="0.25">
      <c r="A56" s="34" t="s">
        <v>99</v>
      </c>
      <c r="B56" s="35">
        <v>17</v>
      </c>
      <c r="C56" s="36">
        <v>11</v>
      </c>
      <c r="D56" s="35">
        <v>41</v>
      </c>
      <c r="E56" s="36">
        <v>32</v>
      </c>
      <c r="F56" s="37"/>
      <c r="G56" s="35">
        <f t="shared" si="0"/>
        <v>6</v>
      </c>
      <c r="H56" s="36">
        <f t="shared" si="1"/>
        <v>9</v>
      </c>
      <c r="I56" s="38">
        <f t="shared" si="2"/>
        <v>0.54545454545454541</v>
      </c>
      <c r="J56" s="39">
        <f t="shared" si="3"/>
        <v>0.28125</v>
      </c>
    </row>
    <row r="57" spans="1:10" x14ac:dyDescent="0.25">
      <c r="A57" s="34" t="s">
        <v>100</v>
      </c>
      <c r="B57" s="35">
        <v>29</v>
      </c>
      <c r="C57" s="36">
        <v>23</v>
      </c>
      <c r="D57" s="35">
        <v>64</v>
      </c>
      <c r="E57" s="36">
        <v>59</v>
      </c>
      <c r="F57" s="37"/>
      <c r="G57" s="35">
        <f t="shared" si="0"/>
        <v>6</v>
      </c>
      <c r="H57" s="36">
        <f t="shared" si="1"/>
        <v>5</v>
      </c>
      <c r="I57" s="38">
        <f t="shared" si="2"/>
        <v>0.2608695652173913</v>
      </c>
      <c r="J57" s="39">
        <f t="shared" si="3"/>
        <v>8.4745762711864403E-2</v>
      </c>
    </row>
    <row r="58" spans="1:10" x14ac:dyDescent="0.25">
      <c r="A58" s="34" t="s">
        <v>101</v>
      </c>
      <c r="B58" s="35">
        <v>0</v>
      </c>
      <c r="C58" s="36">
        <v>0</v>
      </c>
      <c r="D58" s="35">
        <v>1</v>
      </c>
      <c r="E58" s="36">
        <v>1</v>
      </c>
      <c r="F58" s="37"/>
      <c r="G58" s="35">
        <f t="shared" si="0"/>
        <v>0</v>
      </c>
      <c r="H58" s="36">
        <f t="shared" si="1"/>
        <v>0</v>
      </c>
      <c r="I58" s="38" t="str">
        <f t="shared" si="2"/>
        <v>-</v>
      </c>
      <c r="J58" s="39">
        <f t="shared" si="3"/>
        <v>0</v>
      </c>
    </row>
    <row r="59" spans="1:10" x14ac:dyDescent="0.25">
      <c r="A59" s="34" t="s">
        <v>102</v>
      </c>
      <c r="B59" s="35">
        <v>46</v>
      </c>
      <c r="C59" s="36">
        <v>48</v>
      </c>
      <c r="D59" s="35">
        <v>139</v>
      </c>
      <c r="E59" s="36">
        <v>121</v>
      </c>
      <c r="F59" s="37"/>
      <c r="G59" s="35">
        <f t="shared" si="0"/>
        <v>-2</v>
      </c>
      <c r="H59" s="36">
        <f t="shared" si="1"/>
        <v>18</v>
      </c>
      <c r="I59" s="38">
        <f t="shared" si="2"/>
        <v>-4.1666666666666664E-2</v>
      </c>
      <c r="J59" s="39">
        <f t="shared" si="3"/>
        <v>0.1487603305785124</v>
      </c>
    </row>
    <row r="60" spans="1:10" x14ac:dyDescent="0.25">
      <c r="A60" s="34" t="s">
        <v>103</v>
      </c>
      <c r="B60" s="35">
        <v>8</v>
      </c>
      <c r="C60" s="36">
        <v>15</v>
      </c>
      <c r="D60" s="35">
        <v>32</v>
      </c>
      <c r="E60" s="36">
        <v>36</v>
      </c>
      <c r="F60" s="37"/>
      <c r="G60" s="35">
        <f t="shared" si="0"/>
        <v>-7</v>
      </c>
      <c r="H60" s="36">
        <f t="shared" si="1"/>
        <v>-4</v>
      </c>
      <c r="I60" s="38">
        <f t="shared" si="2"/>
        <v>-0.46666666666666667</v>
      </c>
      <c r="J60" s="39">
        <f t="shared" si="3"/>
        <v>-0.1111111111111111</v>
      </c>
    </row>
    <row r="61" spans="1:10" x14ac:dyDescent="0.25">
      <c r="A61" s="34" t="s">
        <v>104</v>
      </c>
      <c r="B61" s="35">
        <v>3</v>
      </c>
      <c r="C61" s="36">
        <v>3</v>
      </c>
      <c r="D61" s="35">
        <v>6</v>
      </c>
      <c r="E61" s="36">
        <v>13</v>
      </c>
      <c r="F61" s="37"/>
      <c r="G61" s="35">
        <f t="shared" si="0"/>
        <v>0</v>
      </c>
      <c r="H61" s="36">
        <f t="shared" si="1"/>
        <v>-7</v>
      </c>
      <c r="I61" s="38">
        <f t="shared" si="2"/>
        <v>0</v>
      </c>
      <c r="J61" s="39">
        <f t="shared" si="3"/>
        <v>-0.53846153846153844</v>
      </c>
    </row>
    <row r="62" spans="1:10" x14ac:dyDescent="0.25">
      <c r="A62" s="34" t="s">
        <v>105</v>
      </c>
      <c r="B62" s="35">
        <v>0</v>
      </c>
      <c r="C62" s="36">
        <v>2</v>
      </c>
      <c r="D62" s="35">
        <v>0</v>
      </c>
      <c r="E62" s="36">
        <v>7</v>
      </c>
      <c r="F62" s="37"/>
      <c r="G62" s="35">
        <f t="shared" si="0"/>
        <v>-2</v>
      </c>
      <c r="H62" s="36">
        <f t="shared" si="1"/>
        <v>-7</v>
      </c>
      <c r="I62" s="38">
        <f t="shared" si="2"/>
        <v>-1</v>
      </c>
      <c r="J62" s="39">
        <f t="shared" si="3"/>
        <v>-1</v>
      </c>
    </row>
    <row r="63" spans="1:10" x14ac:dyDescent="0.25">
      <c r="A63" s="34" t="s">
        <v>106</v>
      </c>
      <c r="B63" s="35">
        <v>15</v>
      </c>
      <c r="C63" s="36">
        <v>7</v>
      </c>
      <c r="D63" s="35">
        <v>16</v>
      </c>
      <c r="E63" s="36">
        <v>10</v>
      </c>
      <c r="F63" s="37"/>
      <c r="G63" s="35">
        <f t="shared" si="0"/>
        <v>8</v>
      </c>
      <c r="H63" s="36">
        <f t="shared" si="1"/>
        <v>6</v>
      </c>
      <c r="I63" s="38">
        <f t="shared" si="2"/>
        <v>1.1428571428571428</v>
      </c>
      <c r="J63" s="39">
        <f t="shared" si="3"/>
        <v>0.6</v>
      </c>
    </row>
    <row r="64" spans="1:10" x14ac:dyDescent="0.25">
      <c r="A64" s="34" t="s">
        <v>107</v>
      </c>
      <c r="B64" s="35">
        <v>11</v>
      </c>
      <c r="C64" s="36">
        <v>12</v>
      </c>
      <c r="D64" s="35">
        <v>24</v>
      </c>
      <c r="E64" s="36">
        <v>25</v>
      </c>
      <c r="F64" s="37"/>
      <c r="G64" s="35">
        <f t="shared" si="0"/>
        <v>-1</v>
      </c>
      <c r="H64" s="36">
        <f t="shared" si="1"/>
        <v>-1</v>
      </c>
      <c r="I64" s="38">
        <f t="shared" si="2"/>
        <v>-8.3333333333333329E-2</v>
      </c>
      <c r="J64" s="39">
        <f t="shared" si="3"/>
        <v>-0.04</v>
      </c>
    </row>
    <row r="65" spans="1:10" x14ac:dyDescent="0.25">
      <c r="A65" s="34" t="s">
        <v>108</v>
      </c>
      <c r="B65" s="35">
        <v>1</v>
      </c>
      <c r="C65" s="36">
        <v>0</v>
      </c>
      <c r="D65" s="35">
        <v>2</v>
      </c>
      <c r="E65" s="36">
        <v>3</v>
      </c>
      <c r="F65" s="37"/>
      <c r="G65" s="35">
        <f t="shared" si="0"/>
        <v>1</v>
      </c>
      <c r="H65" s="36">
        <f t="shared" si="1"/>
        <v>-1</v>
      </c>
      <c r="I65" s="38" t="str">
        <f t="shared" si="2"/>
        <v>-</v>
      </c>
      <c r="J65" s="39">
        <f t="shared" si="3"/>
        <v>-0.33333333333333331</v>
      </c>
    </row>
    <row r="66" spans="1:10" x14ac:dyDescent="0.25">
      <c r="A66" s="34" t="s">
        <v>109</v>
      </c>
      <c r="B66" s="35">
        <v>10</v>
      </c>
      <c r="C66" s="36">
        <v>10</v>
      </c>
      <c r="D66" s="35">
        <v>29</v>
      </c>
      <c r="E66" s="36">
        <v>31</v>
      </c>
      <c r="F66" s="37"/>
      <c r="G66" s="35">
        <f t="shared" si="0"/>
        <v>0</v>
      </c>
      <c r="H66" s="36">
        <f t="shared" si="1"/>
        <v>-2</v>
      </c>
      <c r="I66" s="38">
        <f t="shared" si="2"/>
        <v>0</v>
      </c>
      <c r="J66" s="39">
        <f t="shared" si="3"/>
        <v>-6.4516129032258063E-2</v>
      </c>
    </row>
    <row r="67" spans="1:10" x14ac:dyDescent="0.25">
      <c r="A67" s="34" t="s">
        <v>110</v>
      </c>
      <c r="B67" s="35">
        <v>3</v>
      </c>
      <c r="C67" s="36">
        <v>7</v>
      </c>
      <c r="D67" s="35">
        <v>7</v>
      </c>
      <c r="E67" s="36">
        <v>21</v>
      </c>
      <c r="F67" s="37"/>
      <c r="G67" s="35">
        <f t="shared" si="0"/>
        <v>-4</v>
      </c>
      <c r="H67" s="36">
        <f t="shared" si="1"/>
        <v>-14</v>
      </c>
      <c r="I67" s="38">
        <f t="shared" si="2"/>
        <v>-0.5714285714285714</v>
      </c>
      <c r="J67" s="39">
        <f t="shared" si="3"/>
        <v>-0.66666666666666663</v>
      </c>
    </row>
    <row r="68" spans="1:10" x14ac:dyDescent="0.25">
      <c r="A68" s="34"/>
      <c r="B68" s="40"/>
      <c r="C68" s="41"/>
      <c r="D68" s="40"/>
      <c r="E68" s="41"/>
      <c r="F68" s="42"/>
      <c r="G68" s="40"/>
      <c r="H68" s="41"/>
      <c r="I68" s="43"/>
      <c r="J68" s="44"/>
    </row>
    <row r="69" spans="1:10" s="52" customFormat="1" ht="13" x14ac:dyDescent="0.3">
      <c r="A69" s="26" t="s">
        <v>17</v>
      </c>
      <c r="B69" s="46">
        <f>SUM(B6:B68)</f>
        <v>4991</v>
      </c>
      <c r="C69" s="47">
        <f>SUM(C6:C68)</f>
        <v>6927</v>
      </c>
      <c r="D69" s="46">
        <f>SUM(D6:D68)</f>
        <v>14607</v>
      </c>
      <c r="E69" s="47">
        <f>SUM(E6:E68)</f>
        <v>17352</v>
      </c>
      <c r="F69" s="48"/>
      <c r="G69" s="46">
        <f>SUM(G6:G68)</f>
        <v>-1936</v>
      </c>
      <c r="H69" s="47">
        <f>SUM(H6:H68)</f>
        <v>-2745</v>
      </c>
      <c r="I69" s="49">
        <f>IF(C69=0, 0, G69/C69)</f>
        <v>-0.2794860690053414</v>
      </c>
      <c r="J69" s="50">
        <f>IF(E69=0, 0, H69/E69)</f>
        <v>-0.15819502074688796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7"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7E35-EC99-45EF-9954-EA8EFB798ADD}">
  <sheetPr>
    <pageSetUpPr fitToPage="1"/>
  </sheetPr>
  <dimension ref="A1:H69"/>
  <sheetViews>
    <sheetView workbookViewId="0">
      <selection sqref="A1:L1"/>
    </sheetView>
  </sheetViews>
  <sheetFormatPr defaultRowHeight="12.5" x14ac:dyDescent="0.25"/>
  <cols>
    <col min="1" max="1" width="24.54296875" style="4" bestFit="1" customWidth="1"/>
    <col min="2" max="5" width="10.1796875" style="4" customWidth="1"/>
    <col min="6" max="6" width="1.7265625" style="4" customWidth="1"/>
    <col min="7" max="8" width="10.1796875" style="4" customWidth="1"/>
    <col min="9" max="256" width="8.7265625" style="4"/>
    <col min="257" max="257" width="19.7265625" style="4" customWidth="1"/>
    <col min="258" max="261" width="10.1796875" style="4" customWidth="1"/>
    <col min="262" max="262" width="1.7265625" style="4" customWidth="1"/>
    <col min="263" max="264" width="10.1796875" style="4" customWidth="1"/>
    <col min="265" max="512" width="8.7265625" style="4"/>
    <col min="513" max="513" width="19.7265625" style="4" customWidth="1"/>
    <col min="514" max="517" width="10.1796875" style="4" customWidth="1"/>
    <col min="518" max="518" width="1.7265625" style="4" customWidth="1"/>
    <col min="519" max="520" width="10.1796875" style="4" customWidth="1"/>
    <col min="521" max="768" width="8.7265625" style="4"/>
    <col min="769" max="769" width="19.7265625" style="4" customWidth="1"/>
    <col min="770" max="773" width="10.1796875" style="4" customWidth="1"/>
    <col min="774" max="774" width="1.7265625" style="4" customWidth="1"/>
    <col min="775" max="776" width="10.1796875" style="4" customWidth="1"/>
    <col min="777" max="1024" width="8.7265625" style="4"/>
    <col min="1025" max="1025" width="19.7265625" style="4" customWidth="1"/>
    <col min="1026" max="1029" width="10.1796875" style="4" customWidth="1"/>
    <col min="1030" max="1030" width="1.7265625" style="4" customWidth="1"/>
    <col min="1031" max="1032" width="10.1796875" style="4" customWidth="1"/>
    <col min="1033" max="1280" width="8.7265625" style="4"/>
    <col min="1281" max="1281" width="19.7265625" style="4" customWidth="1"/>
    <col min="1282" max="1285" width="10.1796875" style="4" customWidth="1"/>
    <col min="1286" max="1286" width="1.7265625" style="4" customWidth="1"/>
    <col min="1287" max="1288" width="10.1796875" style="4" customWidth="1"/>
    <col min="1289" max="1536" width="8.7265625" style="4"/>
    <col min="1537" max="1537" width="19.7265625" style="4" customWidth="1"/>
    <col min="1538" max="1541" width="10.1796875" style="4" customWidth="1"/>
    <col min="1542" max="1542" width="1.7265625" style="4" customWidth="1"/>
    <col min="1543" max="1544" width="10.1796875" style="4" customWidth="1"/>
    <col min="1545" max="1792" width="8.7265625" style="4"/>
    <col min="1793" max="1793" width="19.7265625" style="4" customWidth="1"/>
    <col min="1794" max="1797" width="10.1796875" style="4" customWidth="1"/>
    <col min="1798" max="1798" width="1.7265625" style="4" customWidth="1"/>
    <col min="1799" max="1800" width="10.1796875" style="4" customWidth="1"/>
    <col min="1801" max="2048" width="8.7265625" style="4"/>
    <col min="2049" max="2049" width="19.7265625" style="4" customWidth="1"/>
    <col min="2050" max="2053" width="10.1796875" style="4" customWidth="1"/>
    <col min="2054" max="2054" width="1.7265625" style="4" customWidth="1"/>
    <col min="2055" max="2056" width="10.1796875" style="4" customWidth="1"/>
    <col min="2057" max="2304" width="8.7265625" style="4"/>
    <col min="2305" max="2305" width="19.7265625" style="4" customWidth="1"/>
    <col min="2306" max="2309" width="10.1796875" style="4" customWidth="1"/>
    <col min="2310" max="2310" width="1.7265625" style="4" customWidth="1"/>
    <col min="2311" max="2312" width="10.1796875" style="4" customWidth="1"/>
    <col min="2313" max="2560" width="8.7265625" style="4"/>
    <col min="2561" max="2561" width="19.7265625" style="4" customWidth="1"/>
    <col min="2562" max="2565" width="10.1796875" style="4" customWidth="1"/>
    <col min="2566" max="2566" width="1.7265625" style="4" customWidth="1"/>
    <col min="2567" max="2568" width="10.1796875" style="4" customWidth="1"/>
    <col min="2569" max="2816" width="8.7265625" style="4"/>
    <col min="2817" max="2817" width="19.7265625" style="4" customWidth="1"/>
    <col min="2818" max="2821" width="10.1796875" style="4" customWidth="1"/>
    <col min="2822" max="2822" width="1.7265625" style="4" customWidth="1"/>
    <col min="2823" max="2824" width="10.1796875" style="4" customWidth="1"/>
    <col min="2825" max="3072" width="8.7265625" style="4"/>
    <col min="3073" max="3073" width="19.7265625" style="4" customWidth="1"/>
    <col min="3074" max="3077" width="10.1796875" style="4" customWidth="1"/>
    <col min="3078" max="3078" width="1.7265625" style="4" customWidth="1"/>
    <col min="3079" max="3080" width="10.1796875" style="4" customWidth="1"/>
    <col min="3081" max="3328" width="8.7265625" style="4"/>
    <col min="3329" max="3329" width="19.7265625" style="4" customWidth="1"/>
    <col min="3330" max="3333" width="10.1796875" style="4" customWidth="1"/>
    <col min="3334" max="3334" width="1.7265625" style="4" customWidth="1"/>
    <col min="3335" max="3336" width="10.1796875" style="4" customWidth="1"/>
    <col min="3337" max="3584" width="8.7265625" style="4"/>
    <col min="3585" max="3585" width="19.7265625" style="4" customWidth="1"/>
    <col min="3586" max="3589" width="10.1796875" style="4" customWidth="1"/>
    <col min="3590" max="3590" width="1.7265625" style="4" customWidth="1"/>
    <col min="3591" max="3592" width="10.1796875" style="4" customWidth="1"/>
    <col min="3593" max="3840" width="8.7265625" style="4"/>
    <col min="3841" max="3841" width="19.7265625" style="4" customWidth="1"/>
    <col min="3842" max="3845" width="10.1796875" style="4" customWidth="1"/>
    <col min="3846" max="3846" width="1.7265625" style="4" customWidth="1"/>
    <col min="3847" max="3848" width="10.1796875" style="4" customWidth="1"/>
    <col min="3849" max="4096" width="8.7265625" style="4"/>
    <col min="4097" max="4097" width="19.7265625" style="4" customWidth="1"/>
    <col min="4098" max="4101" width="10.1796875" style="4" customWidth="1"/>
    <col min="4102" max="4102" width="1.7265625" style="4" customWidth="1"/>
    <col min="4103" max="4104" width="10.1796875" style="4" customWidth="1"/>
    <col min="4105" max="4352" width="8.7265625" style="4"/>
    <col min="4353" max="4353" width="19.7265625" style="4" customWidth="1"/>
    <col min="4354" max="4357" width="10.1796875" style="4" customWidth="1"/>
    <col min="4358" max="4358" width="1.7265625" style="4" customWidth="1"/>
    <col min="4359" max="4360" width="10.1796875" style="4" customWidth="1"/>
    <col min="4361" max="4608" width="8.7265625" style="4"/>
    <col min="4609" max="4609" width="19.7265625" style="4" customWidth="1"/>
    <col min="4610" max="4613" width="10.1796875" style="4" customWidth="1"/>
    <col min="4614" max="4614" width="1.7265625" style="4" customWidth="1"/>
    <col min="4615" max="4616" width="10.1796875" style="4" customWidth="1"/>
    <col min="4617" max="4864" width="8.7265625" style="4"/>
    <col min="4865" max="4865" width="19.7265625" style="4" customWidth="1"/>
    <col min="4866" max="4869" width="10.1796875" style="4" customWidth="1"/>
    <col min="4870" max="4870" width="1.7265625" style="4" customWidth="1"/>
    <col min="4871" max="4872" width="10.1796875" style="4" customWidth="1"/>
    <col min="4873" max="5120" width="8.7265625" style="4"/>
    <col min="5121" max="5121" width="19.7265625" style="4" customWidth="1"/>
    <col min="5122" max="5125" width="10.1796875" style="4" customWidth="1"/>
    <col min="5126" max="5126" width="1.7265625" style="4" customWidth="1"/>
    <col min="5127" max="5128" width="10.1796875" style="4" customWidth="1"/>
    <col min="5129" max="5376" width="8.7265625" style="4"/>
    <col min="5377" max="5377" width="19.7265625" style="4" customWidth="1"/>
    <col min="5378" max="5381" width="10.1796875" style="4" customWidth="1"/>
    <col min="5382" max="5382" width="1.7265625" style="4" customWidth="1"/>
    <col min="5383" max="5384" width="10.1796875" style="4" customWidth="1"/>
    <col min="5385" max="5632" width="8.7265625" style="4"/>
    <col min="5633" max="5633" width="19.7265625" style="4" customWidth="1"/>
    <col min="5634" max="5637" width="10.1796875" style="4" customWidth="1"/>
    <col min="5638" max="5638" width="1.7265625" style="4" customWidth="1"/>
    <col min="5639" max="5640" width="10.1796875" style="4" customWidth="1"/>
    <col min="5641" max="5888" width="8.7265625" style="4"/>
    <col min="5889" max="5889" width="19.7265625" style="4" customWidth="1"/>
    <col min="5890" max="5893" width="10.1796875" style="4" customWidth="1"/>
    <col min="5894" max="5894" width="1.7265625" style="4" customWidth="1"/>
    <col min="5895" max="5896" width="10.1796875" style="4" customWidth="1"/>
    <col min="5897" max="6144" width="8.7265625" style="4"/>
    <col min="6145" max="6145" width="19.7265625" style="4" customWidth="1"/>
    <col min="6146" max="6149" width="10.1796875" style="4" customWidth="1"/>
    <col min="6150" max="6150" width="1.7265625" style="4" customWidth="1"/>
    <col min="6151" max="6152" width="10.1796875" style="4" customWidth="1"/>
    <col min="6153" max="6400" width="8.7265625" style="4"/>
    <col min="6401" max="6401" width="19.7265625" style="4" customWidth="1"/>
    <col min="6402" max="6405" width="10.1796875" style="4" customWidth="1"/>
    <col min="6406" max="6406" width="1.7265625" style="4" customWidth="1"/>
    <col min="6407" max="6408" width="10.1796875" style="4" customWidth="1"/>
    <col min="6409" max="6656" width="8.7265625" style="4"/>
    <col min="6657" max="6657" width="19.7265625" style="4" customWidth="1"/>
    <col min="6658" max="6661" width="10.1796875" style="4" customWidth="1"/>
    <col min="6662" max="6662" width="1.7265625" style="4" customWidth="1"/>
    <col min="6663" max="6664" width="10.1796875" style="4" customWidth="1"/>
    <col min="6665" max="6912" width="8.7265625" style="4"/>
    <col min="6913" max="6913" width="19.7265625" style="4" customWidth="1"/>
    <col min="6914" max="6917" width="10.1796875" style="4" customWidth="1"/>
    <col min="6918" max="6918" width="1.7265625" style="4" customWidth="1"/>
    <col min="6919" max="6920" width="10.1796875" style="4" customWidth="1"/>
    <col min="6921" max="7168" width="8.7265625" style="4"/>
    <col min="7169" max="7169" width="19.7265625" style="4" customWidth="1"/>
    <col min="7170" max="7173" width="10.1796875" style="4" customWidth="1"/>
    <col min="7174" max="7174" width="1.7265625" style="4" customWidth="1"/>
    <col min="7175" max="7176" width="10.1796875" style="4" customWidth="1"/>
    <col min="7177" max="7424" width="8.7265625" style="4"/>
    <col min="7425" max="7425" width="19.7265625" style="4" customWidth="1"/>
    <col min="7426" max="7429" width="10.1796875" style="4" customWidth="1"/>
    <col min="7430" max="7430" width="1.7265625" style="4" customWidth="1"/>
    <col min="7431" max="7432" width="10.1796875" style="4" customWidth="1"/>
    <col min="7433" max="7680" width="8.7265625" style="4"/>
    <col min="7681" max="7681" width="19.7265625" style="4" customWidth="1"/>
    <col min="7682" max="7685" width="10.1796875" style="4" customWidth="1"/>
    <col min="7686" max="7686" width="1.7265625" style="4" customWidth="1"/>
    <col min="7687" max="7688" width="10.1796875" style="4" customWidth="1"/>
    <col min="7689" max="7936" width="8.7265625" style="4"/>
    <col min="7937" max="7937" width="19.7265625" style="4" customWidth="1"/>
    <col min="7938" max="7941" width="10.1796875" style="4" customWidth="1"/>
    <col min="7942" max="7942" width="1.7265625" style="4" customWidth="1"/>
    <col min="7943" max="7944" width="10.1796875" style="4" customWidth="1"/>
    <col min="7945" max="8192" width="8.7265625" style="4"/>
    <col min="8193" max="8193" width="19.7265625" style="4" customWidth="1"/>
    <col min="8194" max="8197" width="10.1796875" style="4" customWidth="1"/>
    <col min="8198" max="8198" width="1.7265625" style="4" customWidth="1"/>
    <col min="8199" max="8200" width="10.1796875" style="4" customWidth="1"/>
    <col min="8201" max="8448" width="8.7265625" style="4"/>
    <col min="8449" max="8449" width="19.7265625" style="4" customWidth="1"/>
    <col min="8450" max="8453" width="10.1796875" style="4" customWidth="1"/>
    <col min="8454" max="8454" width="1.7265625" style="4" customWidth="1"/>
    <col min="8455" max="8456" width="10.1796875" style="4" customWidth="1"/>
    <col min="8457" max="8704" width="8.7265625" style="4"/>
    <col min="8705" max="8705" width="19.7265625" style="4" customWidth="1"/>
    <col min="8706" max="8709" width="10.1796875" style="4" customWidth="1"/>
    <col min="8710" max="8710" width="1.7265625" style="4" customWidth="1"/>
    <col min="8711" max="8712" width="10.1796875" style="4" customWidth="1"/>
    <col min="8713" max="8960" width="8.7265625" style="4"/>
    <col min="8961" max="8961" width="19.7265625" style="4" customWidth="1"/>
    <col min="8962" max="8965" width="10.1796875" style="4" customWidth="1"/>
    <col min="8966" max="8966" width="1.7265625" style="4" customWidth="1"/>
    <col min="8967" max="8968" width="10.1796875" style="4" customWidth="1"/>
    <col min="8969" max="9216" width="8.7265625" style="4"/>
    <col min="9217" max="9217" width="19.7265625" style="4" customWidth="1"/>
    <col min="9218" max="9221" width="10.1796875" style="4" customWidth="1"/>
    <col min="9222" max="9222" width="1.7265625" style="4" customWidth="1"/>
    <col min="9223" max="9224" width="10.1796875" style="4" customWidth="1"/>
    <col min="9225" max="9472" width="8.7265625" style="4"/>
    <col min="9473" max="9473" width="19.7265625" style="4" customWidth="1"/>
    <col min="9474" max="9477" width="10.1796875" style="4" customWidth="1"/>
    <col min="9478" max="9478" width="1.7265625" style="4" customWidth="1"/>
    <col min="9479" max="9480" width="10.1796875" style="4" customWidth="1"/>
    <col min="9481" max="9728" width="8.7265625" style="4"/>
    <col min="9729" max="9729" width="19.7265625" style="4" customWidth="1"/>
    <col min="9730" max="9733" width="10.1796875" style="4" customWidth="1"/>
    <col min="9734" max="9734" width="1.7265625" style="4" customWidth="1"/>
    <col min="9735" max="9736" width="10.1796875" style="4" customWidth="1"/>
    <col min="9737" max="9984" width="8.7265625" style="4"/>
    <col min="9985" max="9985" width="19.7265625" style="4" customWidth="1"/>
    <col min="9986" max="9989" width="10.1796875" style="4" customWidth="1"/>
    <col min="9990" max="9990" width="1.7265625" style="4" customWidth="1"/>
    <col min="9991" max="9992" width="10.1796875" style="4" customWidth="1"/>
    <col min="9993" max="10240" width="8.7265625" style="4"/>
    <col min="10241" max="10241" width="19.7265625" style="4" customWidth="1"/>
    <col min="10242" max="10245" width="10.1796875" style="4" customWidth="1"/>
    <col min="10246" max="10246" width="1.7265625" style="4" customWidth="1"/>
    <col min="10247" max="10248" width="10.1796875" style="4" customWidth="1"/>
    <col min="10249" max="10496" width="8.7265625" style="4"/>
    <col min="10497" max="10497" width="19.7265625" style="4" customWidth="1"/>
    <col min="10498" max="10501" width="10.1796875" style="4" customWidth="1"/>
    <col min="10502" max="10502" width="1.7265625" style="4" customWidth="1"/>
    <col min="10503" max="10504" width="10.1796875" style="4" customWidth="1"/>
    <col min="10505" max="10752" width="8.7265625" style="4"/>
    <col min="10753" max="10753" width="19.7265625" style="4" customWidth="1"/>
    <col min="10754" max="10757" width="10.1796875" style="4" customWidth="1"/>
    <col min="10758" max="10758" width="1.7265625" style="4" customWidth="1"/>
    <col min="10759" max="10760" width="10.1796875" style="4" customWidth="1"/>
    <col min="10761" max="11008" width="8.7265625" style="4"/>
    <col min="11009" max="11009" width="19.7265625" style="4" customWidth="1"/>
    <col min="11010" max="11013" width="10.1796875" style="4" customWidth="1"/>
    <col min="11014" max="11014" width="1.7265625" style="4" customWidth="1"/>
    <col min="11015" max="11016" width="10.1796875" style="4" customWidth="1"/>
    <col min="11017" max="11264" width="8.7265625" style="4"/>
    <col min="11265" max="11265" width="19.7265625" style="4" customWidth="1"/>
    <col min="11266" max="11269" width="10.1796875" style="4" customWidth="1"/>
    <col min="11270" max="11270" width="1.7265625" style="4" customWidth="1"/>
    <col min="11271" max="11272" width="10.1796875" style="4" customWidth="1"/>
    <col min="11273" max="11520" width="8.7265625" style="4"/>
    <col min="11521" max="11521" width="19.7265625" style="4" customWidth="1"/>
    <col min="11522" max="11525" width="10.1796875" style="4" customWidth="1"/>
    <col min="11526" max="11526" width="1.7265625" style="4" customWidth="1"/>
    <col min="11527" max="11528" width="10.1796875" style="4" customWidth="1"/>
    <col min="11529" max="11776" width="8.7265625" style="4"/>
    <col min="11777" max="11777" width="19.7265625" style="4" customWidth="1"/>
    <col min="11778" max="11781" width="10.1796875" style="4" customWidth="1"/>
    <col min="11782" max="11782" width="1.7265625" style="4" customWidth="1"/>
    <col min="11783" max="11784" width="10.1796875" style="4" customWidth="1"/>
    <col min="11785" max="12032" width="8.7265625" style="4"/>
    <col min="12033" max="12033" width="19.7265625" style="4" customWidth="1"/>
    <col min="12034" max="12037" width="10.1796875" style="4" customWidth="1"/>
    <col min="12038" max="12038" width="1.7265625" style="4" customWidth="1"/>
    <col min="12039" max="12040" width="10.1796875" style="4" customWidth="1"/>
    <col min="12041" max="12288" width="8.7265625" style="4"/>
    <col min="12289" max="12289" width="19.7265625" style="4" customWidth="1"/>
    <col min="12290" max="12293" width="10.1796875" style="4" customWidth="1"/>
    <col min="12294" max="12294" width="1.7265625" style="4" customWidth="1"/>
    <col min="12295" max="12296" width="10.1796875" style="4" customWidth="1"/>
    <col min="12297" max="12544" width="8.7265625" style="4"/>
    <col min="12545" max="12545" width="19.7265625" style="4" customWidth="1"/>
    <col min="12546" max="12549" width="10.1796875" style="4" customWidth="1"/>
    <col min="12550" max="12550" width="1.7265625" style="4" customWidth="1"/>
    <col min="12551" max="12552" width="10.1796875" style="4" customWidth="1"/>
    <col min="12553" max="12800" width="8.7265625" style="4"/>
    <col min="12801" max="12801" width="19.7265625" style="4" customWidth="1"/>
    <col min="12802" max="12805" width="10.1796875" style="4" customWidth="1"/>
    <col min="12806" max="12806" width="1.7265625" style="4" customWidth="1"/>
    <col min="12807" max="12808" width="10.1796875" style="4" customWidth="1"/>
    <col min="12809" max="13056" width="8.7265625" style="4"/>
    <col min="13057" max="13057" width="19.7265625" style="4" customWidth="1"/>
    <col min="13058" max="13061" width="10.1796875" style="4" customWidth="1"/>
    <col min="13062" max="13062" width="1.7265625" style="4" customWidth="1"/>
    <col min="13063" max="13064" width="10.1796875" style="4" customWidth="1"/>
    <col min="13065" max="13312" width="8.7265625" style="4"/>
    <col min="13313" max="13313" width="19.7265625" style="4" customWidth="1"/>
    <col min="13314" max="13317" width="10.1796875" style="4" customWidth="1"/>
    <col min="13318" max="13318" width="1.7265625" style="4" customWidth="1"/>
    <col min="13319" max="13320" width="10.1796875" style="4" customWidth="1"/>
    <col min="13321" max="13568" width="8.7265625" style="4"/>
    <col min="13569" max="13569" width="19.7265625" style="4" customWidth="1"/>
    <col min="13570" max="13573" width="10.1796875" style="4" customWidth="1"/>
    <col min="13574" max="13574" width="1.7265625" style="4" customWidth="1"/>
    <col min="13575" max="13576" width="10.1796875" style="4" customWidth="1"/>
    <col min="13577" max="13824" width="8.7265625" style="4"/>
    <col min="13825" max="13825" width="19.7265625" style="4" customWidth="1"/>
    <col min="13826" max="13829" width="10.1796875" style="4" customWidth="1"/>
    <col min="13830" max="13830" width="1.7265625" style="4" customWidth="1"/>
    <col min="13831" max="13832" width="10.1796875" style="4" customWidth="1"/>
    <col min="13833" max="14080" width="8.7265625" style="4"/>
    <col min="14081" max="14081" width="19.7265625" style="4" customWidth="1"/>
    <col min="14082" max="14085" width="10.1796875" style="4" customWidth="1"/>
    <col min="14086" max="14086" width="1.7265625" style="4" customWidth="1"/>
    <col min="14087" max="14088" width="10.1796875" style="4" customWidth="1"/>
    <col min="14089" max="14336" width="8.7265625" style="4"/>
    <col min="14337" max="14337" width="19.7265625" style="4" customWidth="1"/>
    <col min="14338" max="14341" width="10.1796875" style="4" customWidth="1"/>
    <col min="14342" max="14342" width="1.7265625" style="4" customWidth="1"/>
    <col min="14343" max="14344" width="10.1796875" style="4" customWidth="1"/>
    <col min="14345" max="14592" width="8.7265625" style="4"/>
    <col min="14593" max="14593" width="19.7265625" style="4" customWidth="1"/>
    <col min="14594" max="14597" width="10.1796875" style="4" customWidth="1"/>
    <col min="14598" max="14598" width="1.7265625" style="4" customWidth="1"/>
    <col min="14599" max="14600" width="10.1796875" style="4" customWidth="1"/>
    <col min="14601" max="14848" width="8.7265625" style="4"/>
    <col min="14849" max="14849" width="19.7265625" style="4" customWidth="1"/>
    <col min="14850" max="14853" width="10.1796875" style="4" customWidth="1"/>
    <col min="14854" max="14854" width="1.7265625" style="4" customWidth="1"/>
    <col min="14855" max="14856" width="10.1796875" style="4" customWidth="1"/>
    <col min="14857" max="15104" width="8.7265625" style="4"/>
    <col min="15105" max="15105" width="19.7265625" style="4" customWidth="1"/>
    <col min="15106" max="15109" width="10.1796875" style="4" customWidth="1"/>
    <col min="15110" max="15110" width="1.7265625" style="4" customWidth="1"/>
    <col min="15111" max="15112" width="10.1796875" style="4" customWidth="1"/>
    <col min="15113" max="15360" width="8.7265625" style="4"/>
    <col min="15361" max="15361" width="19.7265625" style="4" customWidth="1"/>
    <col min="15362" max="15365" width="10.1796875" style="4" customWidth="1"/>
    <col min="15366" max="15366" width="1.7265625" style="4" customWidth="1"/>
    <col min="15367" max="15368" width="10.1796875" style="4" customWidth="1"/>
    <col min="15369" max="15616" width="8.7265625" style="4"/>
    <col min="15617" max="15617" width="19.7265625" style="4" customWidth="1"/>
    <col min="15618" max="15621" width="10.1796875" style="4" customWidth="1"/>
    <col min="15622" max="15622" width="1.7265625" style="4" customWidth="1"/>
    <col min="15623" max="15624" width="10.1796875" style="4" customWidth="1"/>
    <col min="15625" max="15872" width="8.7265625" style="4"/>
    <col min="15873" max="15873" width="19.7265625" style="4" customWidth="1"/>
    <col min="15874" max="15877" width="10.1796875" style="4" customWidth="1"/>
    <col min="15878" max="15878" width="1.7265625" style="4" customWidth="1"/>
    <col min="15879" max="15880" width="10.1796875" style="4" customWidth="1"/>
    <col min="15881" max="16128" width="8.7265625" style="4"/>
    <col min="16129" max="16129" width="19.7265625" style="4" customWidth="1"/>
    <col min="16130" max="16133" width="10.1796875" style="4" customWidth="1"/>
    <col min="16134" max="16134" width="1.7265625" style="4" customWidth="1"/>
    <col min="16135" max="16136" width="10.1796875" style="4" customWidth="1"/>
    <col min="16137" max="16384" width="8.7265625" style="4"/>
  </cols>
  <sheetData>
    <row r="1" spans="1:8" ht="20" x14ac:dyDescent="0.4">
      <c r="A1" s="68" t="s">
        <v>19</v>
      </c>
      <c r="B1" s="69" t="s">
        <v>111</v>
      </c>
      <c r="C1" s="70"/>
      <c r="D1" s="70"/>
      <c r="E1" s="70"/>
      <c r="F1" s="70"/>
      <c r="G1" s="70"/>
      <c r="H1" s="70"/>
    </row>
    <row r="2" spans="1:8" ht="20" x14ac:dyDescent="0.4">
      <c r="A2" s="68" t="s">
        <v>21</v>
      </c>
      <c r="B2" s="71" t="s">
        <v>3</v>
      </c>
      <c r="C2" s="5"/>
      <c r="D2" s="5"/>
      <c r="E2" s="5"/>
      <c r="F2" s="5"/>
      <c r="G2" s="5"/>
      <c r="H2" s="5"/>
    </row>
    <row r="4" spans="1:8" ht="13" x14ac:dyDescent="0.3">
      <c r="A4" s="96"/>
      <c r="B4" s="22" t="s">
        <v>4</v>
      </c>
      <c r="C4" s="23"/>
      <c r="D4" s="22" t="s">
        <v>5</v>
      </c>
      <c r="E4" s="23"/>
      <c r="F4" s="24"/>
      <c r="G4" s="22" t="s">
        <v>112</v>
      </c>
      <c r="H4" s="23"/>
    </row>
    <row r="5" spans="1:8" ht="13" x14ac:dyDescent="0.3">
      <c r="A5" s="26" t="s">
        <v>7</v>
      </c>
      <c r="B5" s="27">
        <f>VALUE(RIGHT(B2, 4))</f>
        <v>2020</v>
      </c>
      <c r="C5" s="28">
        <f>B5-1</f>
        <v>2019</v>
      </c>
      <c r="D5" s="27">
        <f>B5</f>
        <v>2020</v>
      </c>
      <c r="E5" s="28">
        <f>C5</f>
        <v>2019</v>
      </c>
      <c r="F5" s="29"/>
      <c r="G5" s="27" t="s">
        <v>8</v>
      </c>
      <c r="H5" s="28" t="s">
        <v>5</v>
      </c>
    </row>
    <row r="6" spans="1:8" ht="14.5" x14ac:dyDescent="0.35">
      <c r="A6" s="34" t="s">
        <v>49</v>
      </c>
      <c r="B6" s="97">
        <v>8.0144259667401296E-2</v>
      </c>
      <c r="C6" s="98">
        <v>0.14436263894904</v>
      </c>
      <c r="D6" s="97">
        <v>0.10953652358458299</v>
      </c>
      <c r="E6" s="98">
        <v>0.12678653757491901</v>
      </c>
      <c r="F6" s="99"/>
      <c r="G6" s="100">
        <f t="shared" ref="G6:G67" si="0">B6-C6</f>
        <v>-6.4218379281638704E-2</v>
      </c>
      <c r="H6" s="101">
        <f t="shared" ref="H6:H67" si="1">D6-E6</f>
        <v>-1.7250013990336016E-2</v>
      </c>
    </row>
    <row r="7" spans="1:8" ht="14.5" x14ac:dyDescent="0.35">
      <c r="A7" s="34" t="s">
        <v>50</v>
      </c>
      <c r="B7" s="97">
        <v>0</v>
      </c>
      <c r="C7" s="98">
        <v>0</v>
      </c>
      <c r="D7" s="97">
        <v>0</v>
      </c>
      <c r="E7" s="98">
        <v>5.76302443522361E-3</v>
      </c>
      <c r="F7" s="99"/>
      <c r="G7" s="100">
        <f t="shared" si="0"/>
        <v>0</v>
      </c>
      <c r="H7" s="101">
        <f t="shared" si="1"/>
        <v>-5.76302443522361E-3</v>
      </c>
    </row>
    <row r="8" spans="1:8" ht="14.5" x14ac:dyDescent="0.35">
      <c r="A8" s="34" t="s">
        <v>51</v>
      </c>
      <c r="B8" s="97">
        <v>0</v>
      </c>
      <c r="C8" s="98">
        <v>1.4436263894904001E-2</v>
      </c>
      <c r="D8" s="97">
        <v>1.3692065448072801E-2</v>
      </c>
      <c r="E8" s="98">
        <v>5.76302443522361E-3</v>
      </c>
      <c r="F8" s="99"/>
      <c r="G8" s="100">
        <f t="shared" si="0"/>
        <v>-1.4436263894904001E-2</v>
      </c>
      <c r="H8" s="101">
        <f t="shared" si="1"/>
        <v>7.9290410128491917E-3</v>
      </c>
    </row>
    <row r="9" spans="1:8" ht="14.5" x14ac:dyDescent="0.35">
      <c r="A9" s="34" t="s">
        <v>52</v>
      </c>
      <c r="B9" s="97">
        <v>0.480865558004408</v>
      </c>
      <c r="C9" s="98">
        <v>0.77955825032481596</v>
      </c>
      <c r="D9" s="97">
        <v>0.83521599233244304</v>
      </c>
      <c r="E9" s="98">
        <v>0.90479483633010593</v>
      </c>
      <c r="F9" s="99"/>
      <c r="G9" s="100">
        <f t="shared" si="0"/>
        <v>-0.29869269232040796</v>
      </c>
      <c r="H9" s="101">
        <f t="shared" si="1"/>
        <v>-6.9578843997662898E-2</v>
      </c>
    </row>
    <row r="10" spans="1:8" ht="14.5" x14ac:dyDescent="0.35">
      <c r="A10" s="34" t="s">
        <v>53</v>
      </c>
      <c r="B10" s="97">
        <v>0</v>
      </c>
      <c r="C10" s="98">
        <v>1.4436263894904001E-2</v>
      </c>
      <c r="D10" s="97">
        <v>1.3692065448072801E-2</v>
      </c>
      <c r="E10" s="98">
        <v>2.8815122176118001E-2</v>
      </c>
      <c r="F10" s="99"/>
      <c r="G10" s="100">
        <f t="shared" si="0"/>
        <v>-1.4436263894904001E-2</v>
      </c>
      <c r="H10" s="101">
        <f t="shared" si="1"/>
        <v>-1.51230567280452E-2</v>
      </c>
    </row>
    <row r="11" spans="1:8" ht="14.5" x14ac:dyDescent="0.35">
      <c r="A11" s="34" t="s">
        <v>54</v>
      </c>
      <c r="B11" s="97">
        <v>0.74133440192346201</v>
      </c>
      <c r="C11" s="98">
        <v>0.59188681969106394</v>
      </c>
      <c r="D11" s="97">
        <v>1.04744300677757</v>
      </c>
      <c r="E11" s="98">
        <v>0.95089903181189495</v>
      </c>
      <c r="F11" s="99"/>
      <c r="G11" s="100">
        <f t="shared" si="0"/>
        <v>0.14944758223239807</v>
      </c>
      <c r="H11" s="101">
        <f t="shared" si="1"/>
        <v>9.6543974965675017E-2</v>
      </c>
    </row>
    <row r="12" spans="1:8" ht="14.5" x14ac:dyDescent="0.35">
      <c r="A12" s="34" t="s">
        <v>55</v>
      </c>
      <c r="B12" s="97">
        <v>2.00360649168503E-2</v>
      </c>
      <c r="C12" s="98">
        <v>0</v>
      </c>
      <c r="D12" s="97">
        <v>4.7922229068254898E-2</v>
      </c>
      <c r="E12" s="98">
        <v>1.1526048870447199E-2</v>
      </c>
      <c r="F12" s="99"/>
      <c r="G12" s="100">
        <f t="shared" si="0"/>
        <v>2.00360649168503E-2</v>
      </c>
      <c r="H12" s="101">
        <f t="shared" si="1"/>
        <v>3.6396180197807701E-2</v>
      </c>
    </row>
    <row r="13" spans="1:8" ht="14.5" x14ac:dyDescent="0.35">
      <c r="A13" s="34" t="s">
        <v>56</v>
      </c>
      <c r="B13" s="97">
        <v>0</v>
      </c>
      <c r="C13" s="98">
        <v>0</v>
      </c>
      <c r="D13" s="97">
        <v>6.8460327240364204E-3</v>
      </c>
      <c r="E13" s="98">
        <v>0</v>
      </c>
      <c r="F13" s="99"/>
      <c r="G13" s="100">
        <f t="shared" si="0"/>
        <v>0</v>
      </c>
      <c r="H13" s="101">
        <f t="shared" si="1"/>
        <v>6.8460327240364204E-3</v>
      </c>
    </row>
    <row r="14" spans="1:8" ht="14.5" x14ac:dyDescent="0.35">
      <c r="A14" s="34" t="s">
        <v>57</v>
      </c>
      <c r="B14" s="97">
        <v>2.00360649168503E-2</v>
      </c>
      <c r="C14" s="98">
        <v>0</v>
      </c>
      <c r="D14" s="97">
        <v>1.3692065448072801E-2</v>
      </c>
      <c r="E14" s="98">
        <v>1.1526048870447199E-2</v>
      </c>
      <c r="F14" s="99"/>
      <c r="G14" s="100">
        <f t="shared" si="0"/>
        <v>2.00360649168503E-2</v>
      </c>
      <c r="H14" s="101">
        <f t="shared" si="1"/>
        <v>2.1660165776256016E-3</v>
      </c>
    </row>
    <row r="15" spans="1:8" ht="14.5" x14ac:dyDescent="0.35">
      <c r="A15" s="34" t="s">
        <v>58</v>
      </c>
      <c r="B15" s="97">
        <v>0.10018032458425201</v>
      </c>
      <c r="C15" s="98">
        <v>5.7745055579616004E-2</v>
      </c>
      <c r="D15" s="97">
        <v>7.5306359964400604E-2</v>
      </c>
      <c r="E15" s="98">
        <v>0.103734439834025</v>
      </c>
      <c r="F15" s="99"/>
      <c r="G15" s="100">
        <f t="shared" si="0"/>
        <v>4.2435269004636005E-2</v>
      </c>
      <c r="H15" s="101">
        <f t="shared" si="1"/>
        <v>-2.8428079869624395E-2</v>
      </c>
    </row>
    <row r="16" spans="1:8" ht="14.5" x14ac:dyDescent="0.35">
      <c r="A16" s="34" t="s">
        <v>59</v>
      </c>
      <c r="B16" s="97">
        <v>2.00360649168503E-2</v>
      </c>
      <c r="C16" s="98">
        <v>8.6617583369424003E-2</v>
      </c>
      <c r="D16" s="97">
        <v>3.4230163620182094E-2</v>
      </c>
      <c r="E16" s="98">
        <v>5.1867219917012403E-2</v>
      </c>
      <c r="F16" s="99"/>
      <c r="G16" s="100">
        <f t="shared" si="0"/>
        <v>-6.6581518452573707E-2</v>
      </c>
      <c r="H16" s="101">
        <f t="shared" si="1"/>
        <v>-1.7637056296830309E-2</v>
      </c>
    </row>
    <row r="17" spans="1:8" ht="14.5" x14ac:dyDescent="0.35">
      <c r="A17" s="34" t="s">
        <v>60</v>
      </c>
      <c r="B17" s="97">
        <v>5.3696653977158899</v>
      </c>
      <c r="C17" s="98">
        <v>6.19315721091382</v>
      </c>
      <c r="D17" s="97">
        <v>5.9286643390155405</v>
      </c>
      <c r="E17" s="98">
        <v>5.94744121715076</v>
      </c>
      <c r="F17" s="99"/>
      <c r="G17" s="100">
        <f t="shared" si="0"/>
        <v>-0.82349181319793008</v>
      </c>
      <c r="H17" s="101">
        <f t="shared" si="1"/>
        <v>-1.8776878135219555E-2</v>
      </c>
    </row>
    <row r="18" spans="1:8" ht="14.5" x14ac:dyDescent="0.35">
      <c r="A18" s="34" t="s">
        <v>61</v>
      </c>
      <c r="B18" s="97">
        <v>0.220396714085354</v>
      </c>
      <c r="C18" s="98">
        <v>7.218131947452E-2</v>
      </c>
      <c r="D18" s="97">
        <v>0.13007462175669199</v>
      </c>
      <c r="E18" s="98">
        <v>6.3393268787459711E-2</v>
      </c>
      <c r="F18" s="99"/>
      <c r="G18" s="100">
        <f t="shared" si="0"/>
        <v>0.14821539461083399</v>
      </c>
      <c r="H18" s="101">
        <f t="shared" si="1"/>
        <v>6.6681352969232277E-2</v>
      </c>
    </row>
    <row r="19" spans="1:8" ht="14.5" x14ac:dyDescent="0.35">
      <c r="A19" s="34" t="s">
        <v>62</v>
      </c>
      <c r="B19" s="97">
        <v>0.140252454417952</v>
      </c>
      <c r="C19" s="98">
        <v>4.3308791684712002E-2</v>
      </c>
      <c r="D19" s="97">
        <v>0.18484288354898298</v>
      </c>
      <c r="E19" s="98">
        <v>4.0341171046565205E-2</v>
      </c>
      <c r="F19" s="99"/>
      <c r="G19" s="100">
        <f t="shared" si="0"/>
        <v>9.694366273324001E-2</v>
      </c>
      <c r="H19" s="101">
        <f t="shared" si="1"/>
        <v>0.14450171250241778</v>
      </c>
    </row>
    <row r="20" spans="1:8" ht="14.5" x14ac:dyDescent="0.35">
      <c r="A20" s="34" t="s">
        <v>63</v>
      </c>
      <c r="B20" s="97">
        <v>8.2548587457423395</v>
      </c>
      <c r="C20" s="98">
        <v>3.5801934459361902</v>
      </c>
      <c r="D20" s="97">
        <v>5.2303690011638304</v>
      </c>
      <c r="E20" s="98">
        <v>4.72568003688336</v>
      </c>
      <c r="F20" s="99"/>
      <c r="G20" s="100">
        <f t="shared" si="0"/>
        <v>4.6746652998061489</v>
      </c>
      <c r="H20" s="101">
        <f t="shared" si="1"/>
        <v>0.50468896428047039</v>
      </c>
    </row>
    <row r="21" spans="1:8" ht="14.5" x14ac:dyDescent="0.35">
      <c r="A21" s="34" t="s">
        <v>64</v>
      </c>
      <c r="B21" s="97">
        <v>2.3842917251051898</v>
      </c>
      <c r="C21" s="98">
        <v>3.5224483903565798</v>
      </c>
      <c r="D21" s="97">
        <v>3.4572465256383897</v>
      </c>
      <c r="E21" s="98">
        <v>3.9361456892577205</v>
      </c>
      <c r="F21" s="99"/>
      <c r="G21" s="100">
        <f t="shared" si="0"/>
        <v>-1.1381566652513899</v>
      </c>
      <c r="H21" s="101">
        <f t="shared" si="1"/>
        <v>-0.47889916361933071</v>
      </c>
    </row>
    <row r="22" spans="1:8" ht="14.5" x14ac:dyDescent="0.35">
      <c r="A22" s="34" t="s">
        <v>65</v>
      </c>
      <c r="B22" s="97">
        <v>5.4097375275495896</v>
      </c>
      <c r="C22" s="98">
        <v>4.2586978489966798</v>
      </c>
      <c r="D22" s="97">
        <v>5.3604436229205206</v>
      </c>
      <c r="E22" s="98">
        <v>5.4806362378976496</v>
      </c>
      <c r="F22" s="99"/>
      <c r="G22" s="100">
        <f t="shared" si="0"/>
        <v>1.1510396785529098</v>
      </c>
      <c r="H22" s="101">
        <f t="shared" si="1"/>
        <v>-0.12019261497712908</v>
      </c>
    </row>
    <row r="23" spans="1:8" ht="14.5" x14ac:dyDescent="0.35">
      <c r="A23" s="34" t="s">
        <v>66</v>
      </c>
      <c r="B23" s="97">
        <v>0</v>
      </c>
      <c r="C23" s="98">
        <v>0</v>
      </c>
      <c r="D23" s="97">
        <v>0</v>
      </c>
      <c r="E23" s="98">
        <v>1.72890733056708E-2</v>
      </c>
      <c r="F23" s="99"/>
      <c r="G23" s="100">
        <f t="shared" si="0"/>
        <v>0</v>
      </c>
      <c r="H23" s="101">
        <f t="shared" si="1"/>
        <v>-1.72890733056708E-2</v>
      </c>
    </row>
    <row r="24" spans="1:8" ht="14.5" x14ac:dyDescent="0.35">
      <c r="A24" s="34" t="s">
        <v>67</v>
      </c>
      <c r="B24" s="97">
        <v>2.52454417952314</v>
      </c>
      <c r="C24" s="98">
        <v>2.9449978345604197</v>
      </c>
      <c r="D24" s="97">
        <v>2.1291161771753297</v>
      </c>
      <c r="E24" s="98">
        <v>2.3570769940064502</v>
      </c>
      <c r="F24" s="99"/>
      <c r="G24" s="100">
        <f t="shared" si="0"/>
        <v>-0.42045365503727972</v>
      </c>
      <c r="H24" s="101">
        <f t="shared" si="1"/>
        <v>-0.22796081683112046</v>
      </c>
    </row>
    <row r="25" spans="1:8" ht="14.5" x14ac:dyDescent="0.35">
      <c r="A25" s="34" t="s">
        <v>68</v>
      </c>
      <c r="B25" s="97">
        <v>0.10018032458425201</v>
      </c>
      <c r="C25" s="98">
        <v>8.6617583369424003E-2</v>
      </c>
      <c r="D25" s="97">
        <v>8.2152392688437006E-2</v>
      </c>
      <c r="E25" s="98">
        <v>9.2208390963577705E-2</v>
      </c>
      <c r="F25" s="99"/>
      <c r="G25" s="100">
        <f t="shared" si="0"/>
        <v>1.3562741214828006E-2</v>
      </c>
      <c r="H25" s="101">
        <f t="shared" si="1"/>
        <v>-1.0055998275140698E-2</v>
      </c>
    </row>
    <row r="26" spans="1:8" ht="14.5" x14ac:dyDescent="0.35">
      <c r="A26" s="34" t="s">
        <v>69</v>
      </c>
      <c r="B26" s="97">
        <v>0.140252454417952</v>
      </c>
      <c r="C26" s="98">
        <v>0.31759780568788798</v>
      </c>
      <c r="D26" s="97">
        <v>0.10953652358458299</v>
      </c>
      <c r="E26" s="98">
        <v>0.23628400184416803</v>
      </c>
      <c r="F26" s="99"/>
      <c r="G26" s="100">
        <f t="shared" si="0"/>
        <v>-0.17734535126993597</v>
      </c>
      <c r="H26" s="101">
        <f t="shared" si="1"/>
        <v>-0.12674747825958504</v>
      </c>
    </row>
    <row r="27" spans="1:8" ht="14.5" x14ac:dyDescent="0.35">
      <c r="A27" s="34" t="s">
        <v>70</v>
      </c>
      <c r="B27" s="97">
        <v>0.34061310358645602</v>
      </c>
      <c r="C27" s="98">
        <v>0.28872527789808</v>
      </c>
      <c r="D27" s="97">
        <v>0.39706989799411202</v>
      </c>
      <c r="E27" s="98">
        <v>0.29967727063162702</v>
      </c>
      <c r="F27" s="99"/>
      <c r="G27" s="100">
        <f t="shared" si="0"/>
        <v>5.1887825688376021E-2</v>
      </c>
      <c r="H27" s="101">
        <f t="shared" si="1"/>
        <v>9.7392627362484996E-2</v>
      </c>
    </row>
    <row r="28" spans="1:8" ht="14.5" x14ac:dyDescent="0.35">
      <c r="A28" s="34" t="s">
        <v>71</v>
      </c>
      <c r="B28" s="97">
        <v>5.3095572029653395</v>
      </c>
      <c r="C28" s="98">
        <v>3.8256099321495602</v>
      </c>
      <c r="D28" s="97">
        <v>5.4494420483329895</v>
      </c>
      <c r="E28" s="98">
        <v>4.2761641309359204</v>
      </c>
      <c r="F28" s="99"/>
      <c r="G28" s="100">
        <f t="shared" si="0"/>
        <v>1.4839472708157793</v>
      </c>
      <c r="H28" s="101">
        <f t="shared" si="1"/>
        <v>1.1732779173970691</v>
      </c>
    </row>
    <row r="29" spans="1:8" ht="14.5" x14ac:dyDescent="0.35">
      <c r="A29" s="34" t="s">
        <v>72</v>
      </c>
      <c r="B29" s="97">
        <v>0</v>
      </c>
      <c r="C29" s="98">
        <v>1.4436263894904001E-2</v>
      </c>
      <c r="D29" s="97">
        <v>6.8460327240364204E-3</v>
      </c>
      <c r="E29" s="98">
        <v>5.76302443522361E-3</v>
      </c>
      <c r="F29" s="99"/>
      <c r="G29" s="100">
        <f t="shared" si="0"/>
        <v>-1.4436263894904001E-2</v>
      </c>
      <c r="H29" s="101">
        <f t="shared" si="1"/>
        <v>1.0830082888128104E-3</v>
      </c>
    </row>
    <row r="30" spans="1:8" ht="14.5" x14ac:dyDescent="0.35">
      <c r="A30" s="34" t="s">
        <v>73</v>
      </c>
      <c r="B30" s="97">
        <v>0.54097375275495907</v>
      </c>
      <c r="C30" s="98">
        <v>1.0827197921178</v>
      </c>
      <c r="D30" s="97">
        <v>0.44499212706236702</v>
      </c>
      <c r="E30" s="98">
        <v>0.63969571230982003</v>
      </c>
      <c r="F30" s="99"/>
      <c r="G30" s="100">
        <f t="shared" si="0"/>
        <v>-0.54174603936284094</v>
      </c>
      <c r="H30" s="101">
        <f t="shared" si="1"/>
        <v>-0.19470358524745301</v>
      </c>
    </row>
    <row r="31" spans="1:8" ht="14.5" x14ac:dyDescent="0.35">
      <c r="A31" s="34" t="s">
        <v>74</v>
      </c>
      <c r="B31" s="97">
        <v>0.42075736325385704</v>
      </c>
      <c r="C31" s="98">
        <v>0.37534286126750399</v>
      </c>
      <c r="D31" s="97">
        <v>0.39706989799411202</v>
      </c>
      <c r="E31" s="98">
        <v>0.35730751498386398</v>
      </c>
      <c r="F31" s="99"/>
      <c r="G31" s="100">
        <f t="shared" si="0"/>
        <v>4.5414501986353051E-2</v>
      </c>
      <c r="H31" s="101">
        <f t="shared" si="1"/>
        <v>3.9762383010248037E-2</v>
      </c>
    </row>
    <row r="32" spans="1:8" ht="14.5" x14ac:dyDescent="0.35">
      <c r="A32" s="34" t="s">
        <v>75</v>
      </c>
      <c r="B32" s="97">
        <v>0.38068523342015598</v>
      </c>
      <c r="C32" s="98">
        <v>0.54857802800635203</v>
      </c>
      <c r="D32" s="97">
        <v>0.47237625795851301</v>
      </c>
      <c r="E32" s="98">
        <v>0.437989857076994</v>
      </c>
      <c r="F32" s="99"/>
      <c r="G32" s="100">
        <f t="shared" si="0"/>
        <v>-0.16789279458619605</v>
      </c>
      <c r="H32" s="101">
        <f t="shared" si="1"/>
        <v>3.4386400881519008E-2</v>
      </c>
    </row>
    <row r="33" spans="1:8" ht="14.5" x14ac:dyDescent="0.35">
      <c r="A33" s="34" t="s">
        <v>76</v>
      </c>
      <c r="B33" s="97">
        <v>0</v>
      </c>
      <c r="C33" s="98">
        <v>1.4436263894904001E-2</v>
      </c>
      <c r="D33" s="97">
        <v>0</v>
      </c>
      <c r="E33" s="98">
        <v>1.72890733056708E-2</v>
      </c>
      <c r="F33" s="99"/>
      <c r="G33" s="100">
        <f t="shared" si="0"/>
        <v>-1.4436263894904001E-2</v>
      </c>
      <c r="H33" s="101">
        <f t="shared" si="1"/>
        <v>-1.72890733056708E-2</v>
      </c>
    </row>
    <row r="34" spans="1:8" ht="14.5" x14ac:dyDescent="0.35">
      <c r="A34" s="34" t="s">
        <v>77</v>
      </c>
      <c r="B34" s="97">
        <v>0</v>
      </c>
      <c r="C34" s="98">
        <v>1.4436263894904001E-2</v>
      </c>
      <c r="D34" s="97">
        <v>2.05380981721093E-2</v>
      </c>
      <c r="E34" s="98">
        <v>5.76302443522361E-3</v>
      </c>
      <c r="F34" s="99"/>
      <c r="G34" s="100">
        <f t="shared" si="0"/>
        <v>-1.4436263894904001E-2</v>
      </c>
      <c r="H34" s="101">
        <f t="shared" si="1"/>
        <v>1.4775073736885691E-2</v>
      </c>
    </row>
    <row r="35" spans="1:8" ht="14.5" x14ac:dyDescent="0.35">
      <c r="A35" s="34" t="s">
        <v>78</v>
      </c>
      <c r="B35" s="97">
        <v>8.014425966740129</v>
      </c>
      <c r="C35" s="98">
        <v>9.7733506568500097</v>
      </c>
      <c r="D35" s="97">
        <v>10.015745875265299</v>
      </c>
      <c r="E35" s="98">
        <v>11.5606270170586</v>
      </c>
      <c r="F35" s="99"/>
      <c r="G35" s="100">
        <f t="shared" si="0"/>
        <v>-1.7589246901098807</v>
      </c>
      <c r="H35" s="101">
        <f t="shared" si="1"/>
        <v>-1.5448811417933008</v>
      </c>
    </row>
    <row r="36" spans="1:8" ht="14.5" x14ac:dyDescent="0.35">
      <c r="A36" s="34" t="s">
        <v>79</v>
      </c>
      <c r="B36" s="97">
        <v>4.0072129833700697E-2</v>
      </c>
      <c r="C36" s="98">
        <v>0</v>
      </c>
      <c r="D36" s="97">
        <v>1.3692065448072801E-2</v>
      </c>
      <c r="E36" s="98">
        <v>1.1526048870447199E-2</v>
      </c>
      <c r="F36" s="99"/>
      <c r="G36" s="100">
        <f t="shared" si="0"/>
        <v>4.0072129833700697E-2</v>
      </c>
      <c r="H36" s="101">
        <f t="shared" si="1"/>
        <v>2.1660165776256016E-3</v>
      </c>
    </row>
    <row r="37" spans="1:8" ht="14.5" x14ac:dyDescent="0.35">
      <c r="A37" s="34" t="s">
        <v>80</v>
      </c>
      <c r="B37" s="97">
        <v>1.8032458425165301</v>
      </c>
      <c r="C37" s="98">
        <v>1.4869351811751099</v>
      </c>
      <c r="D37" s="97">
        <v>1.7252002464571801</v>
      </c>
      <c r="E37" s="98">
        <v>1.48109727985247</v>
      </c>
      <c r="F37" s="99"/>
      <c r="G37" s="100">
        <f t="shared" si="0"/>
        <v>0.31631066134142016</v>
      </c>
      <c r="H37" s="101">
        <f t="shared" si="1"/>
        <v>0.24410296660471009</v>
      </c>
    </row>
    <row r="38" spans="1:8" ht="14.5" x14ac:dyDescent="0.35">
      <c r="A38" s="34" t="s">
        <v>81</v>
      </c>
      <c r="B38" s="97">
        <v>0.40072129833700698</v>
      </c>
      <c r="C38" s="98">
        <v>0.69294066695539203</v>
      </c>
      <c r="D38" s="97">
        <v>0.36968576709796697</v>
      </c>
      <c r="E38" s="98">
        <v>0.53019824804057203</v>
      </c>
      <c r="F38" s="99"/>
      <c r="G38" s="100">
        <f t="shared" si="0"/>
        <v>-0.29221936861838504</v>
      </c>
      <c r="H38" s="101">
        <f t="shared" si="1"/>
        <v>-0.16051248094260506</v>
      </c>
    </row>
    <row r="39" spans="1:8" ht="14.5" x14ac:dyDescent="0.35">
      <c r="A39" s="34" t="s">
        <v>82</v>
      </c>
      <c r="B39" s="97">
        <v>1.4425966740132201</v>
      </c>
      <c r="C39" s="98">
        <v>0.30316154179298399</v>
      </c>
      <c r="D39" s="97">
        <v>1.2049017594304099</v>
      </c>
      <c r="E39" s="98">
        <v>0.34578146611341598</v>
      </c>
      <c r="F39" s="99"/>
      <c r="G39" s="100">
        <f t="shared" si="0"/>
        <v>1.1394351322202361</v>
      </c>
      <c r="H39" s="101">
        <f t="shared" si="1"/>
        <v>0.85912029331699391</v>
      </c>
    </row>
    <row r="40" spans="1:8" ht="14.5" x14ac:dyDescent="0.35">
      <c r="A40" s="34" t="s">
        <v>83</v>
      </c>
      <c r="B40" s="97">
        <v>0.10018032458425201</v>
      </c>
      <c r="C40" s="98">
        <v>0.12992637505413598</v>
      </c>
      <c r="D40" s="97">
        <v>0.12322858903265599</v>
      </c>
      <c r="E40" s="98">
        <v>0.22475795297372098</v>
      </c>
      <c r="F40" s="99"/>
      <c r="G40" s="100">
        <f t="shared" si="0"/>
        <v>-2.9746050469883975E-2</v>
      </c>
      <c r="H40" s="101">
        <f t="shared" si="1"/>
        <v>-0.10152936394106499</v>
      </c>
    </row>
    <row r="41" spans="1:8" ht="14.5" x14ac:dyDescent="0.35">
      <c r="A41" s="34" t="s">
        <v>84</v>
      </c>
      <c r="B41" s="97">
        <v>12.602684832698898</v>
      </c>
      <c r="C41" s="98">
        <v>24.642702468601101</v>
      </c>
      <c r="D41" s="97">
        <v>11.597179434517701</v>
      </c>
      <c r="E41" s="98">
        <v>17.150760719225399</v>
      </c>
      <c r="F41" s="99"/>
      <c r="G41" s="100">
        <f t="shared" si="0"/>
        <v>-12.040017635902203</v>
      </c>
      <c r="H41" s="101">
        <f t="shared" si="1"/>
        <v>-5.5535812847076986</v>
      </c>
    </row>
    <row r="42" spans="1:8" ht="14.5" x14ac:dyDescent="0.35">
      <c r="A42" s="34" t="s">
        <v>85</v>
      </c>
      <c r="B42" s="97">
        <v>5.2093768783810894</v>
      </c>
      <c r="C42" s="98">
        <v>4.3741879601559095</v>
      </c>
      <c r="D42" s="97">
        <v>4.09392756897378</v>
      </c>
      <c r="E42" s="98">
        <v>3.7286768095896696</v>
      </c>
      <c r="F42" s="99"/>
      <c r="G42" s="100">
        <f t="shared" si="0"/>
        <v>0.83518891822517993</v>
      </c>
      <c r="H42" s="101">
        <f t="shared" si="1"/>
        <v>0.36525075938411034</v>
      </c>
    </row>
    <row r="43" spans="1:8" ht="14.5" x14ac:dyDescent="0.35">
      <c r="A43" s="34" t="s">
        <v>86</v>
      </c>
      <c r="B43" s="97">
        <v>4.0072129833700697E-2</v>
      </c>
      <c r="C43" s="98">
        <v>1.4436263894904001E-2</v>
      </c>
      <c r="D43" s="97">
        <v>0.10269049086054599</v>
      </c>
      <c r="E43" s="98">
        <v>5.7630244352236099E-2</v>
      </c>
      <c r="F43" s="99"/>
      <c r="G43" s="100">
        <f t="shared" si="0"/>
        <v>2.5635865938796694E-2</v>
      </c>
      <c r="H43" s="101">
        <f t="shared" si="1"/>
        <v>4.5060246508309892E-2</v>
      </c>
    </row>
    <row r="44" spans="1:8" ht="14.5" x14ac:dyDescent="0.35">
      <c r="A44" s="34" t="s">
        <v>87</v>
      </c>
      <c r="B44" s="97">
        <v>0.52093768783810901</v>
      </c>
      <c r="C44" s="98">
        <v>0.3609065973726</v>
      </c>
      <c r="D44" s="97">
        <v>0.52029848702676795</v>
      </c>
      <c r="E44" s="98">
        <v>0.27086214845550899</v>
      </c>
      <c r="F44" s="99"/>
      <c r="G44" s="100">
        <f t="shared" si="0"/>
        <v>0.16003109046550901</v>
      </c>
      <c r="H44" s="101">
        <f t="shared" si="1"/>
        <v>0.24943633857125896</v>
      </c>
    </row>
    <row r="45" spans="1:8" ht="14.5" x14ac:dyDescent="0.35">
      <c r="A45" s="34" t="s">
        <v>88</v>
      </c>
      <c r="B45" s="97">
        <v>0.18032458425165301</v>
      </c>
      <c r="C45" s="98">
        <v>0.11549011115923201</v>
      </c>
      <c r="D45" s="97">
        <v>0.15745875265283801</v>
      </c>
      <c r="E45" s="98">
        <v>0.13254956201014301</v>
      </c>
      <c r="F45" s="99"/>
      <c r="G45" s="100">
        <f t="shared" si="0"/>
        <v>6.4834473092421005E-2</v>
      </c>
      <c r="H45" s="101">
        <f t="shared" si="1"/>
        <v>2.4909190642695006E-2</v>
      </c>
    </row>
    <row r="46" spans="1:8" ht="14.5" x14ac:dyDescent="0.35">
      <c r="A46" s="34" t="s">
        <v>89</v>
      </c>
      <c r="B46" s="97">
        <v>0.34061310358645602</v>
      </c>
      <c r="C46" s="98">
        <v>0.66406813916558405</v>
      </c>
      <c r="D46" s="97">
        <v>0.39022386527007596</v>
      </c>
      <c r="E46" s="98">
        <v>0.68003688335638501</v>
      </c>
      <c r="F46" s="99"/>
      <c r="G46" s="100">
        <f t="shared" si="0"/>
        <v>-0.32345503557912803</v>
      </c>
      <c r="H46" s="101">
        <f t="shared" si="1"/>
        <v>-0.28981301808630905</v>
      </c>
    </row>
    <row r="47" spans="1:8" ht="14.5" x14ac:dyDescent="0.35">
      <c r="A47" s="34" t="s">
        <v>90</v>
      </c>
      <c r="B47" s="97">
        <v>0.220396714085354</v>
      </c>
      <c r="C47" s="98">
        <v>0.24541648621336801</v>
      </c>
      <c r="D47" s="97">
        <v>0.43130006161429396</v>
      </c>
      <c r="E47" s="98">
        <v>0.36307053941908701</v>
      </c>
      <c r="F47" s="99"/>
      <c r="G47" s="100">
        <f t="shared" si="0"/>
        <v>-2.5019772128014012E-2</v>
      </c>
      <c r="H47" s="101">
        <f t="shared" si="1"/>
        <v>6.8229522195206949E-2</v>
      </c>
    </row>
    <row r="48" spans="1:8" ht="14.5" x14ac:dyDescent="0.35">
      <c r="A48" s="34" t="s">
        <v>91</v>
      </c>
      <c r="B48" s="97">
        <v>0</v>
      </c>
      <c r="C48" s="98">
        <v>0</v>
      </c>
      <c r="D48" s="97">
        <v>2.7384130896145699E-2</v>
      </c>
      <c r="E48" s="98">
        <v>0</v>
      </c>
      <c r="F48" s="99"/>
      <c r="G48" s="100">
        <f t="shared" si="0"/>
        <v>0</v>
      </c>
      <c r="H48" s="101">
        <f t="shared" si="1"/>
        <v>2.7384130896145699E-2</v>
      </c>
    </row>
    <row r="49" spans="1:8" ht="14.5" x14ac:dyDescent="0.35">
      <c r="A49" s="34" t="s">
        <v>92</v>
      </c>
      <c r="B49" s="97">
        <v>3.8268883991184097</v>
      </c>
      <c r="C49" s="98">
        <v>3.2337231124585002</v>
      </c>
      <c r="D49" s="97">
        <v>4.0802355035257101</v>
      </c>
      <c r="E49" s="98">
        <v>3.9995389580451799</v>
      </c>
      <c r="F49" s="99"/>
      <c r="G49" s="100">
        <f t="shared" si="0"/>
        <v>0.59316528665990953</v>
      </c>
      <c r="H49" s="101">
        <f t="shared" si="1"/>
        <v>8.069654548053018E-2</v>
      </c>
    </row>
    <row r="50" spans="1:8" ht="14.5" x14ac:dyDescent="0.35">
      <c r="A50" s="34" t="s">
        <v>93</v>
      </c>
      <c r="B50" s="97">
        <v>1.9234622320176298</v>
      </c>
      <c r="C50" s="98">
        <v>1.804532986863</v>
      </c>
      <c r="D50" s="97">
        <v>2.2318066680358699</v>
      </c>
      <c r="E50" s="98">
        <v>2.3570769940064502</v>
      </c>
      <c r="F50" s="99"/>
      <c r="G50" s="100">
        <f t="shared" si="0"/>
        <v>0.11892924515462977</v>
      </c>
      <c r="H50" s="101">
        <f t="shared" si="1"/>
        <v>-0.1252703259705803</v>
      </c>
    </row>
    <row r="51" spans="1:8" ht="14.5" x14ac:dyDescent="0.35">
      <c r="A51" s="34" t="s">
        <v>94</v>
      </c>
      <c r="B51" s="97">
        <v>25.265477860148302</v>
      </c>
      <c r="C51" s="98">
        <v>18.680525480005798</v>
      </c>
      <c r="D51" s="97">
        <v>25.234476620798201</v>
      </c>
      <c r="E51" s="98">
        <v>20.8852005532503</v>
      </c>
      <c r="F51" s="99"/>
      <c r="G51" s="100">
        <f t="shared" si="0"/>
        <v>6.5849523801425036</v>
      </c>
      <c r="H51" s="101">
        <f t="shared" si="1"/>
        <v>4.3492760675479012</v>
      </c>
    </row>
    <row r="52" spans="1:8" ht="14.5" x14ac:dyDescent="0.35">
      <c r="A52" s="34" t="s">
        <v>95</v>
      </c>
      <c r="B52" s="97">
        <v>1.7030655179322798</v>
      </c>
      <c r="C52" s="98">
        <v>2.1510033203407</v>
      </c>
      <c r="D52" s="97">
        <v>2.77264325323475</v>
      </c>
      <c r="E52" s="98">
        <v>2.6106500691562897</v>
      </c>
      <c r="F52" s="99"/>
      <c r="G52" s="100">
        <f t="shared" si="0"/>
        <v>-0.44793780240842018</v>
      </c>
      <c r="H52" s="101">
        <f t="shared" si="1"/>
        <v>0.16199318407846031</v>
      </c>
    </row>
    <row r="53" spans="1:8" ht="14.5" x14ac:dyDescent="0.35">
      <c r="A53" s="34" t="s">
        <v>96</v>
      </c>
      <c r="B53" s="97">
        <v>0.44079342817070699</v>
      </c>
      <c r="C53" s="98">
        <v>0.43308791684712</v>
      </c>
      <c r="D53" s="97">
        <v>0.39706989799411202</v>
      </c>
      <c r="E53" s="98">
        <v>0.37459658828953402</v>
      </c>
      <c r="F53" s="99"/>
      <c r="G53" s="100">
        <f t="shared" si="0"/>
        <v>7.7055113235869888E-3</v>
      </c>
      <c r="H53" s="101">
        <f t="shared" si="1"/>
        <v>2.2473309704578004E-2</v>
      </c>
    </row>
    <row r="54" spans="1:8" ht="14.5" x14ac:dyDescent="0.35">
      <c r="A54" s="79" t="s">
        <v>97</v>
      </c>
      <c r="B54" s="102">
        <v>2.00360649168503E-2</v>
      </c>
      <c r="C54" s="103">
        <v>2.8872527789808002E-2</v>
      </c>
      <c r="D54" s="102">
        <v>1.3692065448072801E-2</v>
      </c>
      <c r="E54" s="103">
        <v>2.3052097740894398E-2</v>
      </c>
      <c r="F54" s="104"/>
      <c r="G54" s="105">
        <f t="shared" si="0"/>
        <v>-8.8364628729577024E-3</v>
      </c>
      <c r="H54" s="106">
        <f t="shared" si="1"/>
        <v>-9.3600322928215976E-3</v>
      </c>
    </row>
    <row r="55" spans="1:8" ht="14.5" x14ac:dyDescent="0.35">
      <c r="A55" s="34" t="s">
        <v>98</v>
      </c>
      <c r="B55" s="97">
        <v>4.0072129833700697E-2</v>
      </c>
      <c r="C55" s="98">
        <v>0</v>
      </c>
      <c r="D55" s="97">
        <v>2.7384130896145699E-2</v>
      </c>
      <c r="E55" s="98">
        <v>5.76302443522361E-3</v>
      </c>
      <c r="F55" s="99"/>
      <c r="G55" s="100">
        <f t="shared" si="0"/>
        <v>4.0072129833700697E-2</v>
      </c>
      <c r="H55" s="101">
        <f t="shared" si="1"/>
        <v>2.162110646092209E-2</v>
      </c>
    </row>
    <row r="56" spans="1:8" ht="14.5" x14ac:dyDescent="0.35">
      <c r="A56" s="34" t="s">
        <v>99</v>
      </c>
      <c r="B56" s="97">
        <v>0.34061310358645602</v>
      </c>
      <c r="C56" s="98">
        <v>0.15879890284394399</v>
      </c>
      <c r="D56" s="97">
        <v>0.28068734168549297</v>
      </c>
      <c r="E56" s="98">
        <v>0.18441678192715499</v>
      </c>
      <c r="F56" s="99"/>
      <c r="G56" s="100">
        <f t="shared" si="0"/>
        <v>0.18181420074251203</v>
      </c>
      <c r="H56" s="101">
        <f t="shared" si="1"/>
        <v>9.6270559758337981E-2</v>
      </c>
    </row>
    <row r="57" spans="1:8" ht="14.5" x14ac:dyDescent="0.35">
      <c r="A57" s="34" t="s">
        <v>100</v>
      </c>
      <c r="B57" s="97">
        <v>0.58104588258865997</v>
      </c>
      <c r="C57" s="98">
        <v>0.33203406958279202</v>
      </c>
      <c r="D57" s="97">
        <v>0.43814609433833102</v>
      </c>
      <c r="E57" s="98">
        <v>0.34001844167819301</v>
      </c>
      <c r="F57" s="99"/>
      <c r="G57" s="100">
        <f t="shared" si="0"/>
        <v>0.24901181300586794</v>
      </c>
      <c r="H57" s="101">
        <f t="shared" si="1"/>
        <v>9.8127652660138009E-2</v>
      </c>
    </row>
    <row r="58" spans="1:8" ht="14.5" x14ac:dyDescent="0.35">
      <c r="A58" s="34" t="s">
        <v>101</v>
      </c>
      <c r="B58" s="97">
        <v>0</v>
      </c>
      <c r="C58" s="98">
        <v>0</v>
      </c>
      <c r="D58" s="97">
        <v>6.8460327240364204E-3</v>
      </c>
      <c r="E58" s="98">
        <v>5.76302443522361E-3</v>
      </c>
      <c r="F58" s="99"/>
      <c r="G58" s="100">
        <f t="shared" si="0"/>
        <v>0</v>
      </c>
      <c r="H58" s="101">
        <f t="shared" si="1"/>
        <v>1.0830082888128104E-3</v>
      </c>
    </row>
    <row r="59" spans="1:8" ht="14.5" x14ac:dyDescent="0.35">
      <c r="A59" s="34" t="s">
        <v>102</v>
      </c>
      <c r="B59" s="97">
        <v>0.92165898617511499</v>
      </c>
      <c r="C59" s="98">
        <v>0.69294066695539203</v>
      </c>
      <c r="D59" s="97">
        <v>0.95159854864106197</v>
      </c>
      <c r="E59" s="98">
        <v>0.69732595666205599</v>
      </c>
      <c r="F59" s="99"/>
      <c r="G59" s="100">
        <f t="shared" si="0"/>
        <v>0.22871831921972297</v>
      </c>
      <c r="H59" s="101">
        <f t="shared" si="1"/>
        <v>0.25427259197900598</v>
      </c>
    </row>
    <row r="60" spans="1:8" ht="14.5" x14ac:dyDescent="0.35">
      <c r="A60" s="34" t="s">
        <v>103</v>
      </c>
      <c r="B60" s="97">
        <v>0.16028851933480298</v>
      </c>
      <c r="C60" s="98">
        <v>0.21654395842356</v>
      </c>
      <c r="D60" s="97">
        <v>0.21907304716916498</v>
      </c>
      <c r="E60" s="98">
        <v>0.20746887966805</v>
      </c>
      <c r="F60" s="99"/>
      <c r="G60" s="100">
        <f t="shared" si="0"/>
        <v>-5.625543908875702E-2</v>
      </c>
      <c r="H60" s="101">
        <f t="shared" si="1"/>
        <v>1.1604167501114981E-2</v>
      </c>
    </row>
    <row r="61" spans="1:8" ht="14.5" x14ac:dyDescent="0.35">
      <c r="A61" s="34" t="s">
        <v>104</v>
      </c>
      <c r="B61" s="97">
        <v>6.0108194750551E-2</v>
      </c>
      <c r="C61" s="98">
        <v>4.3308791684712002E-2</v>
      </c>
      <c r="D61" s="97">
        <v>4.1076196344218503E-2</v>
      </c>
      <c r="E61" s="98">
        <v>7.4919317657906895E-2</v>
      </c>
      <c r="F61" s="99"/>
      <c r="G61" s="100">
        <f t="shared" si="0"/>
        <v>1.6799403065838998E-2</v>
      </c>
      <c r="H61" s="101">
        <f t="shared" si="1"/>
        <v>-3.3843121313688392E-2</v>
      </c>
    </row>
    <row r="62" spans="1:8" ht="14.5" x14ac:dyDescent="0.35">
      <c r="A62" s="34" t="s">
        <v>105</v>
      </c>
      <c r="B62" s="97">
        <v>0</v>
      </c>
      <c r="C62" s="98">
        <v>2.8872527789808002E-2</v>
      </c>
      <c r="D62" s="97">
        <v>0</v>
      </c>
      <c r="E62" s="98">
        <v>4.0341171046565205E-2</v>
      </c>
      <c r="F62" s="99"/>
      <c r="G62" s="100">
        <f t="shared" si="0"/>
        <v>-2.8872527789808002E-2</v>
      </c>
      <c r="H62" s="101">
        <f t="shared" si="1"/>
        <v>-4.0341171046565205E-2</v>
      </c>
    </row>
    <row r="63" spans="1:8" ht="14.5" x14ac:dyDescent="0.35">
      <c r="A63" s="34" t="s">
        <v>106</v>
      </c>
      <c r="B63" s="97">
        <v>0.30054097375275501</v>
      </c>
      <c r="C63" s="98">
        <v>0.10105384726432801</v>
      </c>
      <c r="D63" s="97">
        <v>0.10953652358458299</v>
      </c>
      <c r="E63" s="98">
        <v>5.7630244352236099E-2</v>
      </c>
      <c r="F63" s="99"/>
      <c r="G63" s="100">
        <f t="shared" si="0"/>
        <v>0.19948712648842701</v>
      </c>
      <c r="H63" s="101">
        <f t="shared" si="1"/>
        <v>5.1906279232346891E-2</v>
      </c>
    </row>
    <row r="64" spans="1:8" ht="14.5" x14ac:dyDescent="0.35">
      <c r="A64" s="34" t="s">
        <v>107</v>
      </c>
      <c r="B64" s="97">
        <v>0.220396714085354</v>
      </c>
      <c r="C64" s="98">
        <v>0.17323516673884801</v>
      </c>
      <c r="D64" s="97">
        <v>0.16430478537687401</v>
      </c>
      <c r="E64" s="98">
        <v>0.14407561088058998</v>
      </c>
      <c r="F64" s="99"/>
      <c r="G64" s="100">
        <f t="shared" si="0"/>
        <v>4.7161547346505989E-2</v>
      </c>
      <c r="H64" s="101">
        <f t="shared" si="1"/>
        <v>2.022917449628403E-2</v>
      </c>
    </row>
    <row r="65" spans="1:8" ht="14.5" x14ac:dyDescent="0.35">
      <c r="A65" s="34" t="s">
        <v>108</v>
      </c>
      <c r="B65" s="97">
        <v>2.00360649168503E-2</v>
      </c>
      <c r="C65" s="98">
        <v>0</v>
      </c>
      <c r="D65" s="97">
        <v>1.3692065448072801E-2</v>
      </c>
      <c r="E65" s="98">
        <v>1.72890733056708E-2</v>
      </c>
      <c r="F65" s="99"/>
      <c r="G65" s="100">
        <f t="shared" si="0"/>
        <v>2.00360649168503E-2</v>
      </c>
      <c r="H65" s="101">
        <f t="shared" si="1"/>
        <v>-3.5970078575979988E-3</v>
      </c>
    </row>
    <row r="66" spans="1:8" ht="14.5" x14ac:dyDescent="0.35">
      <c r="A66" s="34" t="s">
        <v>109</v>
      </c>
      <c r="B66" s="97">
        <v>0.20036064916850302</v>
      </c>
      <c r="C66" s="98">
        <v>0.14436263894904</v>
      </c>
      <c r="D66" s="97">
        <v>0.19853494899705601</v>
      </c>
      <c r="E66" s="98">
        <v>0.17865375749193199</v>
      </c>
      <c r="F66" s="99"/>
      <c r="G66" s="100">
        <f t="shared" si="0"/>
        <v>5.5998010219463018E-2</v>
      </c>
      <c r="H66" s="101">
        <f t="shared" si="1"/>
        <v>1.9881191505124018E-2</v>
      </c>
    </row>
    <row r="67" spans="1:8" ht="14.5" x14ac:dyDescent="0.35">
      <c r="A67" s="34" t="s">
        <v>110</v>
      </c>
      <c r="B67" s="97">
        <v>6.0108194750551E-2</v>
      </c>
      <c r="C67" s="98">
        <v>0.10105384726432801</v>
      </c>
      <c r="D67" s="97">
        <v>4.7922229068254898E-2</v>
      </c>
      <c r="E67" s="98">
        <v>0.121023513139696</v>
      </c>
      <c r="F67" s="99"/>
      <c r="G67" s="100">
        <f t="shared" si="0"/>
        <v>-4.0945652513777006E-2</v>
      </c>
      <c r="H67" s="101">
        <f t="shared" si="1"/>
        <v>-7.3101284071441106E-2</v>
      </c>
    </row>
    <row r="68" spans="1:8" ht="14.5" x14ac:dyDescent="0.35">
      <c r="A68" s="34"/>
      <c r="B68" s="107"/>
      <c r="C68" s="108"/>
      <c r="D68" s="107"/>
      <c r="E68" s="108"/>
      <c r="F68" s="109"/>
      <c r="G68" s="110"/>
      <c r="H68" s="111"/>
    </row>
    <row r="69" spans="1:8" s="52" customFormat="1" ht="13" x14ac:dyDescent="0.3">
      <c r="A69" s="26" t="s">
        <v>17</v>
      </c>
      <c r="B69" s="77">
        <f>SUM(B6:B68)</f>
        <v>100.00000000000006</v>
      </c>
      <c r="C69" s="78">
        <f>SUM(C6:C68)</f>
        <v>100</v>
      </c>
      <c r="D69" s="77">
        <f>SUM(D6:D68)</f>
        <v>99.999999999999972</v>
      </c>
      <c r="E69" s="78">
        <f>SUM(E6:E68)</f>
        <v>99.999999999999957</v>
      </c>
      <c r="F69" s="112"/>
      <c r="G69" s="113">
        <f>SUM(G6:G68)</f>
        <v>5.8009153036664429E-14</v>
      </c>
      <c r="H69" s="114">
        <f>SUM(H6:H68)</f>
        <v>3.1433189384699745E-14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6DCF8-7B3A-4315-9067-0218C2D09FD6}">
  <dimension ref="A1:J33"/>
  <sheetViews>
    <sheetView workbookViewId="0">
      <selection sqref="A1:L1"/>
    </sheetView>
  </sheetViews>
  <sheetFormatPr defaultRowHeight="12.5" x14ac:dyDescent="0.25"/>
  <cols>
    <col min="1" max="1" width="26.81640625" style="4" customWidth="1"/>
    <col min="2" max="5" width="8.26953125" style="4" customWidth="1"/>
    <col min="6" max="6" width="1.7265625" style="4" customWidth="1"/>
    <col min="7" max="10" width="8.26953125" style="4" customWidth="1"/>
    <col min="11" max="256" width="8.7265625" style="4"/>
    <col min="257" max="257" width="26.81640625" style="4" customWidth="1"/>
    <col min="258" max="261" width="8.26953125" style="4" customWidth="1"/>
    <col min="262" max="262" width="1.7265625" style="4" customWidth="1"/>
    <col min="263" max="266" width="8.26953125" style="4" customWidth="1"/>
    <col min="267" max="512" width="8.7265625" style="4"/>
    <col min="513" max="513" width="26.81640625" style="4" customWidth="1"/>
    <col min="514" max="517" width="8.26953125" style="4" customWidth="1"/>
    <col min="518" max="518" width="1.7265625" style="4" customWidth="1"/>
    <col min="519" max="522" width="8.26953125" style="4" customWidth="1"/>
    <col min="523" max="768" width="8.7265625" style="4"/>
    <col min="769" max="769" width="26.81640625" style="4" customWidth="1"/>
    <col min="770" max="773" width="8.26953125" style="4" customWidth="1"/>
    <col min="774" max="774" width="1.7265625" style="4" customWidth="1"/>
    <col min="775" max="778" width="8.26953125" style="4" customWidth="1"/>
    <col min="779" max="1024" width="8.7265625" style="4"/>
    <col min="1025" max="1025" width="26.81640625" style="4" customWidth="1"/>
    <col min="1026" max="1029" width="8.26953125" style="4" customWidth="1"/>
    <col min="1030" max="1030" width="1.7265625" style="4" customWidth="1"/>
    <col min="1031" max="1034" width="8.26953125" style="4" customWidth="1"/>
    <col min="1035" max="1280" width="8.7265625" style="4"/>
    <col min="1281" max="1281" width="26.81640625" style="4" customWidth="1"/>
    <col min="1282" max="1285" width="8.26953125" style="4" customWidth="1"/>
    <col min="1286" max="1286" width="1.7265625" style="4" customWidth="1"/>
    <col min="1287" max="1290" width="8.26953125" style="4" customWidth="1"/>
    <col min="1291" max="1536" width="8.7265625" style="4"/>
    <col min="1537" max="1537" width="26.81640625" style="4" customWidth="1"/>
    <col min="1538" max="1541" width="8.26953125" style="4" customWidth="1"/>
    <col min="1542" max="1542" width="1.7265625" style="4" customWidth="1"/>
    <col min="1543" max="1546" width="8.26953125" style="4" customWidth="1"/>
    <col min="1547" max="1792" width="8.7265625" style="4"/>
    <col min="1793" max="1793" width="26.81640625" style="4" customWidth="1"/>
    <col min="1794" max="1797" width="8.26953125" style="4" customWidth="1"/>
    <col min="1798" max="1798" width="1.7265625" style="4" customWidth="1"/>
    <col min="1799" max="1802" width="8.26953125" style="4" customWidth="1"/>
    <col min="1803" max="2048" width="8.7265625" style="4"/>
    <col min="2049" max="2049" width="26.81640625" style="4" customWidth="1"/>
    <col min="2050" max="2053" width="8.26953125" style="4" customWidth="1"/>
    <col min="2054" max="2054" width="1.7265625" style="4" customWidth="1"/>
    <col min="2055" max="2058" width="8.26953125" style="4" customWidth="1"/>
    <col min="2059" max="2304" width="8.7265625" style="4"/>
    <col min="2305" max="2305" width="26.81640625" style="4" customWidth="1"/>
    <col min="2306" max="2309" width="8.26953125" style="4" customWidth="1"/>
    <col min="2310" max="2310" width="1.7265625" style="4" customWidth="1"/>
    <col min="2311" max="2314" width="8.26953125" style="4" customWidth="1"/>
    <col min="2315" max="2560" width="8.7265625" style="4"/>
    <col min="2561" max="2561" width="26.81640625" style="4" customWidth="1"/>
    <col min="2562" max="2565" width="8.26953125" style="4" customWidth="1"/>
    <col min="2566" max="2566" width="1.7265625" style="4" customWidth="1"/>
    <col min="2567" max="2570" width="8.26953125" style="4" customWidth="1"/>
    <col min="2571" max="2816" width="8.7265625" style="4"/>
    <col min="2817" max="2817" width="26.81640625" style="4" customWidth="1"/>
    <col min="2818" max="2821" width="8.26953125" style="4" customWidth="1"/>
    <col min="2822" max="2822" width="1.7265625" style="4" customWidth="1"/>
    <col min="2823" max="2826" width="8.26953125" style="4" customWidth="1"/>
    <col min="2827" max="3072" width="8.7265625" style="4"/>
    <col min="3073" max="3073" width="26.81640625" style="4" customWidth="1"/>
    <col min="3074" max="3077" width="8.26953125" style="4" customWidth="1"/>
    <col min="3078" max="3078" width="1.7265625" style="4" customWidth="1"/>
    <col min="3079" max="3082" width="8.26953125" style="4" customWidth="1"/>
    <col min="3083" max="3328" width="8.7265625" style="4"/>
    <col min="3329" max="3329" width="26.81640625" style="4" customWidth="1"/>
    <col min="3330" max="3333" width="8.26953125" style="4" customWidth="1"/>
    <col min="3334" max="3334" width="1.7265625" style="4" customWidth="1"/>
    <col min="3335" max="3338" width="8.26953125" style="4" customWidth="1"/>
    <col min="3339" max="3584" width="8.7265625" style="4"/>
    <col min="3585" max="3585" width="26.81640625" style="4" customWidth="1"/>
    <col min="3586" max="3589" width="8.26953125" style="4" customWidth="1"/>
    <col min="3590" max="3590" width="1.7265625" style="4" customWidth="1"/>
    <col min="3591" max="3594" width="8.26953125" style="4" customWidth="1"/>
    <col min="3595" max="3840" width="8.7265625" style="4"/>
    <col min="3841" max="3841" width="26.81640625" style="4" customWidth="1"/>
    <col min="3842" max="3845" width="8.26953125" style="4" customWidth="1"/>
    <col min="3846" max="3846" width="1.7265625" style="4" customWidth="1"/>
    <col min="3847" max="3850" width="8.26953125" style="4" customWidth="1"/>
    <col min="3851" max="4096" width="8.7265625" style="4"/>
    <col min="4097" max="4097" width="26.81640625" style="4" customWidth="1"/>
    <col min="4098" max="4101" width="8.26953125" style="4" customWidth="1"/>
    <col min="4102" max="4102" width="1.7265625" style="4" customWidth="1"/>
    <col min="4103" max="4106" width="8.26953125" style="4" customWidth="1"/>
    <col min="4107" max="4352" width="8.7265625" style="4"/>
    <col min="4353" max="4353" width="26.81640625" style="4" customWidth="1"/>
    <col min="4354" max="4357" width="8.26953125" style="4" customWidth="1"/>
    <col min="4358" max="4358" width="1.7265625" style="4" customWidth="1"/>
    <col min="4359" max="4362" width="8.26953125" style="4" customWidth="1"/>
    <col min="4363" max="4608" width="8.7265625" style="4"/>
    <col min="4609" max="4609" width="26.81640625" style="4" customWidth="1"/>
    <col min="4610" max="4613" width="8.26953125" style="4" customWidth="1"/>
    <col min="4614" max="4614" width="1.7265625" style="4" customWidth="1"/>
    <col min="4615" max="4618" width="8.26953125" style="4" customWidth="1"/>
    <col min="4619" max="4864" width="8.7265625" style="4"/>
    <col min="4865" max="4865" width="26.81640625" style="4" customWidth="1"/>
    <col min="4866" max="4869" width="8.26953125" style="4" customWidth="1"/>
    <col min="4870" max="4870" width="1.7265625" style="4" customWidth="1"/>
    <col min="4871" max="4874" width="8.26953125" style="4" customWidth="1"/>
    <col min="4875" max="5120" width="8.7265625" style="4"/>
    <col min="5121" max="5121" width="26.81640625" style="4" customWidth="1"/>
    <col min="5122" max="5125" width="8.26953125" style="4" customWidth="1"/>
    <col min="5126" max="5126" width="1.7265625" style="4" customWidth="1"/>
    <col min="5127" max="5130" width="8.26953125" style="4" customWidth="1"/>
    <col min="5131" max="5376" width="8.7265625" style="4"/>
    <col min="5377" max="5377" width="26.81640625" style="4" customWidth="1"/>
    <col min="5378" max="5381" width="8.26953125" style="4" customWidth="1"/>
    <col min="5382" max="5382" width="1.7265625" style="4" customWidth="1"/>
    <col min="5383" max="5386" width="8.26953125" style="4" customWidth="1"/>
    <col min="5387" max="5632" width="8.7265625" style="4"/>
    <col min="5633" max="5633" width="26.81640625" style="4" customWidth="1"/>
    <col min="5634" max="5637" width="8.26953125" style="4" customWidth="1"/>
    <col min="5638" max="5638" width="1.7265625" style="4" customWidth="1"/>
    <col min="5639" max="5642" width="8.26953125" style="4" customWidth="1"/>
    <col min="5643" max="5888" width="8.7265625" style="4"/>
    <col min="5889" max="5889" width="26.81640625" style="4" customWidth="1"/>
    <col min="5890" max="5893" width="8.26953125" style="4" customWidth="1"/>
    <col min="5894" max="5894" width="1.7265625" style="4" customWidth="1"/>
    <col min="5895" max="5898" width="8.26953125" style="4" customWidth="1"/>
    <col min="5899" max="6144" width="8.7265625" style="4"/>
    <col min="6145" max="6145" width="26.81640625" style="4" customWidth="1"/>
    <col min="6146" max="6149" width="8.26953125" style="4" customWidth="1"/>
    <col min="6150" max="6150" width="1.7265625" style="4" customWidth="1"/>
    <col min="6151" max="6154" width="8.26953125" style="4" customWidth="1"/>
    <col min="6155" max="6400" width="8.7265625" style="4"/>
    <col min="6401" max="6401" width="26.81640625" style="4" customWidth="1"/>
    <col min="6402" max="6405" width="8.26953125" style="4" customWidth="1"/>
    <col min="6406" max="6406" width="1.7265625" style="4" customWidth="1"/>
    <col min="6407" max="6410" width="8.26953125" style="4" customWidth="1"/>
    <col min="6411" max="6656" width="8.7265625" style="4"/>
    <col min="6657" max="6657" width="26.81640625" style="4" customWidth="1"/>
    <col min="6658" max="6661" width="8.26953125" style="4" customWidth="1"/>
    <col min="6662" max="6662" width="1.7265625" style="4" customWidth="1"/>
    <col min="6663" max="6666" width="8.26953125" style="4" customWidth="1"/>
    <col min="6667" max="6912" width="8.7265625" style="4"/>
    <col min="6913" max="6913" width="26.81640625" style="4" customWidth="1"/>
    <col min="6914" max="6917" width="8.26953125" style="4" customWidth="1"/>
    <col min="6918" max="6918" width="1.7265625" style="4" customWidth="1"/>
    <col min="6919" max="6922" width="8.26953125" style="4" customWidth="1"/>
    <col min="6923" max="7168" width="8.7265625" style="4"/>
    <col min="7169" max="7169" width="26.81640625" style="4" customWidth="1"/>
    <col min="7170" max="7173" width="8.26953125" style="4" customWidth="1"/>
    <col min="7174" max="7174" width="1.7265625" style="4" customWidth="1"/>
    <col min="7175" max="7178" width="8.26953125" style="4" customWidth="1"/>
    <col min="7179" max="7424" width="8.7265625" style="4"/>
    <col min="7425" max="7425" width="26.81640625" style="4" customWidth="1"/>
    <col min="7426" max="7429" width="8.26953125" style="4" customWidth="1"/>
    <col min="7430" max="7430" width="1.7265625" style="4" customWidth="1"/>
    <col min="7431" max="7434" width="8.26953125" style="4" customWidth="1"/>
    <col min="7435" max="7680" width="8.7265625" style="4"/>
    <col min="7681" max="7681" width="26.81640625" style="4" customWidth="1"/>
    <col min="7682" max="7685" width="8.26953125" style="4" customWidth="1"/>
    <col min="7686" max="7686" width="1.7265625" style="4" customWidth="1"/>
    <col min="7687" max="7690" width="8.26953125" style="4" customWidth="1"/>
    <col min="7691" max="7936" width="8.7265625" style="4"/>
    <col min="7937" max="7937" width="26.81640625" style="4" customWidth="1"/>
    <col min="7938" max="7941" width="8.26953125" style="4" customWidth="1"/>
    <col min="7942" max="7942" width="1.7265625" style="4" customWidth="1"/>
    <col min="7943" max="7946" width="8.26953125" style="4" customWidth="1"/>
    <col min="7947" max="8192" width="8.7265625" style="4"/>
    <col min="8193" max="8193" width="26.81640625" style="4" customWidth="1"/>
    <col min="8194" max="8197" width="8.26953125" style="4" customWidth="1"/>
    <col min="8198" max="8198" width="1.7265625" style="4" customWidth="1"/>
    <col min="8199" max="8202" width="8.26953125" style="4" customWidth="1"/>
    <col min="8203" max="8448" width="8.7265625" style="4"/>
    <col min="8449" max="8449" width="26.81640625" style="4" customWidth="1"/>
    <col min="8450" max="8453" width="8.26953125" style="4" customWidth="1"/>
    <col min="8454" max="8454" width="1.7265625" style="4" customWidth="1"/>
    <col min="8455" max="8458" width="8.26953125" style="4" customWidth="1"/>
    <col min="8459" max="8704" width="8.7265625" style="4"/>
    <col min="8705" max="8705" width="26.81640625" style="4" customWidth="1"/>
    <col min="8706" max="8709" width="8.26953125" style="4" customWidth="1"/>
    <col min="8710" max="8710" width="1.7265625" style="4" customWidth="1"/>
    <col min="8711" max="8714" width="8.26953125" style="4" customWidth="1"/>
    <col min="8715" max="8960" width="8.7265625" style="4"/>
    <col min="8961" max="8961" width="26.81640625" style="4" customWidth="1"/>
    <col min="8962" max="8965" width="8.26953125" style="4" customWidth="1"/>
    <col min="8966" max="8966" width="1.7265625" style="4" customWidth="1"/>
    <col min="8967" max="8970" width="8.26953125" style="4" customWidth="1"/>
    <col min="8971" max="9216" width="8.7265625" style="4"/>
    <col min="9217" max="9217" width="26.81640625" style="4" customWidth="1"/>
    <col min="9218" max="9221" width="8.26953125" style="4" customWidth="1"/>
    <col min="9222" max="9222" width="1.7265625" style="4" customWidth="1"/>
    <col min="9223" max="9226" width="8.26953125" style="4" customWidth="1"/>
    <col min="9227" max="9472" width="8.7265625" style="4"/>
    <col min="9473" max="9473" width="26.81640625" style="4" customWidth="1"/>
    <col min="9474" max="9477" width="8.26953125" style="4" customWidth="1"/>
    <col min="9478" max="9478" width="1.7265625" style="4" customWidth="1"/>
    <col min="9479" max="9482" width="8.26953125" style="4" customWidth="1"/>
    <col min="9483" max="9728" width="8.7265625" style="4"/>
    <col min="9729" max="9729" width="26.81640625" style="4" customWidth="1"/>
    <col min="9730" max="9733" width="8.26953125" style="4" customWidth="1"/>
    <col min="9734" max="9734" width="1.7265625" style="4" customWidth="1"/>
    <col min="9735" max="9738" width="8.26953125" style="4" customWidth="1"/>
    <col min="9739" max="9984" width="8.7265625" style="4"/>
    <col min="9985" max="9985" width="26.81640625" style="4" customWidth="1"/>
    <col min="9986" max="9989" width="8.26953125" style="4" customWidth="1"/>
    <col min="9990" max="9990" width="1.7265625" style="4" customWidth="1"/>
    <col min="9991" max="9994" width="8.26953125" style="4" customWidth="1"/>
    <col min="9995" max="10240" width="8.7265625" style="4"/>
    <col min="10241" max="10241" width="26.81640625" style="4" customWidth="1"/>
    <col min="10242" max="10245" width="8.26953125" style="4" customWidth="1"/>
    <col min="10246" max="10246" width="1.7265625" style="4" customWidth="1"/>
    <col min="10247" max="10250" width="8.26953125" style="4" customWidth="1"/>
    <col min="10251" max="10496" width="8.7265625" style="4"/>
    <col min="10497" max="10497" width="26.81640625" style="4" customWidth="1"/>
    <col min="10498" max="10501" width="8.26953125" style="4" customWidth="1"/>
    <col min="10502" max="10502" width="1.7265625" style="4" customWidth="1"/>
    <col min="10503" max="10506" width="8.26953125" style="4" customWidth="1"/>
    <col min="10507" max="10752" width="8.7265625" style="4"/>
    <col min="10753" max="10753" width="26.81640625" style="4" customWidth="1"/>
    <col min="10754" max="10757" width="8.26953125" style="4" customWidth="1"/>
    <col min="10758" max="10758" width="1.7265625" style="4" customWidth="1"/>
    <col min="10759" max="10762" width="8.26953125" style="4" customWidth="1"/>
    <col min="10763" max="11008" width="8.7265625" style="4"/>
    <col min="11009" max="11009" width="26.81640625" style="4" customWidth="1"/>
    <col min="11010" max="11013" width="8.26953125" style="4" customWidth="1"/>
    <col min="11014" max="11014" width="1.7265625" style="4" customWidth="1"/>
    <col min="11015" max="11018" width="8.26953125" style="4" customWidth="1"/>
    <col min="11019" max="11264" width="8.7265625" style="4"/>
    <col min="11265" max="11265" width="26.81640625" style="4" customWidth="1"/>
    <col min="11266" max="11269" width="8.26953125" style="4" customWidth="1"/>
    <col min="11270" max="11270" width="1.7265625" style="4" customWidth="1"/>
    <col min="11271" max="11274" width="8.26953125" style="4" customWidth="1"/>
    <col min="11275" max="11520" width="8.7265625" style="4"/>
    <col min="11521" max="11521" width="26.81640625" style="4" customWidth="1"/>
    <col min="11522" max="11525" width="8.26953125" style="4" customWidth="1"/>
    <col min="11526" max="11526" width="1.7265625" style="4" customWidth="1"/>
    <col min="11527" max="11530" width="8.26953125" style="4" customWidth="1"/>
    <col min="11531" max="11776" width="8.7265625" style="4"/>
    <col min="11777" max="11777" width="26.81640625" style="4" customWidth="1"/>
    <col min="11778" max="11781" width="8.26953125" style="4" customWidth="1"/>
    <col min="11782" max="11782" width="1.7265625" style="4" customWidth="1"/>
    <col min="11783" max="11786" width="8.26953125" style="4" customWidth="1"/>
    <col min="11787" max="12032" width="8.7265625" style="4"/>
    <col min="12033" max="12033" width="26.81640625" style="4" customWidth="1"/>
    <col min="12034" max="12037" width="8.26953125" style="4" customWidth="1"/>
    <col min="12038" max="12038" width="1.7265625" style="4" customWidth="1"/>
    <col min="12039" max="12042" width="8.26953125" style="4" customWidth="1"/>
    <col min="12043" max="12288" width="8.7265625" style="4"/>
    <col min="12289" max="12289" width="26.81640625" style="4" customWidth="1"/>
    <col min="12290" max="12293" width="8.26953125" style="4" customWidth="1"/>
    <col min="12294" max="12294" width="1.7265625" style="4" customWidth="1"/>
    <col min="12295" max="12298" width="8.26953125" style="4" customWidth="1"/>
    <col min="12299" max="12544" width="8.7265625" style="4"/>
    <col min="12545" max="12545" width="26.81640625" style="4" customWidth="1"/>
    <col min="12546" max="12549" width="8.26953125" style="4" customWidth="1"/>
    <col min="12550" max="12550" width="1.7265625" style="4" customWidth="1"/>
    <col min="12551" max="12554" width="8.26953125" style="4" customWidth="1"/>
    <col min="12555" max="12800" width="8.7265625" style="4"/>
    <col min="12801" max="12801" width="26.81640625" style="4" customWidth="1"/>
    <col min="12802" max="12805" width="8.26953125" style="4" customWidth="1"/>
    <col min="12806" max="12806" width="1.7265625" style="4" customWidth="1"/>
    <col min="12807" max="12810" width="8.26953125" style="4" customWidth="1"/>
    <col min="12811" max="13056" width="8.7265625" style="4"/>
    <col min="13057" max="13057" width="26.81640625" style="4" customWidth="1"/>
    <col min="13058" max="13061" width="8.26953125" style="4" customWidth="1"/>
    <col min="13062" max="13062" width="1.7265625" style="4" customWidth="1"/>
    <col min="13063" max="13066" width="8.26953125" style="4" customWidth="1"/>
    <col min="13067" max="13312" width="8.7265625" style="4"/>
    <col min="13313" max="13313" width="26.81640625" style="4" customWidth="1"/>
    <col min="13314" max="13317" width="8.26953125" style="4" customWidth="1"/>
    <col min="13318" max="13318" width="1.7265625" style="4" customWidth="1"/>
    <col min="13319" max="13322" width="8.26953125" style="4" customWidth="1"/>
    <col min="13323" max="13568" width="8.7265625" style="4"/>
    <col min="13569" max="13569" width="26.81640625" style="4" customWidth="1"/>
    <col min="13570" max="13573" width="8.26953125" style="4" customWidth="1"/>
    <col min="13574" max="13574" width="1.7265625" style="4" customWidth="1"/>
    <col min="13575" max="13578" width="8.26953125" style="4" customWidth="1"/>
    <col min="13579" max="13824" width="8.7265625" style="4"/>
    <col min="13825" max="13825" width="26.81640625" style="4" customWidth="1"/>
    <col min="13826" max="13829" width="8.26953125" style="4" customWidth="1"/>
    <col min="13830" max="13830" width="1.7265625" style="4" customWidth="1"/>
    <col min="13831" max="13834" width="8.26953125" style="4" customWidth="1"/>
    <col min="13835" max="14080" width="8.7265625" style="4"/>
    <col min="14081" max="14081" width="26.81640625" style="4" customWidth="1"/>
    <col min="14082" max="14085" width="8.26953125" style="4" customWidth="1"/>
    <col min="14086" max="14086" width="1.7265625" style="4" customWidth="1"/>
    <col min="14087" max="14090" width="8.26953125" style="4" customWidth="1"/>
    <col min="14091" max="14336" width="8.7265625" style="4"/>
    <col min="14337" max="14337" width="26.81640625" style="4" customWidth="1"/>
    <col min="14338" max="14341" width="8.26953125" style="4" customWidth="1"/>
    <col min="14342" max="14342" width="1.7265625" style="4" customWidth="1"/>
    <col min="14343" max="14346" width="8.26953125" style="4" customWidth="1"/>
    <col min="14347" max="14592" width="8.7265625" style="4"/>
    <col min="14593" max="14593" width="26.81640625" style="4" customWidth="1"/>
    <col min="14594" max="14597" width="8.26953125" style="4" customWidth="1"/>
    <col min="14598" max="14598" width="1.7265625" style="4" customWidth="1"/>
    <col min="14599" max="14602" width="8.26953125" style="4" customWidth="1"/>
    <col min="14603" max="14848" width="8.7265625" style="4"/>
    <col min="14849" max="14849" width="26.81640625" style="4" customWidth="1"/>
    <col min="14850" max="14853" width="8.26953125" style="4" customWidth="1"/>
    <col min="14854" max="14854" width="1.7265625" style="4" customWidth="1"/>
    <col min="14855" max="14858" width="8.26953125" style="4" customWidth="1"/>
    <col min="14859" max="15104" width="8.7265625" style="4"/>
    <col min="15105" max="15105" width="26.81640625" style="4" customWidth="1"/>
    <col min="15106" max="15109" width="8.26953125" style="4" customWidth="1"/>
    <col min="15110" max="15110" width="1.7265625" style="4" customWidth="1"/>
    <col min="15111" max="15114" width="8.26953125" style="4" customWidth="1"/>
    <col min="15115" max="15360" width="8.7265625" style="4"/>
    <col min="15361" max="15361" width="26.81640625" style="4" customWidth="1"/>
    <col min="15362" max="15365" width="8.26953125" style="4" customWidth="1"/>
    <col min="15366" max="15366" width="1.7265625" style="4" customWidth="1"/>
    <col min="15367" max="15370" width="8.26953125" style="4" customWidth="1"/>
    <col min="15371" max="15616" width="8.7265625" style="4"/>
    <col min="15617" max="15617" width="26.81640625" style="4" customWidth="1"/>
    <col min="15618" max="15621" width="8.26953125" style="4" customWidth="1"/>
    <col min="15622" max="15622" width="1.7265625" style="4" customWidth="1"/>
    <col min="15623" max="15626" width="8.26953125" style="4" customWidth="1"/>
    <col min="15627" max="15872" width="8.7265625" style="4"/>
    <col min="15873" max="15873" width="26.81640625" style="4" customWidth="1"/>
    <col min="15874" max="15877" width="8.26953125" style="4" customWidth="1"/>
    <col min="15878" max="15878" width="1.7265625" style="4" customWidth="1"/>
    <col min="15879" max="15882" width="8.26953125" style="4" customWidth="1"/>
    <col min="15883" max="16128" width="8.7265625" style="4"/>
    <col min="16129" max="16129" width="26.81640625" style="4" customWidth="1"/>
    <col min="16130" max="16133" width="8.26953125" style="4" customWidth="1"/>
    <col min="16134" max="16134" width="1.7265625" style="4" customWidth="1"/>
    <col min="16135" max="16138" width="8.26953125" style="4" customWidth="1"/>
    <col min="16139" max="16384" width="8.7265625" style="4"/>
  </cols>
  <sheetData>
    <row r="1" spans="1:10" ht="20" x14ac:dyDescent="0.4">
      <c r="A1" s="68" t="s">
        <v>19</v>
      </c>
      <c r="B1" s="69" t="s">
        <v>113</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s="52" customFormat="1" ht="13" x14ac:dyDescent="0.3">
      <c r="A7" s="118" t="s">
        <v>23</v>
      </c>
      <c r="B7" s="119">
        <f>SUM($B8:$B11)</f>
        <v>1165</v>
      </c>
      <c r="C7" s="120">
        <f>SUM($C8:$C11)</f>
        <v>1592</v>
      </c>
      <c r="D7" s="119">
        <f>SUM($D8:$D11)</f>
        <v>3735</v>
      </c>
      <c r="E7" s="120">
        <f>SUM($E8:$E11)</f>
        <v>5002</v>
      </c>
      <c r="F7" s="121"/>
      <c r="G7" s="119">
        <f>B7-C7</f>
        <v>-427</v>
      </c>
      <c r="H7" s="120">
        <f>D7-E7</f>
        <v>-1267</v>
      </c>
      <c r="I7" s="122">
        <f>IF(C7=0, "-", IF(G7/C7&lt;10, G7/C7, "&gt;999%"))</f>
        <v>-0.26821608040201006</v>
      </c>
      <c r="J7" s="123">
        <f>IF(E7=0, "-", IF(H7/E7&lt;10, H7/E7, "&gt;999%"))</f>
        <v>-0.25329868052778887</v>
      </c>
    </row>
    <row r="8" spans="1:10" ht="14.5" x14ac:dyDescent="0.35">
      <c r="A8" s="124" t="s">
        <v>114</v>
      </c>
      <c r="B8" s="35">
        <v>646</v>
      </c>
      <c r="C8" s="36">
        <v>818</v>
      </c>
      <c r="D8" s="35">
        <v>1955</v>
      </c>
      <c r="E8" s="36">
        <v>2534</v>
      </c>
      <c r="F8" s="37"/>
      <c r="G8" s="35">
        <f>B8-C8</f>
        <v>-172</v>
      </c>
      <c r="H8" s="36">
        <f>D8-E8</f>
        <v>-579</v>
      </c>
      <c r="I8" s="125">
        <f>IF(C8=0, "-", IF(G8/C8&lt;10, G8/C8, "&gt;999%"))</f>
        <v>-0.21026894865525672</v>
      </c>
      <c r="J8" s="126">
        <f>IF(E8=0, "-", IF(H8/E8&lt;10, H8/E8, "&gt;999%"))</f>
        <v>-0.22849250197316495</v>
      </c>
    </row>
    <row r="9" spans="1:10" ht="14.5" x14ac:dyDescent="0.35">
      <c r="A9" s="124" t="s">
        <v>115</v>
      </c>
      <c r="B9" s="35">
        <v>331</v>
      </c>
      <c r="C9" s="36">
        <v>592</v>
      </c>
      <c r="D9" s="35">
        <v>1262</v>
      </c>
      <c r="E9" s="36">
        <v>1923</v>
      </c>
      <c r="F9" s="37"/>
      <c r="G9" s="35">
        <f>B9-C9</f>
        <v>-261</v>
      </c>
      <c r="H9" s="36">
        <f>D9-E9</f>
        <v>-661</v>
      </c>
      <c r="I9" s="125">
        <f>IF(C9=0, "-", IF(G9/C9&lt;10, G9/C9, "&gt;999%"))</f>
        <v>-0.4408783783783784</v>
      </c>
      <c r="J9" s="126">
        <f>IF(E9=0, "-", IF(H9/E9&lt;10, H9/E9, "&gt;999%"))</f>
        <v>-0.34373374934997397</v>
      </c>
    </row>
    <row r="10" spans="1:10" ht="14.5" x14ac:dyDescent="0.35">
      <c r="A10" s="124" t="s">
        <v>116</v>
      </c>
      <c r="B10" s="35">
        <v>51</v>
      </c>
      <c r="C10" s="36">
        <v>84</v>
      </c>
      <c r="D10" s="35">
        <v>172</v>
      </c>
      <c r="E10" s="36">
        <v>315</v>
      </c>
      <c r="F10" s="37"/>
      <c r="G10" s="35">
        <f>B10-C10</f>
        <v>-33</v>
      </c>
      <c r="H10" s="36">
        <f>D10-E10</f>
        <v>-143</v>
      </c>
      <c r="I10" s="125">
        <f>IF(C10=0, "-", IF(G10/C10&lt;10, G10/C10, "&gt;999%"))</f>
        <v>-0.39285714285714285</v>
      </c>
      <c r="J10" s="126">
        <f>IF(E10=0, "-", IF(H10/E10&lt;10, H10/E10, "&gt;999%"))</f>
        <v>-0.45396825396825397</v>
      </c>
    </row>
    <row r="11" spans="1:10" ht="14.5" x14ac:dyDescent="0.35">
      <c r="A11" s="124" t="s">
        <v>117</v>
      </c>
      <c r="B11" s="35">
        <v>137</v>
      </c>
      <c r="C11" s="36">
        <v>98</v>
      </c>
      <c r="D11" s="35">
        <v>346</v>
      </c>
      <c r="E11" s="36">
        <v>230</v>
      </c>
      <c r="F11" s="37"/>
      <c r="G11" s="35">
        <f>B11-C11</f>
        <v>39</v>
      </c>
      <c r="H11" s="36">
        <f>D11-E11</f>
        <v>116</v>
      </c>
      <c r="I11" s="125">
        <f>IF(C11=0, "-", IF(G11/C11&lt;10, G11/C11, "&gt;999%"))</f>
        <v>0.39795918367346939</v>
      </c>
      <c r="J11" s="126">
        <f>IF(E11=0, "-", IF(H11/E11&lt;10, H11/E11, "&gt;999%"))</f>
        <v>0.5043478260869565</v>
      </c>
    </row>
    <row r="12" spans="1:10" ht="14.5" x14ac:dyDescent="0.35">
      <c r="A12" s="34"/>
      <c r="B12" s="35"/>
      <c r="C12" s="36"/>
      <c r="D12" s="35"/>
      <c r="E12" s="36"/>
      <c r="F12" s="37"/>
      <c r="G12" s="35"/>
      <c r="H12" s="36"/>
      <c r="I12" s="125"/>
      <c r="J12" s="126"/>
    </row>
    <row r="13" spans="1:10" s="52" customFormat="1" ht="13" x14ac:dyDescent="0.3">
      <c r="A13" s="118" t="s">
        <v>24</v>
      </c>
      <c r="B13" s="119">
        <f>SUM($B14:$B17)</f>
        <v>2559</v>
      </c>
      <c r="C13" s="120">
        <f>SUM($C14:$C17)</f>
        <v>3603</v>
      </c>
      <c r="D13" s="119">
        <f>SUM($D14:$D17)</f>
        <v>7373</v>
      </c>
      <c r="E13" s="120">
        <f>SUM($E14:$E17)</f>
        <v>8084</v>
      </c>
      <c r="F13" s="121"/>
      <c r="G13" s="119">
        <f>B13-C13</f>
        <v>-1044</v>
      </c>
      <c r="H13" s="120">
        <f>D13-E13</f>
        <v>-711</v>
      </c>
      <c r="I13" s="122">
        <f>IF(C13=0, "-", IF(G13/C13&lt;10, G13/C13, "&gt;999%"))</f>
        <v>-0.28975853455453787</v>
      </c>
      <c r="J13" s="123">
        <f>IF(E13=0, "-", IF(H13/E13&lt;10, H13/E13, "&gt;999%"))</f>
        <v>-8.7951509153884222E-2</v>
      </c>
    </row>
    <row r="14" spans="1:10" ht="14.5" x14ac:dyDescent="0.35">
      <c r="A14" s="124" t="s">
        <v>114</v>
      </c>
      <c r="B14" s="35">
        <v>1370</v>
      </c>
      <c r="C14" s="36">
        <v>1596</v>
      </c>
      <c r="D14" s="35">
        <v>3946</v>
      </c>
      <c r="E14" s="36">
        <v>4150</v>
      </c>
      <c r="F14" s="37"/>
      <c r="G14" s="35">
        <f>B14-C14</f>
        <v>-226</v>
      </c>
      <c r="H14" s="36">
        <f>D14-E14</f>
        <v>-204</v>
      </c>
      <c r="I14" s="125">
        <f>IF(C14=0, "-", IF(G14/C14&lt;10, G14/C14, "&gt;999%"))</f>
        <v>-0.14160401002506265</v>
      </c>
      <c r="J14" s="126">
        <f>IF(E14=0, "-", IF(H14/E14&lt;10, H14/E14, "&gt;999%"))</f>
        <v>-4.9156626506024099E-2</v>
      </c>
    </row>
    <row r="15" spans="1:10" ht="14.5" x14ac:dyDescent="0.35">
      <c r="A15" s="124" t="s">
        <v>115</v>
      </c>
      <c r="B15" s="35">
        <v>942</v>
      </c>
      <c r="C15" s="36">
        <v>1818</v>
      </c>
      <c r="D15" s="35">
        <v>2899</v>
      </c>
      <c r="E15" s="36">
        <v>3410</v>
      </c>
      <c r="F15" s="37"/>
      <c r="G15" s="35">
        <f>B15-C15</f>
        <v>-876</v>
      </c>
      <c r="H15" s="36">
        <f>D15-E15</f>
        <v>-511</v>
      </c>
      <c r="I15" s="125">
        <f>IF(C15=0, "-", IF(G15/C15&lt;10, G15/C15, "&gt;999%"))</f>
        <v>-0.48184818481848185</v>
      </c>
      <c r="J15" s="126">
        <f>IF(E15=0, "-", IF(H15/E15&lt;10, H15/E15, "&gt;999%"))</f>
        <v>-0.14985337243401758</v>
      </c>
    </row>
    <row r="16" spans="1:10" ht="14.5" x14ac:dyDescent="0.35">
      <c r="A16" s="124" t="s">
        <v>116</v>
      </c>
      <c r="B16" s="35">
        <v>94</v>
      </c>
      <c r="C16" s="36">
        <v>76</v>
      </c>
      <c r="D16" s="35">
        <v>258</v>
      </c>
      <c r="E16" s="36">
        <v>264</v>
      </c>
      <c r="F16" s="37"/>
      <c r="G16" s="35">
        <f>B16-C16</f>
        <v>18</v>
      </c>
      <c r="H16" s="36">
        <f>D16-E16</f>
        <v>-6</v>
      </c>
      <c r="I16" s="125">
        <f>IF(C16=0, "-", IF(G16/C16&lt;10, G16/C16, "&gt;999%"))</f>
        <v>0.23684210526315788</v>
      </c>
      <c r="J16" s="126">
        <f>IF(E16=0, "-", IF(H16/E16&lt;10, H16/E16, "&gt;999%"))</f>
        <v>-2.2727272727272728E-2</v>
      </c>
    </row>
    <row r="17" spans="1:10" ht="14.5" x14ac:dyDescent="0.35">
      <c r="A17" s="124" t="s">
        <v>117</v>
      </c>
      <c r="B17" s="35">
        <v>153</v>
      </c>
      <c r="C17" s="36">
        <v>113</v>
      </c>
      <c r="D17" s="35">
        <v>270</v>
      </c>
      <c r="E17" s="36">
        <v>260</v>
      </c>
      <c r="F17" s="37"/>
      <c r="G17" s="35">
        <f>B17-C17</f>
        <v>40</v>
      </c>
      <c r="H17" s="36">
        <f>D17-E17</f>
        <v>10</v>
      </c>
      <c r="I17" s="125">
        <f>IF(C17=0, "-", IF(G17/C17&lt;10, G17/C17, "&gt;999%"))</f>
        <v>0.35398230088495575</v>
      </c>
      <c r="J17" s="126">
        <f>IF(E17=0, "-", IF(H17/E17&lt;10, H17/E17, "&gt;999%"))</f>
        <v>3.8461538461538464E-2</v>
      </c>
    </row>
    <row r="18" spans="1:10" ht="13" x14ac:dyDescent="0.3">
      <c r="A18" s="30"/>
      <c r="B18" s="115"/>
      <c r="C18" s="116"/>
      <c r="D18" s="115"/>
      <c r="E18" s="116"/>
      <c r="F18" s="117"/>
      <c r="G18" s="115"/>
      <c r="H18" s="116"/>
      <c r="I18" s="31"/>
      <c r="J18" s="32"/>
    </row>
    <row r="19" spans="1:10" s="52" customFormat="1" ht="13" x14ac:dyDescent="0.3">
      <c r="A19" s="118" t="s">
        <v>25</v>
      </c>
      <c r="B19" s="119">
        <f>SUM($B20:$B23)</f>
        <v>1097</v>
      </c>
      <c r="C19" s="120">
        <f>SUM($C20:$C23)</f>
        <v>1540</v>
      </c>
      <c r="D19" s="119">
        <f>SUM($D20:$D23)</f>
        <v>3065</v>
      </c>
      <c r="E19" s="120">
        <f>SUM($E20:$E23)</f>
        <v>3788</v>
      </c>
      <c r="F19" s="121"/>
      <c r="G19" s="119">
        <f>B19-C19</f>
        <v>-443</v>
      </c>
      <c r="H19" s="120">
        <f>D19-E19</f>
        <v>-723</v>
      </c>
      <c r="I19" s="122">
        <f>IF(C19=0, "-", IF(G19/C19&lt;10, G19/C19, "&gt;999%"))</f>
        <v>-0.28766233766233767</v>
      </c>
      <c r="J19" s="123">
        <f>IF(E19=0, "-", IF(H19/E19&lt;10, H19/E19, "&gt;999%"))</f>
        <v>-0.19086589229144668</v>
      </c>
    </row>
    <row r="20" spans="1:10" ht="14.5" x14ac:dyDescent="0.35">
      <c r="A20" s="124" t="s">
        <v>114</v>
      </c>
      <c r="B20" s="35">
        <v>306</v>
      </c>
      <c r="C20" s="36">
        <v>450</v>
      </c>
      <c r="D20" s="35">
        <v>723</v>
      </c>
      <c r="E20" s="36">
        <v>1183</v>
      </c>
      <c r="F20" s="37"/>
      <c r="G20" s="35">
        <f>B20-C20</f>
        <v>-144</v>
      </c>
      <c r="H20" s="36">
        <f>D20-E20</f>
        <v>-460</v>
      </c>
      <c r="I20" s="125">
        <f>IF(C20=0, "-", IF(G20/C20&lt;10, G20/C20, "&gt;999%"))</f>
        <v>-0.32</v>
      </c>
      <c r="J20" s="126">
        <f>IF(E20=0, "-", IF(H20/E20&lt;10, H20/E20, "&gt;999%"))</f>
        <v>-0.38884192730346578</v>
      </c>
    </row>
    <row r="21" spans="1:10" ht="14.5" x14ac:dyDescent="0.35">
      <c r="A21" s="124" t="s">
        <v>115</v>
      </c>
      <c r="B21" s="35">
        <v>686</v>
      </c>
      <c r="C21" s="36">
        <v>945</v>
      </c>
      <c r="D21" s="35">
        <v>1998</v>
      </c>
      <c r="E21" s="36">
        <v>2206</v>
      </c>
      <c r="F21" s="37"/>
      <c r="G21" s="35">
        <f>B21-C21</f>
        <v>-259</v>
      </c>
      <c r="H21" s="36">
        <f>D21-E21</f>
        <v>-208</v>
      </c>
      <c r="I21" s="125">
        <f>IF(C21=0, "-", IF(G21/C21&lt;10, G21/C21, "&gt;999%"))</f>
        <v>-0.27407407407407408</v>
      </c>
      <c r="J21" s="126">
        <f>IF(E21=0, "-", IF(H21/E21&lt;10, H21/E21, "&gt;999%"))</f>
        <v>-9.4288304623753399E-2</v>
      </c>
    </row>
    <row r="22" spans="1:10" ht="14.5" x14ac:dyDescent="0.35">
      <c r="A22" s="124" t="s">
        <v>116</v>
      </c>
      <c r="B22" s="35">
        <v>72</v>
      </c>
      <c r="C22" s="36">
        <v>91</v>
      </c>
      <c r="D22" s="35">
        <v>211</v>
      </c>
      <c r="E22" s="36">
        <v>224</v>
      </c>
      <c r="F22" s="37"/>
      <c r="G22" s="35">
        <f>B22-C22</f>
        <v>-19</v>
      </c>
      <c r="H22" s="36">
        <f>D22-E22</f>
        <v>-13</v>
      </c>
      <c r="I22" s="125">
        <f>IF(C22=0, "-", IF(G22/C22&lt;10, G22/C22, "&gt;999%"))</f>
        <v>-0.2087912087912088</v>
      </c>
      <c r="J22" s="126">
        <f>IF(E22=0, "-", IF(H22/E22&lt;10, H22/E22, "&gt;999%"))</f>
        <v>-5.8035714285714288E-2</v>
      </c>
    </row>
    <row r="23" spans="1:10" ht="14.5" x14ac:dyDescent="0.35">
      <c r="A23" s="124" t="s">
        <v>117</v>
      </c>
      <c r="B23" s="35">
        <v>33</v>
      </c>
      <c r="C23" s="36">
        <v>54</v>
      </c>
      <c r="D23" s="35">
        <v>133</v>
      </c>
      <c r="E23" s="36">
        <v>175</v>
      </c>
      <c r="F23" s="37"/>
      <c r="G23" s="35">
        <f>B23-C23</f>
        <v>-21</v>
      </c>
      <c r="H23" s="36">
        <f>D23-E23</f>
        <v>-42</v>
      </c>
      <c r="I23" s="125">
        <f>IF(C23=0, "-", IF(G23/C23&lt;10, G23/C23, "&gt;999%"))</f>
        <v>-0.3888888888888889</v>
      </c>
      <c r="J23" s="126">
        <f>IF(E23=0, "-", IF(H23/E23&lt;10, H23/E23, "&gt;999%"))</f>
        <v>-0.24</v>
      </c>
    </row>
    <row r="24" spans="1:10" ht="14.5" x14ac:dyDescent="0.35">
      <c r="A24" s="34"/>
      <c r="B24" s="35"/>
      <c r="C24" s="36"/>
      <c r="D24" s="35"/>
      <c r="E24" s="36"/>
      <c r="F24" s="37"/>
      <c r="G24" s="35"/>
      <c r="H24" s="36"/>
      <c r="I24" s="125"/>
      <c r="J24" s="126"/>
    </row>
    <row r="25" spans="1:10" s="52" customFormat="1" ht="13" x14ac:dyDescent="0.3">
      <c r="A25" s="127" t="s">
        <v>118</v>
      </c>
      <c r="B25" s="119">
        <f>SUM($B26:$B29)</f>
        <v>4821</v>
      </c>
      <c r="C25" s="120">
        <f>SUM($C26:$C29)</f>
        <v>6735</v>
      </c>
      <c r="D25" s="119">
        <f>SUM($D26:$D29)</f>
        <v>14173</v>
      </c>
      <c r="E25" s="120">
        <f>SUM($E26:$E29)</f>
        <v>16874</v>
      </c>
      <c r="F25" s="121"/>
      <c r="G25" s="119">
        <f>B25-C25</f>
        <v>-1914</v>
      </c>
      <c r="H25" s="120">
        <f>D25-E25</f>
        <v>-2701</v>
      </c>
      <c r="I25" s="122">
        <f>IF(C25=0, "-", IF(G25/C25&lt;10, G25/C25, "&gt;999%"))</f>
        <v>-0.28418708240534524</v>
      </c>
      <c r="J25" s="123">
        <f>IF(E25=0, "-", IF(H25/E25&lt;10, H25/E25, "&gt;999%"))</f>
        <v>-0.16006874481450753</v>
      </c>
    </row>
    <row r="26" spans="1:10" ht="14.5" x14ac:dyDescent="0.35">
      <c r="A26" s="124" t="s">
        <v>114</v>
      </c>
      <c r="B26" s="35">
        <v>2322</v>
      </c>
      <c r="C26" s="36">
        <v>2864</v>
      </c>
      <c r="D26" s="35">
        <v>6624</v>
      </c>
      <c r="E26" s="36">
        <v>7867</v>
      </c>
      <c r="F26" s="37"/>
      <c r="G26" s="35">
        <f>B26-C26</f>
        <v>-542</v>
      </c>
      <c r="H26" s="36">
        <f>D26-E26</f>
        <v>-1243</v>
      </c>
      <c r="I26" s="125">
        <f>IF(C26=0, "-", IF(G26/C26&lt;10, G26/C26, "&gt;999%"))</f>
        <v>-0.18924581005586591</v>
      </c>
      <c r="J26" s="126">
        <f>IF(E26=0, "-", IF(H26/E26&lt;10, H26/E26, "&gt;999%"))</f>
        <v>-0.15800177958561079</v>
      </c>
    </row>
    <row r="27" spans="1:10" ht="14.5" x14ac:dyDescent="0.35">
      <c r="A27" s="124" t="s">
        <v>115</v>
      </c>
      <c r="B27" s="35">
        <v>1959</v>
      </c>
      <c r="C27" s="36">
        <v>3355</v>
      </c>
      <c r="D27" s="35">
        <v>6159</v>
      </c>
      <c r="E27" s="36">
        <v>7539</v>
      </c>
      <c r="F27" s="37"/>
      <c r="G27" s="35">
        <f>B27-C27</f>
        <v>-1396</v>
      </c>
      <c r="H27" s="36">
        <f>D27-E27</f>
        <v>-1380</v>
      </c>
      <c r="I27" s="125">
        <f>IF(C27=0, "-", IF(G27/C27&lt;10, G27/C27, "&gt;999%"))</f>
        <v>-0.41609538002980628</v>
      </c>
      <c r="J27" s="126">
        <f>IF(E27=0, "-", IF(H27/E27&lt;10, H27/E27, "&gt;999%"))</f>
        <v>-0.18304814962196578</v>
      </c>
    </row>
    <row r="28" spans="1:10" ht="14.5" x14ac:dyDescent="0.35">
      <c r="A28" s="124" t="s">
        <v>116</v>
      </c>
      <c r="B28" s="35">
        <v>217</v>
      </c>
      <c r="C28" s="36">
        <v>251</v>
      </c>
      <c r="D28" s="35">
        <v>641</v>
      </c>
      <c r="E28" s="36">
        <v>803</v>
      </c>
      <c r="F28" s="37"/>
      <c r="G28" s="35">
        <f>B28-C28</f>
        <v>-34</v>
      </c>
      <c r="H28" s="36">
        <f>D28-E28</f>
        <v>-162</v>
      </c>
      <c r="I28" s="125">
        <f>IF(C28=0, "-", IF(G28/C28&lt;10, G28/C28, "&gt;999%"))</f>
        <v>-0.13545816733067728</v>
      </c>
      <c r="J28" s="126">
        <f>IF(E28=0, "-", IF(H28/E28&lt;10, H28/E28, "&gt;999%"))</f>
        <v>-0.20174346201743462</v>
      </c>
    </row>
    <row r="29" spans="1:10" ht="14.5" x14ac:dyDescent="0.35">
      <c r="A29" s="124" t="s">
        <v>117</v>
      </c>
      <c r="B29" s="35">
        <v>323</v>
      </c>
      <c r="C29" s="36">
        <v>265</v>
      </c>
      <c r="D29" s="35">
        <v>749</v>
      </c>
      <c r="E29" s="36">
        <v>665</v>
      </c>
      <c r="F29" s="37"/>
      <c r="G29" s="35">
        <f>B29-C29</f>
        <v>58</v>
      </c>
      <c r="H29" s="36">
        <f>D29-E29</f>
        <v>84</v>
      </c>
      <c r="I29" s="125">
        <f>IF(C29=0, "-", IF(G29/C29&lt;10, G29/C29, "&gt;999%"))</f>
        <v>0.21886792452830189</v>
      </c>
      <c r="J29" s="126">
        <f>IF(E29=0, "-", IF(H29/E29&lt;10, H29/E29, "&gt;999%"))</f>
        <v>0.12631578947368421</v>
      </c>
    </row>
    <row r="30" spans="1:10" ht="14.5" x14ac:dyDescent="0.35">
      <c r="A30" s="34"/>
      <c r="B30" s="35"/>
      <c r="C30" s="36"/>
      <c r="D30" s="35"/>
      <c r="E30" s="36"/>
      <c r="F30" s="37"/>
      <c r="G30" s="35"/>
      <c r="H30" s="36"/>
      <c r="I30" s="125"/>
      <c r="J30" s="126"/>
    </row>
    <row r="31" spans="1:10" s="52" customFormat="1" ht="13" x14ac:dyDescent="0.3">
      <c r="A31" s="30" t="s">
        <v>26</v>
      </c>
      <c r="B31" s="119">
        <v>170</v>
      </c>
      <c r="C31" s="120">
        <v>192</v>
      </c>
      <c r="D31" s="119">
        <v>434</v>
      </c>
      <c r="E31" s="120">
        <v>478</v>
      </c>
      <c r="F31" s="121"/>
      <c r="G31" s="119">
        <f>B31-C31</f>
        <v>-22</v>
      </c>
      <c r="H31" s="120">
        <f>D31-E31</f>
        <v>-44</v>
      </c>
      <c r="I31" s="122">
        <f>IF(C31=0, "-", IF(G31/C31&lt;10, G31/C31, "&gt;999%"))</f>
        <v>-0.11458333333333333</v>
      </c>
      <c r="J31" s="123">
        <f>IF(E31=0, "-", IF(H31/E31&lt;10, H31/E31, "&gt;999%"))</f>
        <v>-9.2050209205020925E-2</v>
      </c>
    </row>
    <row r="32" spans="1:10" x14ac:dyDescent="0.25">
      <c r="A32" s="34"/>
      <c r="B32" s="40"/>
      <c r="C32" s="41"/>
      <c r="D32" s="40"/>
      <c r="E32" s="41"/>
      <c r="F32" s="42"/>
      <c r="G32" s="40"/>
      <c r="H32" s="41"/>
      <c r="I32" s="43"/>
      <c r="J32" s="44"/>
    </row>
    <row r="33" spans="1:10" s="52" customFormat="1" ht="13" x14ac:dyDescent="0.3">
      <c r="A33" s="26" t="s">
        <v>17</v>
      </c>
      <c r="B33" s="46">
        <f>SUM(B26:B32)</f>
        <v>4991</v>
      </c>
      <c r="C33" s="128">
        <f>SUM(C26:C32)</f>
        <v>6927</v>
      </c>
      <c r="D33" s="46">
        <f>SUM(D26:D32)</f>
        <v>14607</v>
      </c>
      <c r="E33" s="128">
        <f>SUM(E26:E32)</f>
        <v>17352</v>
      </c>
      <c r="F33" s="48"/>
      <c r="G33" s="46">
        <f>B33-C33</f>
        <v>-1936</v>
      </c>
      <c r="H33" s="47">
        <f>D33-E33</f>
        <v>-2745</v>
      </c>
      <c r="I33" s="49">
        <f>IF(C33=0, 0, G33/C33)</f>
        <v>-0.2794860690053414</v>
      </c>
      <c r="J33" s="50">
        <f>IF(E33=0, 0, H33/E33)</f>
        <v>-0.15819502074688796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4358-D1BE-4F10-8A60-9712A48E1946}">
  <sheetPr>
    <pageSetUpPr fitToPage="1"/>
  </sheetPr>
  <dimension ref="A1:J41"/>
  <sheetViews>
    <sheetView workbookViewId="0">
      <selection sqref="A1:L1"/>
    </sheetView>
  </sheetViews>
  <sheetFormatPr defaultRowHeight="12.5" x14ac:dyDescent="0.25"/>
  <cols>
    <col min="1" max="1" width="32.7265625" style="4" customWidth="1"/>
    <col min="2" max="5" width="10.1796875" style="4" customWidth="1"/>
    <col min="6" max="6" width="1.7265625" style="4" customWidth="1"/>
    <col min="7" max="10" width="10.1796875" style="4" customWidth="1"/>
    <col min="11" max="256" width="8.7265625" style="4"/>
    <col min="257" max="257" width="32.7265625" style="4" customWidth="1"/>
    <col min="258" max="261" width="10.1796875" style="4" customWidth="1"/>
    <col min="262" max="262" width="1.7265625" style="4" customWidth="1"/>
    <col min="263" max="266" width="10.1796875" style="4" customWidth="1"/>
    <col min="267" max="512" width="8.7265625" style="4"/>
    <col min="513" max="513" width="32.7265625" style="4" customWidth="1"/>
    <col min="514" max="517" width="10.1796875" style="4" customWidth="1"/>
    <col min="518" max="518" width="1.7265625" style="4" customWidth="1"/>
    <col min="519" max="522" width="10.1796875" style="4" customWidth="1"/>
    <col min="523" max="768" width="8.7265625" style="4"/>
    <col min="769" max="769" width="32.7265625" style="4" customWidth="1"/>
    <col min="770" max="773" width="10.1796875" style="4" customWidth="1"/>
    <col min="774" max="774" width="1.7265625" style="4" customWidth="1"/>
    <col min="775" max="778" width="10.1796875" style="4" customWidth="1"/>
    <col min="779" max="1024" width="8.7265625" style="4"/>
    <col min="1025" max="1025" width="32.7265625" style="4" customWidth="1"/>
    <col min="1026" max="1029" width="10.1796875" style="4" customWidth="1"/>
    <col min="1030" max="1030" width="1.7265625" style="4" customWidth="1"/>
    <col min="1031" max="1034" width="10.1796875" style="4" customWidth="1"/>
    <col min="1035" max="1280" width="8.7265625" style="4"/>
    <col min="1281" max="1281" width="32.7265625" style="4" customWidth="1"/>
    <col min="1282" max="1285" width="10.1796875" style="4" customWidth="1"/>
    <col min="1286" max="1286" width="1.7265625" style="4" customWidth="1"/>
    <col min="1287" max="1290" width="10.1796875" style="4" customWidth="1"/>
    <col min="1291" max="1536" width="8.7265625" style="4"/>
    <col min="1537" max="1537" width="32.7265625" style="4" customWidth="1"/>
    <col min="1538" max="1541" width="10.1796875" style="4" customWidth="1"/>
    <col min="1542" max="1542" width="1.7265625" style="4" customWidth="1"/>
    <col min="1543" max="1546" width="10.1796875" style="4" customWidth="1"/>
    <col min="1547" max="1792" width="8.7265625" style="4"/>
    <col min="1793" max="1793" width="32.7265625" style="4" customWidth="1"/>
    <col min="1794" max="1797" width="10.1796875" style="4" customWidth="1"/>
    <col min="1798" max="1798" width="1.7265625" style="4" customWidth="1"/>
    <col min="1799" max="1802" width="10.1796875" style="4" customWidth="1"/>
    <col min="1803" max="2048" width="8.7265625" style="4"/>
    <col min="2049" max="2049" width="32.7265625" style="4" customWidth="1"/>
    <col min="2050" max="2053" width="10.1796875" style="4" customWidth="1"/>
    <col min="2054" max="2054" width="1.7265625" style="4" customWidth="1"/>
    <col min="2055" max="2058" width="10.1796875" style="4" customWidth="1"/>
    <col min="2059" max="2304" width="8.7265625" style="4"/>
    <col min="2305" max="2305" width="32.7265625" style="4" customWidth="1"/>
    <col min="2306" max="2309" width="10.1796875" style="4" customWidth="1"/>
    <col min="2310" max="2310" width="1.7265625" style="4" customWidth="1"/>
    <col min="2311" max="2314" width="10.1796875" style="4" customWidth="1"/>
    <col min="2315" max="2560" width="8.7265625" style="4"/>
    <col min="2561" max="2561" width="32.7265625" style="4" customWidth="1"/>
    <col min="2562" max="2565" width="10.1796875" style="4" customWidth="1"/>
    <col min="2566" max="2566" width="1.7265625" style="4" customWidth="1"/>
    <col min="2567" max="2570" width="10.1796875" style="4" customWidth="1"/>
    <col min="2571" max="2816" width="8.7265625" style="4"/>
    <col min="2817" max="2817" width="32.7265625" style="4" customWidth="1"/>
    <col min="2818" max="2821" width="10.1796875" style="4" customWidth="1"/>
    <col min="2822" max="2822" width="1.7265625" style="4" customWidth="1"/>
    <col min="2823" max="2826" width="10.1796875" style="4" customWidth="1"/>
    <col min="2827" max="3072" width="8.7265625" style="4"/>
    <col min="3073" max="3073" width="32.7265625" style="4" customWidth="1"/>
    <col min="3074" max="3077" width="10.1796875" style="4" customWidth="1"/>
    <col min="3078" max="3078" width="1.7265625" style="4" customWidth="1"/>
    <col min="3079" max="3082" width="10.1796875" style="4" customWidth="1"/>
    <col min="3083" max="3328" width="8.7265625" style="4"/>
    <col min="3329" max="3329" width="32.7265625" style="4" customWidth="1"/>
    <col min="3330" max="3333" width="10.1796875" style="4" customWidth="1"/>
    <col min="3334" max="3334" width="1.7265625" style="4" customWidth="1"/>
    <col min="3335" max="3338" width="10.1796875" style="4" customWidth="1"/>
    <col min="3339" max="3584" width="8.7265625" style="4"/>
    <col min="3585" max="3585" width="32.7265625" style="4" customWidth="1"/>
    <col min="3586" max="3589" width="10.1796875" style="4" customWidth="1"/>
    <col min="3590" max="3590" width="1.7265625" style="4" customWidth="1"/>
    <col min="3591" max="3594" width="10.1796875" style="4" customWidth="1"/>
    <col min="3595" max="3840" width="8.7265625" style="4"/>
    <col min="3841" max="3841" width="32.7265625" style="4" customWidth="1"/>
    <col min="3842" max="3845" width="10.1796875" style="4" customWidth="1"/>
    <col min="3846" max="3846" width="1.7265625" style="4" customWidth="1"/>
    <col min="3847" max="3850" width="10.1796875" style="4" customWidth="1"/>
    <col min="3851" max="4096" width="8.7265625" style="4"/>
    <col min="4097" max="4097" width="32.7265625" style="4" customWidth="1"/>
    <col min="4098" max="4101" width="10.1796875" style="4" customWidth="1"/>
    <col min="4102" max="4102" width="1.7265625" style="4" customWidth="1"/>
    <col min="4103" max="4106" width="10.1796875" style="4" customWidth="1"/>
    <col min="4107" max="4352" width="8.7265625" style="4"/>
    <col min="4353" max="4353" width="32.7265625" style="4" customWidth="1"/>
    <col min="4354" max="4357" width="10.1796875" style="4" customWidth="1"/>
    <col min="4358" max="4358" width="1.7265625" style="4" customWidth="1"/>
    <col min="4359" max="4362" width="10.1796875" style="4" customWidth="1"/>
    <col min="4363" max="4608" width="8.7265625" style="4"/>
    <col min="4609" max="4609" width="32.7265625" style="4" customWidth="1"/>
    <col min="4610" max="4613" width="10.1796875" style="4" customWidth="1"/>
    <col min="4614" max="4614" width="1.7265625" style="4" customWidth="1"/>
    <col min="4615" max="4618" width="10.1796875" style="4" customWidth="1"/>
    <col min="4619" max="4864" width="8.7265625" style="4"/>
    <col min="4865" max="4865" width="32.7265625" style="4" customWidth="1"/>
    <col min="4866" max="4869" width="10.1796875" style="4" customWidth="1"/>
    <col min="4870" max="4870" width="1.7265625" style="4" customWidth="1"/>
    <col min="4871" max="4874" width="10.1796875" style="4" customWidth="1"/>
    <col min="4875" max="5120" width="8.7265625" style="4"/>
    <col min="5121" max="5121" width="32.7265625" style="4" customWidth="1"/>
    <col min="5122" max="5125" width="10.1796875" style="4" customWidth="1"/>
    <col min="5126" max="5126" width="1.7265625" style="4" customWidth="1"/>
    <col min="5127" max="5130" width="10.1796875" style="4" customWidth="1"/>
    <col min="5131" max="5376" width="8.7265625" style="4"/>
    <col min="5377" max="5377" width="32.7265625" style="4" customWidth="1"/>
    <col min="5378" max="5381" width="10.1796875" style="4" customWidth="1"/>
    <col min="5382" max="5382" width="1.7265625" style="4" customWidth="1"/>
    <col min="5383" max="5386" width="10.1796875" style="4" customWidth="1"/>
    <col min="5387" max="5632" width="8.7265625" style="4"/>
    <col min="5633" max="5633" width="32.7265625" style="4" customWidth="1"/>
    <col min="5634" max="5637" width="10.1796875" style="4" customWidth="1"/>
    <col min="5638" max="5638" width="1.7265625" style="4" customWidth="1"/>
    <col min="5639" max="5642" width="10.1796875" style="4" customWidth="1"/>
    <col min="5643" max="5888" width="8.7265625" style="4"/>
    <col min="5889" max="5889" width="32.7265625" style="4" customWidth="1"/>
    <col min="5890" max="5893" width="10.1796875" style="4" customWidth="1"/>
    <col min="5894" max="5894" width="1.7265625" style="4" customWidth="1"/>
    <col min="5895" max="5898" width="10.1796875" style="4" customWidth="1"/>
    <col min="5899" max="6144" width="8.7265625" style="4"/>
    <col min="6145" max="6145" width="32.7265625" style="4" customWidth="1"/>
    <col min="6146" max="6149" width="10.1796875" style="4" customWidth="1"/>
    <col min="6150" max="6150" width="1.7265625" style="4" customWidth="1"/>
    <col min="6151" max="6154" width="10.1796875" style="4" customWidth="1"/>
    <col min="6155" max="6400" width="8.7265625" style="4"/>
    <col min="6401" max="6401" width="32.7265625" style="4" customWidth="1"/>
    <col min="6402" max="6405" width="10.1796875" style="4" customWidth="1"/>
    <col min="6406" max="6406" width="1.7265625" style="4" customWidth="1"/>
    <col min="6407" max="6410" width="10.1796875" style="4" customWidth="1"/>
    <col min="6411" max="6656" width="8.7265625" style="4"/>
    <col min="6657" max="6657" width="32.7265625" style="4" customWidth="1"/>
    <col min="6658" max="6661" width="10.1796875" style="4" customWidth="1"/>
    <col min="6662" max="6662" width="1.7265625" style="4" customWidth="1"/>
    <col min="6663" max="6666" width="10.1796875" style="4" customWidth="1"/>
    <col min="6667" max="6912" width="8.7265625" style="4"/>
    <col min="6913" max="6913" width="32.7265625" style="4" customWidth="1"/>
    <col min="6914" max="6917" width="10.1796875" style="4" customWidth="1"/>
    <col min="6918" max="6918" width="1.7265625" style="4" customWidth="1"/>
    <col min="6919" max="6922" width="10.1796875" style="4" customWidth="1"/>
    <col min="6923" max="7168" width="8.7265625" style="4"/>
    <col min="7169" max="7169" width="32.7265625" style="4" customWidth="1"/>
    <col min="7170" max="7173" width="10.1796875" style="4" customWidth="1"/>
    <col min="7174" max="7174" width="1.7265625" style="4" customWidth="1"/>
    <col min="7175" max="7178" width="10.1796875" style="4" customWidth="1"/>
    <col min="7179" max="7424" width="8.7265625" style="4"/>
    <col min="7425" max="7425" width="32.7265625" style="4" customWidth="1"/>
    <col min="7426" max="7429" width="10.1796875" style="4" customWidth="1"/>
    <col min="7430" max="7430" width="1.7265625" style="4" customWidth="1"/>
    <col min="7431" max="7434" width="10.1796875" style="4" customWidth="1"/>
    <col min="7435" max="7680" width="8.7265625" style="4"/>
    <col min="7681" max="7681" width="32.7265625" style="4" customWidth="1"/>
    <col min="7682" max="7685" width="10.1796875" style="4" customWidth="1"/>
    <col min="7686" max="7686" width="1.7265625" style="4" customWidth="1"/>
    <col min="7687" max="7690" width="10.1796875" style="4" customWidth="1"/>
    <col min="7691" max="7936" width="8.7265625" style="4"/>
    <col min="7937" max="7937" width="32.7265625" style="4" customWidth="1"/>
    <col min="7938" max="7941" width="10.1796875" style="4" customWidth="1"/>
    <col min="7942" max="7942" width="1.7265625" style="4" customWidth="1"/>
    <col min="7943" max="7946" width="10.1796875" style="4" customWidth="1"/>
    <col min="7947" max="8192" width="8.7265625" style="4"/>
    <col min="8193" max="8193" width="32.7265625" style="4" customWidth="1"/>
    <col min="8194" max="8197" width="10.1796875" style="4" customWidth="1"/>
    <col min="8198" max="8198" width="1.7265625" style="4" customWidth="1"/>
    <col min="8199" max="8202" width="10.1796875" style="4" customWidth="1"/>
    <col min="8203" max="8448" width="8.7265625" style="4"/>
    <col min="8449" max="8449" width="32.7265625" style="4" customWidth="1"/>
    <col min="8450" max="8453" width="10.1796875" style="4" customWidth="1"/>
    <col min="8454" max="8454" width="1.7265625" style="4" customWidth="1"/>
    <col min="8455" max="8458" width="10.1796875" style="4" customWidth="1"/>
    <col min="8459" max="8704" width="8.7265625" style="4"/>
    <col min="8705" max="8705" width="32.7265625" style="4" customWidth="1"/>
    <col min="8706" max="8709" width="10.1796875" style="4" customWidth="1"/>
    <col min="8710" max="8710" width="1.7265625" style="4" customWidth="1"/>
    <col min="8711" max="8714" width="10.1796875" style="4" customWidth="1"/>
    <col min="8715" max="8960" width="8.7265625" style="4"/>
    <col min="8961" max="8961" width="32.7265625" style="4" customWidth="1"/>
    <col min="8962" max="8965" width="10.1796875" style="4" customWidth="1"/>
    <col min="8966" max="8966" width="1.7265625" style="4" customWidth="1"/>
    <col min="8967" max="8970" width="10.1796875" style="4" customWidth="1"/>
    <col min="8971" max="9216" width="8.7265625" style="4"/>
    <col min="9217" max="9217" width="32.7265625" style="4" customWidth="1"/>
    <col min="9218" max="9221" width="10.1796875" style="4" customWidth="1"/>
    <col min="9222" max="9222" width="1.7265625" style="4" customWidth="1"/>
    <col min="9223" max="9226" width="10.1796875" style="4" customWidth="1"/>
    <col min="9227" max="9472" width="8.7265625" style="4"/>
    <col min="9473" max="9473" width="32.7265625" style="4" customWidth="1"/>
    <col min="9474" max="9477" width="10.1796875" style="4" customWidth="1"/>
    <col min="9478" max="9478" width="1.7265625" style="4" customWidth="1"/>
    <col min="9479" max="9482" width="10.1796875" style="4" customWidth="1"/>
    <col min="9483" max="9728" width="8.7265625" style="4"/>
    <col min="9729" max="9729" width="32.7265625" style="4" customWidth="1"/>
    <col min="9730" max="9733" width="10.1796875" style="4" customWidth="1"/>
    <col min="9734" max="9734" width="1.7265625" style="4" customWidth="1"/>
    <col min="9735" max="9738" width="10.1796875" style="4" customWidth="1"/>
    <col min="9739" max="9984" width="8.7265625" style="4"/>
    <col min="9985" max="9985" width="32.7265625" style="4" customWidth="1"/>
    <col min="9986" max="9989" width="10.1796875" style="4" customWidth="1"/>
    <col min="9990" max="9990" width="1.7265625" style="4" customWidth="1"/>
    <col min="9991" max="9994" width="10.1796875" style="4" customWidth="1"/>
    <col min="9995" max="10240" width="8.7265625" style="4"/>
    <col min="10241" max="10241" width="32.7265625" style="4" customWidth="1"/>
    <col min="10242" max="10245" width="10.1796875" style="4" customWidth="1"/>
    <col min="10246" max="10246" width="1.7265625" style="4" customWidth="1"/>
    <col min="10247" max="10250" width="10.1796875" style="4" customWidth="1"/>
    <col min="10251" max="10496" width="8.7265625" style="4"/>
    <col min="10497" max="10497" width="32.7265625" style="4" customWidth="1"/>
    <col min="10498" max="10501" width="10.1796875" style="4" customWidth="1"/>
    <col min="10502" max="10502" width="1.7265625" style="4" customWidth="1"/>
    <col min="10503" max="10506" width="10.1796875" style="4" customWidth="1"/>
    <col min="10507" max="10752" width="8.7265625" style="4"/>
    <col min="10753" max="10753" width="32.7265625" style="4" customWidth="1"/>
    <col min="10754" max="10757" width="10.1796875" style="4" customWidth="1"/>
    <col min="10758" max="10758" width="1.7265625" style="4" customWidth="1"/>
    <col min="10759" max="10762" width="10.1796875" style="4" customWidth="1"/>
    <col min="10763" max="11008" width="8.7265625" style="4"/>
    <col min="11009" max="11009" width="32.7265625" style="4" customWidth="1"/>
    <col min="11010" max="11013" width="10.1796875" style="4" customWidth="1"/>
    <col min="11014" max="11014" width="1.7265625" style="4" customWidth="1"/>
    <col min="11015" max="11018" width="10.1796875" style="4" customWidth="1"/>
    <col min="11019" max="11264" width="8.7265625" style="4"/>
    <col min="11265" max="11265" width="32.7265625" style="4" customWidth="1"/>
    <col min="11266" max="11269" width="10.1796875" style="4" customWidth="1"/>
    <col min="11270" max="11270" width="1.7265625" style="4" customWidth="1"/>
    <col min="11271" max="11274" width="10.1796875" style="4" customWidth="1"/>
    <col min="11275" max="11520" width="8.7265625" style="4"/>
    <col min="11521" max="11521" width="32.7265625" style="4" customWidth="1"/>
    <col min="11522" max="11525" width="10.1796875" style="4" customWidth="1"/>
    <col min="11526" max="11526" width="1.7265625" style="4" customWidth="1"/>
    <col min="11527" max="11530" width="10.1796875" style="4" customWidth="1"/>
    <col min="11531" max="11776" width="8.7265625" style="4"/>
    <col min="11777" max="11777" width="32.7265625" style="4" customWidth="1"/>
    <col min="11778" max="11781" width="10.1796875" style="4" customWidth="1"/>
    <col min="11782" max="11782" width="1.7265625" style="4" customWidth="1"/>
    <col min="11783" max="11786" width="10.1796875" style="4" customWidth="1"/>
    <col min="11787" max="12032" width="8.7265625" style="4"/>
    <col min="12033" max="12033" width="32.7265625" style="4" customWidth="1"/>
    <col min="12034" max="12037" width="10.1796875" style="4" customWidth="1"/>
    <col min="12038" max="12038" width="1.7265625" style="4" customWidth="1"/>
    <col min="12039" max="12042" width="10.1796875" style="4" customWidth="1"/>
    <col min="12043" max="12288" width="8.7265625" style="4"/>
    <col min="12289" max="12289" width="32.7265625" style="4" customWidth="1"/>
    <col min="12290" max="12293" width="10.1796875" style="4" customWidth="1"/>
    <col min="12294" max="12294" width="1.7265625" style="4" customWidth="1"/>
    <col min="12295" max="12298" width="10.1796875" style="4" customWidth="1"/>
    <col min="12299" max="12544" width="8.7265625" style="4"/>
    <col min="12545" max="12545" width="32.7265625" style="4" customWidth="1"/>
    <col min="12546" max="12549" width="10.1796875" style="4" customWidth="1"/>
    <col min="12550" max="12550" width="1.7265625" style="4" customWidth="1"/>
    <col min="12551" max="12554" width="10.1796875" style="4" customWidth="1"/>
    <col min="12555" max="12800" width="8.7265625" style="4"/>
    <col min="12801" max="12801" width="32.7265625" style="4" customWidth="1"/>
    <col min="12802" max="12805" width="10.1796875" style="4" customWidth="1"/>
    <col min="12806" max="12806" width="1.7265625" style="4" customWidth="1"/>
    <col min="12807" max="12810" width="10.1796875" style="4" customWidth="1"/>
    <col min="12811" max="13056" width="8.7265625" style="4"/>
    <col min="13057" max="13057" width="32.7265625" style="4" customWidth="1"/>
    <col min="13058" max="13061" width="10.1796875" style="4" customWidth="1"/>
    <col min="13062" max="13062" width="1.7265625" style="4" customWidth="1"/>
    <col min="13063" max="13066" width="10.1796875" style="4" customWidth="1"/>
    <col min="13067" max="13312" width="8.7265625" style="4"/>
    <col min="13313" max="13313" width="32.7265625" style="4" customWidth="1"/>
    <col min="13314" max="13317" width="10.1796875" style="4" customWidth="1"/>
    <col min="13318" max="13318" width="1.7265625" style="4" customWidth="1"/>
    <col min="13319" max="13322" width="10.1796875" style="4" customWidth="1"/>
    <col min="13323" max="13568" width="8.7265625" style="4"/>
    <col min="13569" max="13569" width="32.7265625" style="4" customWidth="1"/>
    <col min="13570" max="13573" width="10.1796875" style="4" customWidth="1"/>
    <col min="13574" max="13574" width="1.7265625" style="4" customWidth="1"/>
    <col min="13575" max="13578" width="10.1796875" style="4" customWidth="1"/>
    <col min="13579" max="13824" width="8.7265625" style="4"/>
    <col min="13825" max="13825" width="32.7265625" style="4" customWidth="1"/>
    <col min="13826" max="13829" width="10.1796875" style="4" customWidth="1"/>
    <col min="13830" max="13830" width="1.7265625" style="4" customWidth="1"/>
    <col min="13831" max="13834" width="10.1796875" style="4" customWidth="1"/>
    <col min="13835" max="14080" width="8.7265625" style="4"/>
    <col min="14081" max="14081" width="32.7265625" style="4" customWidth="1"/>
    <col min="14082" max="14085" width="10.1796875" style="4" customWidth="1"/>
    <col min="14086" max="14086" width="1.7265625" style="4" customWidth="1"/>
    <col min="14087" max="14090" width="10.1796875" style="4" customWidth="1"/>
    <col min="14091" max="14336" width="8.7265625" style="4"/>
    <col min="14337" max="14337" width="32.7265625" style="4" customWidth="1"/>
    <col min="14338" max="14341" width="10.1796875" style="4" customWidth="1"/>
    <col min="14342" max="14342" width="1.7265625" style="4" customWidth="1"/>
    <col min="14343" max="14346" width="10.1796875" style="4" customWidth="1"/>
    <col min="14347" max="14592" width="8.7265625" style="4"/>
    <col min="14593" max="14593" width="32.7265625" style="4" customWidth="1"/>
    <col min="14594" max="14597" width="10.1796875" style="4" customWidth="1"/>
    <col min="14598" max="14598" width="1.7265625" style="4" customWidth="1"/>
    <col min="14599" max="14602" width="10.1796875" style="4" customWidth="1"/>
    <col min="14603" max="14848" width="8.7265625" style="4"/>
    <col min="14849" max="14849" width="32.7265625" style="4" customWidth="1"/>
    <col min="14850" max="14853" width="10.1796875" style="4" customWidth="1"/>
    <col min="14854" max="14854" width="1.7265625" style="4" customWidth="1"/>
    <col min="14855" max="14858" width="10.1796875" style="4" customWidth="1"/>
    <col min="14859" max="15104" width="8.7265625" style="4"/>
    <col min="15105" max="15105" width="32.7265625" style="4" customWidth="1"/>
    <col min="15106" max="15109" width="10.1796875" style="4" customWidth="1"/>
    <col min="15110" max="15110" width="1.7265625" style="4" customWidth="1"/>
    <col min="15111" max="15114" width="10.1796875" style="4" customWidth="1"/>
    <col min="15115" max="15360" width="8.7265625" style="4"/>
    <col min="15361" max="15361" width="32.7265625" style="4" customWidth="1"/>
    <col min="15362" max="15365" width="10.1796875" style="4" customWidth="1"/>
    <col min="15366" max="15366" width="1.7265625" style="4" customWidth="1"/>
    <col min="15367" max="15370" width="10.1796875" style="4" customWidth="1"/>
    <col min="15371" max="15616" width="8.7265625" style="4"/>
    <col min="15617" max="15617" width="32.7265625" style="4" customWidth="1"/>
    <col min="15618" max="15621" width="10.1796875" style="4" customWidth="1"/>
    <col min="15622" max="15622" width="1.7265625" style="4" customWidth="1"/>
    <col min="15623" max="15626" width="10.1796875" style="4" customWidth="1"/>
    <col min="15627" max="15872" width="8.7265625" style="4"/>
    <col min="15873" max="15873" width="32.7265625" style="4" customWidth="1"/>
    <col min="15874" max="15877" width="10.1796875" style="4" customWidth="1"/>
    <col min="15878" max="15878" width="1.7265625" style="4" customWidth="1"/>
    <col min="15879" max="15882" width="10.1796875" style="4" customWidth="1"/>
    <col min="15883" max="16128" width="8.7265625" style="4"/>
    <col min="16129" max="16129" width="32.7265625" style="4" customWidth="1"/>
    <col min="16130" max="16133" width="10.1796875" style="4" customWidth="1"/>
    <col min="16134" max="16134" width="1.7265625" style="4" customWidth="1"/>
    <col min="16135" max="16138" width="10.1796875" style="4" customWidth="1"/>
    <col min="16139" max="16384" width="8.7265625" style="4"/>
  </cols>
  <sheetData>
    <row r="1" spans="1:10" ht="20" x14ac:dyDescent="0.4">
      <c r="A1" s="68" t="s">
        <v>19</v>
      </c>
      <c r="B1" s="69" t="s">
        <v>119</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118" t="s">
        <v>120</v>
      </c>
      <c r="B7" s="35"/>
      <c r="C7" s="36"/>
      <c r="D7" s="35"/>
      <c r="E7" s="36"/>
      <c r="F7" s="37"/>
      <c r="G7" s="35"/>
      <c r="H7" s="36"/>
      <c r="I7" s="38"/>
      <c r="J7" s="39"/>
    </row>
    <row r="8" spans="1:10" x14ac:dyDescent="0.25">
      <c r="A8" s="124" t="s">
        <v>121</v>
      </c>
      <c r="B8" s="35">
        <v>4</v>
      </c>
      <c r="C8" s="36">
        <v>4</v>
      </c>
      <c r="D8" s="35">
        <v>17</v>
      </c>
      <c r="E8" s="36">
        <v>12</v>
      </c>
      <c r="F8" s="37"/>
      <c r="G8" s="35">
        <f>B8-C8</f>
        <v>0</v>
      </c>
      <c r="H8" s="36">
        <f>D8-E8</f>
        <v>5</v>
      </c>
      <c r="I8" s="38">
        <f>IF(C8=0, "-", IF(G8/C8&lt;10, G8/C8, "&gt;999%"))</f>
        <v>0</v>
      </c>
      <c r="J8" s="39">
        <f>IF(E8=0, "-", IF(H8/E8&lt;10, H8/E8, "&gt;999%"))</f>
        <v>0.41666666666666669</v>
      </c>
    </row>
    <row r="9" spans="1:10" x14ac:dyDescent="0.25">
      <c r="A9" s="124" t="s">
        <v>122</v>
      </c>
      <c r="B9" s="35">
        <v>5</v>
      </c>
      <c r="C9" s="36">
        <v>3</v>
      </c>
      <c r="D9" s="35">
        <v>12</v>
      </c>
      <c r="E9" s="36">
        <v>9</v>
      </c>
      <c r="F9" s="37"/>
      <c r="G9" s="35">
        <f>B9-C9</f>
        <v>2</v>
      </c>
      <c r="H9" s="36">
        <f>D9-E9</f>
        <v>3</v>
      </c>
      <c r="I9" s="38">
        <f>IF(C9=0, "-", IF(G9/C9&lt;10, G9/C9, "&gt;999%"))</f>
        <v>0.66666666666666663</v>
      </c>
      <c r="J9" s="39">
        <f>IF(E9=0, "-", IF(H9/E9&lt;10, H9/E9, "&gt;999%"))</f>
        <v>0.33333333333333331</v>
      </c>
    </row>
    <row r="10" spans="1:10" x14ac:dyDescent="0.25">
      <c r="A10" s="124" t="s">
        <v>123</v>
      </c>
      <c r="B10" s="35">
        <v>82</v>
      </c>
      <c r="C10" s="36">
        <v>59</v>
      </c>
      <c r="D10" s="35">
        <v>222</v>
      </c>
      <c r="E10" s="36">
        <v>139</v>
      </c>
      <c r="F10" s="37"/>
      <c r="G10" s="35">
        <f>B10-C10</f>
        <v>23</v>
      </c>
      <c r="H10" s="36">
        <f>D10-E10</f>
        <v>83</v>
      </c>
      <c r="I10" s="38">
        <f>IF(C10=0, "-", IF(G10/C10&lt;10, G10/C10, "&gt;999%"))</f>
        <v>0.38983050847457629</v>
      </c>
      <c r="J10" s="39">
        <f>IF(E10=0, "-", IF(H10/E10&lt;10, H10/E10, "&gt;999%"))</f>
        <v>0.59712230215827333</v>
      </c>
    </row>
    <row r="11" spans="1:10" x14ac:dyDescent="0.25">
      <c r="A11" s="124" t="s">
        <v>124</v>
      </c>
      <c r="B11" s="35">
        <v>555</v>
      </c>
      <c r="C11" s="36">
        <v>752</v>
      </c>
      <c r="D11" s="35">
        <v>1704</v>
      </c>
      <c r="E11" s="36">
        <v>2374</v>
      </c>
      <c r="F11" s="37"/>
      <c r="G11" s="35">
        <f>B11-C11</f>
        <v>-197</v>
      </c>
      <c r="H11" s="36">
        <f>D11-E11</f>
        <v>-670</v>
      </c>
      <c r="I11" s="38">
        <f>IF(C11=0, "-", IF(G11/C11&lt;10, G11/C11, "&gt;999%"))</f>
        <v>-0.26196808510638298</v>
      </c>
      <c r="J11" s="39">
        <f>IF(E11=0, "-", IF(H11/E11&lt;10, H11/E11, "&gt;999%"))</f>
        <v>-0.2822240943555181</v>
      </c>
    </row>
    <row r="12" spans="1:10" x14ac:dyDescent="0.25">
      <c r="A12" s="124"/>
      <c r="B12" s="35"/>
      <c r="C12" s="36"/>
      <c r="D12" s="35"/>
      <c r="E12" s="36"/>
      <c r="F12" s="37"/>
      <c r="G12" s="35"/>
      <c r="H12" s="36"/>
      <c r="I12" s="38"/>
      <c r="J12" s="39"/>
    </row>
    <row r="13" spans="1:10" ht="13" x14ac:dyDescent="0.3">
      <c r="A13" s="118" t="s">
        <v>125</v>
      </c>
      <c r="B13" s="35"/>
      <c r="C13" s="36"/>
      <c r="D13" s="35"/>
      <c r="E13" s="36"/>
      <c r="F13" s="37"/>
      <c r="G13" s="35"/>
      <c r="H13" s="36"/>
      <c r="I13" s="38"/>
      <c r="J13" s="39"/>
    </row>
    <row r="14" spans="1:10" x14ac:dyDescent="0.25">
      <c r="A14" s="124" t="s">
        <v>121</v>
      </c>
      <c r="B14" s="35">
        <v>15</v>
      </c>
      <c r="C14" s="36">
        <v>24</v>
      </c>
      <c r="D14" s="35">
        <v>42</v>
      </c>
      <c r="E14" s="36">
        <v>76</v>
      </c>
      <c r="F14" s="37"/>
      <c r="G14" s="35">
        <f>B14-C14</f>
        <v>-9</v>
      </c>
      <c r="H14" s="36">
        <f>D14-E14</f>
        <v>-34</v>
      </c>
      <c r="I14" s="38">
        <f>IF(C14=0, "-", IF(G14/C14&lt;10, G14/C14, "&gt;999%"))</f>
        <v>-0.375</v>
      </c>
      <c r="J14" s="39">
        <f>IF(E14=0, "-", IF(H14/E14&lt;10, H14/E14, "&gt;999%"))</f>
        <v>-0.44736842105263158</v>
      </c>
    </row>
    <row r="15" spans="1:10" x14ac:dyDescent="0.25">
      <c r="A15" s="124" t="s">
        <v>122</v>
      </c>
      <c r="B15" s="35">
        <v>3</v>
      </c>
      <c r="C15" s="36">
        <v>0</v>
      </c>
      <c r="D15" s="35">
        <v>9</v>
      </c>
      <c r="E15" s="36">
        <v>2</v>
      </c>
      <c r="F15" s="37"/>
      <c r="G15" s="35">
        <f>B15-C15</f>
        <v>3</v>
      </c>
      <c r="H15" s="36">
        <f>D15-E15</f>
        <v>7</v>
      </c>
      <c r="I15" s="38" t="str">
        <f>IF(C15=0, "-", IF(G15/C15&lt;10, G15/C15, "&gt;999%"))</f>
        <v>-</v>
      </c>
      <c r="J15" s="39">
        <f>IF(E15=0, "-", IF(H15/E15&lt;10, H15/E15, "&gt;999%"))</f>
        <v>3.5</v>
      </c>
    </row>
    <row r="16" spans="1:10" x14ac:dyDescent="0.25">
      <c r="A16" s="124" t="s">
        <v>123</v>
      </c>
      <c r="B16" s="35">
        <v>116</v>
      </c>
      <c r="C16" s="36">
        <v>81</v>
      </c>
      <c r="D16" s="35">
        <v>321</v>
      </c>
      <c r="E16" s="36">
        <v>348</v>
      </c>
      <c r="F16" s="37"/>
      <c r="G16" s="35">
        <f>B16-C16</f>
        <v>35</v>
      </c>
      <c r="H16" s="36">
        <f>D16-E16</f>
        <v>-27</v>
      </c>
      <c r="I16" s="38">
        <f>IF(C16=0, "-", IF(G16/C16&lt;10, G16/C16, "&gt;999%"))</f>
        <v>0.43209876543209874</v>
      </c>
      <c r="J16" s="39">
        <f>IF(E16=0, "-", IF(H16/E16&lt;10, H16/E16, "&gt;999%"))</f>
        <v>-7.7586206896551727E-2</v>
      </c>
    </row>
    <row r="17" spans="1:10" x14ac:dyDescent="0.25">
      <c r="A17" s="124" t="s">
        <v>124</v>
      </c>
      <c r="B17" s="35">
        <v>385</v>
      </c>
      <c r="C17" s="36">
        <v>669</v>
      </c>
      <c r="D17" s="35">
        <v>1408</v>
      </c>
      <c r="E17" s="36">
        <v>2042</v>
      </c>
      <c r="F17" s="37"/>
      <c r="G17" s="35">
        <f>B17-C17</f>
        <v>-284</v>
      </c>
      <c r="H17" s="36">
        <f>D17-E17</f>
        <v>-634</v>
      </c>
      <c r="I17" s="38">
        <f>IF(C17=0, "-", IF(G17/C17&lt;10, G17/C17, "&gt;999%"))</f>
        <v>-0.42451420029895365</v>
      </c>
      <c r="J17" s="39">
        <f>IF(E17=0, "-", IF(H17/E17&lt;10, H17/E17, "&gt;999%"))</f>
        <v>-0.31047992164544563</v>
      </c>
    </row>
    <row r="18" spans="1:10" x14ac:dyDescent="0.25">
      <c r="A18" s="34"/>
      <c r="B18" s="35"/>
      <c r="C18" s="36"/>
      <c r="D18" s="35"/>
      <c r="E18" s="36"/>
      <c r="F18" s="37"/>
      <c r="G18" s="35"/>
      <c r="H18" s="36"/>
      <c r="I18" s="38"/>
      <c r="J18" s="39"/>
    </row>
    <row r="19" spans="1:10" ht="13" x14ac:dyDescent="0.3">
      <c r="A19" s="118" t="s">
        <v>126</v>
      </c>
      <c r="B19" s="35"/>
      <c r="C19" s="36"/>
      <c r="D19" s="35"/>
      <c r="E19" s="36"/>
      <c r="F19" s="37"/>
      <c r="G19" s="35"/>
      <c r="H19" s="36"/>
      <c r="I19" s="38"/>
      <c r="J19" s="39"/>
    </row>
    <row r="20" spans="1:10" x14ac:dyDescent="0.25">
      <c r="A20" s="124" t="s">
        <v>121</v>
      </c>
      <c r="B20" s="35">
        <v>207</v>
      </c>
      <c r="C20" s="36">
        <v>388</v>
      </c>
      <c r="D20" s="35">
        <v>624</v>
      </c>
      <c r="E20" s="36">
        <v>828</v>
      </c>
      <c r="F20" s="37"/>
      <c r="G20" s="35">
        <f>B20-C20</f>
        <v>-181</v>
      </c>
      <c r="H20" s="36">
        <f>D20-E20</f>
        <v>-204</v>
      </c>
      <c r="I20" s="38">
        <f>IF(C20=0, "-", IF(G20/C20&lt;10, G20/C20, "&gt;999%"))</f>
        <v>-0.46649484536082475</v>
      </c>
      <c r="J20" s="39">
        <f>IF(E20=0, "-", IF(H20/E20&lt;10, H20/E20, "&gt;999%"))</f>
        <v>-0.24637681159420291</v>
      </c>
    </row>
    <row r="21" spans="1:10" x14ac:dyDescent="0.25">
      <c r="A21" s="124" t="s">
        <v>122</v>
      </c>
      <c r="B21" s="35">
        <v>12</v>
      </c>
      <c r="C21" s="36">
        <v>3</v>
      </c>
      <c r="D21" s="35">
        <v>17</v>
      </c>
      <c r="E21" s="36">
        <v>5</v>
      </c>
      <c r="F21" s="37"/>
      <c r="G21" s="35">
        <f>B21-C21</f>
        <v>9</v>
      </c>
      <c r="H21" s="36">
        <f>D21-E21</f>
        <v>12</v>
      </c>
      <c r="I21" s="38">
        <f>IF(C21=0, "-", IF(G21/C21&lt;10, G21/C21, "&gt;999%"))</f>
        <v>3</v>
      </c>
      <c r="J21" s="39">
        <f>IF(E21=0, "-", IF(H21/E21&lt;10, H21/E21, "&gt;999%"))</f>
        <v>2.4</v>
      </c>
    </row>
    <row r="22" spans="1:10" x14ac:dyDescent="0.25">
      <c r="A22" s="124" t="s">
        <v>123</v>
      </c>
      <c r="B22" s="35">
        <v>121</v>
      </c>
      <c r="C22" s="36">
        <v>5</v>
      </c>
      <c r="D22" s="35">
        <v>349</v>
      </c>
      <c r="E22" s="36">
        <v>10</v>
      </c>
      <c r="F22" s="37"/>
      <c r="G22" s="35">
        <f>B22-C22</f>
        <v>116</v>
      </c>
      <c r="H22" s="36">
        <f>D22-E22</f>
        <v>339</v>
      </c>
      <c r="I22" s="38" t="str">
        <f>IF(C22=0, "-", IF(G22/C22&lt;10, G22/C22, "&gt;999%"))</f>
        <v>&gt;999%</v>
      </c>
      <c r="J22" s="39" t="str">
        <f>IF(E22=0, "-", IF(H22/E22&lt;10, H22/E22, "&gt;999%"))</f>
        <v>&gt;999%</v>
      </c>
    </row>
    <row r="23" spans="1:10" x14ac:dyDescent="0.25">
      <c r="A23" s="124" t="s">
        <v>124</v>
      </c>
      <c r="B23" s="35">
        <v>1030</v>
      </c>
      <c r="C23" s="36">
        <v>1200</v>
      </c>
      <c r="D23" s="35">
        <v>2956</v>
      </c>
      <c r="E23" s="36">
        <v>3307</v>
      </c>
      <c r="F23" s="37"/>
      <c r="G23" s="35">
        <f>B23-C23</f>
        <v>-170</v>
      </c>
      <c r="H23" s="36">
        <f>D23-E23</f>
        <v>-351</v>
      </c>
      <c r="I23" s="38">
        <f>IF(C23=0, "-", IF(G23/C23&lt;10, G23/C23, "&gt;999%"))</f>
        <v>-0.14166666666666666</v>
      </c>
      <c r="J23" s="39">
        <f>IF(E23=0, "-", IF(H23/E23&lt;10, H23/E23, "&gt;999%"))</f>
        <v>-0.106138494103417</v>
      </c>
    </row>
    <row r="24" spans="1:10" x14ac:dyDescent="0.25">
      <c r="A24" s="124"/>
      <c r="B24" s="35"/>
      <c r="C24" s="36"/>
      <c r="D24" s="35"/>
      <c r="E24" s="36"/>
      <c r="F24" s="37"/>
      <c r="G24" s="35"/>
      <c r="H24" s="36"/>
      <c r="I24" s="38"/>
      <c r="J24" s="39"/>
    </row>
    <row r="25" spans="1:10" ht="13" x14ac:dyDescent="0.3">
      <c r="A25" s="118" t="s">
        <v>127</v>
      </c>
      <c r="B25" s="35"/>
      <c r="C25" s="36"/>
      <c r="D25" s="35"/>
      <c r="E25" s="36"/>
      <c r="F25" s="37"/>
      <c r="G25" s="35"/>
      <c r="H25" s="36"/>
      <c r="I25" s="38"/>
      <c r="J25" s="39"/>
    </row>
    <row r="26" spans="1:10" x14ac:dyDescent="0.25">
      <c r="A26" s="124" t="s">
        <v>121</v>
      </c>
      <c r="B26" s="35">
        <v>313</v>
      </c>
      <c r="C26" s="36">
        <v>1086</v>
      </c>
      <c r="D26" s="35">
        <v>940</v>
      </c>
      <c r="E26" s="36">
        <v>1730</v>
      </c>
      <c r="F26" s="37"/>
      <c r="G26" s="35">
        <f>B26-C26</f>
        <v>-773</v>
      </c>
      <c r="H26" s="36">
        <f>D26-E26</f>
        <v>-790</v>
      </c>
      <c r="I26" s="38">
        <f>IF(C26=0, "-", IF(G26/C26&lt;10, G26/C26, "&gt;999%"))</f>
        <v>-0.7117863720073665</v>
      </c>
      <c r="J26" s="39">
        <f>IF(E26=0, "-", IF(H26/E26&lt;10, H26/E26, "&gt;999%"))</f>
        <v>-0.45664739884393063</v>
      </c>
    </row>
    <row r="27" spans="1:10" x14ac:dyDescent="0.25">
      <c r="A27" s="124" t="s">
        <v>122</v>
      </c>
      <c r="B27" s="35">
        <v>4</v>
      </c>
      <c r="C27" s="36">
        <v>197</v>
      </c>
      <c r="D27" s="35">
        <v>10</v>
      </c>
      <c r="E27" s="36">
        <v>201</v>
      </c>
      <c r="F27" s="37"/>
      <c r="G27" s="35">
        <f>B27-C27</f>
        <v>-193</v>
      </c>
      <c r="H27" s="36">
        <f>D27-E27</f>
        <v>-191</v>
      </c>
      <c r="I27" s="38">
        <f>IF(C27=0, "-", IF(G27/C27&lt;10, G27/C27, "&gt;999%"))</f>
        <v>-0.97969543147208127</v>
      </c>
      <c r="J27" s="39">
        <f>IF(E27=0, "-", IF(H27/E27&lt;10, H27/E27, "&gt;999%"))</f>
        <v>-0.95024875621890548</v>
      </c>
    </row>
    <row r="28" spans="1:10" x14ac:dyDescent="0.25">
      <c r="A28" s="124" t="s">
        <v>123</v>
      </c>
      <c r="B28" s="35">
        <v>79</v>
      </c>
      <c r="C28" s="36">
        <v>2</v>
      </c>
      <c r="D28" s="35">
        <v>201</v>
      </c>
      <c r="E28" s="36">
        <v>2</v>
      </c>
      <c r="F28" s="37"/>
      <c r="G28" s="35">
        <f>B28-C28</f>
        <v>77</v>
      </c>
      <c r="H28" s="36">
        <f>D28-E28</f>
        <v>199</v>
      </c>
      <c r="I28" s="38" t="str">
        <f>IF(C28=0, "-", IF(G28/C28&lt;10, G28/C28, "&gt;999%"))</f>
        <v>&gt;999%</v>
      </c>
      <c r="J28" s="39" t="str">
        <f>IF(E28=0, "-", IF(H28/E28&lt;10, H28/E28, "&gt;999%"))</f>
        <v>&gt;999%</v>
      </c>
    </row>
    <row r="29" spans="1:10" x14ac:dyDescent="0.25">
      <c r="A29" s="124" t="s">
        <v>124</v>
      </c>
      <c r="B29" s="35">
        <v>793</v>
      </c>
      <c r="C29" s="36">
        <v>722</v>
      </c>
      <c r="D29" s="35">
        <v>2276</v>
      </c>
      <c r="E29" s="36">
        <v>2001</v>
      </c>
      <c r="F29" s="37"/>
      <c r="G29" s="35">
        <f>B29-C29</f>
        <v>71</v>
      </c>
      <c r="H29" s="36">
        <f>D29-E29</f>
        <v>275</v>
      </c>
      <c r="I29" s="38">
        <f>IF(C29=0, "-", IF(G29/C29&lt;10, G29/C29, "&gt;999%"))</f>
        <v>9.833795013850416E-2</v>
      </c>
      <c r="J29" s="39">
        <f>IF(E29=0, "-", IF(H29/E29&lt;10, H29/E29, "&gt;999%"))</f>
        <v>0.13743128435782109</v>
      </c>
    </row>
    <row r="30" spans="1:10" x14ac:dyDescent="0.25">
      <c r="A30" s="34"/>
      <c r="B30" s="35"/>
      <c r="C30" s="36"/>
      <c r="D30" s="35"/>
      <c r="E30" s="36"/>
      <c r="F30" s="37"/>
      <c r="G30" s="35"/>
      <c r="H30" s="36"/>
      <c r="I30" s="38"/>
      <c r="J30" s="39"/>
    </row>
    <row r="31" spans="1:10" ht="13" x14ac:dyDescent="0.3">
      <c r="A31" s="118" t="s">
        <v>128</v>
      </c>
      <c r="B31" s="35"/>
      <c r="C31" s="36"/>
      <c r="D31" s="35"/>
      <c r="E31" s="36"/>
      <c r="F31" s="37"/>
      <c r="G31" s="35"/>
      <c r="H31" s="36"/>
      <c r="I31" s="38"/>
      <c r="J31" s="39"/>
    </row>
    <row r="32" spans="1:10" x14ac:dyDescent="0.25">
      <c r="A32" s="124" t="s">
        <v>121</v>
      </c>
      <c r="B32" s="35">
        <v>286</v>
      </c>
      <c r="C32" s="36">
        <v>423</v>
      </c>
      <c r="D32" s="35">
        <v>684</v>
      </c>
      <c r="E32" s="36">
        <v>1123</v>
      </c>
      <c r="F32" s="37"/>
      <c r="G32" s="35">
        <f>B32-C32</f>
        <v>-137</v>
      </c>
      <c r="H32" s="36">
        <f>D32-E32</f>
        <v>-439</v>
      </c>
      <c r="I32" s="38">
        <f>IF(C32=0, "-", IF(G32/C32&lt;10, G32/C32, "&gt;999%"))</f>
        <v>-0.32387706855791965</v>
      </c>
      <c r="J32" s="39">
        <f>IF(E32=0, "-", IF(H32/E32&lt;10, H32/E32, "&gt;999%"))</f>
        <v>-0.39091718610863757</v>
      </c>
    </row>
    <row r="33" spans="1:10" x14ac:dyDescent="0.25">
      <c r="A33" s="124" t="s">
        <v>124</v>
      </c>
      <c r="B33" s="35">
        <v>20</v>
      </c>
      <c r="C33" s="36">
        <v>27</v>
      </c>
      <c r="D33" s="35">
        <v>39</v>
      </c>
      <c r="E33" s="36">
        <v>60</v>
      </c>
      <c r="F33" s="37"/>
      <c r="G33" s="35">
        <f>B33-C33</f>
        <v>-7</v>
      </c>
      <c r="H33" s="36">
        <f>D33-E33</f>
        <v>-21</v>
      </c>
      <c r="I33" s="38">
        <f>IF(C33=0, "-", IF(G33/C33&lt;10, G33/C33, "&gt;999%"))</f>
        <v>-0.25925925925925924</v>
      </c>
      <c r="J33" s="39">
        <f>IF(E33=0, "-", IF(H33/E33&lt;10, H33/E33, "&gt;999%"))</f>
        <v>-0.35</v>
      </c>
    </row>
    <row r="34" spans="1:10" x14ac:dyDescent="0.25">
      <c r="A34" s="124"/>
      <c r="B34" s="35"/>
      <c r="C34" s="36"/>
      <c r="D34" s="35"/>
      <c r="E34" s="36"/>
      <c r="F34" s="37"/>
      <c r="G34" s="35"/>
      <c r="H34" s="36"/>
      <c r="I34" s="38"/>
      <c r="J34" s="39"/>
    </row>
    <row r="35" spans="1:10" ht="13" x14ac:dyDescent="0.3">
      <c r="A35" s="118" t="s">
        <v>129</v>
      </c>
      <c r="B35" s="35"/>
      <c r="C35" s="36"/>
      <c r="D35" s="35"/>
      <c r="E35" s="36"/>
      <c r="F35" s="37"/>
      <c r="G35" s="35"/>
      <c r="H35" s="36"/>
      <c r="I35" s="38"/>
      <c r="J35" s="39"/>
    </row>
    <row r="36" spans="1:10" x14ac:dyDescent="0.25">
      <c r="A36" s="124" t="s">
        <v>121</v>
      </c>
      <c r="B36" s="35">
        <v>750</v>
      </c>
      <c r="C36" s="36">
        <v>1036</v>
      </c>
      <c r="D36" s="35">
        <v>2236</v>
      </c>
      <c r="E36" s="36">
        <v>2470</v>
      </c>
      <c r="F36" s="37"/>
      <c r="G36" s="35">
        <f>B36-C36</f>
        <v>-286</v>
      </c>
      <c r="H36" s="36">
        <f>D36-E36</f>
        <v>-234</v>
      </c>
      <c r="I36" s="38">
        <f>IF(C36=0, "-", IF(G36/C36&lt;10, G36/C36, "&gt;999%"))</f>
        <v>-0.27606177606177607</v>
      </c>
      <c r="J36" s="39">
        <f>IF(E36=0, "-", IF(H36/E36&lt;10, H36/E36, "&gt;999%"))</f>
        <v>-9.4736842105263161E-2</v>
      </c>
    </row>
    <row r="37" spans="1:10" x14ac:dyDescent="0.25">
      <c r="A37" s="124" t="s">
        <v>124</v>
      </c>
      <c r="B37" s="35">
        <v>41</v>
      </c>
      <c r="C37" s="36">
        <v>54</v>
      </c>
      <c r="D37" s="35">
        <v>106</v>
      </c>
      <c r="E37" s="36">
        <v>135</v>
      </c>
      <c r="F37" s="37"/>
      <c r="G37" s="35">
        <f>B37-C37</f>
        <v>-13</v>
      </c>
      <c r="H37" s="36">
        <f>D37-E37</f>
        <v>-29</v>
      </c>
      <c r="I37" s="38">
        <f>IF(C37=0, "-", IF(G37/C37&lt;10, G37/C37, "&gt;999%"))</f>
        <v>-0.24074074074074073</v>
      </c>
      <c r="J37" s="39">
        <f>IF(E37=0, "-", IF(H37/E37&lt;10, H37/E37, "&gt;999%"))</f>
        <v>-0.21481481481481482</v>
      </c>
    </row>
    <row r="38" spans="1:10" x14ac:dyDescent="0.25">
      <c r="A38" s="34"/>
      <c r="B38" s="35"/>
      <c r="C38" s="36"/>
      <c r="D38" s="35"/>
      <c r="E38" s="36"/>
      <c r="F38" s="37"/>
      <c r="G38" s="35"/>
      <c r="H38" s="36"/>
      <c r="I38" s="38"/>
      <c r="J38" s="39"/>
    </row>
    <row r="39" spans="1:10" ht="13" x14ac:dyDescent="0.3">
      <c r="A39" s="30" t="s">
        <v>26</v>
      </c>
      <c r="B39" s="35">
        <v>170</v>
      </c>
      <c r="C39" s="36">
        <v>192</v>
      </c>
      <c r="D39" s="35">
        <v>434</v>
      </c>
      <c r="E39" s="36">
        <v>478</v>
      </c>
      <c r="F39" s="37"/>
      <c r="G39" s="35">
        <f>B39-C39</f>
        <v>-22</v>
      </c>
      <c r="H39" s="36">
        <f>D39-E39</f>
        <v>-44</v>
      </c>
      <c r="I39" s="38">
        <f>IF(C39=0, "-", IF(G39/C39&lt;10, G39/C39, "&gt;999%"))</f>
        <v>-0.11458333333333333</v>
      </c>
      <c r="J39" s="39">
        <f>IF(E39=0, "-", IF(H39/E39&lt;10, H39/E39, "&gt;999%"))</f>
        <v>-9.2050209205020925E-2</v>
      </c>
    </row>
    <row r="40" spans="1:10" x14ac:dyDescent="0.25">
      <c r="A40" s="34"/>
      <c r="B40" s="40"/>
      <c r="C40" s="41"/>
      <c r="D40" s="40"/>
      <c r="E40" s="41"/>
      <c r="F40" s="42"/>
      <c r="G40" s="40"/>
      <c r="H40" s="41"/>
      <c r="I40" s="43"/>
      <c r="J40" s="44"/>
    </row>
    <row r="41" spans="1:10" s="52" customFormat="1" ht="13" x14ac:dyDescent="0.3">
      <c r="A41" s="26" t="s">
        <v>17</v>
      </c>
      <c r="B41" s="46">
        <f>SUM(B6:B40)</f>
        <v>4991</v>
      </c>
      <c r="C41" s="128">
        <f>SUM(C6:C40)</f>
        <v>6927</v>
      </c>
      <c r="D41" s="46">
        <f>SUM(D6:D40)</f>
        <v>14607</v>
      </c>
      <c r="E41" s="128">
        <f>SUM(E6:E40)</f>
        <v>17352</v>
      </c>
      <c r="F41" s="48"/>
      <c r="G41" s="46">
        <f>B41-C41</f>
        <v>-1936</v>
      </c>
      <c r="H41" s="47">
        <f>D41-E41</f>
        <v>-2745</v>
      </c>
      <c r="I41" s="49">
        <f>IF(C41=0, 0, G41/C41)</f>
        <v>-0.2794860690053414</v>
      </c>
      <c r="J41" s="50">
        <f>IF(E41=0, 0, H41/E41)</f>
        <v>-0.15819502074688796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D703-5C1A-4751-AA26-0BAF3978A018}">
  <dimension ref="A1:J42"/>
  <sheetViews>
    <sheetView workbookViewId="0">
      <selection sqref="A1:L1"/>
    </sheetView>
  </sheetViews>
  <sheetFormatPr defaultRowHeight="12.5" x14ac:dyDescent="0.25"/>
  <cols>
    <col min="1" max="1" width="25.7265625" style="4" customWidth="1"/>
    <col min="2" max="5" width="8.54296875" style="4" customWidth="1"/>
    <col min="6" max="6" width="1.7265625" style="4" customWidth="1"/>
    <col min="7" max="10" width="8.26953125" style="4" customWidth="1"/>
    <col min="11" max="256" width="8.7265625" style="4"/>
    <col min="257" max="257" width="25.7265625" style="4" customWidth="1"/>
    <col min="258" max="261" width="8.54296875" style="4" customWidth="1"/>
    <col min="262" max="262" width="1.7265625" style="4" customWidth="1"/>
    <col min="263" max="266" width="8.26953125" style="4" customWidth="1"/>
    <col min="267" max="512" width="8.7265625" style="4"/>
    <col min="513" max="513" width="25.7265625" style="4" customWidth="1"/>
    <col min="514" max="517" width="8.54296875" style="4" customWidth="1"/>
    <col min="518" max="518" width="1.7265625" style="4" customWidth="1"/>
    <col min="519" max="522" width="8.26953125" style="4" customWidth="1"/>
    <col min="523" max="768" width="8.7265625" style="4"/>
    <col min="769" max="769" width="25.7265625" style="4" customWidth="1"/>
    <col min="770" max="773" width="8.54296875" style="4" customWidth="1"/>
    <col min="774" max="774" width="1.7265625" style="4" customWidth="1"/>
    <col min="775" max="778" width="8.26953125" style="4" customWidth="1"/>
    <col min="779" max="1024" width="8.7265625" style="4"/>
    <col min="1025" max="1025" width="25.7265625" style="4" customWidth="1"/>
    <col min="1026" max="1029" width="8.54296875" style="4" customWidth="1"/>
    <col min="1030" max="1030" width="1.7265625" style="4" customWidth="1"/>
    <col min="1031" max="1034" width="8.26953125" style="4" customWidth="1"/>
    <col min="1035" max="1280" width="8.7265625" style="4"/>
    <col min="1281" max="1281" width="25.7265625" style="4" customWidth="1"/>
    <col min="1282" max="1285" width="8.54296875" style="4" customWidth="1"/>
    <col min="1286" max="1286" width="1.7265625" style="4" customWidth="1"/>
    <col min="1287" max="1290" width="8.26953125" style="4" customWidth="1"/>
    <col min="1291" max="1536" width="8.7265625" style="4"/>
    <col min="1537" max="1537" width="25.7265625" style="4" customWidth="1"/>
    <col min="1538" max="1541" width="8.54296875" style="4" customWidth="1"/>
    <col min="1542" max="1542" width="1.7265625" style="4" customWidth="1"/>
    <col min="1543" max="1546" width="8.26953125" style="4" customWidth="1"/>
    <col min="1547" max="1792" width="8.7265625" style="4"/>
    <col min="1793" max="1793" width="25.7265625" style="4" customWidth="1"/>
    <col min="1794" max="1797" width="8.54296875" style="4" customWidth="1"/>
    <col min="1798" max="1798" width="1.7265625" style="4" customWidth="1"/>
    <col min="1799" max="1802" width="8.26953125" style="4" customWidth="1"/>
    <col min="1803" max="2048" width="8.7265625" style="4"/>
    <col min="2049" max="2049" width="25.7265625" style="4" customWidth="1"/>
    <col min="2050" max="2053" width="8.54296875" style="4" customWidth="1"/>
    <col min="2054" max="2054" width="1.7265625" style="4" customWidth="1"/>
    <col min="2055" max="2058" width="8.26953125" style="4" customWidth="1"/>
    <col min="2059" max="2304" width="8.7265625" style="4"/>
    <col min="2305" max="2305" width="25.7265625" style="4" customWidth="1"/>
    <col min="2306" max="2309" width="8.54296875" style="4" customWidth="1"/>
    <col min="2310" max="2310" width="1.7265625" style="4" customWidth="1"/>
    <col min="2311" max="2314" width="8.26953125" style="4" customWidth="1"/>
    <col min="2315" max="2560" width="8.7265625" style="4"/>
    <col min="2561" max="2561" width="25.7265625" style="4" customWidth="1"/>
    <col min="2562" max="2565" width="8.54296875" style="4" customWidth="1"/>
    <col min="2566" max="2566" width="1.7265625" style="4" customWidth="1"/>
    <col min="2567" max="2570" width="8.26953125" style="4" customWidth="1"/>
    <col min="2571" max="2816" width="8.7265625" style="4"/>
    <col min="2817" max="2817" width="25.7265625" style="4" customWidth="1"/>
    <col min="2818" max="2821" width="8.54296875" style="4" customWidth="1"/>
    <col min="2822" max="2822" width="1.7265625" style="4" customWidth="1"/>
    <col min="2823" max="2826" width="8.26953125" style="4" customWidth="1"/>
    <col min="2827" max="3072" width="8.7265625" style="4"/>
    <col min="3073" max="3073" width="25.7265625" style="4" customWidth="1"/>
    <col min="3074" max="3077" width="8.54296875" style="4" customWidth="1"/>
    <col min="3078" max="3078" width="1.7265625" style="4" customWidth="1"/>
    <col min="3079" max="3082" width="8.26953125" style="4" customWidth="1"/>
    <col min="3083" max="3328" width="8.7265625" style="4"/>
    <col min="3329" max="3329" width="25.7265625" style="4" customWidth="1"/>
    <col min="3330" max="3333" width="8.54296875" style="4" customWidth="1"/>
    <col min="3334" max="3334" width="1.7265625" style="4" customWidth="1"/>
    <col min="3335" max="3338" width="8.26953125" style="4" customWidth="1"/>
    <col min="3339" max="3584" width="8.7265625" style="4"/>
    <col min="3585" max="3585" width="25.7265625" style="4" customWidth="1"/>
    <col min="3586" max="3589" width="8.54296875" style="4" customWidth="1"/>
    <col min="3590" max="3590" width="1.7265625" style="4" customWidth="1"/>
    <col min="3591" max="3594" width="8.26953125" style="4" customWidth="1"/>
    <col min="3595" max="3840" width="8.7265625" style="4"/>
    <col min="3841" max="3841" width="25.7265625" style="4" customWidth="1"/>
    <col min="3842" max="3845" width="8.54296875" style="4" customWidth="1"/>
    <col min="3846" max="3846" width="1.7265625" style="4" customWidth="1"/>
    <col min="3847" max="3850" width="8.26953125" style="4" customWidth="1"/>
    <col min="3851" max="4096" width="8.7265625" style="4"/>
    <col min="4097" max="4097" width="25.7265625" style="4" customWidth="1"/>
    <col min="4098" max="4101" width="8.54296875" style="4" customWidth="1"/>
    <col min="4102" max="4102" width="1.7265625" style="4" customWidth="1"/>
    <col min="4103" max="4106" width="8.26953125" style="4" customWidth="1"/>
    <col min="4107" max="4352" width="8.7265625" style="4"/>
    <col min="4353" max="4353" width="25.7265625" style="4" customWidth="1"/>
    <col min="4354" max="4357" width="8.54296875" style="4" customWidth="1"/>
    <col min="4358" max="4358" width="1.7265625" style="4" customWidth="1"/>
    <col min="4359" max="4362" width="8.26953125" style="4" customWidth="1"/>
    <col min="4363" max="4608" width="8.7265625" style="4"/>
    <col min="4609" max="4609" width="25.7265625" style="4" customWidth="1"/>
    <col min="4610" max="4613" width="8.54296875" style="4" customWidth="1"/>
    <col min="4614" max="4614" width="1.7265625" style="4" customWidth="1"/>
    <col min="4615" max="4618" width="8.26953125" style="4" customWidth="1"/>
    <col min="4619" max="4864" width="8.7265625" style="4"/>
    <col min="4865" max="4865" width="25.7265625" style="4" customWidth="1"/>
    <col min="4866" max="4869" width="8.54296875" style="4" customWidth="1"/>
    <col min="4870" max="4870" width="1.7265625" style="4" customWidth="1"/>
    <col min="4871" max="4874" width="8.26953125" style="4" customWidth="1"/>
    <col min="4875" max="5120" width="8.7265625" style="4"/>
    <col min="5121" max="5121" width="25.7265625" style="4" customWidth="1"/>
    <col min="5122" max="5125" width="8.54296875" style="4" customWidth="1"/>
    <col min="5126" max="5126" width="1.7265625" style="4" customWidth="1"/>
    <col min="5127" max="5130" width="8.26953125" style="4" customWidth="1"/>
    <col min="5131" max="5376" width="8.7265625" style="4"/>
    <col min="5377" max="5377" width="25.7265625" style="4" customWidth="1"/>
    <col min="5378" max="5381" width="8.54296875" style="4" customWidth="1"/>
    <col min="5382" max="5382" width="1.7265625" style="4" customWidth="1"/>
    <col min="5383" max="5386" width="8.26953125" style="4" customWidth="1"/>
    <col min="5387" max="5632" width="8.7265625" style="4"/>
    <col min="5633" max="5633" width="25.7265625" style="4" customWidth="1"/>
    <col min="5634" max="5637" width="8.54296875" style="4" customWidth="1"/>
    <col min="5638" max="5638" width="1.7265625" style="4" customWidth="1"/>
    <col min="5639" max="5642" width="8.26953125" style="4" customWidth="1"/>
    <col min="5643" max="5888" width="8.7265625" style="4"/>
    <col min="5889" max="5889" width="25.7265625" style="4" customWidth="1"/>
    <col min="5890" max="5893" width="8.54296875" style="4" customWidth="1"/>
    <col min="5894" max="5894" width="1.7265625" style="4" customWidth="1"/>
    <col min="5895" max="5898" width="8.26953125" style="4" customWidth="1"/>
    <col min="5899" max="6144" width="8.7265625" style="4"/>
    <col min="6145" max="6145" width="25.7265625" style="4" customWidth="1"/>
    <col min="6146" max="6149" width="8.54296875" style="4" customWidth="1"/>
    <col min="6150" max="6150" width="1.7265625" style="4" customWidth="1"/>
    <col min="6151" max="6154" width="8.26953125" style="4" customWidth="1"/>
    <col min="6155" max="6400" width="8.7265625" style="4"/>
    <col min="6401" max="6401" width="25.7265625" style="4" customWidth="1"/>
    <col min="6402" max="6405" width="8.54296875" style="4" customWidth="1"/>
    <col min="6406" max="6406" width="1.7265625" style="4" customWidth="1"/>
    <col min="6407" max="6410" width="8.26953125" style="4" customWidth="1"/>
    <col min="6411" max="6656" width="8.7265625" style="4"/>
    <col min="6657" max="6657" width="25.7265625" style="4" customWidth="1"/>
    <col min="6658" max="6661" width="8.54296875" style="4" customWidth="1"/>
    <col min="6662" max="6662" width="1.7265625" style="4" customWidth="1"/>
    <col min="6663" max="6666" width="8.26953125" style="4" customWidth="1"/>
    <col min="6667" max="6912" width="8.7265625" style="4"/>
    <col min="6913" max="6913" width="25.7265625" style="4" customWidth="1"/>
    <col min="6914" max="6917" width="8.54296875" style="4" customWidth="1"/>
    <col min="6918" max="6918" width="1.7265625" style="4" customWidth="1"/>
    <col min="6919" max="6922" width="8.26953125" style="4" customWidth="1"/>
    <col min="6923" max="7168" width="8.7265625" style="4"/>
    <col min="7169" max="7169" width="25.7265625" style="4" customWidth="1"/>
    <col min="7170" max="7173" width="8.54296875" style="4" customWidth="1"/>
    <col min="7174" max="7174" width="1.7265625" style="4" customWidth="1"/>
    <col min="7175" max="7178" width="8.26953125" style="4" customWidth="1"/>
    <col min="7179" max="7424" width="8.7265625" style="4"/>
    <col min="7425" max="7425" width="25.7265625" style="4" customWidth="1"/>
    <col min="7426" max="7429" width="8.54296875" style="4" customWidth="1"/>
    <col min="7430" max="7430" width="1.7265625" style="4" customWidth="1"/>
    <col min="7431" max="7434" width="8.26953125" style="4" customWidth="1"/>
    <col min="7435" max="7680" width="8.7265625" style="4"/>
    <col min="7681" max="7681" width="25.7265625" style="4" customWidth="1"/>
    <col min="7682" max="7685" width="8.54296875" style="4" customWidth="1"/>
    <col min="7686" max="7686" width="1.7265625" style="4" customWidth="1"/>
    <col min="7687" max="7690" width="8.26953125" style="4" customWidth="1"/>
    <col min="7691" max="7936" width="8.7265625" style="4"/>
    <col min="7937" max="7937" width="25.7265625" style="4" customWidth="1"/>
    <col min="7938" max="7941" width="8.54296875" style="4" customWidth="1"/>
    <col min="7942" max="7942" width="1.7265625" style="4" customWidth="1"/>
    <col min="7943" max="7946" width="8.26953125" style="4" customWidth="1"/>
    <col min="7947" max="8192" width="8.7265625" style="4"/>
    <col min="8193" max="8193" width="25.7265625" style="4" customWidth="1"/>
    <col min="8194" max="8197" width="8.54296875" style="4" customWidth="1"/>
    <col min="8198" max="8198" width="1.7265625" style="4" customWidth="1"/>
    <col min="8199" max="8202" width="8.26953125" style="4" customWidth="1"/>
    <col min="8203" max="8448" width="8.7265625" style="4"/>
    <col min="8449" max="8449" width="25.7265625" style="4" customWidth="1"/>
    <col min="8450" max="8453" width="8.54296875" style="4" customWidth="1"/>
    <col min="8454" max="8454" width="1.7265625" style="4" customWidth="1"/>
    <col min="8455" max="8458" width="8.26953125" style="4" customWidth="1"/>
    <col min="8459" max="8704" width="8.7265625" style="4"/>
    <col min="8705" max="8705" width="25.7265625" style="4" customWidth="1"/>
    <col min="8706" max="8709" width="8.54296875" style="4" customWidth="1"/>
    <col min="8710" max="8710" width="1.7265625" style="4" customWidth="1"/>
    <col min="8711" max="8714" width="8.26953125" style="4" customWidth="1"/>
    <col min="8715" max="8960" width="8.7265625" style="4"/>
    <col min="8961" max="8961" width="25.7265625" style="4" customWidth="1"/>
    <col min="8962" max="8965" width="8.54296875" style="4" customWidth="1"/>
    <col min="8966" max="8966" width="1.7265625" style="4" customWidth="1"/>
    <col min="8967" max="8970" width="8.26953125" style="4" customWidth="1"/>
    <col min="8971" max="9216" width="8.7265625" style="4"/>
    <col min="9217" max="9217" width="25.7265625" style="4" customWidth="1"/>
    <col min="9218" max="9221" width="8.54296875" style="4" customWidth="1"/>
    <col min="9222" max="9222" width="1.7265625" style="4" customWidth="1"/>
    <col min="9223" max="9226" width="8.26953125" style="4" customWidth="1"/>
    <col min="9227" max="9472" width="8.7265625" style="4"/>
    <col min="9473" max="9473" width="25.7265625" style="4" customWidth="1"/>
    <col min="9474" max="9477" width="8.54296875" style="4" customWidth="1"/>
    <col min="9478" max="9478" width="1.7265625" style="4" customWidth="1"/>
    <col min="9479" max="9482" width="8.26953125" style="4" customWidth="1"/>
    <col min="9483" max="9728" width="8.7265625" style="4"/>
    <col min="9729" max="9729" width="25.7265625" style="4" customWidth="1"/>
    <col min="9730" max="9733" width="8.54296875" style="4" customWidth="1"/>
    <col min="9734" max="9734" width="1.7265625" style="4" customWidth="1"/>
    <col min="9735" max="9738" width="8.26953125" style="4" customWidth="1"/>
    <col min="9739" max="9984" width="8.7265625" style="4"/>
    <col min="9985" max="9985" width="25.7265625" style="4" customWidth="1"/>
    <col min="9986" max="9989" width="8.54296875" style="4" customWidth="1"/>
    <col min="9990" max="9990" width="1.7265625" style="4" customWidth="1"/>
    <col min="9991" max="9994" width="8.26953125" style="4" customWidth="1"/>
    <col min="9995" max="10240" width="8.7265625" style="4"/>
    <col min="10241" max="10241" width="25.7265625" style="4" customWidth="1"/>
    <col min="10242" max="10245" width="8.54296875" style="4" customWidth="1"/>
    <col min="10246" max="10246" width="1.7265625" style="4" customWidth="1"/>
    <col min="10247" max="10250" width="8.26953125" style="4" customWidth="1"/>
    <col min="10251" max="10496" width="8.7265625" style="4"/>
    <col min="10497" max="10497" width="25.7265625" style="4" customWidth="1"/>
    <col min="10498" max="10501" width="8.54296875" style="4" customWidth="1"/>
    <col min="10502" max="10502" width="1.7265625" style="4" customWidth="1"/>
    <col min="10503" max="10506" width="8.26953125" style="4" customWidth="1"/>
    <col min="10507" max="10752" width="8.7265625" style="4"/>
    <col min="10753" max="10753" width="25.7265625" style="4" customWidth="1"/>
    <col min="10754" max="10757" width="8.54296875" style="4" customWidth="1"/>
    <col min="10758" max="10758" width="1.7265625" style="4" customWidth="1"/>
    <col min="10759" max="10762" width="8.26953125" style="4" customWidth="1"/>
    <col min="10763" max="11008" width="8.7265625" style="4"/>
    <col min="11009" max="11009" width="25.7265625" style="4" customWidth="1"/>
    <col min="11010" max="11013" width="8.54296875" style="4" customWidth="1"/>
    <col min="11014" max="11014" width="1.7265625" style="4" customWidth="1"/>
    <col min="11015" max="11018" width="8.26953125" style="4" customWidth="1"/>
    <col min="11019" max="11264" width="8.7265625" style="4"/>
    <col min="11265" max="11265" width="25.7265625" style="4" customWidth="1"/>
    <col min="11266" max="11269" width="8.54296875" style="4" customWidth="1"/>
    <col min="11270" max="11270" width="1.7265625" style="4" customWidth="1"/>
    <col min="11271" max="11274" width="8.26953125" style="4" customWidth="1"/>
    <col min="11275" max="11520" width="8.7265625" style="4"/>
    <col min="11521" max="11521" width="25.7265625" style="4" customWidth="1"/>
    <col min="11522" max="11525" width="8.54296875" style="4" customWidth="1"/>
    <col min="11526" max="11526" width="1.7265625" style="4" customWidth="1"/>
    <col min="11527" max="11530" width="8.26953125" style="4" customWidth="1"/>
    <col min="11531" max="11776" width="8.7265625" style="4"/>
    <col min="11777" max="11777" width="25.7265625" style="4" customWidth="1"/>
    <col min="11778" max="11781" width="8.54296875" style="4" customWidth="1"/>
    <col min="11782" max="11782" width="1.7265625" style="4" customWidth="1"/>
    <col min="11783" max="11786" width="8.26953125" style="4" customWidth="1"/>
    <col min="11787" max="12032" width="8.7265625" style="4"/>
    <col min="12033" max="12033" width="25.7265625" style="4" customWidth="1"/>
    <col min="12034" max="12037" width="8.54296875" style="4" customWidth="1"/>
    <col min="12038" max="12038" width="1.7265625" style="4" customWidth="1"/>
    <col min="12039" max="12042" width="8.26953125" style="4" customWidth="1"/>
    <col min="12043" max="12288" width="8.7265625" style="4"/>
    <col min="12289" max="12289" width="25.7265625" style="4" customWidth="1"/>
    <col min="12290" max="12293" width="8.54296875" style="4" customWidth="1"/>
    <col min="12294" max="12294" width="1.7265625" style="4" customWidth="1"/>
    <col min="12295" max="12298" width="8.26953125" style="4" customWidth="1"/>
    <col min="12299" max="12544" width="8.7265625" style="4"/>
    <col min="12545" max="12545" width="25.7265625" style="4" customWidth="1"/>
    <col min="12546" max="12549" width="8.54296875" style="4" customWidth="1"/>
    <col min="12550" max="12550" width="1.7265625" style="4" customWidth="1"/>
    <col min="12551" max="12554" width="8.26953125" style="4" customWidth="1"/>
    <col min="12555" max="12800" width="8.7265625" style="4"/>
    <col min="12801" max="12801" width="25.7265625" style="4" customWidth="1"/>
    <col min="12802" max="12805" width="8.54296875" style="4" customWidth="1"/>
    <col min="12806" max="12806" width="1.7265625" style="4" customWidth="1"/>
    <col min="12807" max="12810" width="8.26953125" style="4" customWidth="1"/>
    <col min="12811" max="13056" width="8.7265625" style="4"/>
    <col min="13057" max="13057" width="25.7265625" style="4" customWidth="1"/>
    <col min="13058" max="13061" width="8.54296875" style="4" customWidth="1"/>
    <col min="13062" max="13062" width="1.7265625" style="4" customWidth="1"/>
    <col min="13063" max="13066" width="8.26953125" style="4" customWidth="1"/>
    <col min="13067" max="13312" width="8.7265625" style="4"/>
    <col min="13313" max="13313" width="25.7265625" style="4" customWidth="1"/>
    <col min="13314" max="13317" width="8.54296875" style="4" customWidth="1"/>
    <col min="13318" max="13318" width="1.7265625" style="4" customWidth="1"/>
    <col min="13319" max="13322" width="8.26953125" style="4" customWidth="1"/>
    <col min="13323" max="13568" width="8.7265625" style="4"/>
    <col min="13569" max="13569" width="25.7265625" style="4" customWidth="1"/>
    <col min="13570" max="13573" width="8.54296875" style="4" customWidth="1"/>
    <col min="13574" max="13574" width="1.7265625" style="4" customWidth="1"/>
    <col min="13575" max="13578" width="8.26953125" style="4" customWidth="1"/>
    <col min="13579" max="13824" width="8.7265625" style="4"/>
    <col min="13825" max="13825" width="25.7265625" style="4" customWidth="1"/>
    <col min="13826" max="13829" width="8.54296875" style="4" customWidth="1"/>
    <col min="13830" max="13830" width="1.7265625" style="4" customWidth="1"/>
    <col min="13831" max="13834" width="8.26953125" style="4" customWidth="1"/>
    <col min="13835" max="14080" width="8.7265625" style="4"/>
    <col min="14081" max="14081" width="25.7265625" style="4" customWidth="1"/>
    <col min="14082" max="14085" width="8.54296875" style="4" customWidth="1"/>
    <col min="14086" max="14086" width="1.7265625" style="4" customWidth="1"/>
    <col min="14087" max="14090" width="8.26953125" style="4" customWidth="1"/>
    <col min="14091" max="14336" width="8.7265625" style="4"/>
    <col min="14337" max="14337" width="25.7265625" style="4" customWidth="1"/>
    <col min="14338" max="14341" width="8.54296875" style="4" customWidth="1"/>
    <col min="14342" max="14342" width="1.7265625" style="4" customWidth="1"/>
    <col min="14343" max="14346" width="8.26953125" style="4" customWidth="1"/>
    <col min="14347" max="14592" width="8.7265625" style="4"/>
    <col min="14593" max="14593" width="25.7265625" style="4" customWidth="1"/>
    <col min="14594" max="14597" width="8.54296875" style="4" customWidth="1"/>
    <col min="14598" max="14598" width="1.7265625" style="4" customWidth="1"/>
    <col min="14599" max="14602" width="8.26953125" style="4" customWidth="1"/>
    <col min="14603" max="14848" width="8.7265625" style="4"/>
    <col min="14849" max="14849" width="25.7265625" style="4" customWidth="1"/>
    <col min="14850" max="14853" width="8.54296875" style="4" customWidth="1"/>
    <col min="14854" max="14854" width="1.7265625" style="4" customWidth="1"/>
    <col min="14855" max="14858" width="8.26953125" style="4" customWidth="1"/>
    <col min="14859" max="15104" width="8.7265625" style="4"/>
    <col min="15105" max="15105" width="25.7265625" style="4" customWidth="1"/>
    <col min="15106" max="15109" width="8.54296875" style="4" customWidth="1"/>
    <col min="15110" max="15110" width="1.7265625" style="4" customWidth="1"/>
    <col min="15111" max="15114" width="8.26953125" style="4" customWidth="1"/>
    <col min="15115" max="15360" width="8.7265625" style="4"/>
    <col min="15361" max="15361" width="25.7265625" style="4" customWidth="1"/>
    <col min="15362" max="15365" width="8.54296875" style="4" customWidth="1"/>
    <col min="15366" max="15366" width="1.7265625" style="4" customWidth="1"/>
    <col min="15367" max="15370" width="8.26953125" style="4" customWidth="1"/>
    <col min="15371" max="15616" width="8.7265625" style="4"/>
    <col min="15617" max="15617" width="25.7265625" style="4" customWidth="1"/>
    <col min="15618" max="15621" width="8.54296875" style="4" customWidth="1"/>
    <col min="15622" max="15622" width="1.7265625" style="4" customWidth="1"/>
    <col min="15623" max="15626" width="8.26953125" style="4" customWidth="1"/>
    <col min="15627" max="15872" width="8.7265625" style="4"/>
    <col min="15873" max="15873" width="25.7265625" style="4" customWidth="1"/>
    <col min="15874" max="15877" width="8.54296875" style="4" customWidth="1"/>
    <col min="15878" max="15878" width="1.7265625" style="4" customWidth="1"/>
    <col min="15879" max="15882" width="8.26953125" style="4" customWidth="1"/>
    <col min="15883" max="16128" width="8.7265625" style="4"/>
    <col min="16129" max="16129" width="25.7265625" style="4" customWidth="1"/>
    <col min="16130" max="16133" width="8.54296875" style="4" customWidth="1"/>
    <col min="16134" max="16134" width="1.7265625" style="4" customWidth="1"/>
    <col min="16135" max="16138" width="8.26953125" style="4" customWidth="1"/>
    <col min="16139" max="16384" width="8.7265625" style="4"/>
  </cols>
  <sheetData>
    <row r="1" spans="1:10" ht="20" x14ac:dyDescent="0.4">
      <c r="A1" s="68" t="s">
        <v>19</v>
      </c>
      <c r="B1" s="69" t="s">
        <v>130</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30" t="s">
        <v>131</v>
      </c>
      <c r="B7" s="115"/>
      <c r="C7" s="116"/>
      <c r="D7" s="115"/>
      <c r="E7" s="116"/>
      <c r="F7" s="117"/>
      <c r="G7" s="115"/>
      <c r="H7" s="116"/>
      <c r="I7" s="31"/>
      <c r="J7" s="32"/>
    </row>
    <row r="8" spans="1:10" ht="13" x14ac:dyDescent="0.3">
      <c r="A8" s="30"/>
      <c r="B8" s="115"/>
      <c r="C8" s="116"/>
      <c r="D8" s="115"/>
      <c r="E8" s="116"/>
      <c r="F8" s="117"/>
      <c r="G8" s="115"/>
      <c r="H8" s="116"/>
      <c r="I8" s="31"/>
      <c r="J8" s="32"/>
    </row>
    <row r="9" spans="1:10" x14ac:dyDescent="0.25">
      <c r="A9" s="34" t="s">
        <v>63</v>
      </c>
      <c r="B9" s="35">
        <v>0</v>
      </c>
      <c r="C9" s="36">
        <v>0</v>
      </c>
      <c r="D9" s="35">
        <v>0</v>
      </c>
      <c r="E9" s="36">
        <v>2</v>
      </c>
      <c r="F9" s="37"/>
      <c r="G9" s="35">
        <f>B9-C9</f>
        <v>0</v>
      </c>
      <c r="H9" s="36">
        <f>D9-E9</f>
        <v>-2</v>
      </c>
      <c r="I9" s="38" t="str">
        <f>IF(C9=0, "-", IF(G9/C9&lt;10, G9/C9, "&gt;999%"))</f>
        <v>-</v>
      </c>
      <c r="J9" s="39">
        <f>IF(E9=0, "-", IF(H9/E9&lt;10, H9/E9, "&gt;999%"))</f>
        <v>-1</v>
      </c>
    </row>
    <row r="10" spans="1:10" x14ac:dyDescent="0.25">
      <c r="A10" s="34"/>
      <c r="B10" s="40"/>
      <c r="C10" s="41"/>
      <c r="D10" s="40"/>
      <c r="E10" s="41"/>
      <c r="F10" s="42"/>
      <c r="G10" s="40"/>
      <c r="H10" s="41"/>
      <c r="I10" s="43"/>
      <c r="J10" s="44"/>
    </row>
    <row r="11" spans="1:10" s="52" customFormat="1" ht="13" x14ac:dyDescent="0.3">
      <c r="A11" s="26" t="s">
        <v>132</v>
      </c>
      <c r="B11" s="46">
        <f>SUM(B9:B10)</f>
        <v>0</v>
      </c>
      <c r="C11" s="47">
        <f>SUM(C9:C10)</f>
        <v>0</v>
      </c>
      <c r="D11" s="46">
        <f>SUM(D9:D10)</f>
        <v>0</v>
      </c>
      <c r="E11" s="47">
        <f>SUM(E9:E10)</f>
        <v>2</v>
      </c>
      <c r="F11" s="48"/>
      <c r="G11" s="46">
        <f>B11-C11</f>
        <v>0</v>
      </c>
      <c r="H11" s="47">
        <f>D11-E11</f>
        <v>-2</v>
      </c>
      <c r="I11" s="49" t="str">
        <f>IF(C11=0, "-", IF(G11/C11&lt;10, G11/C11, "&gt;999%"))</f>
        <v>-</v>
      </c>
      <c r="J11" s="50">
        <f>IF(E11=0, "-", IF(H11/E11&lt;10, H11/E11, "&gt;999%"))</f>
        <v>-1</v>
      </c>
    </row>
    <row r="12" spans="1:10" s="52" customFormat="1" ht="13" x14ac:dyDescent="0.3">
      <c r="A12" s="30"/>
      <c r="B12" s="119"/>
      <c r="C12" s="120"/>
      <c r="D12" s="119"/>
      <c r="E12" s="120"/>
      <c r="F12" s="121"/>
      <c r="G12" s="119"/>
      <c r="H12" s="120"/>
      <c r="I12" s="122"/>
      <c r="J12" s="123"/>
    </row>
    <row r="13" spans="1:10" ht="13" x14ac:dyDescent="0.3">
      <c r="A13" s="30" t="s">
        <v>133</v>
      </c>
      <c r="B13" s="35"/>
      <c r="C13" s="36"/>
      <c r="D13" s="35"/>
      <c r="E13" s="36"/>
      <c r="F13" s="37"/>
      <c r="G13" s="35"/>
      <c r="H13" s="36"/>
      <c r="I13" s="38"/>
      <c r="J13" s="39"/>
    </row>
    <row r="14" spans="1:10" ht="13" x14ac:dyDescent="0.3">
      <c r="A14" s="30"/>
      <c r="B14" s="35"/>
      <c r="C14" s="36"/>
      <c r="D14" s="35"/>
      <c r="E14" s="36"/>
      <c r="F14" s="37"/>
      <c r="G14" s="35"/>
      <c r="H14" s="36"/>
      <c r="I14" s="38"/>
      <c r="J14" s="39"/>
    </row>
    <row r="15" spans="1:10" x14ac:dyDescent="0.25">
      <c r="A15" s="34" t="s">
        <v>134</v>
      </c>
      <c r="B15" s="35">
        <v>8</v>
      </c>
      <c r="C15" s="36">
        <v>15</v>
      </c>
      <c r="D15" s="35">
        <v>30</v>
      </c>
      <c r="E15" s="36">
        <v>41</v>
      </c>
      <c r="F15" s="37"/>
      <c r="G15" s="35">
        <f t="shared" ref="G15:G39" si="0">B15-C15</f>
        <v>-7</v>
      </c>
      <c r="H15" s="36">
        <f t="shared" ref="H15:H39" si="1">D15-E15</f>
        <v>-11</v>
      </c>
      <c r="I15" s="38">
        <f t="shared" ref="I15:I39" si="2">IF(C15=0, "-", IF(G15/C15&lt;10, G15/C15, "&gt;999%"))</f>
        <v>-0.46666666666666667</v>
      </c>
      <c r="J15" s="39">
        <f t="shared" ref="J15:J39" si="3">IF(E15=0, "-", IF(H15/E15&lt;10, H15/E15, "&gt;999%"))</f>
        <v>-0.26829268292682928</v>
      </c>
    </row>
    <row r="16" spans="1:10" x14ac:dyDescent="0.25">
      <c r="A16" s="34" t="s">
        <v>135</v>
      </c>
      <c r="B16" s="35">
        <v>8</v>
      </c>
      <c r="C16" s="36">
        <v>2</v>
      </c>
      <c r="D16" s="35">
        <v>14</v>
      </c>
      <c r="E16" s="36">
        <v>6</v>
      </c>
      <c r="F16" s="37"/>
      <c r="G16" s="35">
        <f t="shared" si="0"/>
        <v>6</v>
      </c>
      <c r="H16" s="36">
        <f t="shared" si="1"/>
        <v>8</v>
      </c>
      <c r="I16" s="38">
        <f t="shared" si="2"/>
        <v>3</v>
      </c>
      <c r="J16" s="39">
        <f t="shared" si="3"/>
        <v>1.3333333333333333</v>
      </c>
    </row>
    <row r="17" spans="1:10" x14ac:dyDescent="0.25">
      <c r="A17" s="34" t="s">
        <v>136</v>
      </c>
      <c r="B17" s="35">
        <v>12</v>
      </c>
      <c r="C17" s="36">
        <v>17</v>
      </c>
      <c r="D17" s="35">
        <v>27</v>
      </c>
      <c r="E17" s="36">
        <v>46</v>
      </c>
      <c r="F17" s="37"/>
      <c r="G17" s="35">
        <f t="shared" si="0"/>
        <v>-5</v>
      </c>
      <c r="H17" s="36">
        <f t="shared" si="1"/>
        <v>-19</v>
      </c>
      <c r="I17" s="38">
        <f t="shared" si="2"/>
        <v>-0.29411764705882354</v>
      </c>
      <c r="J17" s="39">
        <f t="shared" si="3"/>
        <v>-0.41304347826086957</v>
      </c>
    </row>
    <row r="18" spans="1:10" x14ac:dyDescent="0.25">
      <c r="A18" s="34" t="s">
        <v>137</v>
      </c>
      <c r="B18" s="35">
        <v>5</v>
      </c>
      <c r="C18" s="36">
        <v>23</v>
      </c>
      <c r="D18" s="35">
        <v>22</v>
      </c>
      <c r="E18" s="36">
        <v>36</v>
      </c>
      <c r="F18" s="37"/>
      <c r="G18" s="35">
        <f t="shared" si="0"/>
        <v>-18</v>
      </c>
      <c r="H18" s="36">
        <f t="shared" si="1"/>
        <v>-14</v>
      </c>
      <c r="I18" s="38">
        <f t="shared" si="2"/>
        <v>-0.78260869565217395</v>
      </c>
      <c r="J18" s="39">
        <f t="shared" si="3"/>
        <v>-0.3888888888888889</v>
      </c>
    </row>
    <row r="19" spans="1:10" x14ac:dyDescent="0.25">
      <c r="A19" s="34" t="s">
        <v>138</v>
      </c>
      <c r="B19" s="35">
        <v>111</v>
      </c>
      <c r="C19" s="36">
        <v>55</v>
      </c>
      <c r="D19" s="35">
        <v>281</v>
      </c>
      <c r="E19" s="36">
        <v>140</v>
      </c>
      <c r="F19" s="37"/>
      <c r="G19" s="35">
        <f t="shared" si="0"/>
        <v>56</v>
      </c>
      <c r="H19" s="36">
        <f t="shared" si="1"/>
        <v>141</v>
      </c>
      <c r="I19" s="38">
        <f t="shared" si="2"/>
        <v>1.0181818181818181</v>
      </c>
      <c r="J19" s="39">
        <f t="shared" si="3"/>
        <v>1.0071428571428571</v>
      </c>
    </row>
    <row r="20" spans="1:10" x14ac:dyDescent="0.25">
      <c r="A20" s="34" t="s">
        <v>139</v>
      </c>
      <c r="B20" s="35">
        <v>23</v>
      </c>
      <c r="C20" s="36">
        <v>39</v>
      </c>
      <c r="D20" s="35">
        <v>117</v>
      </c>
      <c r="E20" s="36">
        <v>137</v>
      </c>
      <c r="F20" s="37"/>
      <c r="G20" s="35">
        <f t="shared" si="0"/>
        <v>-16</v>
      </c>
      <c r="H20" s="36">
        <f t="shared" si="1"/>
        <v>-20</v>
      </c>
      <c r="I20" s="38">
        <f t="shared" si="2"/>
        <v>-0.41025641025641024</v>
      </c>
      <c r="J20" s="39">
        <f t="shared" si="3"/>
        <v>-0.145985401459854</v>
      </c>
    </row>
    <row r="21" spans="1:10" x14ac:dyDescent="0.25">
      <c r="A21" s="34" t="s">
        <v>140</v>
      </c>
      <c r="B21" s="35">
        <v>138</v>
      </c>
      <c r="C21" s="36">
        <v>211</v>
      </c>
      <c r="D21" s="35">
        <v>322</v>
      </c>
      <c r="E21" s="36">
        <v>385</v>
      </c>
      <c r="F21" s="37"/>
      <c r="G21" s="35">
        <f t="shared" si="0"/>
        <v>-73</v>
      </c>
      <c r="H21" s="36">
        <f t="shared" si="1"/>
        <v>-63</v>
      </c>
      <c r="I21" s="38">
        <f t="shared" si="2"/>
        <v>-0.34597156398104267</v>
      </c>
      <c r="J21" s="39">
        <f t="shared" si="3"/>
        <v>-0.16363636363636364</v>
      </c>
    </row>
    <row r="22" spans="1:10" x14ac:dyDescent="0.25">
      <c r="A22" s="34" t="s">
        <v>141</v>
      </c>
      <c r="B22" s="35">
        <v>8</v>
      </c>
      <c r="C22" s="36">
        <v>10</v>
      </c>
      <c r="D22" s="35">
        <v>30</v>
      </c>
      <c r="E22" s="36">
        <v>21</v>
      </c>
      <c r="F22" s="37"/>
      <c r="G22" s="35">
        <f t="shared" si="0"/>
        <v>-2</v>
      </c>
      <c r="H22" s="36">
        <f t="shared" si="1"/>
        <v>9</v>
      </c>
      <c r="I22" s="38">
        <f t="shared" si="2"/>
        <v>-0.2</v>
      </c>
      <c r="J22" s="39">
        <f t="shared" si="3"/>
        <v>0.42857142857142855</v>
      </c>
    </row>
    <row r="23" spans="1:10" x14ac:dyDescent="0.25">
      <c r="A23" s="34" t="s">
        <v>142</v>
      </c>
      <c r="B23" s="35">
        <v>6</v>
      </c>
      <c r="C23" s="36">
        <v>27</v>
      </c>
      <c r="D23" s="35">
        <v>31</v>
      </c>
      <c r="E23" s="36">
        <v>73</v>
      </c>
      <c r="F23" s="37"/>
      <c r="G23" s="35">
        <f t="shared" si="0"/>
        <v>-21</v>
      </c>
      <c r="H23" s="36">
        <f t="shared" si="1"/>
        <v>-42</v>
      </c>
      <c r="I23" s="38">
        <f t="shared" si="2"/>
        <v>-0.77777777777777779</v>
      </c>
      <c r="J23" s="39">
        <f t="shared" si="3"/>
        <v>-0.57534246575342463</v>
      </c>
    </row>
    <row r="24" spans="1:10" x14ac:dyDescent="0.25">
      <c r="A24" s="34" t="s">
        <v>143</v>
      </c>
      <c r="B24" s="35">
        <v>180</v>
      </c>
      <c r="C24" s="36">
        <v>341</v>
      </c>
      <c r="D24" s="35">
        <v>697</v>
      </c>
      <c r="E24" s="36">
        <v>864</v>
      </c>
      <c r="F24" s="37"/>
      <c r="G24" s="35">
        <f t="shared" si="0"/>
        <v>-161</v>
      </c>
      <c r="H24" s="36">
        <f t="shared" si="1"/>
        <v>-167</v>
      </c>
      <c r="I24" s="38">
        <f t="shared" si="2"/>
        <v>-0.47214076246334313</v>
      </c>
      <c r="J24" s="39">
        <f t="shared" si="3"/>
        <v>-0.19328703703703703</v>
      </c>
    </row>
    <row r="25" spans="1:10" x14ac:dyDescent="0.25">
      <c r="A25" s="34" t="s">
        <v>144</v>
      </c>
      <c r="B25" s="35">
        <v>56</v>
      </c>
      <c r="C25" s="36">
        <v>47</v>
      </c>
      <c r="D25" s="35">
        <v>165</v>
      </c>
      <c r="E25" s="36">
        <v>148</v>
      </c>
      <c r="F25" s="37"/>
      <c r="G25" s="35">
        <f t="shared" si="0"/>
        <v>9</v>
      </c>
      <c r="H25" s="36">
        <f t="shared" si="1"/>
        <v>17</v>
      </c>
      <c r="I25" s="38">
        <f t="shared" si="2"/>
        <v>0.19148936170212766</v>
      </c>
      <c r="J25" s="39">
        <f t="shared" si="3"/>
        <v>0.11486486486486487</v>
      </c>
    </row>
    <row r="26" spans="1:10" x14ac:dyDescent="0.25">
      <c r="A26" s="34" t="s">
        <v>145</v>
      </c>
      <c r="B26" s="35">
        <v>25</v>
      </c>
      <c r="C26" s="36">
        <v>9</v>
      </c>
      <c r="D26" s="35">
        <v>91</v>
      </c>
      <c r="E26" s="36">
        <v>50</v>
      </c>
      <c r="F26" s="37"/>
      <c r="G26" s="35">
        <f t="shared" si="0"/>
        <v>16</v>
      </c>
      <c r="H26" s="36">
        <f t="shared" si="1"/>
        <v>41</v>
      </c>
      <c r="I26" s="38">
        <f t="shared" si="2"/>
        <v>1.7777777777777777</v>
      </c>
      <c r="J26" s="39">
        <f t="shared" si="3"/>
        <v>0.82</v>
      </c>
    </row>
    <row r="27" spans="1:10" x14ac:dyDescent="0.25">
      <c r="A27" s="34" t="s">
        <v>146</v>
      </c>
      <c r="B27" s="35">
        <v>8</v>
      </c>
      <c r="C27" s="36">
        <v>20</v>
      </c>
      <c r="D27" s="35">
        <v>29</v>
      </c>
      <c r="E27" s="36">
        <v>38</v>
      </c>
      <c r="F27" s="37"/>
      <c r="G27" s="35">
        <f t="shared" si="0"/>
        <v>-12</v>
      </c>
      <c r="H27" s="36">
        <f t="shared" si="1"/>
        <v>-9</v>
      </c>
      <c r="I27" s="38">
        <f t="shared" si="2"/>
        <v>-0.6</v>
      </c>
      <c r="J27" s="39">
        <f t="shared" si="3"/>
        <v>-0.23684210526315788</v>
      </c>
    </row>
    <row r="28" spans="1:10" x14ac:dyDescent="0.25">
      <c r="A28" s="34" t="s">
        <v>147</v>
      </c>
      <c r="B28" s="35">
        <v>1983</v>
      </c>
      <c r="C28" s="36">
        <v>2690</v>
      </c>
      <c r="D28" s="35">
        <v>5670</v>
      </c>
      <c r="E28" s="36">
        <v>6668</v>
      </c>
      <c r="F28" s="37"/>
      <c r="G28" s="35">
        <f t="shared" si="0"/>
        <v>-707</v>
      </c>
      <c r="H28" s="36">
        <f t="shared" si="1"/>
        <v>-998</v>
      </c>
      <c r="I28" s="38">
        <f t="shared" si="2"/>
        <v>-0.2628252788104089</v>
      </c>
      <c r="J28" s="39">
        <f t="shared" si="3"/>
        <v>-0.14967006598680263</v>
      </c>
    </row>
    <row r="29" spans="1:10" x14ac:dyDescent="0.25">
      <c r="A29" s="34" t="s">
        <v>148</v>
      </c>
      <c r="B29" s="35">
        <v>591</v>
      </c>
      <c r="C29" s="36">
        <v>586</v>
      </c>
      <c r="D29" s="35">
        <v>1663</v>
      </c>
      <c r="E29" s="36">
        <v>1814</v>
      </c>
      <c r="F29" s="37"/>
      <c r="G29" s="35">
        <f t="shared" si="0"/>
        <v>5</v>
      </c>
      <c r="H29" s="36">
        <f t="shared" si="1"/>
        <v>-151</v>
      </c>
      <c r="I29" s="38">
        <f t="shared" si="2"/>
        <v>8.5324232081911266E-3</v>
      </c>
      <c r="J29" s="39">
        <f t="shared" si="3"/>
        <v>-8.3241455347298793E-2</v>
      </c>
    </row>
    <row r="30" spans="1:10" x14ac:dyDescent="0.25">
      <c r="A30" s="34" t="s">
        <v>149</v>
      </c>
      <c r="B30" s="35">
        <v>61</v>
      </c>
      <c r="C30" s="36">
        <v>49</v>
      </c>
      <c r="D30" s="35">
        <v>137</v>
      </c>
      <c r="E30" s="36">
        <v>144</v>
      </c>
      <c r="F30" s="37"/>
      <c r="G30" s="35">
        <f t="shared" si="0"/>
        <v>12</v>
      </c>
      <c r="H30" s="36">
        <f t="shared" si="1"/>
        <v>-7</v>
      </c>
      <c r="I30" s="38">
        <f t="shared" si="2"/>
        <v>0.24489795918367346</v>
      </c>
      <c r="J30" s="39">
        <f t="shared" si="3"/>
        <v>-4.8611111111111112E-2</v>
      </c>
    </row>
    <row r="31" spans="1:10" x14ac:dyDescent="0.25">
      <c r="A31" s="34" t="s">
        <v>150</v>
      </c>
      <c r="B31" s="35">
        <v>57</v>
      </c>
      <c r="C31" s="36">
        <v>18</v>
      </c>
      <c r="D31" s="35">
        <v>101</v>
      </c>
      <c r="E31" s="36">
        <v>74</v>
      </c>
      <c r="F31" s="37"/>
      <c r="G31" s="35">
        <f t="shared" si="0"/>
        <v>39</v>
      </c>
      <c r="H31" s="36">
        <f t="shared" si="1"/>
        <v>27</v>
      </c>
      <c r="I31" s="38">
        <f t="shared" si="2"/>
        <v>2.1666666666666665</v>
      </c>
      <c r="J31" s="39">
        <f t="shared" si="3"/>
        <v>0.36486486486486486</v>
      </c>
    </row>
    <row r="32" spans="1:10" x14ac:dyDescent="0.25">
      <c r="A32" s="34" t="s">
        <v>151</v>
      </c>
      <c r="B32" s="35">
        <v>18</v>
      </c>
      <c r="C32" s="36">
        <v>7</v>
      </c>
      <c r="D32" s="35">
        <v>66</v>
      </c>
      <c r="E32" s="36">
        <v>19</v>
      </c>
      <c r="F32" s="37"/>
      <c r="G32" s="35">
        <f t="shared" si="0"/>
        <v>11</v>
      </c>
      <c r="H32" s="36">
        <f t="shared" si="1"/>
        <v>47</v>
      </c>
      <c r="I32" s="38">
        <f t="shared" si="2"/>
        <v>1.5714285714285714</v>
      </c>
      <c r="J32" s="39">
        <f t="shared" si="3"/>
        <v>2.4736842105263159</v>
      </c>
    </row>
    <row r="33" spans="1:10" x14ac:dyDescent="0.25">
      <c r="A33" s="34" t="s">
        <v>152</v>
      </c>
      <c r="B33" s="35">
        <v>18</v>
      </c>
      <c r="C33" s="36">
        <v>38</v>
      </c>
      <c r="D33" s="35">
        <v>66</v>
      </c>
      <c r="E33" s="36">
        <v>180</v>
      </c>
      <c r="F33" s="37"/>
      <c r="G33" s="35">
        <f t="shared" si="0"/>
        <v>-20</v>
      </c>
      <c r="H33" s="36">
        <f t="shared" si="1"/>
        <v>-114</v>
      </c>
      <c r="I33" s="38">
        <f t="shared" si="2"/>
        <v>-0.52631578947368418</v>
      </c>
      <c r="J33" s="39">
        <f t="shared" si="3"/>
        <v>-0.6333333333333333</v>
      </c>
    </row>
    <row r="34" spans="1:10" x14ac:dyDescent="0.25">
      <c r="A34" s="34" t="s">
        <v>153</v>
      </c>
      <c r="B34" s="35">
        <v>29</v>
      </c>
      <c r="C34" s="36">
        <v>49</v>
      </c>
      <c r="D34" s="35">
        <v>115</v>
      </c>
      <c r="E34" s="36">
        <v>145</v>
      </c>
      <c r="F34" s="37"/>
      <c r="G34" s="35">
        <f t="shared" si="0"/>
        <v>-20</v>
      </c>
      <c r="H34" s="36">
        <f t="shared" si="1"/>
        <v>-30</v>
      </c>
      <c r="I34" s="38">
        <f t="shared" si="2"/>
        <v>-0.40816326530612246</v>
      </c>
      <c r="J34" s="39">
        <f t="shared" si="3"/>
        <v>-0.20689655172413793</v>
      </c>
    </row>
    <row r="35" spans="1:10" x14ac:dyDescent="0.25">
      <c r="A35" s="34" t="s">
        <v>154</v>
      </c>
      <c r="B35" s="35">
        <v>10</v>
      </c>
      <c r="C35" s="36">
        <v>15</v>
      </c>
      <c r="D35" s="35">
        <v>29</v>
      </c>
      <c r="E35" s="36">
        <v>30</v>
      </c>
      <c r="F35" s="37"/>
      <c r="G35" s="35">
        <f t="shared" si="0"/>
        <v>-5</v>
      </c>
      <c r="H35" s="36">
        <f t="shared" si="1"/>
        <v>-1</v>
      </c>
      <c r="I35" s="38">
        <f t="shared" si="2"/>
        <v>-0.33333333333333331</v>
      </c>
      <c r="J35" s="39">
        <f t="shared" si="3"/>
        <v>-3.3333333333333333E-2</v>
      </c>
    </row>
    <row r="36" spans="1:10" x14ac:dyDescent="0.25">
      <c r="A36" s="34" t="s">
        <v>155</v>
      </c>
      <c r="B36" s="35">
        <v>1325</v>
      </c>
      <c r="C36" s="36">
        <v>2312</v>
      </c>
      <c r="D36" s="35">
        <v>3980</v>
      </c>
      <c r="E36" s="36">
        <v>5302</v>
      </c>
      <c r="F36" s="37"/>
      <c r="G36" s="35">
        <f t="shared" si="0"/>
        <v>-987</v>
      </c>
      <c r="H36" s="36">
        <f t="shared" si="1"/>
        <v>-1322</v>
      </c>
      <c r="I36" s="38">
        <f t="shared" si="2"/>
        <v>-0.42690311418685123</v>
      </c>
      <c r="J36" s="39">
        <f t="shared" si="3"/>
        <v>-0.24933987174651076</v>
      </c>
    </row>
    <row r="37" spans="1:10" x14ac:dyDescent="0.25">
      <c r="A37" s="34" t="s">
        <v>156</v>
      </c>
      <c r="B37" s="35">
        <v>14</v>
      </c>
      <c r="C37" s="36">
        <v>32</v>
      </c>
      <c r="D37" s="35">
        <v>56</v>
      </c>
      <c r="E37" s="36">
        <v>80</v>
      </c>
      <c r="F37" s="37"/>
      <c r="G37" s="35">
        <f t="shared" si="0"/>
        <v>-18</v>
      </c>
      <c r="H37" s="36">
        <f t="shared" si="1"/>
        <v>-24</v>
      </c>
      <c r="I37" s="38">
        <f t="shared" si="2"/>
        <v>-0.5625</v>
      </c>
      <c r="J37" s="39">
        <f t="shared" si="3"/>
        <v>-0.3</v>
      </c>
    </row>
    <row r="38" spans="1:10" x14ac:dyDescent="0.25">
      <c r="A38" s="34" t="s">
        <v>157</v>
      </c>
      <c r="B38" s="35">
        <v>146</v>
      </c>
      <c r="C38" s="36">
        <v>169</v>
      </c>
      <c r="D38" s="35">
        <v>490</v>
      </c>
      <c r="E38" s="36">
        <v>530</v>
      </c>
      <c r="F38" s="37"/>
      <c r="G38" s="35">
        <f t="shared" si="0"/>
        <v>-23</v>
      </c>
      <c r="H38" s="36">
        <f t="shared" si="1"/>
        <v>-40</v>
      </c>
      <c r="I38" s="38">
        <f t="shared" si="2"/>
        <v>-0.13609467455621302</v>
      </c>
      <c r="J38" s="39">
        <f t="shared" si="3"/>
        <v>-7.5471698113207544E-2</v>
      </c>
    </row>
    <row r="39" spans="1:10" x14ac:dyDescent="0.25">
      <c r="A39" s="34" t="s">
        <v>158</v>
      </c>
      <c r="B39" s="35">
        <v>151</v>
      </c>
      <c r="C39" s="36">
        <v>146</v>
      </c>
      <c r="D39" s="35">
        <v>378</v>
      </c>
      <c r="E39" s="36">
        <v>379</v>
      </c>
      <c r="F39" s="37"/>
      <c r="G39" s="35">
        <f t="shared" si="0"/>
        <v>5</v>
      </c>
      <c r="H39" s="36">
        <f t="shared" si="1"/>
        <v>-1</v>
      </c>
      <c r="I39" s="38">
        <f t="shared" si="2"/>
        <v>3.4246575342465752E-2</v>
      </c>
      <c r="J39" s="39">
        <f t="shared" si="3"/>
        <v>-2.6385224274406332E-3</v>
      </c>
    </row>
    <row r="40" spans="1:10" x14ac:dyDescent="0.25">
      <c r="A40" s="34"/>
      <c r="B40" s="35"/>
      <c r="C40" s="36"/>
      <c r="D40" s="35"/>
      <c r="E40" s="36"/>
      <c r="F40" s="37"/>
      <c r="G40" s="35"/>
      <c r="H40" s="36"/>
      <c r="I40" s="38"/>
      <c r="J40" s="39"/>
    </row>
    <row r="41" spans="1:10" s="52" customFormat="1" ht="13" x14ac:dyDescent="0.3">
      <c r="A41" s="26" t="s">
        <v>159</v>
      </c>
      <c r="B41" s="46">
        <f>SUM(B15:B40)</f>
        <v>4991</v>
      </c>
      <c r="C41" s="47">
        <f>SUM(C15:C40)</f>
        <v>6927</v>
      </c>
      <c r="D41" s="46">
        <f>SUM(D15:D40)</f>
        <v>14607</v>
      </c>
      <c r="E41" s="47">
        <f>SUM(E15:E40)</f>
        <v>17350</v>
      </c>
      <c r="F41" s="48"/>
      <c r="G41" s="46">
        <f>B41-C41</f>
        <v>-1936</v>
      </c>
      <c r="H41" s="47">
        <f>D41-E41</f>
        <v>-2743</v>
      </c>
      <c r="I41" s="49">
        <f>IF(C41=0, "-", G41/C41)</f>
        <v>-0.2794860690053414</v>
      </c>
      <c r="J41" s="50">
        <f>IF(E41=0, "-", H41/E41)</f>
        <v>-0.15809798270893372</v>
      </c>
    </row>
    <row r="42" spans="1:10" s="52" customFormat="1" ht="13" x14ac:dyDescent="0.3">
      <c r="A42" s="26" t="s">
        <v>7</v>
      </c>
      <c r="B42" s="46">
        <f>B11+B41</f>
        <v>4991</v>
      </c>
      <c r="C42" s="128">
        <f>C11+C41</f>
        <v>6927</v>
      </c>
      <c r="D42" s="46">
        <f>D11+D41</f>
        <v>14607</v>
      </c>
      <c r="E42" s="128">
        <f>E11+E41</f>
        <v>17352</v>
      </c>
      <c r="F42" s="48"/>
      <c r="G42" s="46">
        <f>B42-C42</f>
        <v>-1936</v>
      </c>
      <c r="H42" s="47">
        <f>D42-E42</f>
        <v>-2745</v>
      </c>
      <c r="I42" s="49">
        <f>IF(C42=0, "-", G42/C42)</f>
        <v>-0.2794860690053414</v>
      </c>
      <c r="J42" s="50">
        <f>IF(E42=0, "-", H42/E42)</f>
        <v>-0.15819502074688796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684B-B515-4730-8405-F102B1DF1FC0}">
  <sheetPr>
    <pageSetUpPr fitToPage="1"/>
  </sheetPr>
  <dimension ref="A1:K242"/>
  <sheetViews>
    <sheetView workbookViewId="0">
      <selection sqref="A1:L1"/>
    </sheetView>
  </sheetViews>
  <sheetFormatPr defaultRowHeight="12.5" x14ac:dyDescent="0.25"/>
  <cols>
    <col min="1" max="1" width="29"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160</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27</v>
      </c>
      <c r="B4" s="22" t="s">
        <v>4</v>
      </c>
      <c r="C4" s="25"/>
      <c r="D4" s="25"/>
      <c r="E4" s="23"/>
      <c r="F4" s="22" t="s">
        <v>161</v>
      </c>
      <c r="G4" s="25"/>
      <c r="H4" s="25"/>
      <c r="I4" s="23"/>
      <c r="J4" s="22" t="s">
        <v>162</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27</v>
      </c>
      <c r="B6" s="132" t="s">
        <v>163</v>
      </c>
      <c r="C6" s="133" t="s">
        <v>164</v>
      </c>
      <c r="D6" s="132" t="s">
        <v>163</v>
      </c>
      <c r="E6" s="134" t="s">
        <v>164</v>
      </c>
      <c r="F6" s="133" t="s">
        <v>163</v>
      </c>
      <c r="G6" s="133" t="s">
        <v>164</v>
      </c>
      <c r="H6" s="132" t="s">
        <v>163</v>
      </c>
      <c r="I6" s="134" t="s">
        <v>164</v>
      </c>
      <c r="J6" s="132"/>
      <c r="K6" s="134"/>
    </row>
    <row r="7" spans="1:11" ht="14.5" x14ac:dyDescent="0.35">
      <c r="A7" s="34" t="s">
        <v>165</v>
      </c>
      <c r="B7" s="35">
        <v>2</v>
      </c>
      <c r="C7" s="135">
        <f>IF(B11=0, "-", B7/B11)</f>
        <v>5.8823529411764705E-2</v>
      </c>
      <c r="D7" s="35">
        <v>3</v>
      </c>
      <c r="E7" s="126">
        <f>IF(D11=0, "-", D7/D11)</f>
        <v>8.5714285714285715E-2</v>
      </c>
      <c r="F7" s="136">
        <v>7</v>
      </c>
      <c r="G7" s="135">
        <f>IF(F11=0, "-", F7/F11)</f>
        <v>6.6037735849056603E-2</v>
      </c>
      <c r="H7" s="35">
        <v>15</v>
      </c>
      <c r="I7" s="126">
        <f>IF(H11=0, "-", H7/H11)</f>
        <v>0.10563380281690141</v>
      </c>
      <c r="J7" s="125">
        <f>IF(D7=0, "-", IF((B7-D7)/D7&lt;10, (B7-D7)/D7, "&gt;999%"))</f>
        <v>-0.33333333333333331</v>
      </c>
      <c r="K7" s="126">
        <f>IF(H7=0, "-", IF((F7-H7)/H7&lt;10, (F7-H7)/H7, "&gt;999%"))</f>
        <v>-0.53333333333333333</v>
      </c>
    </row>
    <row r="8" spans="1:11" ht="14.5" x14ac:dyDescent="0.35">
      <c r="A8" s="34" t="s">
        <v>166</v>
      </c>
      <c r="B8" s="35">
        <v>29</v>
      </c>
      <c r="C8" s="135">
        <f>IF(B11=0, "-", B8/B11)</f>
        <v>0.8529411764705882</v>
      </c>
      <c r="D8" s="35">
        <v>30</v>
      </c>
      <c r="E8" s="126">
        <f>IF(D11=0, "-", D8/D11)</f>
        <v>0.8571428571428571</v>
      </c>
      <c r="F8" s="136">
        <v>72</v>
      </c>
      <c r="G8" s="135">
        <f>IF(F11=0, "-", F8/F11)</f>
        <v>0.67924528301886788</v>
      </c>
      <c r="H8" s="35">
        <v>99</v>
      </c>
      <c r="I8" s="126">
        <f>IF(H11=0, "-", H8/H11)</f>
        <v>0.69718309859154926</v>
      </c>
      <c r="J8" s="125">
        <f>IF(D8=0, "-", IF((B8-D8)/D8&lt;10, (B8-D8)/D8, "&gt;999%"))</f>
        <v>-3.3333333333333333E-2</v>
      </c>
      <c r="K8" s="126">
        <f>IF(H8=0, "-", IF((F8-H8)/H8&lt;10, (F8-H8)/H8, "&gt;999%"))</f>
        <v>-0.27272727272727271</v>
      </c>
    </row>
    <row r="9" spans="1:11" ht="14.5" x14ac:dyDescent="0.35">
      <c r="A9" s="34" t="s">
        <v>167</v>
      </c>
      <c r="B9" s="35">
        <v>3</v>
      </c>
      <c r="C9" s="135">
        <f>IF(B11=0, "-", B9/B11)</f>
        <v>8.8235294117647065E-2</v>
      </c>
      <c r="D9" s="35">
        <v>2</v>
      </c>
      <c r="E9" s="126">
        <f>IF(D11=0, "-", D9/D11)</f>
        <v>5.7142857142857141E-2</v>
      </c>
      <c r="F9" s="136">
        <v>27</v>
      </c>
      <c r="G9" s="135">
        <f>IF(F11=0, "-", F9/F11)</f>
        <v>0.25471698113207547</v>
      </c>
      <c r="H9" s="35">
        <v>28</v>
      </c>
      <c r="I9" s="126">
        <f>IF(H11=0, "-", H9/H11)</f>
        <v>0.19718309859154928</v>
      </c>
      <c r="J9" s="125">
        <f>IF(D9=0, "-", IF((B9-D9)/D9&lt;10, (B9-D9)/D9, "&gt;999%"))</f>
        <v>0.5</v>
      </c>
      <c r="K9" s="126">
        <f>IF(H9=0, "-", IF((F9-H9)/H9&lt;10, (F9-H9)/H9, "&gt;999%"))</f>
        <v>-3.5714285714285712E-2</v>
      </c>
    </row>
    <row r="10" spans="1:11" x14ac:dyDescent="0.25">
      <c r="A10" s="137"/>
      <c r="B10" s="40"/>
      <c r="D10" s="40"/>
      <c r="E10" s="44"/>
      <c r="F10" s="138"/>
      <c r="H10" s="40"/>
      <c r="I10" s="44"/>
      <c r="J10" s="43"/>
      <c r="K10" s="44"/>
    </row>
    <row r="11" spans="1:11" s="52" customFormat="1" ht="13" x14ac:dyDescent="0.3">
      <c r="A11" s="139" t="s">
        <v>168</v>
      </c>
      <c r="B11" s="46">
        <f>SUM(B7:B10)</f>
        <v>34</v>
      </c>
      <c r="C11" s="140">
        <f>B11/4991</f>
        <v>6.8122620717291126E-3</v>
      </c>
      <c r="D11" s="46">
        <f>SUM(D7:D10)</f>
        <v>35</v>
      </c>
      <c r="E11" s="141">
        <f>D11/6927</f>
        <v>5.0526923632163998E-3</v>
      </c>
      <c r="F11" s="128">
        <f>SUM(F7:F10)</f>
        <v>106</v>
      </c>
      <c r="G11" s="142">
        <f>F11/14607</f>
        <v>7.2567946874786057E-3</v>
      </c>
      <c r="H11" s="46">
        <f>SUM(H7:H10)</f>
        <v>142</v>
      </c>
      <c r="I11" s="141">
        <f>H11/17352</f>
        <v>8.18349469801752E-3</v>
      </c>
      <c r="J11" s="49">
        <f>IF(D11=0, "-", IF((B11-D11)/D11&lt;10, (B11-D11)/D11, "&gt;999%"))</f>
        <v>-2.8571428571428571E-2</v>
      </c>
      <c r="K11" s="50">
        <f>IF(H11=0, "-", IF((F11-H11)/H11&lt;10, (F11-H11)/H11, "&gt;999%"))</f>
        <v>-0.25352112676056338</v>
      </c>
    </row>
    <row r="12" spans="1:11" x14ac:dyDescent="0.25">
      <c r="B12" s="138"/>
      <c r="D12" s="138"/>
      <c r="F12" s="138"/>
      <c r="H12" s="138"/>
    </row>
    <row r="13" spans="1:11" s="52" customFormat="1" ht="13" x14ac:dyDescent="0.3">
      <c r="A13" s="139" t="s">
        <v>168</v>
      </c>
      <c r="B13" s="46">
        <v>34</v>
      </c>
      <c r="C13" s="140">
        <f>B13/4991</f>
        <v>6.8122620717291126E-3</v>
      </c>
      <c r="D13" s="46">
        <v>35</v>
      </c>
      <c r="E13" s="141">
        <f>D13/6927</f>
        <v>5.0526923632163998E-3</v>
      </c>
      <c r="F13" s="128">
        <v>106</v>
      </c>
      <c r="G13" s="142">
        <f>F13/14607</f>
        <v>7.2567946874786057E-3</v>
      </c>
      <c r="H13" s="46">
        <v>142</v>
      </c>
      <c r="I13" s="141">
        <f>H13/17352</f>
        <v>8.18349469801752E-3</v>
      </c>
      <c r="J13" s="49">
        <f>IF(D13=0, "-", IF((B13-D13)/D13&lt;10, (B13-D13)/D13, "&gt;999%"))</f>
        <v>-2.8571428571428571E-2</v>
      </c>
      <c r="K13" s="50">
        <f>IF(H13=0, "-", IF((F13-H13)/H13&lt;10, (F13-H13)/H13, "&gt;999%"))</f>
        <v>-0.25352112676056338</v>
      </c>
    </row>
    <row r="14" spans="1:11" x14ac:dyDescent="0.25">
      <c r="B14" s="138"/>
      <c r="D14" s="138"/>
      <c r="F14" s="138"/>
      <c r="H14" s="138"/>
    </row>
    <row r="15" spans="1:11" ht="15.5" x14ac:dyDescent="0.35">
      <c r="A15" s="129" t="s">
        <v>28</v>
      </c>
      <c r="B15" s="22" t="s">
        <v>4</v>
      </c>
      <c r="C15" s="25"/>
      <c r="D15" s="25"/>
      <c r="E15" s="23"/>
      <c r="F15" s="22" t="s">
        <v>161</v>
      </c>
      <c r="G15" s="25"/>
      <c r="H15" s="25"/>
      <c r="I15" s="23"/>
      <c r="J15" s="22" t="s">
        <v>162</v>
      </c>
      <c r="K15" s="23"/>
    </row>
    <row r="16" spans="1:11" ht="13" x14ac:dyDescent="0.3">
      <c r="A16" s="30"/>
      <c r="B16" s="22">
        <f>VALUE(RIGHT($B$2, 4))</f>
        <v>2020</v>
      </c>
      <c r="C16" s="23"/>
      <c r="D16" s="22">
        <f>B16-1</f>
        <v>2019</v>
      </c>
      <c r="E16" s="130"/>
      <c r="F16" s="22">
        <f>B16</f>
        <v>2020</v>
      </c>
      <c r="G16" s="130"/>
      <c r="H16" s="22">
        <f>D16</f>
        <v>2019</v>
      </c>
      <c r="I16" s="130"/>
      <c r="J16" s="27" t="s">
        <v>8</v>
      </c>
      <c r="K16" s="28" t="s">
        <v>5</v>
      </c>
    </row>
    <row r="17" spans="1:11" ht="13" x14ac:dyDescent="0.3">
      <c r="A17" s="131" t="s">
        <v>169</v>
      </c>
      <c r="B17" s="132" t="s">
        <v>163</v>
      </c>
      <c r="C17" s="133" t="s">
        <v>164</v>
      </c>
      <c r="D17" s="132" t="s">
        <v>163</v>
      </c>
      <c r="E17" s="134" t="s">
        <v>164</v>
      </c>
      <c r="F17" s="133" t="s">
        <v>163</v>
      </c>
      <c r="G17" s="133" t="s">
        <v>164</v>
      </c>
      <c r="H17" s="132" t="s">
        <v>163</v>
      </c>
      <c r="I17" s="134" t="s">
        <v>164</v>
      </c>
      <c r="J17" s="132"/>
      <c r="K17" s="134"/>
    </row>
    <row r="18" spans="1:11" ht="14.5" x14ac:dyDescent="0.35">
      <c r="A18" s="34" t="s">
        <v>170</v>
      </c>
      <c r="B18" s="35">
        <v>0</v>
      </c>
      <c r="C18" s="135">
        <f>IF(B33=0, "-", B18/B33)</f>
        <v>0</v>
      </c>
      <c r="D18" s="35">
        <v>2</v>
      </c>
      <c r="E18" s="126">
        <f>IF(D33=0, "-", D18/D33)</f>
        <v>5.6338028169014088E-3</v>
      </c>
      <c r="F18" s="136">
        <v>0</v>
      </c>
      <c r="G18" s="135">
        <f>IF(F33=0, "-", F18/F33)</f>
        <v>0</v>
      </c>
      <c r="H18" s="35">
        <v>2</v>
      </c>
      <c r="I18" s="126">
        <f>IF(H33=0, "-", H18/H33)</f>
        <v>1.8796992481203006E-3</v>
      </c>
      <c r="J18" s="125">
        <f t="shared" ref="J18:J31" si="0">IF(D18=0, "-", IF((B18-D18)/D18&lt;10, (B18-D18)/D18, "&gt;999%"))</f>
        <v>-1</v>
      </c>
      <c r="K18" s="126">
        <f t="shared" ref="K18:K31" si="1">IF(H18=0, "-", IF((F18-H18)/H18&lt;10, (F18-H18)/H18, "&gt;999%"))</f>
        <v>-1</v>
      </c>
    </row>
    <row r="19" spans="1:11" ht="14.5" x14ac:dyDescent="0.35">
      <c r="A19" s="34" t="s">
        <v>171</v>
      </c>
      <c r="B19" s="35">
        <v>1</v>
      </c>
      <c r="C19" s="135">
        <f>IF(B33=0, "-", B19/B33)</f>
        <v>4.3668122270742356E-3</v>
      </c>
      <c r="D19" s="35">
        <v>4</v>
      </c>
      <c r="E19" s="126">
        <f>IF(D33=0, "-", D19/D33)</f>
        <v>1.1267605633802818E-2</v>
      </c>
      <c r="F19" s="136">
        <v>4</v>
      </c>
      <c r="G19" s="135">
        <f>IF(F33=0, "-", F19/F33)</f>
        <v>5.2015604681404422E-3</v>
      </c>
      <c r="H19" s="35">
        <v>12</v>
      </c>
      <c r="I19" s="126">
        <f>IF(H33=0, "-", H19/H33)</f>
        <v>1.1278195488721804E-2</v>
      </c>
      <c r="J19" s="125">
        <f t="shared" si="0"/>
        <v>-0.75</v>
      </c>
      <c r="K19" s="126">
        <f t="shared" si="1"/>
        <v>-0.66666666666666663</v>
      </c>
    </row>
    <row r="20" spans="1:11" ht="14.5" x14ac:dyDescent="0.35">
      <c r="A20" s="34" t="s">
        <v>172</v>
      </c>
      <c r="B20" s="35">
        <v>16</v>
      </c>
      <c r="C20" s="135">
        <f>IF(B33=0, "-", B20/B33)</f>
        <v>6.9868995633187769E-2</v>
      </c>
      <c r="D20" s="35">
        <v>41</v>
      </c>
      <c r="E20" s="126">
        <f>IF(D33=0, "-", D20/D33)</f>
        <v>0.11549295774647887</v>
      </c>
      <c r="F20" s="136">
        <v>80</v>
      </c>
      <c r="G20" s="135">
        <f>IF(F33=0, "-", F20/F33)</f>
        <v>0.10403120936280884</v>
      </c>
      <c r="H20" s="35">
        <v>108</v>
      </c>
      <c r="I20" s="126">
        <f>IF(H33=0, "-", H20/H33)</f>
        <v>0.10150375939849623</v>
      </c>
      <c r="J20" s="125">
        <f t="shared" si="0"/>
        <v>-0.6097560975609756</v>
      </c>
      <c r="K20" s="126">
        <f t="shared" si="1"/>
        <v>-0.25925925925925924</v>
      </c>
    </row>
    <row r="21" spans="1:11" ht="14.5" x14ac:dyDescent="0.35">
      <c r="A21" s="34" t="s">
        <v>173</v>
      </c>
      <c r="B21" s="35">
        <v>0</v>
      </c>
      <c r="C21" s="135">
        <f>IF(B33=0, "-", B21/B33)</f>
        <v>0</v>
      </c>
      <c r="D21" s="35">
        <v>48</v>
      </c>
      <c r="E21" s="126">
        <f>IF(D33=0, "-", D21/D33)</f>
        <v>0.13521126760563379</v>
      </c>
      <c r="F21" s="136">
        <v>0</v>
      </c>
      <c r="G21" s="135">
        <f>IF(F33=0, "-", F21/F33)</f>
        <v>0</v>
      </c>
      <c r="H21" s="35">
        <v>150</v>
      </c>
      <c r="I21" s="126">
        <f>IF(H33=0, "-", H21/H33)</f>
        <v>0.14097744360902256</v>
      </c>
      <c r="J21" s="125">
        <f t="shared" si="0"/>
        <v>-1</v>
      </c>
      <c r="K21" s="126">
        <f t="shared" si="1"/>
        <v>-1</v>
      </c>
    </row>
    <row r="22" spans="1:11" ht="14.5" x14ac:dyDescent="0.35">
      <c r="A22" s="34" t="s">
        <v>174</v>
      </c>
      <c r="B22" s="35">
        <v>25</v>
      </c>
      <c r="C22" s="135">
        <f>IF(B33=0, "-", B22/B33)</f>
        <v>0.1091703056768559</v>
      </c>
      <c r="D22" s="35">
        <v>31</v>
      </c>
      <c r="E22" s="126">
        <f>IF(D33=0, "-", D22/D33)</f>
        <v>8.7323943661971826E-2</v>
      </c>
      <c r="F22" s="136">
        <v>74</v>
      </c>
      <c r="G22" s="135">
        <f>IF(F33=0, "-", F22/F33)</f>
        <v>9.6228868660598182E-2</v>
      </c>
      <c r="H22" s="35">
        <v>87</v>
      </c>
      <c r="I22" s="126">
        <f>IF(H33=0, "-", H22/H33)</f>
        <v>8.1766917293233085E-2</v>
      </c>
      <c r="J22" s="125">
        <f t="shared" si="0"/>
        <v>-0.19354838709677419</v>
      </c>
      <c r="K22" s="126">
        <f t="shared" si="1"/>
        <v>-0.14942528735632185</v>
      </c>
    </row>
    <row r="23" spans="1:11" ht="14.5" x14ac:dyDescent="0.35">
      <c r="A23" s="34" t="s">
        <v>175</v>
      </c>
      <c r="B23" s="35">
        <v>11</v>
      </c>
      <c r="C23" s="135">
        <f>IF(B33=0, "-", B23/B33)</f>
        <v>4.8034934497816595E-2</v>
      </c>
      <c r="D23" s="35">
        <v>72</v>
      </c>
      <c r="E23" s="126">
        <f>IF(D33=0, "-", D23/D33)</f>
        <v>0.20281690140845071</v>
      </c>
      <c r="F23" s="136">
        <v>60</v>
      </c>
      <c r="G23" s="135">
        <f>IF(F33=0, "-", F23/F33)</f>
        <v>7.8023407022106639E-2</v>
      </c>
      <c r="H23" s="35">
        <v>205</v>
      </c>
      <c r="I23" s="126">
        <f>IF(H33=0, "-", H23/H33)</f>
        <v>0.19266917293233082</v>
      </c>
      <c r="J23" s="125">
        <f t="shared" si="0"/>
        <v>-0.84722222222222221</v>
      </c>
      <c r="K23" s="126">
        <f t="shared" si="1"/>
        <v>-0.70731707317073167</v>
      </c>
    </row>
    <row r="24" spans="1:11" ht="14.5" x14ac:dyDescent="0.35">
      <c r="A24" s="34" t="s">
        <v>176</v>
      </c>
      <c r="B24" s="35">
        <v>41</v>
      </c>
      <c r="C24" s="135">
        <f>IF(B33=0, "-", B24/B33)</f>
        <v>0.17903930131004367</v>
      </c>
      <c r="D24" s="35">
        <v>5</v>
      </c>
      <c r="E24" s="126">
        <f>IF(D33=0, "-", D24/D33)</f>
        <v>1.4084507042253521E-2</v>
      </c>
      <c r="F24" s="136">
        <v>92</v>
      </c>
      <c r="G24" s="135">
        <f>IF(F33=0, "-", F24/F33)</f>
        <v>0.11963589076723016</v>
      </c>
      <c r="H24" s="35">
        <v>22</v>
      </c>
      <c r="I24" s="126">
        <f>IF(H33=0, "-", H24/H33)</f>
        <v>2.0676691729323307E-2</v>
      </c>
      <c r="J24" s="125">
        <f t="shared" si="0"/>
        <v>7.2</v>
      </c>
      <c r="K24" s="126">
        <f t="shared" si="1"/>
        <v>3.1818181818181817</v>
      </c>
    </row>
    <row r="25" spans="1:11" ht="14.5" x14ac:dyDescent="0.35">
      <c r="A25" s="34" t="s">
        <v>177</v>
      </c>
      <c r="B25" s="35">
        <v>0</v>
      </c>
      <c r="C25" s="135">
        <f>IF(B33=0, "-", B25/B33)</f>
        <v>0</v>
      </c>
      <c r="D25" s="35">
        <v>3</v>
      </c>
      <c r="E25" s="126">
        <f>IF(D33=0, "-", D25/D33)</f>
        <v>8.4507042253521118E-3</v>
      </c>
      <c r="F25" s="136">
        <v>0</v>
      </c>
      <c r="G25" s="135">
        <f>IF(F33=0, "-", F25/F33)</f>
        <v>0</v>
      </c>
      <c r="H25" s="35">
        <v>7</v>
      </c>
      <c r="I25" s="126">
        <f>IF(H33=0, "-", H25/H33)</f>
        <v>6.5789473684210523E-3</v>
      </c>
      <c r="J25" s="125">
        <f t="shared" si="0"/>
        <v>-1</v>
      </c>
      <c r="K25" s="126">
        <f t="shared" si="1"/>
        <v>-1</v>
      </c>
    </row>
    <row r="26" spans="1:11" ht="14.5" x14ac:dyDescent="0.35">
      <c r="A26" s="34" t="s">
        <v>178</v>
      </c>
      <c r="B26" s="35">
        <v>3</v>
      </c>
      <c r="C26" s="135">
        <f>IF(B33=0, "-", B26/B33)</f>
        <v>1.3100436681222707E-2</v>
      </c>
      <c r="D26" s="35">
        <v>0</v>
      </c>
      <c r="E26" s="126">
        <f>IF(D33=0, "-", D26/D33)</f>
        <v>0</v>
      </c>
      <c r="F26" s="136">
        <v>5</v>
      </c>
      <c r="G26" s="135">
        <f>IF(F33=0, "-", F26/F33)</f>
        <v>6.5019505851755524E-3</v>
      </c>
      <c r="H26" s="35">
        <v>6</v>
      </c>
      <c r="I26" s="126">
        <f>IF(H33=0, "-", H26/H33)</f>
        <v>5.6390977443609019E-3</v>
      </c>
      <c r="J26" s="125" t="str">
        <f t="shared" si="0"/>
        <v>-</v>
      </c>
      <c r="K26" s="126">
        <f t="shared" si="1"/>
        <v>-0.16666666666666666</v>
      </c>
    </row>
    <row r="27" spans="1:11" ht="14.5" x14ac:dyDescent="0.35">
      <c r="A27" s="34" t="s">
        <v>179</v>
      </c>
      <c r="B27" s="35">
        <v>24</v>
      </c>
      <c r="C27" s="135">
        <f>IF(B33=0, "-", B27/B33)</f>
        <v>0.10480349344978165</v>
      </c>
      <c r="D27" s="35">
        <v>6</v>
      </c>
      <c r="E27" s="126">
        <f>IF(D33=0, "-", D27/D33)</f>
        <v>1.6901408450704224E-2</v>
      </c>
      <c r="F27" s="136">
        <v>82</v>
      </c>
      <c r="G27" s="135">
        <f>IF(F33=0, "-", F27/F33)</f>
        <v>0.10663198959687907</v>
      </c>
      <c r="H27" s="35">
        <v>32</v>
      </c>
      <c r="I27" s="126">
        <f>IF(H33=0, "-", H27/H33)</f>
        <v>3.007518796992481E-2</v>
      </c>
      <c r="J27" s="125">
        <f t="shared" si="0"/>
        <v>3</v>
      </c>
      <c r="K27" s="126">
        <f t="shared" si="1"/>
        <v>1.5625</v>
      </c>
    </row>
    <row r="28" spans="1:11" ht="14.5" x14ac:dyDescent="0.35">
      <c r="A28" s="34" t="s">
        <v>180</v>
      </c>
      <c r="B28" s="35">
        <v>31</v>
      </c>
      <c r="C28" s="135">
        <f>IF(B33=0, "-", B28/B33)</f>
        <v>0.13537117903930132</v>
      </c>
      <c r="D28" s="35">
        <v>56</v>
      </c>
      <c r="E28" s="126">
        <f>IF(D33=0, "-", D28/D33)</f>
        <v>0.15774647887323945</v>
      </c>
      <c r="F28" s="136">
        <v>101</v>
      </c>
      <c r="G28" s="135">
        <f>IF(F33=0, "-", F28/F33)</f>
        <v>0.13133940182054615</v>
      </c>
      <c r="H28" s="35">
        <v>176</v>
      </c>
      <c r="I28" s="126">
        <f>IF(H33=0, "-", H28/H33)</f>
        <v>0.16541353383458646</v>
      </c>
      <c r="J28" s="125">
        <f t="shared" si="0"/>
        <v>-0.44642857142857145</v>
      </c>
      <c r="K28" s="126">
        <f t="shared" si="1"/>
        <v>-0.42613636363636365</v>
      </c>
    </row>
    <row r="29" spans="1:11" ht="14.5" x14ac:dyDescent="0.35">
      <c r="A29" s="34" t="s">
        <v>181</v>
      </c>
      <c r="B29" s="35">
        <v>1</v>
      </c>
      <c r="C29" s="135">
        <f>IF(B33=0, "-", B29/B33)</f>
        <v>4.3668122270742356E-3</v>
      </c>
      <c r="D29" s="35">
        <v>2</v>
      </c>
      <c r="E29" s="126">
        <f>IF(D33=0, "-", D29/D33)</f>
        <v>5.6338028169014088E-3</v>
      </c>
      <c r="F29" s="136">
        <v>3</v>
      </c>
      <c r="G29" s="135">
        <f>IF(F33=0, "-", F29/F33)</f>
        <v>3.9011703511053317E-3</v>
      </c>
      <c r="H29" s="35">
        <v>12</v>
      </c>
      <c r="I29" s="126">
        <f>IF(H33=0, "-", H29/H33)</f>
        <v>1.1278195488721804E-2</v>
      </c>
      <c r="J29" s="125">
        <f t="shared" si="0"/>
        <v>-0.5</v>
      </c>
      <c r="K29" s="126">
        <f t="shared" si="1"/>
        <v>-0.75</v>
      </c>
    </row>
    <row r="30" spans="1:11" ht="14.5" x14ac:dyDescent="0.35">
      <c r="A30" s="34" t="s">
        <v>182</v>
      </c>
      <c r="B30" s="35">
        <v>70</v>
      </c>
      <c r="C30" s="135">
        <f>IF(B33=0, "-", B30/B33)</f>
        <v>0.3056768558951965</v>
      </c>
      <c r="D30" s="35">
        <v>61</v>
      </c>
      <c r="E30" s="126">
        <f>IF(D33=0, "-", D30/D33)</f>
        <v>0.17183098591549295</v>
      </c>
      <c r="F30" s="136">
        <v>233</v>
      </c>
      <c r="G30" s="135">
        <f>IF(F33=0, "-", F30/F33)</f>
        <v>0.30299089726918077</v>
      </c>
      <c r="H30" s="35">
        <v>160</v>
      </c>
      <c r="I30" s="126">
        <f>IF(H33=0, "-", H30/H33)</f>
        <v>0.15037593984962405</v>
      </c>
      <c r="J30" s="125">
        <f t="shared" si="0"/>
        <v>0.14754098360655737</v>
      </c>
      <c r="K30" s="126">
        <f t="shared" si="1"/>
        <v>0.45624999999999999</v>
      </c>
    </row>
    <row r="31" spans="1:11" ht="14.5" x14ac:dyDescent="0.35">
      <c r="A31" s="34" t="s">
        <v>183</v>
      </c>
      <c r="B31" s="35">
        <v>6</v>
      </c>
      <c r="C31" s="135">
        <f>IF(B33=0, "-", B31/B33)</f>
        <v>2.6200873362445413E-2</v>
      </c>
      <c r="D31" s="35">
        <v>24</v>
      </c>
      <c r="E31" s="126">
        <f>IF(D33=0, "-", D31/D33)</f>
        <v>6.7605633802816895E-2</v>
      </c>
      <c r="F31" s="136">
        <v>35</v>
      </c>
      <c r="G31" s="135">
        <f>IF(F33=0, "-", F31/F33)</f>
        <v>4.5513654096228866E-2</v>
      </c>
      <c r="H31" s="35">
        <v>85</v>
      </c>
      <c r="I31" s="126">
        <f>IF(H33=0, "-", H31/H33)</f>
        <v>7.9887218045112784E-2</v>
      </c>
      <c r="J31" s="125">
        <f t="shared" si="0"/>
        <v>-0.75</v>
      </c>
      <c r="K31" s="126">
        <f t="shared" si="1"/>
        <v>-0.58823529411764708</v>
      </c>
    </row>
    <row r="32" spans="1:11" x14ac:dyDescent="0.25">
      <c r="A32" s="137"/>
      <c r="B32" s="40"/>
      <c r="D32" s="40"/>
      <c r="E32" s="44"/>
      <c r="F32" s="138"/>
      <c r="H32" s="40"/>
      <c r="I32" s="44"/>
      <c r="J32" s="43"/>
      <c r="K32" s="44"/>
    </row>
    <row r="33" spans="1:11" s="52" customFormat="1" ht="13" x14ac:dyDescent="0.3">
      <c r="A33" s="139" t="s">
        <v>184</v>
      </c>
      <c r="B33" s="46">
        <f>SUM(B18:B32)</f>
        <v>229</v>
      </c>
      <c r="C33" s="140">
        <f>B33/4991</f>
        <v>4.5882588659587255E-2</v>
      </c>
      <c r="D33" s="46">
        <f>SUM(D18:D32)</f>
        <v>355</v>
      </c>
      <c r="E33" s="141">
        <f>D33/6927</f>
        <v>5.1248736826909197E-2</v>
      </c>
      <c r="F33" s="128">
        <f>SUM(F18:F32)</f>
        <v>769</v>
      </c>
      <c r="G33" s="142">
        <f>F33/14607</f>
        <v>5.2645991647840076E-2</v>
      </c>
      <c r="H33" s="46">
        <f>SUM(H18:H32)</f>
        <v>1064</v>
      </c>
      <c r="I33" s="141">
        <f>H33/17352</f>
        <v>6.1318579990779158E-2</v>
      </c>
      <c r="J33" s="49">
        <f>IF(D33=0, "-", IF((B33-D33)/D33&lt;10, (B33-D33)/D33, "&gt;999%"))</f>
        <v>-0.35492957746478876</v>
      </c>
      <c r="K33" s="50">
        <f>IF(H33=0, "-", IF((F33-H33)/H33&lt;10, (F33-H33)/H33, "&gt;999%"))</f>
        <v>-0.27725563909774437</v>
      </c>
    </row>
    <row r="34" spans="1:11" x14ac:dyDescent="0.25">
      <c r="B34" s="138"/>
      <c r="D34" s="138"/>
      <c r="F34" s="138"/>
      <c r="H34" s="138"/>
    </row>
    <row r="35" spans="1:11" ht="13" x14ac:dyDescent="0.3">
      <c r="A35" s="131" t="s">
        <v>185</v>
      </c>
      <c r="B35" s="132" t="s">
        <v>163</v>
      </c>
      <c r="C35" s="133" t="s">
        <v>164</v>
      </c>
      <c r="D35" s="132" t="s">
        <v>163</v>
      </c>
      <c r="E35" s="134" t="s">
        <v>164</v>
      </c>
      <c r="F35" s="133" t="s">
        <v>163</v>
      </c>
      <c r="G35" s="133" t="s">
        <v>164</v>
      </c>
      <c r="H35" s="132" t="s">
        <v>163</v>
      </c>
      <c r="I35" s="134" t="s">
        <v>164</v>
      </c>
      <c r="J35" s="132"/>
      <c r="K35" s="134"/>
    </row>
    <row r="36" spans="1:11" ht="14.5" x14ac:dyDescent="0.35">
      <c r="A36" s="34" t="s">
        <v>186</v>
      </c>
      <c r="B36" s="35">
        <v>1</v>
      </c>
      <c r="C36" s="135">
        <f>IF(B40=0, "-", B36/B40)</f>
        <v>1</v>
      </c>
      <c r="D36" s="35">
        <v>2</v>
      </c>
      <c r="E36" s="126">
        <f>IF(D40=0, "-", D36/D40)</f>
        <v>0.25</v>
      </c>
      <c r="F36" s="136">
        <v>11</v>
      </c>
      <c r="G36" s="135">
        <f>IF(F40=0, "-", F36/F40)</f>
        <v>0.6470588235294118</v>
      </c>
      <c r="H36" s="35">
        <v>11</v>
      </c>
      <c r="I36" s="126">
        <f>IF(H40=0, "-", H36/H40)</f>
        <v>0.26829268292682928</v>
      </c>
      <c r="J36" s="125">
        <f>IF(D36=0, "-", IF((B36-D36)/D36&lt;10, (B36-D36)/D36, "&gt;999%"))</f>
        <v>-0.5</v>
      </c>
      <c r="K36" s="126">
        <f>IF(H36=0, "-", IF((F36-H36)/H36&lt;10, (F36-H36)/H36, "&gt;999%"))</f>
        <v>0</v>
      </c>
    </row>
    <row r="37" spans="1:11" ht="14.5" x14ac:dyDescent="0.35">
      <c r="A37" s="34" t="s">
        <v>187</v>
      </c>
      <c r="B37" s="35">
        <v>0</v>
      </c>
      <c r="C37" s="135">
        <f>IF(B40=0, "-", B37/B40)</f>
        <v>0</v>
      </c>
      <c r="D37" s="35">
        <v>6</v>
      </c>
      <c r="E37" s="126">
        <f>IF(D40=0, "-", D37/D40)</f>
        <v>0.75</v>
      </c>
      <c r="F37" s="136">
        <v>6</v>
      </c>
      <c r="G37" s="135">
        <f>IF(F40=0, "-", F37/F40)</f>
        <v>0.35294117647058826</v>
      </c>
      <c r="H37" s="35">
        <v>29</v>
      </c>
      <c r="I37" s="126">
        <f>IF(H40=0, "-", H37/H40)</f>
        <v>0.70731707317073167</v>
      </c>
      <c r="J37" s="125">
        <f>IF(D37=0, "-", IF((B37-D37)/D37&lt;10, (B37-D37)/D37, "&gt;999%"))</f>
        <v>-1</v>
      </c>
      <c r="K37" s="126">
        <f>IF(H37=0, "-", IF((F37-H37)/H37&lt;10, (F37-H37)/H37, "&gt;999%"))</f>
        <v>-0.7931034482758621</v>
      </c>
    </row>
    <row r="38" spans="1:11" ht="14.5" x14ac:dyDescent="0.35">
      <c r="A38" s="34" t="s">
        <v>188</v>
      </c>
      <c r="B38" s="35">
        <v>0</v>
      </c>
      <c r="C38" s="135">
        <f>IF(B40=0, "-", B38/B40)</f>
        <v>0</v>
      </c>
      <c r="D38" s="35">
        <v>0</v>
      </c>
      <c r="E38" s="126">
        <f>IF(D40=0, "-", D38/D40)</f>
        <v>0</v>
      </c>
      <c r="F38" s="136">
        <v>0</v>
      </c>
      <c r="G38" s="135">
        <f>IF(F40=0, "-", F38/F40)</f>
        <v>0</v>
      </c>
      <c r="H38" s="35">
        <v>1</v>
      </c>
      <c r="I38" s="126">
        <f>IF(H40=0, "-", H38/H40)</f>
        <v>2.4390243902439025E-2</v>
      </c>
      <c r="J38" s="125" t="str">
        <f>IF(D38=0, "-", IF((B38-D38)/D38&lt;10, (B38-D38)/D38, "&gt;999%"))</f>
        <v>-</v>
      </c>
      <c r="K38" s="126">
        <f>IF(H38=0, "-", IF((F38-H38)/H38&lt;10, (F38-H38)/H38, "&gt;999%"))</f>
        <v>-1</v>
      </c>
    </row>
    <row r="39" spans="1:11" x14ac:dyDescent="0.25">
      <c r="A39" s="137"/>
      <c r="B39" s="40"/>
      <c r="D39" s="40"/>
      <c r="E39" s="44"/>
      <c r="F39" s="138"/>
      <c r="H39" s="40"/>
      <c r="I39" s="44"/>
      <c r="J39" s="43"/>
      <c r="K39" s="44"/>
    </row>
    <row r="40" spans="1:11" s="52" customFormat="1" ht="13" x14ac:dyDescent="0.3">
      <c r="A40" s="139" t="s">
        <v>189</v>
      </c>
      <c r="B40" s="46">
        <f>SUM(B36:B39)</f>
        <v>1</v>
      </c>
      <c r="C40" s="140">
        <f>B40/4991</f>
        <v>2.0036064916850331E-4</v>
      </c>
      <c r="D40" s="46">
        <f>SUM(D36:D39)</f>
        <v>8</v>
      </c>
      <c r="E40" s="141">
        <f>D40/6927</f>
        <v>1.1549011115923199E-3</v>
      </c>
      <c r="F40" s="128">
        <f>SUM(F36:F39)</f>
        <v>17</v>
      </c>
      <c r="G40" s="142">
        <f>F40/14607</f>
        <v>1.1638255630861914E-3</v>
      </c>
      <c r="H40" s="46">
        <f>SUM(H36:H39)</f>
        <v>41</v>
      </c>
      <c r="I40" s="141">
        <f>H40/17352</f>
        <v>2.362840018441678E-3</v>
      </c>
      <c r="J40" s="49">
        <f>IF(D40=0, "-", IF((B40-D40)/D40&lt;10, (B40-D40)/D40, "&gt;999%"))</f>
        <v>-0.875</v>
      </c>
      <c r="K40" s="50">
        <f>IF(H40=0, "-", IF((F40-H40)/H40&lt;10, (F40-H40)/H40, "&gt;999%"))</f>
        <v>-0.58536585365853655</v>
      </c>
    </row>
    <row r="41" spans="1:11" x14ac:dyDescent="0.25">
      <c r="B41" s="138"/>
      <c r="D41" s="138"/>
      <c r="F41" s="138"/>
      <c r="H41" s="138"/>
    </row>
    <row r="42" spans="1:11" s="52" customFormat="1" ht="13" x14ac:dyDescent="0.3">
      <c r="A42" s="139" t="s">
        <v>190</v>
      </c>
      <c r="B42" s="46">
        <v>230</v>
      </c>
      <c r="C42" s="140">
        <f>B42/4991</f>
        <v>4.6082949308755762E-2</v>
      </c>
      <c r="D42" s="46">
        <v>363</v>
      </c>
      <c r="E42" s="141">
        <f>D42/6927</f>
        <v>5.2403637938501516E-2</v>
      </c>
      <c r="F42" s="128">
        <v>786</v>
      </c>
      <c r="G42" s="142">
        <f>F42/14607</f>
        <v>5.3809817210926265E-2</v>
      </c>
      <c r="H42" s="46">
        <v>1105</v>
      </c>
      <c r="I42" s="141">
        <f>H42/17352</f>
        <v>6.3681420009220835E-2</v>
      </c>
      <c r="J42" s="49">
        <f>IF(D42=0, "-", IF((B42-D42)/D42&lt;10, (B42-D42)/D42, "&gt;999%"))</f>
        <v>-0.36639118457300274</v>
      </c>
      <c r="K42" s="50">
        <f>IF(H42=0, "-", IF((F42-H42)/H42&lt;10, (F42-H42)/H42, "&gt;999%"))</f>
        <v>-0.28868778280542984</v>
      </c>
    </row>
    <row r="43" spans="1:11" x14ac:dyDescent="0.25">
      <c r="B43" s="138"/>
      <c r="D43" s="138"/>
      <c r="F43" s="138"/>
      <c r="H43" s="138"/>
    </row>
    <row r="44" spans="1:11" ht="15.5" x14ac:dyDescent="0.35">
      <c r="A44" s="129" t="s">
        <v>29</v>
      </c>
      <c r="B44" s="22" t="s">
        <v>4</v>
      </c>
      <c r="C44" s="25"/>
      <c r="D44" s="25"/>
      <c r="E44" s="23"/>
      <c r="F44" s="22" t="s">
        <v>161</v>
      </c>
      <c r="G44" s="25"/>
      <c r="H44" s="25"/>
      <c r="I44" s="23"/>
      <c r="J44" s="22" t="s">
        <v>162</v>
      </c>
      <c r="K44" s="23"/>
    </row>
    <row r="45" spans="1:11" ht="13" x14ac:dyDescent="0.3">
      <c r="A45" s="30"/>
      <c r="B45" s="22">
        <f>VALUE(RIGHT($B$2, 4))</f>
        <v>2020</v>
      </c>
      <c r="C45" s="23"/>
      <c r="D45" s="22">
        <f>B45-1</f>
        <v>2019</v>
      </c>
      <c r="E45" s="130"/>
      <c r="F45" s="22">
        <f>B45</f>
        <v>2020</v>
      </c>
      <c r="G45" s="130"/>
      <c r="H45" s="22">
        <f>D45</f>
        <v>2019</v>
      </c>
      <c r="I45" s="130"/>
      <c r="J45" s="27" t="s">
        <v>8</v>
      </c>
      <c r="K45" s="28" t="s">
        <v>5</v>
      </c>
    </row>
    <row r="46" spans="1:11" ht="13" x14ac:dyDescent="0.3">
      <c r="A46" s="131" t="s">
        <v>191</v>
      </c>
      <c r="B46" s="132" t="s">
        <v>163</v>
      </c>
      <c r="C46" s="133" t="s">
        <v>164</v>
      </c>
      <c r="D46" s="132" t="s">
        <v>163</v>
      </c>
      <c r="E46" s="134" t="s">
        <v>164</v>
      </c>
      <c r="F46" s="133" t="s">
        <v>163</v>
      </c>
      <c r="G46" s="133" t="s">
        <v>164</v>
      </c>
      <c r="H46" s="132" t="s">
        <v>163</v>
      </c>
      <c r="I46" s="134" t="s">
        <v>164</v>
      </c>
      <c r="J46" s="132"/>
      <c r="K46" s="134"/>
    </row>
    <row r="47" spans="1:11" ht="14.5" x14ac:dyDescent="0.35">
      <c r="A47" s="34" t="s">
        <v>192</v>
      </c>
      <c r="B47" s="35">
        <v>1</v>
      </c>
      <c r="C47" s="135">
        <f>IF(B69=0, "-", B47/B69)</f>
        <v>1.834862385321101E-3</v>
      </c>
      <c r="D47" s="35">
        <v>1</v>
      </c>
      <c r="E47" s="126">
        <f>IF(D69=0, "-", D47/D69)</f>
        <v>1.287001287001287E-3</v>
      </c>
      <c r="F47" s="136">
        <v>4</v>
      </c>
      <c r="G47" s="135">
        <f>IF(F69=0, "-", F47/F69)</f>
        <v>2.2346368715083797E-3</v>
      </c>
      <c r="H47" s="35">
        <v>6</v>
      </c>
      <c r="I47" s="126">
        <f>IF(H69=0, "-", H47/H69)</f>
        <v>2.472187886279357E-3</v>
      </c>
      <c r="J47" s="125">
        <f t="shared" ref="J47:J67" si="2">IF(D47=0, "-", IF((B47-D47)/D47&lt;10, (B47-D47)/D47, "&gt;999%"))</f>
        <v>0</v>
      </c>
      <c r="K47" s="126">
        <f t="shared" ref="K47:K67" si="3">IF(H47=0, "-", IF((F47-H47)/H47&lt;10, (F47-H47)/H47, "&gt;999%"))</f>
        <v>-0.33333333333333331</v>
      </c>
    </row>
    <row r="48" spans="1:11" ht="14.5" x14ac:dyDescent="0.35">
      <c r="A48" s="34" t="s">
        <v>193</v>
      </c>
      <c r="B48" s="35">
        <v>13</v>
      </c>
      <c r="C48" s="135">
        <f>IF(B69=0, "-", B48/B69)</f>
        <v>2.3853211009174313E-2</v>
      </c>
      <c r="D48" s="35">
        <v>49</v>
      </c>
      <c r="E48" s="126">
        <f>IF(D69=0, "-", D48/D69)</f>
        <v>6.3063063063063057E-2</v>
      </c>
      <c r="F48" s="136">
        <v>45</v>
      </c>
      <c r="G48" s="135">
        <f>IF(F69=0, "-", F48/F69)</f>
        <v>2.5139664804469275E-2</v>
      </c>
      <c r="H48" s="35">
        <v>95</v>
      </c>
      <c r="I48" s="126">
        <f>IF(H69=0, "-", H48/H69)</f>
        <v>3.9142974866089822E-2</v>
      </c>
      <c r="J48" s="125">
        <f t="shared" si="2"/>
        <v>-0.73469387755102045</v>
      </c>
      <c r="K48" s="126">
        <f t="shared" si="3"/>
        <v>-0.52631578947368418</v>
      </c>
    </row>
    <row r="49" spans="1:11" ht="14.5" x14ac:dyDescent="0.35">
      <c r="A49" s="34" t="s">
        <v>194</v>
      </c>
      <c r="B49" s="35">
        <v>51</v>
      </c>
      <c r="C49" s="135">
        <f>IF(B69=0, "-", B49/B69)</f>
        <v>9.3577981651376152E-2</v>
      </c>
      <c r="D49" s="35">
        <v>18</v>
      </c>
      <c r="E49" s="126">
        <f>IF(D69=0, "-", D49/D69)</f>
        <v>2.3166023166023165E-2</v>
      </c>
      <c r="F49" s="136">
        <v>76</v>
      </c>
      <c r="G49" s="135">
        <f>IF(F69=0, "-", F49/F69)</f>
        <v>4.2458100558659215E-2</v>
      </c>
      <c r="H49" s="35">
        <v>135</v>
      </c>
      <c r="I49" s="126">
        <f>IF(H69=0, "-", H49/H69)</f>
        <v>5.5624227441285541E-2</v>
      </c>
      <c r="J49" s="125">
        <f t="shared" si="2"/>
        <v>1.8333333333333333</v>
      </c>
      <c r="K49" s="126">
        <f t="shared" si="3"/>
        <v>-0.43703703703703706</v>
      </c>
    </row>
    <row r="50" spans="1:11" ht="14.5" x14ac:dyDescent="0.35">
      <c r="A50" s="34" t="s">
        <v>195</v>
      </c>
      <c r="B50" s="35">
        <v>27</v>
      </c>
      <c r="C50" s="135">
        <f>IF(B69=0, "-", B50/B69)</f>
        <v>4.9541284403669728E-2</v>
      </c>
      <c r="D50" s="35">
        <v>40</v>
      </c>
      <c r="E50" s="126">
        <f>IF(D69=0, "-", D50/D69)</f>
        <v>5.1480051480051477E-2</v>
      </c>
      <c r="F50" s="136">
        <v>105</v>
      </c>
      <c r="G50" s="135">
        <f>IF(F69=0, "-", F50/F69)</f>
        <v>5.8659217877094973E-2</v>
      </c>
      <c r="H50" s="35">
        <v>136</v>
      </c>
      <c r="I50" s="126">
        <f>IF(H69=0, "-", H50/H69)</f>
        <v>5.6036258755665432E-2</v>
      </c>
      <c r="J50" s="125">
        <f t="shared" si="2"/>
        <v>-0.32500000000000001</v>
      </c>
      <c r="K50" s="126">
        <f t="shared" si="3"/>
        <v>-0.22794117647058823</v>
      </c>
    </row>
    <row r="51" spans="1:11" ht="14.5" x14ac:dyDescent="0.35">
      <c r="A51" s="34" t="s">
        <v>196</v>
      </c>
      <c r="B51" s="35">
        <v>14</v>
      </c>
      <c r="C51" s="135">
        <f>IF(B69=0, "-", B51/B69)</f>
        <v>2.5688073394495414E-2</v>
      </c>
      <c r="D51" s="35">
        <v>20</v>
      </c>
      <c r="E51" s="126">
        <f>IF(D69=0, "-", D51/D69)</f>
        <v>2.5740025740025738E-2</v>
      </c>
      <c r="F51" s="136">
        <v>38</v>
      </c>
      <c r="G51" s="135">
        <f>IF(F69=0, "-", F51/F69)</f>
        <v>2.1229050279329607E-2</v>
      </c>
      <c r="H51" s="35">
        <v>55</v>
      </c>
      <c r="I51" s="126">
        <f>IF(H69=0, "-", H51/H69)</f>
        <v>2.266172229089411E-2</v>
      </c>
      <c r="J51" s="125">
        <f t="shared" si="2"/>
        <v>-0.3</v>
      </c>
      <c r="K51" s="126">
        <f t="shared" si="3"/>
        <v>-0.30909090909090908</v>
      </c>
    </row>
    <row r="52" spans="1:11" ht="14.5" x14ac:dyDescent="0.35">
      <c r="A52" s="34" t="s">
        <v>197</v>
      </c>
      <c r="B52" s="35">
        <v>90</v>
      </c>
      <c r="C52" s="135">
        <f>IF(B69=0, "-", B52/B69)</f>
        <v>0.16513761467889909</v>
      </c>
      <c r="D52" s="35">
        <v>75</v>
      </c>
      <c r="E52" s="126">
        <f>IF(D69=0, "-", D52/D69)</f>
        <v>9.6525096525096526E-2</v>
      </c>
      <c r="F52" s="136">
        <v>231</v>
      </c>
      <c r="G52" s="135">
        <f>IF(F69=0, "-", F52/F69)</f>
        <v>0.12905027932960894</v>
      </c>
      <c r="H52" s="35">
        <v>268</v>
      </c>
      <c r="I52" s="126">
        <f>IF(H69=0, "-", H52/H69)</f>
        <v>0.11042439225381129</v>
      </c>
      <c r="J52" s="125">
        <f t="shared" si="2"/>
        <v>0.2</v>
      </c>
      <c r="K52" s="126">
        <f t="shared" si="3"/>
        <v>-0.13805970149253732</v>
      </c>
    </row>
    <row r="53" spans="1:11" ht="14.5" x14ac:dyDescent="0.35">
      <c r="A53" s="34" t="s">
        <v>198</v>
      </c>
      <c r="B53" s="35">
        <v>6</v>
      </c>
      <c r="C53" s="135">
        <f>IF(B69=0, "-", B53/B69)</f>
        <v>1.1009174311926606E-2</v>
      </c>
      <c r="D53" s="35">
        <v>3</v>
      </c>
      <c r="E53" s="126">
        <f>IF(D69=0, "-", D53/D69)</f>
        <v>3.8610038610038611E-3</v>
      </c>
      <c r="F53" s="136">
        <v>14</v>
      </c>
      <c r="G53" s="135">
        <f>IF(F69=0, "-", F53/F69)</f>
        <v>7.82122905027933E-3</v>
      </c>
      <c r="H53" s="35">
        <v>10</v>
      </c>
      <c r="I53" s="126">
        <f>IF(H69=0, "-", H53/H69)</f>
        <v>4.1203131437989289E-3</v>
      </c>
      <c r="J53" s="125">
        <f t="shared" si="2"/>
        <v>1</v>
      </c>
      <c r="K53" s="126">
        <f t="shared" si="3"/>
        <v>0.4</v>
      </c>
    </row>
    <row r="54" spans="1:11" ht="14.5" x14ac:dyDescent="0.35">
      <c r="A54" s="34" t="s">
        <v>199</v>
      </c>
      <c r="B54" s="35">
        <v>72</v>
      </c>
      <c r="C54" s="135">
        <f>IF(B69=0, "-", B54/B69)</f>
        <v>0.13211009174311927</v>
      </c>
      <c r="D54" s="35">
        <v>97</v>
      </c>
      <c r="E54" s="126">
        <f>IF(D69=0, "-", D54/D69)</f>
        <v>0.12483912483912483</v>
      </c>
      <c r="F54" s="136">
        <v>242</v>
      </c>
      <c r="G54" s="135">
        <f>IF(F69=0, "-", F54/F69)</f>
        <v>0.13519553072625698</v>
      </c>
      <c r="H54" s="35">
        <v>259</v>
      </c>
      <c r="I54" s="126">
        <f>IF(H69=0, "-", H54/H69)</f>
        <v>0.10671611042439226</v>
      </c>
      <c r="J54" s="125">
        <f t="shared" si="2"/>
        <v>-0.25773195876288657</v>
      </c>
      <c r="K54" s="126">
        <f t="shared" si="3"/>
        <v>-6.5637065637065631E-2</v>
      </c>
    </row>
    <row r="55" spans="1:11" ht="14.5" x14ac:dyDescent="0.35">
      <c r="A55" s="34" t="s">
        <v>200</v>
      </c>
      <c r="B55" s="35">
        <v>0</v>
      </c>
      <c r="C55" s="135">
        <f>IF(B69=0, "-", B55/B69)</f>
        <v>0</v>
      </c>
      <c r="D55" s="35">
        <v>0</v>
      </c>
      <c r="E55" s="126">
        <f>IF(D69=0, "-", D55/D69)</f>
        <v>0</v>
      </c>
      <c r="F55" s="136">
        <v>0</v>
      </c>
      <c r="G55" s="135">
        <f>IF(F69=0, "-", F55/F69)</f>
        <v>0</v>
      </c>
      <c r="H55" s="35">
        <v>3</v>
      </c>
      <c r="I55" s="126">
        <f>IF(H69=0, "-", H55/H69)</f>
        <v>1.2360939431396785E-3</v>
      </c>
      <c r="J55" s="125" t="str">
        <f t="shared" si="2"/>
        <v>-</v>
      </c>
      <c r="K55" s="126">
        <f t="shared" si="3"/>
        <v>-1</v>
      </c>
    </row>
    <row r="56" spans="1:11" ht="14.5" x14ac:dyDescent="0.35">
      <c r="A56" s="34" t="s">
        <v>201</v>
      </c>
      <c r="B56" s="35">
        <v>59</v>
      </c>
      <c r="C56" s="135">
        <f>IF(B69=0, "-", B56/B69)</f>
        <v>0.10825688073394496</v>
      </c>
      <c r="D56" s="35">
        <v>215</v>
      </c>
      <c r="E56" s="126">
        <f>IF(D69=0, "-", D56/D69)</f>
        <v>0.27670527670527673</v>
      </c>
      <c r="F56" s="136">
        <v>293</v>
      </c>
      <c r="G56" s="135">
        <f>IF(F69=0, "-", F56/F69)</f>
        <v>0.16368715083798882</v>
      </c>
      <c r="H56" s="35">
        <v>632</v>
      </c>
      <c r="I56" s="126">
        <f>IF(H69=0, "-", H56/H69)</f>
        <v>0.26040379068809227</v>
      </c>
      <c r="J56" s="125">
        <f t="shared" si="2"/>
        <v>-0.72558139534883725</v>
      </c>
      <c r="K56" s="126">
        <f t="shared" si="3"/>
        <v>-0.53639240506329111</v>
      </c>
    </row>
    <row r="57" spans="1:11" ht="14.5" x14ac:dyDescent="0.35">
      <c r="A57" s="34" t="s">
        <v>202</v>
      </c>
      <c r="B57" s="35">
        <v>0</v>
      </c>
      <c r="C57" s="135">
        <f>IF(B69=0, "-", B57/B69)</f>
        <v>0</v>
      </c>
      <c r="D57" s="35">
        <v>0</v>
      </c>
      <c r="E57" s="126">
        <f>IF(D69=0, "-", D57/D69)</f>
        <v>0</v>
      </c>
      <c r="F57" s="136">
        <v>0</v>
      </c>
      <c r="G57" s="135">
        <f>IF(F69=0, "-", F57/F69)</f>
        <v>0</v>
      </c>
      <c r="H57" s="35">
        <v>3</v>
      </c>
      <c r="I57" s="126">
        <f>IF(H69=0, "-", H57/H69)</f>
        <v>1.2360939431396785E-3</v>
      </c>
      <c r="J57" s="125" t="str">
        <f t="shared" si="2"/>
        <v>-</v>
      </c>
      <c r="K57" s="126">
        <f t="shared" si="3"/>
        <v>-1</v>
      </c>
    </row>
    <row r="58" spans="1:11" ht="14.5" x14ac:dyDescent="0.35">
      <c r="A58" s="34" t="s">
        <v>203</v>
      </c>
      <c r="B58" s="35">
        <v>0</v>
      </c>
      <c r="C58" s="135">
        <f>IF(B69=0, "-", B58/B69)</f>
        <v>0</v>
      </c>
      <c r="D58" s="35">
        <v>33</v>
      </c>
      <c r="E58" s="126">
        <f>IF(D69=0, "-", D58/D69)</f>
        <v>4.2471042471042469E-2</v>
      </c>
      <c r="F58" s="136">
        <v>0</v>
      </c>
      <c r="G58" s="135">
        <f>IF(F69=0, "-", F58/F69)</f>
        <v>0</v>
      </c>
      <c r="H58" s="35">
        <v>103</v>
      </c>
      <c r="I58" s="126">
        <f>IF(H69=0, "-", H58/H69)</f>
        <v>4.2439225381128966E-2</v>
      </c>
      <c r="J58" s="125">
        <f t="shared" si="2"/>
        <v>-1</v>
      </c>
      <c r="K58" s="126">
        <f t="shared" si="3"/>
        <v>-1</v>
      </c>
    </row>
    <row r="59" spans="1:11" ht="14.5" x14ac:dyDescent="0.35">
      <c r="A59" s="34" t="s">
        <v>204</v>
      </c>
      <c r="B59" s="35">
        <v>0</v>
      </c>
      <c r="C59" s="135">
        <f>IF(B69=0, "-", B59/B69)</f>
        <v>0</v>
      </c>
      <c r="D59" s="35">
        <v>0</v>
      </c>
      <c r="E59" s="126">
        <f>IF(D69=0, "-", D59/D69)</f>
        <v>0</v>
      </c>
      <c r="F59" s="136">
        <v>0</v>
      </c>
      <c r="G59" s="135">
        <f>IF(F69=0, "-", F59/F69)</f>
        <v>0</v>
      </c>
      <c r="H59" s="35">
        <v>1</v>
      </c>
      <c r="I59" s="126">
        <f>IF(H69=0, "-", H59/H69)</f>
        <v>4.1203131437989287E-4</v>
      </c>
      <c r="J59" s="125" t="str">
        <f t="shared" si="2"/>
        <v>-</v>
      </c>
      <c r="K59" s="126">
        <f t="shared" si="3"/>
        <v>-1</v>
      </c>
    </row>
    <row r="60" spans="1:11" ht="14.5" x14ac:dyDescent="0.35">
      <c r="A60" s="34" t="s">
        <v>205</v>
      </c>
      <c r="B60" s="35">
        <v>0</v>
      </c>
      <c r="C60" s="135">
        <f>IF(B69=0, "-", B60/B69)</f>
        <v>0</v>
      </c>
      <c r="D60" s="35">
        <v>0</v>
      </c>
      <c r="E60" s="126">
        <f>IF(D69=0, "-", D60/D69)</f>
        <v>0</v>
      </c>
      <c r="F60" s="136">
        <v>2</v>
      </c>
      <c r="G60" s="135">
        <f>IF(F69=0, "-", F60/F69)</f>
        <v>1.1173184357541898E-3</v>
      </c>
      <c r="H60" s="35">
        <v>4</v>
      </c>
      <c r="I60" s="126">
        <f>IF(H69=0, "-", H60/H69)</f>
        <v>1.6481252575195715E-3</v>
      </c>
      <c r="J60" s="125" t="str">
        <f t="shared" si="2"/>
        <v>-</v>
      </c>
      <c r="K60" s="126">
        <f t="shared" si="3"/>
        <v>-0.5</v>
      </c>
    </row>
    <row r="61" spans="1:11" ht="14.5" x14ac:dyDescent="0.35">
      <c r="A61" s="34" t="s">
        <v>206</v>
      </c>
      <c r="B61" s="35">
        <v>0</v>
      </c>
      <c r="C61" s="135">
        <f>IF(B69=0, "-", B61/B69)</f>
        <v>0</v>
      </c>
      <c r="D61" s="35">
        <v>1</v>
      </c>
      <c r="E61" s="126">
        <f>IF(D69=0, "-", D61/D69)</f>
        <v>1.287001287001287E-3</v>
      </c>
      <c r="F61" s="136">
        <v>5</v>
      </c>
      <c r="G61" s="135">
        <f>IF(F69=0, "-", F61/F69)</f>
        <v>2.7932960893854749E-3</v>
      </c>
      <c r="H61" s="35">
        <v>4</v>
      </c>
      <c r="I61" s="126">
        <f>IF(H69=0, "-", H61/H69)</f>
        <v>1.6481252575195715E-3</v>
      </c>
      <c r="J61" s="125">
        <f t="shared" si="2"/>
        <v>-1</v>
      </c>
      <c r="K61" s="126">
        <f t="shared" si="3"/>
        <v>0.25</v>
      </c>
    </row>
    <row r="62" spans="1:11" ht="14.5" x14ac:dyDescent="0.35">
      <c r="A62" s="34" t="s">
        <v>207</v>
      </c>
      <c r="B62" s="35">
        <v>11</v>
      </c>
      <c r="C62" s="135">
        <f>IF(B69=0, "-", B62/B69)</f>
        <v>2.0183486238532111E-2</v>
      </c>
      <c r="D62" s="35">
        <v>11</v>
      </c>
      <c r="E62" s="126">
        <f>IF(D69=0, "-", D62/D69)</f>
        <v>1.4157014157014158E-2</v>
      </c>
      <c r="F62" s="136">
        <v>63</v>
      </c>
      <c r="G62" s="135">
        <f>IF(F69=0, "-", F62/F69)</f>
        <v>3.5195530726256981E-2</v>
      </c>
      <c r="H62" s="35">
        <v>74</v>
      </c>
      <c r="I62" s="126">
        <f>IF(H69=0, "-", H62/H69)</f>
        <v>3.0490317264112072E-2</v>
      </c>
      <c r="J62" s="125">
        <f t="shared" si="2"/>
        <v>0</v>
      </c>
      <c r="K62" s="126">
        <f t="shared" si="3"/>
        <v>-0.14864864864864866</v>
      </c>
    </row>
    <row r="63" spans="1:11" ht="14.5" x14ac:dyDescent="0.35">
      <c r="A63" s="34" t="s">
        <v>208</v>
      </c>
      <c r="B63" s="35">
        <v>5</v>
      </c>
      <c r="C63" s="135">
        <f>IF(B69=0, "-", B63/B69)</f>
        <v>9.1743119266055051E-3</v>
      </c>
      <c r="D63" s="35">
        <v>2</v>
      </c>
      <c r="E63" s="126">
        <f>IF(D69=0, "-", D63/D69)</f>
        <v>2.5740025740025739E-3</v>
      </c>
      <c r="F63" s="136">
        <v>18</v>
      </c>
      <c r="G63" s="135">
        <f>IF(F69=0, "-", F63/F69)</f>
        <v>1.0055865921787709E-2</v>
      </c>
      <c r="H63" s="35">
        <v>21</v>
      </c>
      <c r="I63" s="126">
        <f>IF(H69=0, "-", H63/H69)</f>
        <v>8.65265760197775E-3</v>
      </c>
      <c r="J63" s="125">
        <f t="shared" si="2"/>
        <v>1.5</v>
      </c>
      <c r="K63" s="126">
        <f t="shared" si="3"/>
        <v>-0.14285714285714285</v>
      </c>
    </row>
    <row r="64" spans="1:11" ht="14.5" x14ac:dyDescent="0.35">
      <c r="A64" s="34" t="s">
        <v>209</v>
      </c>
      <c r="B64" s="35">
        <v>169</v>
      </c>
      <c r="C64" s="135">
        <f>IF(B69=0, "-", B64/B69)</f>
        <v>0.31009174311926607</v>
      </c>
      <c r="D64" s="35">
        <v>173</v>
      </c>
      <c r="E64" s="126">
        <f>IF(D69=0, "-", D64/D69)</f>
        <v>0.22265122265122264</v>
      </c>
      <c r="F64" s="136">
        <v>504</v>
      </c>
      <c r="G64" s="135">
        <f>IF(F69=0, "-", F64/F69)</f>
        <v>0.28156424581005585</v>
      </c>
      <c r="H64" s="35">
        <v>488</v>
      </c>
      <c r="I64" s="126">
        <f>IF(H69=0, "-", H64/H69)</f>
        <v>0.20107128141738773</v>
      </c>
      <c r="J64" s="125">
        <f t="shared" si="2"/>
        <v>-2.3121387283236993E-2</v>
      </c>
      <c r="K64" s="126">
        <f t="shared" si="3"/>
        <v>3.2786885245901641E-2</v>
      </c>
    </row>
    <row r="65" spans="1:11" ht="14.5" x14ac:dyDescent="0.35">
      <c r="A65" s="34" t="s">
        <v>210</v>
      </c>
      <c r="B65" s="35">
        <v>1</v>
      </c>
      <c r="C65" s="135">
        <f>IF(B69=0, "-", B65/B69)</f>
        <v>1.834862385321101E-3</v>
      </c>
      <c r="D65" s="35">
        <v>0</v>
      </c>
      <c r="E65" s="126">
        <f>IF(D69=0, "-", D65/D69)</f>
        <v>0</v>
      </c>
      <c r="F65" s="136">
        <v>5</v>
      </c>
      <c r="G65" s="135">
        <f>IF(F69=0, "-", F65/F69)</f>
        <v>2.7932960893854749E-3</v>
      </c>
      <c r="H65" s="35">
        <v>2</v>
      </c>
      <c r="I65" s="126">
        <f>IF(H69=0, "-", H65/H69)</f>
        <v>8.2406262875978574E-4</v>
      </c>
      <c r="J65" s="125" t="str">
        <f t="shared" si="2"/>
        <v>-</v>
      </c>
      <c r="K65" s="126">
        <f t="shared" si="3"/>
        <v>1.5</v>
      </c>
    </row>
    <row r="66" spans="1:11" ht="14.5" x14ac:dyDescent="0.35">
      <c r="A66" s="34" t="s">
        <v>211</v>
      </c>
      <c r="B66" s="35">
        <v>1</v>
      </c>
      <c r="C66" s="135">
        <f>IF(B69=0, "-", B66/B69)</f>
        <v>1.834862385321101E-3</v>
      </c>
      <c r="D66" s="35">
        <v>0</v>
      </c>
      <c r="E66" s="126">
        <f>IF(D69=0, "-", D66/D69)</f>
        <v>0</v>
      </c>
      <c r="F66" s="136">
        <v>4</v>
      </c>
      <c r="G66" s="135">
        <f>IF(F69=0, "-", F66/F69)</f>
        <v>2.2346368715083797E-3</v>
      </c>
      <c r="H66" s="35">
        <v>4</v>
      </c>
      <c r="I66" s="126">
        <f>IF(H69=0, "-", H66/H69)</f>
        <v>1.6481252575195715E-3</v>
      </c>
      <c r="J66" s="125" t="str">
        <f t="shared" si="2"/>
        <v>-</v>
      </c>
      <c r="K66" s="126">
        <f t="shared" si="3"/>
        <v>0</v>
      </c>
    </row>
    <row r="67" spans="1:11" ht="14.5" x14ac:dyDescent="0.35">
      <c r="A67" s="34" t="s">
        <v>212</v>
      </c>
      <c r="B67" s="35">
        <v>25</v>
      </c>
      <c r="C67" s="135">
        <f>IF(B69=0, "-", B67/B69)</f>
        <v>4.5871559633027525E-2</v>
      </c>
      <c r="D67" s="35">
        <v>39</v>
      </c>
      <c r="E67" s="126">
        <f>IF(D69=0, "-", D67/D69)</f>
        <v>5.019305019305019E-2</v>
      </c>
      <c r="F67" s="136">
        <v>141</v>
      </c>
      <c r="G67" s="135">
        <f>IF(F69=0, "-", F67/F69)</f>
        <v>7.8770949720670391E-2</v>
      </c>
      <c r="H67" s="35">
        <v>124</v>
      </c>
      <c r="I67" s="126">
        <f>IF(H69=0, "-", H67/H69)</f>
        <v>5.1091882983106719E-2</v>
      </c>
      <c r="J67" s="125">
        <f t="shared" si="2"/>
        <v>-0.35897435897435898</v>
      </c>
      <c r="K67" s="126">
        <f t="shared" si="3"/>
        <v>0.13709677419354838</v>
      </c>
    </row>
    <row r="68" spans="1:11" x14ac:dyDescent="0.25">
      <c r="A68" s="137"/>
      <c r="B68" s="40"/>
      <c r="D68" s="40"/>
      <c r="E68" s="44"/>
      <c r="F68" s="138"/>
      <c r="H68" s="40"/>
      <c r="I68" s="44"/>
      <c r="J68" s="43"/>
      <c r="K68" s="44"/>
    </row>
    <row r="69" spans="1:11" s="52" customFormat="1" ht="13" x14ac:dyDescent="0.3">
      <c r="A69" s="139" t="s">
        <v>213</v>
      </c>
      <c r="B69" s="46">
        <f>SUM(B47:B68)</f>
        <v>545</v>
      </c>
      <c r="C69" s="140">
        <f>B69/4991</f>
        <v>0.10919655379683431</v>
      </c>
      <c r="D69" s="46">
        <f>SUM(D47:D68)</f>
        <v>777</v>
      </c>
      <c r="E69" s="141">
        <f>D69/6927</f>
        <v>0.11216977046340407</v>
      </c>
      <c r="F69" s="128">
        <f>SUM(F47:F68)</f>
        <v>1790</v>
      </c>
      <c r="G69" s="142">
        <f>F69/14607</f>
        <v>0.12254398576025194</v>
      </c>
      <c r="H69" s="46">
        <f>SUM(H47:H68)</f>
        <v>2427</v>
      </c>
      <c r="I69" s="141">
        <f>H69/17352</f>
        <v>0.1398686030428769</v>
      </c>
      <c r="J69" s="49">
        <f>IF(D69=0, "-", IF((B69-D69)/D69&lt;10, (B69-D69)/D69, "&gt;999%"))</f>
        <v>-0.29858429858429858</v>
      </c>
      <c r="K69" s="50">
        <f>IF(H69=0, "-", IF((F69-H69)/H69&lt;10, (F69-H69)/H69, "&gt;999%"))</f>
        <v>-0.26246394725999178</v>
      </c>
    </row>
    <row r="70" spans="1:11" x14ac:dyDescent="0.25">
      <c r="B70" s="138"/>
      <c r="D70" s="138"/>
      <c r="F70" s="138"/>
      <c r="H70" s="138"/>
    </row>
    <row r="71" spans="1:11" ht="13" x14ac:dyDescent="0.3">
      <c r="A71" s="131" t="s">
        <v>214</v>
      </c>
      <c r="B71" s="132" t="s">
        <v>163</v>
      </c>
      <c r="C71" s="133" t="s">
        <v>164</v>
      </c>
      <c r="D71" s="132" t="s">
        <v>163</v>
      </c>
      <c r="E71" s="134" t="s">
        <v>164</v>
      </c>
      <c r="F71" s="133" t="s">
        <v>163</v>
      </c>
      <c r="G71" s="133" t="s">
        <v>164</v>
      </c>
      <c r="H71" s="132" t="s">
        <v>163</v>
      </c>
      <c r="I71" s="134" t="s">
        <v>164</v>
      </c>
      <c r="J71" s="132"/>
      <c r="K71" s="134"/>
    </row>
    <row r="72" spans="1:11" ht="14.5" x14ac:dyDescent="0.35">
      <c r="A72" s="34" t="s">
        <v>215</v>
      </c>
      <c r="B72" s="35">
        <v>1</v>
      </c>
      <c r="C72" s="135">
        <f>IF(B83=0, "-", B72/B83)</f>
        <v>2.4390243902439025E-2</v>
      </c>
      <c r="D72" s="35">
        <v>9</v>
      </c>
      <c r="E72" s="126">
        <f>IF(D83=0, "-", D72/D83)</f>
        <v>0.33333333333333331</v>
      </c>
      <c r="F72" s="136">
        <v>12</v>
      </c>
      <c r="G72" s="135">
        <f>IF(F83=0, "-", F72/F83)</f>
        <v>0.10909090909090909</v>
      </c>
      <c r="H72" s="35">
        <v>20</v>
      </c>
      <c r="I72" s="126">
        <f>IF(H83=0, "-", H72/H83)</f>
        <v>0.29411764705882354</v>
      </c>
      <c r="J72" s="125">
        <f t="shared" ref="J72:J81" si="4">IF(D72=0, "-", IF((B72-D72)/D72&lt;10, (B72-D72)/D72, "&gt;999%"))</f>
        <v>-0.88888888888888884</v>
      </c>
      <c r="K72" s="126">
        <f t="shared" ref="K72:K81" si="5">IF(H72=0, "-", IF((F72-H72)/H72&lt;10, (F72-H72)/H72, "&gt;999%"))</f>
        <v>-0.4</v>
      </c>
    </row>
    <row r="73" spans="1:11" ht="14.5" x14ac:dyDescent="0.35">
      <c r="A73" s="34" t="s">
        <v>216</v>
      </c>
      <c r="B73" s="35">
        <v>4</v>
      </c>
      <c r="C73" s="135">
        <f>IF(B83=0, "-", B73/B83)</f>
        <v>9.7560975609756101E-2</v>
      </c>
      <c r="D73" s="35">
        <v>0</v>
      </c>
      <c r="E73" s="126">
        <f>IF(D83=0, "-", D73/D83)</f>
        <v>0</v>
      </c>
      <c r="F73" s="136">
        <v>15</v>
      </c>
      <c r="G73" s="135">
        <f>IF(F83=0, "-", F73/F83)</f>
        <v>0.13636363636363635</v>
      </c>
      <c r="H73" s="35">
        <v>7</v>
      </c>
      <c r="I73" s="126">
        <f>IF(H83=0, "-", H73/H83)</f>
        <v>0.10294117647058823</v>
      </c>
      <c r="J73" s="125" t="str">
        <f t="shared" si="4"/>
        <v>-</v>
      </c>
      <c r="K73" s="126">
        <f t="shared" si="5"/>
        <v>1.1428571428571428</v>
      </c>
    </row>
    <row r="74" spans="1:11" ht="14.5" x14ac:dyDescent="0.35">
      <c r="A74" s="34" t="s">
        <v>217</v>
      </c>
      <c r="B74" s="35">
        <v>0</v>
      </c>
      <c r="C74" s="135">
        <f>IF(B83=0, "-", B74/B83)</f>
        <v>0</v>
      </c>
      <c r="D74" s="35">
        <v>0</v>
      </c>
      <c r="E74" s="126">
        <f>IF(D83=0, "-", D74/D83)</f>
        <v>0</v>
      </c>
      <c r="F74" s="136">
        <v>0</v>
      </c>
      <c r="G74" s="135">
        <f>IF(F83=0, "-", F74/F83)</f>
        <v>0</v>
      </c>
      <c r="H74" s="35">
        <v>2</v>
      </c>
      <c r="I74" s="126">
        <f>IF(H83=0, "-", H74/H83)</f>
        <v>2.9411764705882353E-2</v>
      </c>
      <c r="J74" s="125" t="str">
        <f t="shared" si="4"/>
        <v>-</v>
      </c>
      <c r="K74" s="126">
        <f t="shared" si="5"/>
        <v>-1</v>
      </c>
    </row>
    <row r="75" spans="1:11" ht="14.5" x14ac:dyDescent="0.35">
      <c r="A75" s="34" t="s">
        <v>218</v>
      </c>
      <c r="B75" s="35">
        <v>2</v>
      </c>
      <c r="C75" s="135">
        <f>IF(B83=0, "-", B75/B83)</f>
        <v>4.878048780487805E-2</v>
      </c>
      <c r="D75" s="35">
        <v>0</v>
      </c>
      <c r="E75" s="126">
        <f>IF(D83=0, "-", D75/D83)</f>
        <v>0</v>
      </c>
      <c r="F75" s="136">
        <v>5</v>
      </c>
      <c r="G75" s="135">
        <f>IF(F83=0, "-", F75/F83)</f>
        <v>4.5454545454545456E-2</v>
      </c>
      <c r="H75" s="35">
        <v>0</v>
      </c>
      <c r="I75" s="126">
        <f>IF(H83=0, "-", H75/H83)</f>
        <v>0</v>
      </c>
      <c r="J75" s="125" t="str">
        <f t="shared" si="4"/>
        <v>-</v>
      </c>
      <c r="K75" s="126" t="str">
        <f t="shared" si="5"/>
        <v>-</v>
      </c>
    </row>
    <row r="76" spans="1:11" ht="14.5" x14ac:dyDescent="0.35">
      <c r="A76" s="34" t="s">
        <v>219</v>
      </c>
      <c r="B76" s="35">
        <v>0</v>
      </c>
      <c r="C76" s="135">
        <f>IF(B83=0, "-", B76/B83)</f>
        <v>0</v>
      </c>
      <c r="D76" s="35">
        <v>1</v>
      </c>
      <c r="E76" s="126">
        <f>IF(D83=0, "-", D76/D83)</f>
        <v>3.7037037037037035E-2</v>
      </c>
      <c r="F76" s="136">
        <v>2</v>
      </c>
      <c r="G76" s="135">
        <f>IF(F83=0, "-", F76/F83)</f>
        <v>1.8181818181818181E-2</v>
      </c>
      <c r="H76" s="35">
        <v>2</v>
      </c>
      <c r="I76" s="126">
        <f>IF(H83=0, "-", H76/H83)</f>
        <v>2.9411764705882353E-2</v>
      </c>
      <c r="J76" s="125">
        <f t="shared" si="4"/>
        <v>-1</v>
      </c>
      <c r="K76" s="126">
        <f t="shared" si="5"/>
        <v>0</v>
      </c>
    </row>
    <row r="77" spans="1:11" ht="14.5" x14ac:dyDescent="0.35">
      <c r="A77" s="34" t="s">
        <v>220</v>
      </c>
      <c r="B77" s="35">
        <v>0</v>
      </c>
      <c r="C77" s="135">
        <f>IF(B83=0, "-", B77/B83)</f>
        <v>0</v>
      </c>
      <c r="D77" s="35">
        <v>0</v>
      </c>
      <c r="E77" s="126">
        <f>IF(D83=0, "-", D77/D83)</f>
        <v>0</v>
      </c>
      <c r="F77" s="136">
        <v>1</v>
      </c>
      <c r="G77" s="135">
        <f>IF(F83=0, "-", F77/F83)</f>
        <v>9.0909090909090905E-3</v>
      </c>
      <c r="H77" s="35">
        <v>2</v>
      </c>
      <c r="I77" s="126">
        <f>IF(H83=0, "-", H77/H83)</f>
        <v>2.9411764705882353E-2</v>
      </c>
      <c r="J77" s="125" t="str">
        <f t="shared" si="4"/>
        <v>-</v>
      </c>
      <c r="K77" s="126">
        <f t="shared" si="5"/>
        <v>-0.5</v>
      </c>
    </row>
    <row r="78" spans="1:11" ht="14.5" x14ac:dyDescent="0.35">
      <c r="A78" s="34" t="s">
        <v>221</v>
      </c>
      <c r="B78" s="35">
        <v>27</v>
      </c>
      <c r="C78" s="135">
        <f>IF(B83=0, "-", B78/B83)</f>
        <v>0.65853658536585369</v>
      </c>
      <c r="D78" s="35">
        <v>16</v>
      </c>
      <c r="E78" s="126">
        <f>IF(D83=0, "-", D78/D83)</f>
        <v>0.59259259259259256</v>
      </c>
      <c r="F78" s="136">
        <v>63</v>
      </c>
      <c r="G78" s="135">
        <f>IF(F83=0, "-", F78/F83)</f>
        <v>0.57272727272727275</v>
      </c>
      <c r="H78" s="35">
        <v>32</v>
      </c>
      <c r="I78" s="126">
        <f>IF(H83=0, "-", H78/H83)</f>
        <v>0.47058823529411764</v>
      </c>
      <c r="J78" s="125">
        <f t="shared" si="4"/>
        <v>0.6875</v>
      </c>
      <c r="K78" s="126">
        <f t="shared" si="5"/>
        <v>0.96875</v>
      </c>
    </row>
    <row r="79" spans="1:11" ht="14.5" x14ac:dyDescent="0.35">
      <c r="A79" s="34" t="s">
        <v>222</v>
      </c>
      <c r="B79" s="35">
        <v>3</v>
      </c>
      <c r="C79" s="135">
        <f>IF(B83=0, "-", B79/B83)</f>
        <v>7.3170731707317069E-2</v>
      </c>
      <c r="D79" s="35">
        <v>0</v>
      </c>
      <c r="E79" s="126">
        <f>IF(D83=0, "-", D79/D83)</f>
        <v>0</v>
      </c>
      <c r="F79" s="136">
        <v>4</v>
      </c>
      <c r="G79" s="135">
        <f>IF(F83=0, "-", F79/F83)</f>
        <v>3.6363636363636362E-2</v>
      </c>
      <c r="H79" s="35">
        <v>0</v>
      </c>
      <c r="I79" s="126">
        <f>IF(H83=0, "-", H79/H83)</f>
        <v>0</v>
      </c>
      <c r="J79" s="125" t="str">
        <f t="shared" si="4"/>
        <v>-</v>
      </c>
      <c r="K79" s="126" t="str">
        <f t="shared" si="5"/>
        <v>-</v>
      </c>
    </row>
    <row r="80" spans="1:11" ht="14.5" x14ac:dyDescent="0.35">
      <c r="A80" s="34" t="s">
        <v>223</v>
      </c>
      <c r="B80" s="35">
        <v>1</v>
      </c>
      <c r="C80" s="135">
        <f>IF(B83=0, "-", B80/B83)</f>
        <v>2.4390243902439025E-2</v>
      </c>
      <c r="D80" s="35">
        <v>1</v>
      </c>
      <c r="E80" s="126">
        <f>IF(D83=0, "-", D80/D83)</f>
        <v>3.7037037037037035E-2</v>
      </c>
      <c r="F80" s="136">
        <v>2</v>
      </c>
      <c r="G80" s="135">
        <f>IF(F83=0, "-", F80/F83)</f>
        <v>1.8181818181818181E-2</v>
      </c>
      <c r="H80" s="35">
        <v>3</v>
      </c>
      <c r="I80" s="126">
        <f>IF(H83=0, "-", H80/H83)</f>
        <v>4.4117647058823532E-2</v>
      </c>
      <c r="J80" s="125">
        <f t="shared" si="4"/>
        <v>0</v>
      </c>
      <c r="K80" s="126">
        <f t="shared" si="5"/>
        <v>-0.33333333333333331</v>
      </c>
    </row>
    <row r="81" spans="1:11" ht="14.5" x14ac:dyDescent="0.35">
      <c r="A81" s="34" t="s">
        <v>224</v>
      </c>
      <c r="B81" s="35">
        <v>3</v>
      </c>
      <c r="C81" s="135">
        <f>IF(B83=0, "-", B81/B83)</f>
        <v>7.3170731707317069E-2</v>
      </c>
      <c r="D81" s="35">
        <v>0</v>
      </c>
      <c r="E81" s="126">
        <f>IF(D83=0, "-", D81/D83)</f>
        <v>0</v>
      </c>
      <c r="F81" s="136">
        <v>6</v>
      </c>
      <c r="G81" s="135">
        <f>IF(F83=0, "-", F81/F83)</f>
        <v>5.4545454545454543E-2</v>
      </c>
      <c r="H81" s="35">
        <v>0</v>
      </c>
      <c r="I81" s="126">
        <f>IF(H83=0, "-", H81/H83)</f>
        <v>0</v>
      </c>
      <c r="J81" s="125" t="str">
        <f t="shared" si="4"/>
        <v>-</v>
      </c>
      <c r="K81" s="126" t="str">
        <f t="shared" si="5"/>
        <v>-</v>
      </c>
    </row>
    <row r="82" spans="1:11" x14ac:dyDescent="0.25">
      <c r="A82" s="137"/>
      <c r="B82" s="40"/>
      <c r="D82" s="40"/>
      <c r="E82" s="44"/>
      <c r="F82" s="138"/>
      <c r="H82" s="40"/>
      <c r="I82" s="44"/>
      <c r="J82" s="43"/>
      <c r="K82" s="44"/>
    </row>
    <row r="83" spans="1:11" s="52" customFormat="1" ht="13" x14ac:dyDescent="0.3">
      <c r="A83" s="139" t="s">
        <v>225</v>
      </c>
      <c r="B83" s="46">
        <f>SUM(B72:B82)</f>
        <v>41</v>
      </c>
      <c r="C83" s="140">
        <f>B83/4991</f>
        <v>8.2147866159086348E-3</v>
      </c>
      <c r="D83" s="46">
        <f>SUM(D72:D82)</f>
        <v>27</v>
      </c>
      <c r="E83" s="141">
        <f>D83/6927</f>
        <v>3.8977912516240795E-3</v>
      </c>
      <c r="F83" s="128">
        <f>SUM(F72:F82)</f>
        <v>110</v>
      </c>
      <c r="G83" s="142">
        <f>F83/14607</f>
        <v>7.5306359964400632E-3</v>
      </c>
      <c r="H83" s="46">
        <f>SUM(H72:H82)</f>
        <v>68</v>
      </c>
      <c r="I83" s="141">
        <f>H83/17352</f>
        <v>3.9188566159520516E-3</v>
      </c>
      <c r="J83" s="49">
        <f>IF(D83=0, "-", IF((B83-D83)/D83&lt;10, (B83-D83)/D83, "&gt;999%"))</f>
        <v>0.51851851851851849</v>
      </c>
      <c r="K83" s="50">
        <f>IF(H83=0, "-", IF((F83-H83)/H83&lt;10, (F83-H83)/H83, "&gt;999%"))</f>
        <v>0.61764705882352944</v>
      </c>
    </row>
    <row r="84" spans="1:11" x14ac:dyDescent="0.25">
      <c r="B84" s="138"/>
      <c r="D84" s="138"/>
      <c r="F84" s="138"/>
      <c r="H84" s="138"/>
    </row>
    <row r="85" spans="1:11" s="52" customFormat="1" ht="13" x14ac:dyDescent="0.3">
      <c r="A85" s="139" t="s">
        <v>226</v>
      </c>
      <c r="B85" s="46">
        <v>586</v>
      </c>
      <c r="C85" s="140">
        <f>B85/4991</f>
        <v>0.11741134041274294</v>
      </c>
      <c r="D85" s="46">
        <v>804</v>
      </c>
      <c r="E85" s="141">
        <f>D85/6927</f>
        <v>0.11606756171502815</v>
      </c>
      <c r="F85" s="128">
        <v>1900</v>
      </c>
      <c r="G85" s="142">
        <f>F85/14607</f>
        <v>0.13007462175669199</v>
      </c>
      <c r="H85" s="46">
        <v>2495</v>
      </c>
      <c r="I85" s="141">
        <f>H85/17352</f>
        <v>0.14378745965882894</v>
      </c>
      <c r="J85" s="49">
        <f>IF(D85=0, "-", IF((B85-D85)/D85&lt;10, (B85-D85)/D85, "&gt;999%"))</f>
        <v>-0.27114427860696516</v>
      </c>
      <c r="K85" s="50">
        <f>IF(H85=0, "-", IF((F85-H85)/H85&lt;10, (F85-H85)/H85, "&gt;999%"))</f>
        <v>-0.23847695390781562</v>
      </c>
    </row>
    <row r="86" spans="1:11" x14ac:dyDescent="0.25">
      <c r="B86" s="138"/>
      <c r="D86" s="138"/>
      <c r="F86" s="138"/>
      <c r="H86" s="138"/>
    </row>
    <row r="87" spans="1:11" ht="15.5" x14ac:dyDescent="0.35">
      <c r="A87" s="129" t="s">
        <v>30</v>
      </c>
      <c r="B87" s="22" t="s">
        <v>4</v>
      </c>
      <c r="C87" s="25"/>
      <c r="D87" s="25"/>
      <c r="E87" s="23"/>
      <c r="F87" s="22" t="s">
        <v>161</v>
      </c>
      <c r="G87" s="25"/>
      <c r="H87" s="25"/>
      <c r="I87" s="23"/>
      <c r="J87" s="22" t="s">
        <v>162</v>
      </c>
      <c r="K87" s="23"/>
    </row>
    <row r="88" spans="1:11" ht="13" x14ac:dyDescent="0.3">
      <c r="A88" s="30"/>
      <c r="B88" s="22">
        <f>VALUE(RIGHT($B$2, 4))</f>
        <v>2020</v>
      </c>
      <c r="C88" s="23"/>
      <c r="D88" s="22">
        <f>B88-1</f>
        <v>2019</v>
      </c>
      <c r="E88" s="130"/>
      <c r="F88" s="22">
        <f>B88</f>
        <v>2020</v>
      </c>
      <c r="G88" s="130"/>
      <c r="H88" s="22">
        <f>D88</f>
        <v>2019</v>
      </c>
      <c r="I88" s="130"/>
      <c r="J88" s="27" t="s">
        <v>8</v>
      </c>
      <c r="K88" s="28" t="s">
        <v>5</v>
      </c>
    </row>
    <row r="89" spans="1:11" ht="13" x14ac:dyDescent="0.3">
      <c r="A89" s="131" t="s">
        <v>227</v>
      </c>
      <c r="B89" s="132" t="s">
        <v>163</v>
      </c>
      <c r="C89" s="133" t="s">
        <v>164</v>
      </c>
      <c r="D89" s="132" t="s">
        <v>163</v>
      </c>
      <c r="E89" s="134" t="s">
        <v>164</v>
      </c>
      <c r="F89" s="133" t="s">
        <v>163</v>
      </c>
      <c r="G89" s="133" t="s">
        <v>164</v>
      </c>
      <c r="H89" s="132" t="s">
        <v>163</v>
      </c>
      <c r="I89" s="134" t="s">
        <v>164</v>
      </c>
      <c r="J89" s="132"/>
      <c r="K89" s="134"/>
    </row>
    <row r="90" spans="1:11" ht="14.5" x14ac:dyDescent="0.35">
      <c r="A90" s="34" t="s">
        <v>228</v>
      </c>
      <c r="B90" s="35">
        <v>0</v>
      </c>
      <c r="C90" s="135">
        <f>IF(B102=0, "-", B90/B102)</f>
        <v>0</v>
      </c>
      <c r="D90" s="35">
        <v>3</v>
      </c>
      <c r="E90" s="126">
        <f>IF(D102=0, "-", D90/D102)</f>
        <v>1.6216216216216217E-2</v>
      </c>
      <c r="F90" s="136">
        <v>3</v>
      </c>
      <c r="G90" s="135">
        <f>IF(F102=0, "-", F90/F102)</f>
        <v>6.369426751592357E-3</v>
      </c>
      <c r="H90" s="35">
        <v>3</v>
      </c>
      <c r="I90" s="126">
        <f>IF(H102=0, "-", H90/H102)</f>
        <v>5.263157894736842E-3</v>
      </c>
      <c r="J90" s="125">
        <f t="shared" ref="J90:J100" si="6">IF(D90=0, "-", IF((B90-D90)/D90&lt;10, (B90-D90)/D90, "&gt;999%"))</f>
        <v>-1</v>
      </c>
      <c r="K90" s="126">
        <f t="shared" ref="K90:K100" si="7">IF(H90=0, "-", IF((F90-H90)/H90&lt;10, (F90-H90)/H90, "&gt;999%"))</f>
        <v>0</v>
      </c>
    </row>
    <row r="91" spans="1:11" ht="14.5" x14ac:dyDescent="0.35">
      <c r="A91" s="34" t="s">
        <v>229</v>
      </c>
      <c r="B91" s="35">
        <v>2</v>
      </c>
      <c r="C91" s="135">
        <f>IF(B102=0, "-", B91/B102)</f>
        <v>1.1235955056179775E-2</v>
      </c>
      <c r="D91" s="35">
        <v>0</v>
      </c>
      <c r="E91" s="126">
        <f>IF(D102=0, "-", D91/D102)</f>
        <v>0</v>
      </c>
      <c r="F91" s="136">
        <v>4</v>
      </c>
      <c r="G91" s="135">
        <f>IF(F102=0, "-", F91/F102)</f>
        <v>8.4925690021231421E-3</v>
      </c>
      <c r="H91" s="35">
        <v>0</v>
      </c>
      <c r="I91" s="126">
        <f>IF(H102=0, "-", H91/H102)</f>
        <v>0</v>
      </c>
      <c r="J91" s="125" t="str">
        <f t="shared" si="6"/>
        <v>-</v>
      </c>
      <c r="K91" s="126" t="str">
        <f t="shared" si="7"/>
        <v>-</v>
      </c>
    </row>
    <row r="92" spans="1:11" ht="14.5" x14ac:dyDescent="0.35">
      <c r="A92" s="34" t="s">
        <v>230</v>
      </c>
      <c r="B92" s="35">
        <v>0</v>
      </c>
      <c r="C92" s="135">
        <f>IF(B102=0, "-", B92/B102)</f>
        <v>0</v>
      </c>
      <c r="D92" s="35">
        <v>0</v>
      </c>
      <c r="E92" s="126">
        <f>IF(D102=0, "-", D92/D102)</f>
        <v>0</v>
      </c>
      <c r="F92" s="136">
        <v>0</v>
      </c>
      <c r="G92" s="135">
        <f>IF(F102=0, "-", F92/F102)</f>
        <v>0</v>
      </c>
      <c r="H92" s="35">
        <v>3</v>
      </c>
      <c r="I92" s="126">
        <f>IF(H102=0, "-", H92/H102)</f>
        <v>5.263157894736842E-3</v>
      </c>
      <c r="J92" s="125" t="str">
        <f t="shared" si="6"/>
        <v>-</v>
      </c>
      <c r="K92" s="126">
        <f t="shared" si="7"/>
        <v>-1</v>
      </c>
    </row>
    <row r="93" spans="1:11" ht="14.5" x14ac:dyDescent="0.35">
      <c r="A93" s="34" t="s">
        <v>231</v>
      </c>
      <c r="B93" s="35">
        <v>0</v>
      </c>
      <c r="C93" s="135">
        <f>IF(B102=0, "-", B93/B102)</f>
        <v>0</v>
      </c>
      <c r="D93" s="35">
        <v>5</v>
      </c>
      <c r="E93" s="126">
        <f>IF(D102=0, "-", D93/D102)</f>
        <v>2.7027027027027029E-2</v>
      </c>
      <c r="F93" s="136">
        <v>1</v>
      </c>
      <c r="G93" s="135">
        <f>IF(F102=0, "-", F93/F102)</f>
        <v>2.1231422505307855E-3</v>
      </c>
      <c r="H93" s="35">
        <v>6</v>
      </c>
      <c r="I93" s="126">
        <f>IF(H102=0, "-", H93/H102)</f>
        <v>1.0526315789473684E-2</v>
      </c>
      <c r="J93" s="125">
        <f t="shared" si="6"/>
        <v>-1</v>
      </c>
      <c r="K93" s="126">
        <f t="shared" si="7"/>
        <v>-0.83333333333333337</v>
      </c>
    </row>
    <row r="94" spans="1:11" ht="14.5" x14ac:dyDescent="0.35">
      <c r="A94" s="34" t="s">
        <v>232</v>
      </c>
      <c r="B94" s="35">
        <v>9</v>
      </c>
      <c r="C94" s="135">
        <f>IF(B102=0, "-", B94/B102)</f>
        <v>5.0561797752808987E-2</v>
      </c>
      <c r="D94" s="35">
        <v>18</v>
      </c>
      <c r="E94" s="126">
        <f>IF(D102=0, "-", D94/D102)</f>
        <v>9.7297297297297303E-2</v>
      </c>
      <c r="F94" s="136">
        <v>28</v>
      </c>
      <c r="G94" s="135">
        <f>IF(F102=0, "-", F94/F102)</f>
        <v>5.9447983014861996E-2</v>
      </c>
      <c r="H94" s="35">
        <v>56</v>
      </c>
      <c r="I94" s="126">
        <f>IF(H102=0, "-", H94/H102)</f>
        <v>9.8245614035087719E-2</v>
      </c>
      <c r="J94" s="125">
        <f t="shared" si="6"/>
        <v>-0.5</v>
      </c>
      <c r="K94" s="126">
        <f t="shared" si="7"/>
        <v>-0.5</v>
      </c>
    </row>
    <row r="95" spans="1:11" ht="14.5" x14ac:dyDescent="0.35">
      <c r="A95" s="34" t="s">
        <v>233</v>
      </c>
      <c r="B95" s="35">
        <v>0</v>
      </c>
      <c r="C95" s="135">
        <f>IF(B102=0, "-", B95/B102)</f>
        <v>0</v>
      </c>
      <c r="D95" s="35">
        <v>0</v>
      </c>
      <c r="E95" s="126">
        <f>IF(D102=0, "-", D95/D102)</f>
        <v>0</v>
      </c>
      <c r="F95" s="136">
        <v>1</v>
      </c>
      <c r="G95" s="135">
        <f>IF(F102=0, "-", F95/F102)</f>
        <v>2.1231422505307855E-3</v>
      </c>
      <c r="H95" s="35">
        <v>0</v>
      </c>
      <c r="I95" s="126">
        <f>IF(H102=0, "-", H95/H102)</f>
        <v>0</v>
      </c>
      <c r="J95" s="125" t="str">
        <f t="shared" si="6"/>
        <v>-</v>
      </c>
      <c r="K95" s="126" t="str">
        <f t="shared" si="7"/>
        <v>-</v>
      </c>
    </row>
    <row r="96" spans="1:11" ht="14.5" x14ac:dyDescent="0.35">
      <c r="A96" s="34" t="s">
        <v>234</v>
      </c>
      <c r="B96" s="35">
        <v>2</v>
      </c>
      <c r="C96" s="135">
        <f>IF(B102=0, "-", B96/B102)</f>
        <v>1.1235955056179775E-2</v>
      </c>
      <c r="D96" s="35">
        <v>1</v>
      </c>
      <c r="E96" s="126">
        <f>IF(D102=0, "-", D96/D102)</f>
        <v>5.4054054054054057E-3</v>
      </c>
      <c r="F96" s="136">
        <v>17</v>
      </c>
      <c r="G96" s="135">
        <f>IF(F102=0, "-", F96/F102)</f>
        <v>3.6093418259023353E-2</v>
      </c>
      <c r="H96" s="35">
        <v>8</v>
      </c>
      <c r="I96" s="126">
        <f>IF(H102=0, "-", H96/H102)</f>
        <v>1.4035087719298246E-2</v>
      </c>
      <c r="J96" s="125">
        <f t="shared" si="6"/>
        <v>1</v>
      </c>
      <c r="K96" s="126">
        <f t="shared" si="7"/>
        <v>1.125</v>
      </c>
    </row>
    <row r="97" spans="1:11" ht="14.5" x14ac:dyDescent="0.35">
      <c r="A97" s="34" t="s">
        <v>235</v>
      </c>
      <c r="B97" s="35">
        <v>0</v>
      </c>
      <c r="C97" s="135">
        <f>IF(B102=0, "-", B97/B102)</f>
        <v>0</v>
      </c>
      <c r="D97" s="35">
        <v>1</v>
      </c>
      <c r="E97" s="126">
        <f>IF(D102=0, "-", D97/D102)</f>
        <v>5.4054054054054057E-3</v>
      </c>
      <c r="F97" s="136">
        <v>4</v>
      </c>
      <c r="G97" s="135">
        <f>IF(F102=0, "-", F97/F102)</f>
        <v>8.4925690021231421E-3</v>
      </c>
      <c r="H97" s="35">
        <v>3</v>
      </c>
      <c r="I97" s="126">
        <f>IF(H102=0, "-", H97/H102)</f>
        <v>5.263157894736842E-3</v>
      </c>
      <c r="J97" s="125">
        <f t="shared" si="6"/>
        <v>-1</v>
      </c>
      <c r="K97" s="126">
        <f t="shared" si="7"/>
        <v>0.33333333333333331</v>
      </c>
    </row>
    <row r="98" spans="1:11" ht="14.5" x14ac:dyDescent="0.35">
      <c r="A98" s="34" t="s">
        <v>236</v>
      </c>
      <c r="B98" s="35">
        <v>4</v>
      </c>
      <c r="C98" s="135">
        <f>IF(B102=0, "-", B98/B102)</f>
        <v>2.247191011235955E-2</v>
      </c>
      <c r="D98" s="35">
        <v>6</v>
      </c>
      <c r="E98" s="126">
        <f>IF(D102=0, "-", D98/D102)</f>
        <v>3.2432432432432434E-2</v>
      </c>
      <c r="F98" s="136">
        <v>17</v>
      </c>
      <c r="G98" s="135">
        <f>IF(F102=0, "-", F98/F102)</f>
        <v>3.6093418259023353E-2</v>
      </c>
      <c r="H98" s="35">
        <v>18</v>
      </c>
      <c r="I98" s="126">
        <f>IF(H102=0, "-", H98/H102)</f>
        <v>3.1578947368421054E-2</v>
      </c>
      <c r="J98" s="125">
        <f t="shared" si="6"/>
        <v>-0.33333333333333331</v>
      </c>
      <c r="K98" s="126">
        <f t="shared" si="7"/>
        <v>-5.5555555555555552E-2</v>
      </c>
    </row>
    <row r="99" spans="1:11" ht="14.5" x14ac:dyDescent="0.35">
      <c r="A99" s="34" t="s">
        <v>237</v>
      </c>
      <c r="B99" s="35">
        <v>158</v>
      </c>
      <c r="C99" s="135">
        <f>IF(B102=0, "-", B99/B102)</f>
        <v>0.88764044943820219</v>
      </c>
      <c r="D99" s="35">
        <v>145</v>
      </c>
      <c r="E99" s="126">
        <f>IF(D102=0, "-", D99/D102)</f>
        <v>0.78378378378378377</v>
      </c>
      <c r="F99" s="136">
        <v>388</v>
      </c>
      <c r="G99" s="135">
        <f>IF(F102=0, "-", F99/F102)</f>
        <v>0.82377919320594484</v>
      </c>
      <c r="H99" s="35">
        <v>463</v>
      </c>
      <c r="I99" s="126">
        <f>IF(H102=0, "-", H99/H102)</f>
        <v>0.81228070175438594</v>
      </c>
      <c r="J99" s="125">
        <f t="shared" si="6"/>
        <v>8.9655172413793102E-2</v>
      </c>
      <c r="K99" s="126">
        <f t="shared" si="7"/>
        <v>-0.16198704103671707</v>
      </c>
    </row>
    <row r="100" spans="1:11" ht="14.5" x14ac:dyDescent="0.35">
      <c r="A100" s="34" t="s">
        <v>238</v>
      </c>
      <c r="B100" s="35">
        <v>3</v>
      </c>
      <c r="C100" s="135">
        <f>IF(B102=0, "-", B100/B102)</f>
        <v>1.6853932584269662E-2</v>
      </c>
      <c r="D100" s="35">
        <v>6</v>
      </c>
      <c r="E100" s="126">
        <f>IF(D102=0, "-", D100/D102)</f>
        <v>3.2432432432432434E-2</v>
      </c>
      <c r="F100" s="136">
        <v>8</v>
      </c>
      <c r="G100" s="135">
        <f>IF(F102=0, "-", F100/F102)</f>
        <v>1.6985138004246284E-2</v>
      </c>
      <c r="H100" s="35">
        <v>10</v>
      </c>
      <c r="I100" s="126">
        <f>IF(H102=0, "-", H100/H102)</f>
        <v>1.7543859649122806E-2</v>
      </c>
      <c r="J100" s="125">
        <f t="shared" si="6"/>
        <v>-0.5</v>
      </c>
      <c r="K100" s="126">
        <f t="shared" si="7"/>
        <v>-0.2</v>
      </c>
    </row>
    <row r="101" spans="1:11" x14ac:dyDescent="0.25">
      <c r="A101" s="137"/>
      <c r="B101" s="40"/>
      <c r="D101" s="40"/>
      <c r="E101" s="44"/>
      <c r="F101" s="138"/>
      <c r="H101" s="40"/>
      <c r="I101" s="44"/>
      <c r="J101" s="43"/>
      <c r="K101" s="44"/>
    </row>
    <row r="102" spans="1:11" s="52" customFormat="1" ht="13" x14ac:dyDescent="0.3">
      <c r="A102" s="139" t="s">
        <v>239</v>
      </c>
      <c r="B102" s="46">
        <f>SUM(B90:B101)</f>
        <v>178</v>
      </c>
      <c r="C102" s="140">
        <f>B102/4991</f>
        <v>3.5664195551993585E-2</v>
      </c>
      <c r="D102" s="46">
        <f>SUM(D90:D101)</f>
        <v>185</v>
      </c>
      <c r="E102" s="141">
        <f>D102/6927</f>
        <v>2.6707088205572396E-2</v>
      </c>
      <c r="F102" s="128">
        <f>SUM(F90:F101)</f>
        <v>471</v>
      </c>
      <c r="G102" s="142">
        <f>F102/14607</f>
        <v>3.224481413021154E-2</v>
      </c>
      <c r="H102" s="46">
        <f>SUM(H90:H101)</f>
        <v>570</v>
      </c>
      <c r="I102" s="141">
        <f>H102/17352</f>
        <v>3.2849239280774552E-2</v>
      </c>
      <c r="J102" s="49">
        <f>IF(D102=0, "-", IF((B102-D102)/D102&lt;10, (B102-D102)/D102, "&gt;999%"))</f>
        <v>-3.783783783783784E-2</v>
      </c>
      <c r="K102" s="50">
        <f>IF(H102=0, "-", IF((F102-H102)/H102&lt;10, (F102-H102)/H102, "&gt;999%"))</f>
        <v>-0.1736842105263158</v>
      </c>
    </row>
    <row r="103" spans="1:11" x14ac:dyDescent="0.25">
      <c r="B103" s="138"/>
      <c r="D103" s="138"/>
      <c r="F103" s="138"/>
      <c r="H103" s="138"/>
    </row>
    <row r="104" spans="1:11" ht="13" x14ac:dyDescent="0.3">
      <c r="A104" s="131" t="s">
        <v>240</v>
      </c>
      <c r="B104" s="132" t="s">
        <v>163</v>
      </c>
      <c r="C104" s="133" t="s">
        <v>164</v>
      </c>
      <c r="D104" s="132" t="s">
        <v>163</v>
      </c>
      <c r="E104" s="134" t="s">
        <v>164</v>
      </c>
      <c r="F104" s="133" t="s">
        <v>163</v>
      </c>
      <c r="G104" s="133" t="s">
        <v>164</v>
      </c>
      <c r="H104" s="132" t="s">
        <v>163</v>
      </c>
      <c r="I104" s="134" t="s">
        <v>164</v>
      </c>
      <c r="J104" s="132"/>
      <c r="K104" s="134"/>
    </row>
    <row r="105" spans="1:11" ht="14.5" x14ac:dyDescent="0.35">
      <c r="A105" s="34" t="s">
        <v>241</v>
      </c>
      <c r="B105" s="35">
        <v>1</v>
      </c>
      <c r="C105" s="135">
        <f>IF(B120=0, "-", B105/B120)</f>
        <v>4.7619047619047616E-2</v>
      </c>
      <c r="D105" s="35">
        <v>6</v>
      </c>
      <c r="E105" s="126">
        <f>IF(D120=0, "-", D105/D120)</f>
        <v>0.10909090909090909</v>
      </c>
      <c r="F105" s="136">
        <v>5</v>
      </c>
      <c r="G105" s="135">
        <f>IF(F120=0, "-", F105/F120)</f>
        <v>5.2631578947368418E-2</v>
      </c>
      <c r="H105" s="35">
        <v>7</v>
      </c>
      <c r="I105" s="126">
        <f>IF(H120=0, "-", H105/H120)</f>
        <v>3.5897435897435895E-2</v>
      </c>
      <c r="J105" s="125">
        <f t="shared" ref="J105:J118" si="8">IF(D105=0, "-", IF((B105-D105)/D105&lt;10, (B105-D105)/D105, "&gt;999%"))</f>
        <v>-0.83333333333333337</v>
      </c>
      <c r="K105" s="126">
        <f t="shared" ref="K105:K118" si="9">IF(H105=0, "-", IF((F105-H105)/H105&lt;10, (F105-H105)/H105, "&gt;999%"))</f>
        <v>-0.2857142857142857</v>
      </c>
    </row>
    <row r="106" spans="1:11" ht="14.5" x14ac:dyDescent="0.35">
      <c r="A106" s="34" t="s">
        <v>242</v>
      </c>
      <c r="B106" s="35">
        <v>0</v>
      </c>
      <c r="C106" s="135">
        <f>IF(B120=0, "-", B106/B120)</f>
        <v>0</v>
      </c>
      <c r="D106" s="35">
        <v>5</v>
      </c>
      <c r="E106" s="126">
        <f>IF(D120=0, "-", D106/D120)</f>
        <v>9.0909090909090912E-2</v>
      </c>
      <c r="F106" s="136">
        <v>3</v>
      </c>
      <c r="G106" s="135">
        <f>IF(F120=0, "-", F106/F120)</f>
        <v>3.1578947368421054E-2</v>
      </c>
      <c r="H106" s="35">
        <v>19</v>
      </c>
      <c r="I106" s="126">
        <f>IF(H120=0, "-", H106/H120)</f>
        <v>9.7435897435897437E-2</v>
      </c>
      <c r="J106" s="125">
        <f t="shared" si="8"/>
        <v>-1</v>
      </c>
      <c r="K106" s="126">
        <f t="shared" si="9"/>
        <v>-0.84210526315789469</v>
      </c>
    </row>
    <row r="107" spans="1:11" ht="14.5" x14ac:dyDescent="0.35">
      <c r="A107" s="34" t="s">
        <v>243</v>
      </c>
      <c r="B107" s="35">
        <v>0</v>
      </c>
      <c r="C107" s="135">
        <f>IF(B120=0, "-", B107/B120)</f>
        <v>0</v>
      </c>
      <c r="D107" s="35">
        <v>1</v>
      </c>
      <c r="E107" s="126">
        <f>IF(D120=0, "-", D107/D120)</f>
        <v>1.8181818181818181E-2</v>
      </c>
      <c r="F107" s="136">
        <v>13</v>
      </c>
      <c r="G107" s="135">
        <f>IF(F120=0, "-", F107/F120)</f>
        <v>0.1368421052631579</v>
      </c>
      <c r="H107" s="35">
        <v>10</v>
      </c>
      <c r="I107" s="126">
        <f>IF(H120=0, "-", H107/H120)</f>
        <v>5.128205128205128E-2</v>
      </c>
      <c r="J107" s="125">
        <f t="shared" si="8"/>
        <v>-1</v>
      </c>
      <c r="K107" s="126">
        <f t="shared" si="9"/>
        <v>0.3</v>
      </c>
    </row>
    <row r="108" spans="1:11" ht="14.5" x14ac:dyDescent="0.35">
      <c r="A108" s="34" t="s">
        <v>244</v>
      </c>
      <c r="B108" s="35">
        <v>5</v>
      </c>
      <c r="C108" s="135">
        <f>IF(B120=0, "-", B108/B120)</f>
        <v>0.23809523809523808</v>
      </c>
      <c r="D108" s="35">
        <v>8</v>
      </c>
      <c r="E108" s="126">
        <f>IF(D120=0, "-", D108/D120)</f>
        <v>0.14545454545454545</v>
      </c>
      <c r="F108" s="136">
        <v>22</v>
      </c>
      <c r="G108" s="135">
        <f>IF(F120=0, "-", F108/F120)</f>
        <v>0.23157894736842105</v>
      </c>
      <c r="H108" s="35">
        <v>20</v>
      </c>
      <c r="I108" s="126">
        <f>IF(H120=0, "-", H108/H120)</f>
        <v>0.10256410256410256</v>
      </c>
      <c r="J108" s="125">
        <f t="shared" si="8"/>
        <v>-0.375</v>
      </c>
      <c r="K108" s="126">
        <f t="shared" si="9"/>
        <v>0.1</v>
      </c>
    </row>
    <row r="109" spans="1:11" ht="14.5" x14ac:dyDescent="0.35">
      <c r="A109" s="34" t="s">
        <v>245</v>
      </c>
      <c r="B109" s="35">
        <v>0</v>
      </c>
      <c r="C109" s="135">
        <f>IF(B120=0, "-", B109/B120)</f>
        <v>0</v>
      </c>
      <c r="D109" s="35">
        <v>0</v>
      </c>
      <c r="E109" s="126">
        <f>IF(D120=0, "-", D109/D120)</f>
        <v>0</v>
      </c>
      <c r="F109" s="136">
        <v>0</v>
      </c>
      <c r="G109" s="135">
        <f>IF(F120=0, "-", F109/F120)</f>
        <v>0</v>
      </c>
      <c r="H109" s="35">
        <v>1</v>
      </c>
      <c r="I109" s="126">
        <f>IF(H120=0, "-", H109/H120)</f>
        <v>5.1282051282051282E-3</v>
      </c>
      <c r="J109" s="125" t="str">
        <f t="shared" si="8"/>
        <v>-</v>
      </c>
      <c r="K109" s="126">
        <f t="shared" si="9"/>
        <v>-1</v>
      </c>
    </row>
    <row r="110" spans="1:11" ht="14.5" x14ac:dyDescent="0.35">
      <c r="A110" s="34" t="s">
        <v>246</v>
      </c>
      <c r="B110" s="35">
        <v>0</v>
      </c>
      <c r="C110" s="135">
        <f>IF(B120=0, "-", B110/B120)</f>
        <v>0</v>
      </c>
      <c r="D110" s="35">
        <v>0</v>
      </c>
      <c r="E110" s="126">
        <f>IF(D120=0, "-", D110/D120)</f>
        <v>0</v>
      </c>
      <c r="F110" s="136">
        <v>0</v>
      </c>
      <c r="G110" s="135">
        <f>IF(F120=0, "-", F110/F120)</f>
        <v>0</v>
      </c>
      <c r="H110" s="35">
        <v>5</v>
      </c>
      <c r="I110" s="126">
        <f>IF(H120=0, "-", H110/H120)</f>
        <v>2.564102564102564E-2</v>
      </c>
      <c r="J110" s="125" t="str">
        <f t="shared" si="8"/>
        <v>-</v>
      </c>
      <c r="K110" s="126">
        <f t="shared" si="9"/>
        <v>-1</v>
      </c>
    </row>
    <row r="111" spans="1:11" ht="14.5" x14ac:dyDescent="0.35">
      <c r="A111" s="34" t="s">
        <v>247</v>
      </c>
      <c r="B111" s="35">
        <v>0</v>
      </c>
      <c r="C111" s="135">
        <f>IF(B120=0, "-", B111/B120)</f>
        <v>0</v>
      </c>
      <c r="D111" s="35">
        <v>1</v>
      </c>
      <c r="E111" s="126">
        <f>IF(D120=0, "-", D111/D120)</f>
        <v>1.8181818181818181E-2</v>
      </c>
      <c r="F111" s="136">
        <v>5</v>
      </c>
      <c r="G111" s="135">
        <f>IF(F120=0, "-", F111/F120)</f>
        <v>5.2631578947368418E-2</v>
      </c>
      <c r="H111" s="35">
        <v>6</v>
      </c>
      <c r="I111" s="126">
        <f>IF(H120=0, "-", H111/H120)</f>
        <v>3.0769230769230771E-2</v>
      </c>
      <c r="J111" s="125">
        <f t="shared" si="8"/>
        <v>-1</v>
      </c>
      <c r="K111" s="126">
        <f t="shared" si="9"/>
        <v>-0.16666666666666666</v>
      </c>
    </row>
    <row r="112" spans="1:11" ht="14.5" x14ac:dyDescent="0.35">
      <c r="A112" s="34" t="s">
        <v>248</v>
      </c>
      <c r="B112" s="35">
        <v>4</v>
      </c>
      <c r="C112" s="135">
        <f>IF(B120=0, "-", B112/B120)</f>
        <v>0.19047619047619047</v>
      </c>
      <c r="D112" s="35">
        <v>6</v>
      </c>
      <c r="E112" s="126">
        <f>IF(D120=0, "-", D112/D120)</f>
        <v>0.10909090909090909</v>
      </c>
      <c r="F112" s="136">
        <v>8</v>
      </c>
      <c r="G112" s="135">
        <f>IF(F120=0, "-", F112/F120)</f>
        <v>8.4210526315789472E-2</v>
      </c>
      <c r="H112" s="35">
        <v>9</v>
      </c>
      <c r="I112" s="126">
        <f>IF(H120=0, "-", H112/H120)</f>
        <v>4.6153846153846156E-2</v>
      </c>
      <c r="J112" s="125">
        <f t="shared" si="8"/>
        <v>-0.33333333333333331</v>
      </c>
      <c r="K112" s="126">
        <f t="shared" si="9"/>
        <v>-0.1111111111111111</v>
      </c>
    </row>
    <row r="113" spans="1:11" ht="14.5" x14ac:dyDescent="0.35">
      <c r="A113" s="34" t="s">
        <v>249</v>
      </c>
      <c r="B113" s="35">
        <v>1</v>
      </c>
      <c r="C113" s="135">
        <f>IF(B120=0, "-", B113/B120)</f>
        <v>4.7619047619047616E-2</v>
      </c>
      <c r="D113" s="35">
        <v>5</v>
      </c>
      <c r="E113" s="126">
        <f>IF(D120=0, "-", D113/D120)</f>
        <v>9.0909090909090912E-2</v>
      </c>
      <c r="F113" s="136">
        <v>4</v>
      </c>
      <c r="G113" s="135">
        <f>IF(F120=0, "-", F113/F120)</f>
        <v>4.2105263157894736E-2</v>
      </c>
      <c r="H113" s="35">
        <v>9</v>
      </c>
      <c r="I113" s="126">
        <f>IF(H120=0, "-", H113/H120)</f>
        <v>4.6153846153846156E-2</v>
      </c>
      <c r="J113" s="125">
        <f t="shared" si="8"/>
        <v>-0.8</v>
      </c>
      <c r="K113" s="126">
        <f t="shared" si="9"/>
        <v>-0.55555555555555558</v>
      </c>
    </row>
    <row r="114" spans="1:11" ht="14.5" x14ac:dyDescent="0.35">
      <c r="A114" s="34" t="s">
        <v>250</v>
      </c>
      <c r="B114" s="35">
        <v>7</v>
      </c>
      <c r="C114" s="135">
        <f>IF(B120=0, "-", B114/B120)</f>
        <v>0.33333333333333331</v>
      </c>
      <c r="D114" s="35">
        <v>19</v>
      </c>
      <c r="E114" s="126">
        <f>IF(D120=0, "-", D114/D120)</f>
        <v>0.34545454545454546</v>
      </c>
      <c r="F114" s="136">
        <v>28</v>
      </c>
      <c r="G114" s="135">
        <f>IF(F120=0, "-", F114/F120)</f>
        <v>0.29473684210526313</v>
      </c>
      <c r="H114" s="35">
        <v>95</v>
      </c>
      <c r="I114" s="126">
        <f>IF(H120=0, "-", H114/H120)</f>
        <v>0.48717948717948717</v>
      </c>
      <c r="J114" s="125">
        <f t="shared" si="8"/>
        <v>-0.63157894736842102</v>
      </c>
      <c r="K114" s="126">
        <f t="shared" si="9"/>
        <v>-0.70526315789473681</v>
      </c>
    </row>
    <row r="115" spans="1:11" ht="14.5" x14ac:dyDescent="0.35">
      <c r="A115" s="34" t="s">
        <v>251</v>
      </c>
      <c r="B115" s="35">
        <v>3</v>
      </c>
      <c r="C115" s="135">
        <f>IF(B120=0, "-", B115/B120)</f>
        <v>0.14285714285714285</v>
      </c>
      <c r="D115" s="35">
        <v>4</v>
      </c>
      <c r="E115" s="126">
        <f>IF(D120=0, "-", D115/D120)</f>
        <v>7.2727272727272724E-2</v>
      </c>
      <c r="F115" s="136">
        <v>5</v>
      </c>
      <c r="G115" s="135">
        <f>IF(F120=0, "-", F115/F120)</f>
        <v>5.2631578947368418E-2</v>
      </c>
      <c r="H115" s="35">
        <v>10</v>
      </c>
      <c r="I115" s="126">
        <f>IF(H120=0, "-", H115/H120)</f>
        <v>5.128205128205128E-2</v>
      </c>
      <c r="J115" s="125">
        <f t="shared" si="8"/>
        <v>-0.25</v>
      </c>
      <c r="K115" s="126">
        <f t="shared" si="9"/>
        <v>-0.5</v>
      </c>
    </row>
    <row r="116" spans="1:11" ht="14.5" x14ac:dyDescent="0.35">
      <c r="A116" s="34" t="s">
        <v>252</v>
      </c>
      <c r="B116" s="35">
        <v>0</v>
      </c>
      <c r="C116" s="135">
        <f>IF(B120=0, "-", B116/B120)</f>
        <v>0</v>
      </c>
      <c r="D116" s="35">
        <v>0</v>
      </c>
      <c r="E116" s="126">
        <f>IF(D120=0, "-", D116/D120)</f>
        <v>0</v>
      </c>
      <c r="F116" s="136">
        <v>0</v>
      </c>
      <c r="G116" s="135">
        <f>IF(F120=0, "-", F116/F120)</f>
        <v>0</v>
      </c>
      <c r="H116" s="35">
        <v>4</v>
      </c>
      <c r="I116" s="126">
        <f>IF(H120=0, "-", H116/H120)</f>
        <v>2.0512820512820513E-2</v>
      </c>
      <c r="J116" s="125" t="str">
        <f t="shared" si="8"/>
        <v>-</v>
      </c>
      <c r="K116" s="126">
        <f t="shared" si="9"/>
        <v>-1</v>
      </c>
    </row>
    <row r="117" spans="1:11" ht="14.5" x14ac:dyDescent="0.35">
      <c r="A117" s="34" t="s">
        <v>253</v>
      </c>
      <c r="B117" s="35">
        <v>0</v>
      </c>
      <c r="C117" s="135">
        <f>IF(B120=0, "-", B117/B120)</f>
        <v>0</v>
      </c>
      <c r="D117" s="35">
        <v>0</v>
      </c>
      <c r="E117" s="126">
        <f>IF(D120=0, "-", D117/D120)</f>
        <v>0</v>
      </c>
      <c r="F117" s="136">
        <v>1</v>
      </c>
      <c r="G117" s="135">
        <f>IF(F120=0, "-", F117/F120)</f>
        <v>1.0526315789473684E-2</v>
      </c>
      <c r="H117" s="35">
        <v>0</v>
      </c>
      <c r="I117" s="126">
        <f>IF(H120=0, "-", H117/H120)</f>
        <v>0</v>
      </c>
      <c r="J117" s="125" t="str">
        <f t="shared" si="8"/>
        <v>-</v>
      </c>
      <c r="K117" s="126" t="str">
        <f t="shared" si="9"/>
        <v>-</v>
      </c>
    </row>
    <row r="118" spans="1:11" ht="14.5" x14ac:dyDescent="0.35">
      <c r="A118" s="34" t="s">
        <v>254</v>
      </c>
      <c r="B118" s="35">
        <v>0</v>
      </c>
      <c r="C118" s="135">
        <f>IF(B120=0, "-", B118/B120)</f>
        <v>0</v>
      </c>
      <c r="D118" s="35">
        <v>0</v>
      </c>
      <c r="E118" s="126">
        <f>IF(D120=0, "-", D118/D120)</f>
        <v>0</v>
      </c>
      <c r="F118" s="136">
        <v>1</v>
      </c>
      <c r="G118" s="135">
        <f>IF(F120=0, "-", F118/F120)</f>
        <v>1.0526315789473684E-2</v>
      </c>
      <c r="H118" s="35">
        <v>0</v>
      </c>
      <c r="I118" s="126">
        <f>IF(H120=0, "-", H118/H120)</f>
        <v>0</v>
      </c>
      <c r="J118" s="125" t="str">
        <f t="shared" si="8"/>
        <v>-</v>
      </c>
      <c r="K118" s="126" t="str">
        <f t="shared" si="9"/>
        <v>-</v>
      </c>
    </row>
    <row r="119" spans="1:11" x14ac:dyDescent="0.25">
      <c r="A119" s="137"/>
      <c r="B119" s="40"/>
      <c r="D119" s="40"/>
      <c r="E119" s="44"/>
      <c r="F119" s="138"/>
      <c r="H119" s="40"/>
      <c r="I119" s="44"/>
      <c r="J119" s="43"/>
      <c r="K119" s="44"/>
    </row>
    <row r="120" spans="1:11" s="52" customFormat="1" ht="13" x14ac:dyDescent="0.3">
      <c r="A120" s="139" t="s">
        <v>255</v>
      </c>
      <c r="B120" s="46">
        <f>SUM(B105:B119)</f>
        <v>21</v>
      </c>
      <c r="C120" s="140">
        <f>B120/4991</f>
        <v>4.2075736325385693E-3</v>
      </c>
      <c r="D120" s="46">
        <f>SUM(D105:D119)</f>
        <v>55</v>
      </c>
      <c r="E120" s="141">
        <f>D120/6927</f>
        <v>7.9399451421971988E-3</v>
      </c>
      <c r="F120" s="128">
        <f>SUM(F105:F119)</f>
        <v>95</v>
      </c>
      <c r="G120" s="142">
        <f>F120/14607</f>
        <v>6.5037310878346003E-3</v>
      </c>
      <c r="H120" s="46">
        <f>SUM(H105:H119)</f>
        <v>195</v>
      </c>
      <c r="I120" s="141">
        <f>H120/17352</f>
        <v>1.123789764868603E-2</v>
      </c>
      <c r="J120" s="49">
        <f>IF(D120=0, "-", IF((B120-D120)/D120&lt;10, (B120-D120)/D120, "&gt;999%"))</f>
        <v>-0.61818181818181817</v>
      </c>
      <c r="K120" s="50">
        <f>IF(H120=0, "-", IF((F120-H120)/H120&lt;10, (F120-H120)/H120, "&gt;999%"))</f>
        <v>-0.51282051282051277</v>
      </c>
    </row>
    <row r="121" spans="1:11" x14ac:dyDescent="0.25">
      <c r="B121" s="138"/>
      <c r="D121" s="138"/>
      <c r="F121" s="138"/>
      <c r="H121" s="138"/>
    </row>
    <row r="122" spans="1:11" s="52" customFormat="1" ht="13" x14ac:dyDescent="0.3">
      <c r="A122" s="139" t="s">
        <v>256</v>
      </c>
      <c r="B122" s="46">
        <v>199</v>
      </c>
      <c r="C122" s="140">
        <f>B122/4991</f>
        <v>3.9871769184532155E-2</v>
      </c>
      <c r="D122" s="46">
        <v>240</v>
      </c>
      <c r="E122" s="141">
        <f>D122/6927</f>
        <v>3.4647033347769599E-2</v>
      </c>
      <c r="F122" s="128">
        <v>566</v>
      </c>
      <c r="G122" s="142">
        <f>F122/14607</f>
        <v>3.8748545218046139E-2</v>
      </c>
      <c r="H122" s="46">
        <v>765</v>
      </c>
      <c r="I122" s="141">
        <f>H122/17352</f>
        <v>4.4087136929460584E-2</v>
      </c>
      <c r="J122" s="49">
        <f>IF(D122=0, "-", IF((B122-D122)/D122&lt;10, (B122-D122)/D122, "&gt;999%"))</f>
        <v>-0.17083333333333334</v>
      </c>
      <c r="K122" s="50">
        <f>IF(H122=0, "-", IF((F122-H122)/H122&lt;10, (F122-H122)/H122, "&gt;999%"))</f>
        <v>-0.26013071895424839</v>
      </c>
    </row>
    <row r="123" spans="1:11" x14ac:dyDescent="0.25">
      <c r="B123" s="138"/>
      <c r="D123" s="138"/>
      <c r="F123" s="138"/>
      <c r="H123" s="138"/>
    </row>
    <row r="124" spans="1:11" ht="15.5" x14ac:dyDescent="0.35">
      <c r="A124" s="129" t="s">
        <v>31</v>
      </c>
      <c r="B124" s="22" t="s">
        <v>4</v>
      </c>
      <c r="C124" s="25"/>
      <c r="D124" s="25"/>
      <c r="E124" s="23"/>
      <c r="F124" s="22" t="s">
        <v>161</v>
      </c>
      <c r="G124" s="25"/>
      <c r="H124" s="25"/>
      <c r="I124" s="23"/>
      <c r="J124" s="22" t="s">
        <v>162</v>
      </c>
      <c r="K124" s="23"/>
    </row>
    <row r="125" spans="1:11" ht="13" x14ac:dyDescent="0.3">
      <c r="A125" s="30"/>
      <c r="B125" s="22">
        <f>VALUE(RIGHT($B$2, 4))</f>
        <v>2020</v>
      </c>
      <c r="C125" s="23"/>
      <c r="D125" s="22">
        <f>B125-1</f>
        <v>2019</v>
      </c>
      <c r="E125" s="130"/>
      <c r="F125" s="22">
        <f>B125</f>
        <v>2020</v>
      </c>
      <c r="G125" s="130"/>
      <c r="H125" s="22">
        <f>D125</f>
        <v>2019</v>
      </c>
      <c r="I125" s="130"/>
      <c r="J125" s="27" t="s">
        <v>8</v>
      </c>
      <c r="K125" s="28" t="s">
        <v>5</v>
      </c>
    </row>
    <row r="126" spans="1:11" ht="13" x14ac:dyDescent="0.3">
      <c r="A126" s="131" t="s">
        <v>257</v>
      </c>
      <c r="B126" s="132" t="s">
        <v>163</v>
      </c>
      <c r="C126" s="133" t="s">
        <v>164</v>
      </c>
      <c r="D126" s="132" t="s">
        <v>163</v>
      </c>
      <c r="E126" s="134" t="s">
        <v>164</v>
      </c>
      <c r="F126" s="133" t="s">
        <v>163</v>
      </c>
      <c r="G126" s="133" t="s">
        <v>164</v>
      </c>
      <c r="H126" s="132" t="s">
        <v>163</v>
      </c>
      <c r="I126" s="134" t="s">
        <v>164</v>
      </c>
      <c r="J126" s="132"/>
      <c r="K126" s="134"/>
    </row>
    <row r="127" spans="1:11" ht="14.5" x14ac:dyDescent="0.35">
      <c r="A127" s="34" t="s">
        <v>258</v>
      </c>
      <c r="B127" s="35">
        <v>18</v>
      </c>
      <c r="C127" s="135">
        <f>IF(B131=0, "-", B127/B131)</f>
        <v>0.81818181818181823</v>
      </c>
      <c r="D127" s="35">
        <v>40</v>
      </c>
      <c r="E127" s="126">
        <f>IF(D131=0, "-", D127/D131)</f>
        <v>0.90909090909090906</v>
      </c>
      <c r="F127" s="136">
        <v>70</v>
      </c>
      <c r="G127" s="135">
        <f>IF(F131=0, "-", F127/F131)</f>
        <v>0.83333333333333337</v>
      </c>
      <c r="H127" s="35">
        <v>138</v>
      </c>
      <c r="I127" s="126">
        <f>IF(H131=0, "-", H127/H131)</f>
        <v>0.80701754385964908</v>
      </c>
      <c r="J127" s="125">
        <f>IF(D127=0, "-", IF((B127-D127)/D127&lt;10, (B127-D127)/D127, "&gt;999%"))</f>
        <v>-0.55000000000000004</v>
      </c>
      <c r="K127" s="126">
        <f>IF(H127=0, "-", IF((F127-H127)/H127&lt;10, (F127-H127)/H127, "&gt;999%"))</f>
        <v>-0.49275362318840582</v>
      </c>
    </row>
    <row r="128" spans="1:11" ht="14.5" x14ac:dyDescent="0.35">
      <c r="A128" s="34" t="s">
        <v>259</v>
      </c>
      <c r="B128" s="35">
        <v>4</v>
      </c>
      <c r="C128" s="135">
        <f>IF(B131=0, "-", B128/B131)</f>
        <v>0.18181818181818182</v>
      </c>
      <c r="D128" s="35">
        <v>3</v>
      </c>
      <c r="E128" s="126">
        <f>IF(D131=0, "-", D128/D131)</f>
        <v>6.8181818181818177E-2</v>
      </c>
      <c r="F128" s="136">
        <v>12</v>
      </c>
      <c r="G128" s="135">
        <f>IF(F131=0, "-", F128/F131)</f>
        <v>0.14285714285714285</v>
      </c>
      <c r="H128" s="35">
        <v>23</v>
      </c>
      <c r="I128" s="126">
        <f>IF(H131=0, "-", H128/H131)</f>
        <v>0.13450292397660818</v>
      </c>
      <c r="J128" s="125">
        <f>IF(D128=0, "-", IF((B128-D128)/D128&lt;10, (B128-D128)/D128, "&gt;999%"))</f>
        <v>0.33333333333333331</v>
      </c>
      <c r="K128" s="126">
        <f>IF(H128=0, "-", IF((F128-H128)/H128&lt;10, (F128-H128)/H128, "&gt;999%"))</f>
        <v>-0.47826086956521741</v>
      </c>
    </row>
    <row r="129" spans="1:11" ht="14.5" x14ac:dyDescent="0.35">
      <c r="A129" s="34" t="s">
        <v>260</v>
      </c>
      <c r="B129" s="35">
        <v>0</v>
      </c>
      <c r="C129" s="135">
        <f>IF(B131=0, "-", B129/B131)</f>
        <v>0</v>
      </c>
      <c r="D129" s="35">
        <v>1</v>
      </c>
      <c r="E129" s="126">
        <f>IF(D131=0, "-", D129/D131)</f>
        <v>2.2727272727272728E-2</v>
      </c>
      <c r="F129" s="136">
        <v>2</v>
      </c>
      <c r="G129" s="135">
        <f>IF(F131=0, "-", F129/F131)</f>
        <v>2.3809523809523808E-2</v>
      </c>
      <c r="H129" s="35">
        <v>10</v>
      </c>
      <c r="I129" s="126">
        <f>IF(H131=0, "-", H129/H131)</f>
        <v>5.8479532163742687E-2</v>
      </c>
      <c r="J129" s="125">
        <f>IF(D129=0, "-", IF((B129-D129)/D129&lt;10, (B129-D129)/D129, "&gt;999%"))</f>
        <v>-1</v>
      </c>
      <c r="K129" s="126">
        <f>IF(H129=0, "-", IF((F129-H129)/H129&lt;10, (F129-H129)/H129, "&gt;999%"))</f>
        <v>-0.8</v>
      </c>
    </row>
    <row r="130" spans="1:11" x14ac:dyDescent="0.25">
      <c r="A130" s="137"/>
      <c r="B130" s="40"/>
      <c r="D130" s="40"/>
      <c r="E130" s="44"/>
      <c r="F130" s="138"/>
      <c r="H130" s="40"/>
      <c r="I130" s="44"/>
      <c r="J130" s="43"/>
      <c r="K130" s="44"/>
    </row>
    <row r="131" spans="1:11" s="52" customFormat="1" ht="13" x14ac:dyDescent="0.3">
      <c r="A131" s="139" t="s">
        <v>261</v>
      </c>
      <c r="B131" s="46">
        <f>SUM(B127:B130)</f>
        <v>22</v>
      </c>
      <c r="C131" s="140">
        <f>B131/4991</f>
        <v>4.4079342817070731E-3</v>
      </c>
      <c r="D131" s="46">
        <f>SUM(D127:D130)</f>
        <v>44</v>
      </c>
      <c r="E131" s="141">
        <f>D131/6927</f>
        <v>6.3519561137577599E-3</v>
      </c>
      <c r="F131" s="128">
        <f>SUM(F127:F130)</f>
        <v>84</v>
      </c>
      <c r="G131" s="142">
        <f>F131/14607</f>
        <v>5.750667488190594E-3</v>
      </c>
      <c r="H131" s="46">
        <f>SUM(H127:H130)</f>
        <v>171</v>
      </c>
      <c r="I131" s="141">
        <f>H131/17352</f>
        <v>9.8547717842323648E-3</v>
      </c>
      <c r="J131" s="49">
        <f>IF(D131=0, "-", IF((B131-D131)/D131&lt;10, (B131-D131)/D131, "&gt;999%"))</f>
        <v>-0.5</v>
      </c>
      <c r="K131" s="50">
        <f>IF(H131=0, "-", IF((F131-H131)/H131&lt;10, (F131-H131)/H131, "&gt;999%"))</f>
        <v>-0.50877192982456143</v>
      </c>
    </row>
    <row r="132" spans="1:11" x14ac:dyDescent="0.25">
      <c r="B132" s="138"/>
      <c r="D132" s="138"/>
      <c r="F132" s="138"/>
      <c r="H132" s="138"/>
    </row>
    <row r="133" spans="1:11" ht="13" x14ac:dyDescent="0.3">
      <c r="A133" s="131" t="s">
        <v>262</v>
      </c>
      <c r="B133" s="132" t="s">
        <v>163</v>
      </c>
      <c r="C133" s="133" t="s">
        <v>164</v>
      </c>
      <c r="D133" s="132" t="s">
        <v>163</v>
      </c>
      <c r="E133" s="134" t="s">
        <v>164</v>
      </c>
      <c r="F133" s="133" t="s">
        <v>163</v>
      </c>
      <c r="G133" s="133" t="s">
        <v>164</v>
      </c>
      <c r="H133" s="132" t="s">
        <v>163</v>
      </c>
      <c r="I133" s="134" t="s">
        <v>164</v>
      </c>
      <c r="J133" s="132"/>
      <c r="K133" s="134"/>
    </row>
    <row r="134" spans="1:11" ht="14.5" x14ac:dyDescent="0.35">
      <c r="A134" s="34" t="s">
        <v>263</v>
      </c>
      <c r="B134" s="35">
        <v>1</v>
      </c>
      <c r="C134" s="135">
        <f>IF(B142=0, "-", B134/B142)</f>
        <v>0.14285714285714285</v>
      </c>
      <c r="D134" s="35">
        <v>1</v>
      </c>
      <c r="E134" s="126">
        <f>IF(D142=0, "-", D134/D142)</f>
        <v>0.33333333333333331</v>
      </c>
      <c r="F134" s="136">
        <v>2</v>
      </c>
      <c r="G134" s="135">
        <f>IF(F142=0, "-", F134/F142)</f>
        <v>0.11764705882352941</v>
      </c>
      <c r="H134" s="35">
        <v>2</v>
      </c>
      <c r="I134" s="126">
        <f>IF(H142=0, "-", H134/H142)</f>
        <v>8.3333333333333329E-2</v>
      </c>
      <c r="J134" s="125">
        <f t="shared" ref="J134:J140" si="10">IF(D134=0, "-", IF((B134-D134)/D134&lt;10, (B134-D134)/D134, "&gt;999%"))</f>
        <v>0</v>
      </c>
      <c r="K134" s="126">
        <f t="shared" ref="K134:K140" si="11">IF(H134=0, "-", IF((F134-H134)/H134&lt;10, (F134-H134)/H134, "&gt;999%"))</f>
        <v>0</v>
      </c>
    </row>
    <row r="135" spans="1:11" ht="14.5" x14ac:dyDescent="0.35">
      <c r="A135" s="34" t="s">
        <v>264</v>
      </c>
      <c r="B135" s="35">
        <v>1</v>
      </c>
      <c r="C135" s="135">
        <f>IF(B142=0, "-", B135/B142)</f>
        <v>0.14285714285714285</v>
      </c>
      <c r="D135" s="35">
        <v>0</v>
      </c>
      <c r="E135" s="126">
        <f>IF(D142=0, "-", D135/D142)</f>
        <v>0</v>
      </c>
      <c r="F135" s="136">
        <v>1</v>
      </c>
      <c r="G135" s="135">
        <f>IF(F142=0, "-", F135/F142)</f>
        <v>5.8823529411764705E-2</v>
      </c>
      <c r="H135" s="35">
        <v>2</v>
      </c>
      <c r="I135" s="126">
        <f>IF(H142=0, "-", H135/H142)</f>
        <v>8.3333333333333329E-2</v>
      </c>
      <c r="J135" s="125" t="str">
        <f t="shared" si="10"/>
        <v>-</v>
      </c>
      <c r="K135" s="126">
        <f t="shared" si="11"/>
        <v>-0.5</v>
      </c>
    </row>
    <row r="136" spans="1:11" ht="14.5" x14ac:dyDescent="0.35">
      <c r="A136" s="34" t="s">
        <v>265</v>
      </c>
      <c r="B136" s="35">
        <v>3</v>
      </c>
      <c r="C136" s="135">
        <f>IF(B142=0, "-", B136/B142)</f>
        <v>0.42857142857142855</v>
      </c>
      <c r="D136" s="35">
        <v>1</v>
      </c>
      <c r="E136" s="126">
        <f>IF(D142=0, "-", D136/D142)</f>
        <v>0.33333333333333331</v>
      </c>
      <c r="F136" s="136">
        <v>6</v>
      </c>
      <c r="G136" s="135">
        <f>IF(F142=0, "-", F136/F142)</f>
        <v>0.35294117647058826</v>
      </c>
      <c r="H136" s="35">
        <v>13</v>
      </c>
      <c r="I136" s="126">
        <f>IF(H142=0, "-", H136/H142)</f>
        <v>0.54166666666666663</v>
      </c>
      <c r="J136" s="125">
        <f t="shared" si="10"/>
        <v>2</v>
      </c>
      <c r="K136" s="126">
        <f t="shared" si="11"/>
        <v>-0.53846153846153844</v>
      </c>
    </row>
    <row r="137" spans="1:11" ht="14.5" x14ac:dyDescent="0.35">
      <c r="A137" s="34" t="s">
        <v>266</v>
      </c>
      <c r="B137" s="35">
        <v>1</v>
      </c>
      <c r="C137" s="135">
        <f>IF(B142=0, "-", B137/B142)</f>
        <v>0.14285714285714285</v>
      </c>
      <c r="D137" s="35">
        <v>0</v>
      </c>
      <c r="E137" s="126">
        <f>IF(D142=0, "-", D137/D142)</f>
        <v>0</v>
      </c>
      <c r="F137" s="136">
        <v>1</v>
      </c>
      <c r="G137" s="135">
        <f>IF(F142=0, "-", F137/F142)</f>
        <v>5.8823529411764705E-2</v>
      </c>
      <c r="H137" s="35">
        <v>2</v>
      </c>
      <c r="I137" s="126">
        <f>IF(H142=0, "-", H137/H142)</f>
        <v>8.3333333333333329E-2</v>
      </c>
      <c r="J137" s="125" t="str">
        <f t="shared" si="10"/>
        <v>-</v>
      </c>
      <c r="K137" s="126">
        <f t="shared" si="11"/>
        <v>-0.5</v>
      </c>
    </row>
    <row r="138" spans="1:11" ht="14.5" x14ac:dyDescent="0.35">
      <c r="A138" s="34" t="s">
        <v>267</v>
      </c>
      <c r="B138" s="35">
        <v>0</v>
      </c>
      <c r="C138" s="135">
        <f>IF(B142=0, "-", B138/B142)</f>
        <v>0</v>
      </c>
      <c r="D138" s="35">
        <v>0</v>
      </c>
      <c r="E138" s="126">
        <f>IF(D142=0, "-", D138/D142)</f>
        <v>0</v>
      </c>
      <c r="F138" s="136">
        <v>1</v>
      </c>
      <c r="G138" s="135">
        <f>IF(F142=0, "-", F138/F142)</f>
        <v>5.8823529411764705E-2</v>
      </c>
      <c r="H138" s="35">
        <v>0</v>
      </c>
      <c r="I138" s="126">
        <f>IF(H142=0, "-", H138/H142)</f>
        <v>0</v>
      </c>
      <c r="J138" s="125" t="str">
        <f t="shared" si="10"/>
        <v>-</v>
      </c>
      <c r="K138" s="126" t="str">
        <f t="shared" si="11"/>
        <v>-</v>
      </c>
    </row>
    <row r="139" spans="1:11" ht="14.5" x14ac:dyDescent="0.35">
      <c r="A139" s="34" t="s">
        <v>268</v>
      </c>
      <c r="B139" s="35">
        <v>0</v>
      </c>
      <c r="C139" s="135">
        <f>IF(B142=0, "-", B139/B142)</f>
        <v>0</v>
      </c>
      <c r="D139" s="35">
        <v>0</v>
      </c>
      <c r="E139" s="126">
        <f>IF(D142=0, "-", D139/D142)</f>
        <v>0</v>
      </c>
      <c r="F139" s="136">
        <v>1</v>
      </c>
      <c r="G139" s="135">
        <f>IF(F142=0, "-", F139/F142)</f>
        <v>5.8823529411764705E-2</v>
      </c>
      <c r="H139" s="35">
        <v>0</v>
      </c>
      <c r="I139" s="126">
        <f>IF(H142=0, "-", H139/H142)</f>
        <v>0</v>
      </c>
      <c r="J139" s="125" t="str">
        <f t="shared" si="10"/>
        <v>-</v>
      </c>
      <c r="K139" s="126" t="str">
        <f t="shared" si="11"/>
        <v>-</v>
      </c>
    </row>
    <row r="140" spans="1:11" ht="14.5" x14ac:dyDescent="0.35">
      <c r="A140" s="34" t="s">
        <v>269</v>
      </c>
      <c r="B140" s="35">
        <v>1</v>
      </c>
      <c r="C140" s="135">
        <f>IF(B142=0, "-", B140/B142)</f>
        <v>0.14285714285714285</v>
      </c>
      <c r="D140" s="35">
        <v>1</v>
      </c>
      <c r="E140" s="126">
        <f>IF(D142=0, "-", D140/D142)</f>
        <v>0.33333333333333331</v>
      </c>
      <c r="F140" s="136">
        <v>5</v>
      </c>
      <c r="G140" s="135">
        <f>IF(F142=0, "-", F140/F142)</f>
        <v>0.29411764705882354</v>
      </c>
      <c r="H140" s="35">
        <v>5</v>
      </c>
      <c r="I140" s="126">
        <f>IF(H142=0, "-", H140/H142)</f>
        <v>0.20833333333333334</v>
      </c>
      <c r="J140" s="125">
        <f t="shared" si="10"/>
        <v>0</v>
      </c>
      <c r="K140" s="126">
        <f t="shared" si="11"/>
        <v>0</v>
      </c>
    </row>
    <row r="141" spans="1:11" x14ac:dyDescent="0.25">
      <c r="A141" s="137"/>
      <c r="B141" s="40"/>
      <c r="D141" s="40"/>
      <c r="E141" s="44"/>
      <c r="F141" s="138"/>
      <c r="H141" s="40"/>
      <c r="I141" s="44"/>
      <c r="J141" s="43"/>
      <c r="K141" s="44"/>
    </row>
    <row r="142" spans="1:11" s="52" customFormat="1" ht="13" x14ac:dyDescent="0.3">
      <c r="A142" s="139" t="s">
        <v>270</v>
      </c>
      <c r="B142" s="46">
        <f>SUM(B134:B141)</f>
        <v>7</v>
      </c>
      <c r="C142" s="140">
        <f>B142/4991</f>
        <v>1.4025245441795231E-3</v>
      </c>
      <c r="D142" s="46">
        <f>SUM(D134:D141)</f>
        <v>3</v>
      </c>
      <c r="E142" s="141">
        <f>D142/6927</f>
        <v>4.3308791684711995E-4</v>
      </c>
      <c r="F142" s="128">
        <f>SUM(F134:F141)</f>
        <v>17</v>
      </c>
      <c r="G142" s="142">
        <f>F142/14607</f>
        <v>1.1638255630861914E-3</v>
      </c>
      <c r="H142" s="46">
        <f>SUM(H134:H141)</f>
        <v>24</v>
      </c>
      <c r="I142" s="141">
        <f>H142/17352</f>
        <v>1.3831258644536654E-3</v>
      </c>
      <c r="J142" s="49">
        <f>IF(D142=0, "-", IF((B142-D142)/D142&lt;10, (B142-D142)/D142, "&gt;999%"))</f>
        <v>1.3333333333333333</v>
      </c>
      <c r="K142" s="50">
        <f>IF(H142=0, "-", IF((F142-H142)/H142&lt;10, (F142-H142)/H142, "&gt;999%"))</f>
        <v>-0.29166666666666669</v>
      </c>
    </row>
    <row r="143" spans="1:11" x14ac:dyDescent="0.25">
      <c r="B143" s="138"/>
      <c r="D143" s="138"/>
      <c r="F143" s="138"/>
      <c r="H143" s="138"/>
    </row>
    <row r="144" spans="1:11" s="52" customFormat="1" ht="13" x14ac:dyDescent="0.3">
      <c r="A144" s="139" t="s">
        <v>271</v>
      </c>
      <c r="B144" s="46">
        <v>29</v>
      </c>
      <c r="C144" s="140">
        <f>B144/4991</f>
        <v>5.8104588258865962E-3</v>
      </c>
      <c r="D144" s="46">
        <v>47</v>
      </c>
      <c r="E144" s="141">
        <f>D144/6927</f>
        <v>6.7850440306048794E-3</v>
      </c>
      <c r="F144" s="128">
        <v>101</v>
      </c>
      <c r="G144" s="142">
        <f>F144/14607</f>
        <v>6.9144930512767848E-3</v>
      </c>
      <c r="H144" s="46">
        <v>195</v>
      </c>
      <c r="I144" s="141">
        <f>H144/17352</f>
        <v>1.123789764868603E-2</v>
      </c>
      <c r="J144" s="49">
        <f>IF(D144=0, "-", IF((B144-D144)/D144&lt;10, (B144-D144)/D144, "&gt;999%"))</f>
        <v>-0.38297872340425532</v>
      </c>
      <c r="K144" s="50">
        <f>IF(H144=0, "-", IF((F144-H144)/H144&lt;10, (F144-H144)/H144, "&gt;999%"))</f>
        <v>-0.48205128205128206</v>
      </c>
    </row>
    <row r="145" spans="1:11" x14ac:dyDescent="0.25">
      <c r="B145" s="138"/>
      <c r="D145" s="138"/>
      <c r="F145" s="138"/>
      <c r="H145" s="138"/>
    </row>
    <row r="146" spans="1:11" ht="15.5" x14ac:dyDescent="0.35">
      <c r="A146" s="129" t="s">
        <v>32</v>
      </c>
      <c r="B146" s="22" t="s">
        <v>4</v>
      </c>
      <c r="C146" s="25"/>
      <c r="D146" s="25"/>
      <c r="E146" s="23"/>
      <c r="F146" s="22" t="s">
        <v>161</v>
      </c>
      <c r="G146" s="25"/>
      <c r="H146" s="25"/>
      <c r="I146" s="23"/>
      <c r="J146" s="22" t="s">
        <v>162</v>
      </c>
      <c r="K146" s="23"/>
    </row>
    <row r="147" spans="1:11" ht="13" x14ac:dyDescent="0.3">
      <c r="A147" s="30"/>
      <c r="B147" s="22">
        <f>VALUE(RIGHT($B$2, 4))</f>
        <v>2020</v>
      </c>
      <c r="C147" s="23"/>
      <c r="D147" s="22">
        <f>B147-1</f>
        <v>2019</v>
      </c>
      <c r="E147" s="130"/>
      <c r="F147" s="22">
        <f>B147</f>
        <v>2020</v>
      </c>
      <c r="G147" s="130"/>
      <c r="H147" s="22">
        <f>D147</f>
        <v>2019</v>
      </c>
      <c r="I147" s="130"/>
      <c r="J147" s="27" t="s">
        <v>8</v>
      </c>
      <c r="K147" s="28" t="s">
        <v>5</v>
      </c>
    </row>
    <row r="148" spans="1:11" ht="13" x14ac:dyDescent="0.3">
      <c r="A148" s="131" t="s">
        <v>272</v>
      </c>
      <c r="B148" s="132" t="s">
        <v>163</v>
      </c>
      <c r="C148" s="133" t="s">
        <v>164</v>
      </c>
      <c r="D148" s="132" t="s">
        <v>163</v>
      </c>
      <c r="E148" s="134" t="s">
        <v>164</v>
      </c>
      <c r="F148" s="133" t="s">
        <v>163</v>
      </c>
      <c r="G148" s="133" t="s">
        <v>164</v>
      </c>
      <c r="H148" s="132" t="s">
        <v>163</v>
      </c>
      <c r="I148" s="134" t="s">
        <v>164</v>
      </c>
      <c r="J148" s="132"/>
      <c r="K148" s="134"/>
    </row>
    <row r="149" spans="1:11" ht="14.5" x14ac:dyDescent="0.35">
      <c r="A149" s="34" t="s">
        <v>273</v>
      </c>
      <c r="B149" s="35">
        <v>1</v>
      </c>
      <c r="C149" s="135">
        <f>IF(B151=0, "-", B149/B151)</f>
        <v>1</v>
      </c>
      <c r="D149" s="35">
        <v>0</v>
      </c>
      <c r="E149" s="126" t="str">
        <f>IF(D151=0, "-", D149/D151)</f>
        <v>-</v>
      </c>
      <c r="F149" s="136">
        <v>7</v>
      </c>
      <c r="G149" s="135">
        <f>IF(F151=0, "-", F149/F151)</f>
        <v>1</v>
      </c>
      <c r="H149" s="35">
        <v>2</v>
      </c>
      <c r="I149" s="126">
        <f>IF(H151=0, "-", H149/H151)</f>
        <v>1</v>
      </c>
      <c r="J149" s="125" t="str">
        <f>IF(D149=0, "-", IF((B149-D149)/D149&lt;10, (B149-D149)/D149, "&gt;999%"))</f>
        <v>-</v>
      </c>
      <c r="K149" s="126">
        <f>IF(H149=0, "-", IF((F149-H149)/H149&lt;10, (F149-H149)/H149, "&gt;999%"))</f>
        <v>2.5</v>
      </c>
    </row>
    <row r="150" spans="1:11" x14ac:dyDescent="0.25">
      <c r="A150" s="137"/>
      <c r="B150" s="40"/>
      <c r="D150" s="40"/>
      <c r="E150" s="44"/>
      <c r="F150" s="138"/>
      <c r="H150" s="40"/>
      <c r="I150" s="44"/>
      <c r="J150" s="43"/>
      <c r="K150" s="44"/>
    </row>
    <row r="151" spans="1:11" s="52" customFormat="1" ht="13" x14ac:dyDescent="0.3">
      <c r="A151" s="139" t="s">
        <v>274</v>
      </c>
      <c r="B151" s="46">
        <f>SUM(B149:B150)</f>
        <v>1</v>
      </c>
      <c r="C151" s="140">
        <f>B151/4991</f>
        <v>2.0036064916850331E-4</v>
      </c>
      <c r="D151" s="46">
        <f>SUM(D149:D150)</f>
        <v>0</v>
      </c>
      <c r="E151" s="141">
        <f>D151/6927</f>
        <v>0</v>
      </c>
      <c r="F151" s="128">
        <f>SUM(F149:F150)</f>
        <v>7</v>
      </c>
      <c r="G151" s="142">
        <f>F151/14607</f>
        <v>4.7922229068254944E-4</v>
      </c>
      <c r="H151" s="46">
        <f>SUM(H149:H150)</f>
        <v>2</v>
      </c>
      <c r="I151" s="141">
        <f>H151/17352</f>
        <v>1.152604887044721E-4</v>
      </c>
      <c r="J151" s="49" t="str">
        <f>IF(D151=0, "-", IF((B151-D151)/D151&lt;10, (B151-D151)/D151, "&gt;999%"))</f>
        <v>-</v>
      </c>
      <c r="K151" s="50">
        <f>IF(H151=0, "-", IF((F151-H151)/H151&lt;10, (F151-H151)/H151, "&gt;999%"))</f>
        <v>2.5</v>
      </c>
    </row>
    <row r="152" spans="1:11" x14ac:dyDescent="0.25">
      <c r="B152" s="138"/>
      <c r="D152" s="138"/>
      <c r="F152" s="138"/>
      <c r="H152" s="138"/>
    </row>
    <row r="153" spans="1:11" ht="13" x14ac:dyDescent="0.3">
      <c r="A153" s="131" t="s">
        <v>275</v>
      </c>
      <c r="B153" s="132" t="s">
        <v>163</v>
      </c>
      <c r="C153" s="133" t="s">
        <v>164</v>
      </c>
      <c r="D153" s="132" t="s">
        <v>163</v>
      </c>
      <c r="E153" s="134" t="s">
        <v>164</v>
      </c>
      <c r="F153" s="133" t="s">
        <v>163</v>
      </c>
      <c r="G153" s="133" t="s">
        <v>164</v>
      </c>
      <c r="H153" s="132" t="s">
        <v>163</v>
      </c>
      <c r="I153" s="134" t="s">
        <v>164</v>
      </c>
      <c r="J153" s="132"/>
      <c r="K153" s="134"/>
    </row>
    <row r="154" spans="1:11" ht="14.5" x14ac:dyDescent="0.35">
      <c r="A154" s="34" t="s">
        <v>276</v>
      </c>
      <c r="B154" s="35">
        <v>0</v>
      </c>
      <c r="C154" s="135" t="str">
        <f>IF(B159=0, "-", B154/B159)</f>
        <v>-</v>
      </c>
      <c r="D154" s="35">
        <v>0</v>
      </c>
      <c r="E154" s="126">
        <f>IF(D159=0, "-", D154/D159)</f>
        <v>0</v>
      </c>
      <c r="F154" s="136">
        <v>0</v>
      </c>
      <c r="G154" s="135">
        <f>IF(F159=0, "-", F154/F159)</f>
        <v>0</v>
      </c>
      <c r="H154" s="35">
        <v>1</v>
      </c>
      <c r="I154" s="126">
        <f>IF(H159=0, "-", H154/H159)</f>
        <v>0.2</v>
      </c>
      <c r="J154" s="125" t="str">
        <f>IF(D154=0, "-", IF((B154-D154)/D154&lt;10, (B154-D154)/D154, "&gt;999%"))</f>
        <v>-</v>
      </c>
      <c r="K154" s="126">
        <f>IF(H154=0, "-", IF((F154-H154)/H154&lt;10, (F154-H154)/H154, "&gt;999%"))</f>
        <v>-1</v>
      </c>
    </row>
    <row r="155" spans="1:11" ht="14.5" x14ac:dyDescent="0.35">
      <c r="A155" s="34" t="s">
        <v>277</v>
      </c>
      <c r="B155" s="35">
        <v>0</v>
      </c>
      <c r="C155" s="135" t="str">
        <f>IF(B159=0, "-", B155/B159)</f>
        <v>-</v>
      </c>
      <c r="D155" s="35">
        <v>0</v>
      </c>
      <c r="E155" s="126">
        <f>IF(D159=0, "-", D155/D159)</f>
        <v>0</v>
      </c>
      <c r="F155" s="136">
        <v>0</v>
      </c>
      <c r="G155" s="135">
        <f>IF(F159=0, "-", F155/F159)</f>
        <v>0</v>
      </c>
      <c r="H155" s="35">
        <v>1</v>
      </c>
      <c r="I155" s="126">
        <f>IF(H159=0, "-", H155/H159)</f>
        <v>0.2</v>
      </c>
      <c r="J155" s="125" t="str">
        <f>IF(D155=0, "-", IF((B155-D155)/D155&lt;10, (B155-D155)/D155, "&gt;999%"))</f>
        <v>-</v>
      </c>
      <c r="K155" s="126">
        <f>IF(H155=0, "-", IF((F155-H155)/H155&lt;10, (F155-H155)/H155, "&gt;999%"))</f>
        <v>-1</v>
      </c>
    </row>
    <row r="156" spans="1:11" ht="14.5" x14ac:dyDescent="0.35">
      <c r="A156" s="34" t="s">
        <v>278</v>
      </c>
      <c r="B156" s="35">
        <v>0</v>
      </c>
      <c r="C156" s="135" t="str">
        <f>IF(B159=0, "-", B156/B159)</f>
        <v>-</v>
      </c>
      <c r="D156" s="35">
        <v>0</v>
      </c>
      <c r="E156" s="126">
        <f>IF(D159=0, "-", D156/D159)</f>
        <v>0</v>
      </c>
      <c r="F156" s="136">
        <v>2</v>
      </c>
      <c r="G156" s="135">
        <f>IF(F159=0, "-", F156/F159)</f>
        <v>1</v>
      </c>
      <c r="H156" s="35">
        <v>0</v>
      </c>
      <c r="I156" s="126">
        <f>IF(H159=0, "-", H156/H159)</f>
        <v>0</v>
      </c>
      <c r="J156" s="125" t="str">
        <f>IF(D156=0, "-", IF((B156-D156)/D156&lt;10, (B156-D156)/D156, "&gt;999%"))</f>
        <v>-</v>
      </c>
      <c r="K156" s="126" t="str">
        <f>IF(H156=0, "-", IF((F156-H156)/H156&lt;10, (F156-H156)/H156, "&gt;999%"))</f>
        <v>-</v>
      </c>
    </row>
    <row r="157" spans="1:11" ht="14.5" x14ac:dyDescent="0.35">
      <c r="A157" s="34" t="s">
        <v>279</v>
      </c>
      <c r="B157" s="35">
        <v>0</v>
      </c>
      <c r="C157" s="135" t="str">
        <f>IF(B159=0, "-", B157/B159)</f>
        <v>-</v>
      </c>
      <c r="D157" s="35">
        <v>1</v>
      </c>
      <c r="E157" s="126">
        <f>IF(D159=0, "-", D157/D159)</f>
        <v>1</v>
      </c>
      <c r="F157" s="136">
        <v>0</v>
      </c>
      <c r="G157" s="135">
        <f>IF(F159=0, "-", F157/F159)</f>
        <v>0</v>
      </c>
      <c r="H157" s="35">
        <v>3</v>
      </c>
      <c r="I157" s="126">
        <f>IF(H159=0, "-", H157/H159)</f>
        <v>0.6</v>
      </c>
      <c r="J157" s="125">
        <f>IF(D157=0, "-", IF((B157-D157)/D157&lt;10, (B157-D157)/D157, "&gt;999%"))</f>
        <v>-1</v>
      </c>
      <c r="K157" s="126">
        <f>IF(H157=0, "-", IF((F157-H157)/H157&lt;10, (F157-H157)/H157, "&gt;999%"))</f>
        <v>-1</v>
      </c>
    </row>
    <row r="158" spans="1:11" x14ac:dyDescent="0.25">
      <c r="A158" s="137"/>
      <c r="B158" s="40"/>
      <c r="D158" s="40"/>
      <c r="E158" s="44"/>
      <c r="F158" s="138"/>
      <c r="H158" s="40"/>
      <c r="I158" s="44"/>
      <c r="J158" s="43"/>
      <c r="K158" s="44"/>
    </row>
    <row r="159" spans="1:11" s="52" customFormat="1" ht="13" x14ac:dyDescent="0.3">
      <c r="A159" s="139" t="s">
        <v>280</v>
      </c>
      <c r="B159" s="46">
        <f>SUM(B154:B158)</f>
        <v>0</v>
      </c>
      <c r="C159" s="140">
        <f>B159/4991</f>
        <v>0</v>
      </c>
      <c r="D159" s="46">
        <f>SUM(D154:D158)</f>
        <v>1</v>
      </c>
      <c r="E159" s="141">
        <f>D159/6927</f>
        <v>1.4436263894903998E-4</v>
      </c>
      <c r="F159" s="128">
        <f>SUM(F154:F158)</f>
        <v>2</v>
      </c>
      <c r="G159" s="142">
        <f>F159/14607</f>
        <v>1.3692065448072841E-4</v>
      </c>
      <c r="H159" s="46">
        <f>SUM(H154:H158)</f>
        <v>5</v>
      </c>
      <c r="I159" s="141">
        <f>H159/17352</f>
        <v>2.8815122176118027E-4</v>
      </c>
      <c r="J159" s="49">
        <f>IF(D159=0, "-", IF((B159-D159)/D159&lt;10, (B159-D159)/D159, "&gt;999%"))</f>
        <v>-1</v>
      </c>
      <c r="K159" s="50">
        <f>IF(H159=0, "-", IF((F159-H159)/H159&lt;10, (F159-H159)/H159, "&gt;999%"))</f>
        <v>-0.6</v>
      </c>
    </row>
    <row r="160" spans="1:11" x14ac:dyDescent="0.25">
      <c r="B160" s="138"/>
      <c r="D160" s="138"/>
      <c r="F160" s="138"/>
      <c r="H160" s="138"/>
    </row>
    <row r="161" spans="1:11" s="52" customFormat="1" ht="13" x14ac:dyDescent="0.3">
      <c r="A161" s="139" t="s">
        <v>281</v>
      </c>
      <c r="B161" s="46">
        <v>1</v>
      </c>
      <c r="C161" s="140">
        <f>B161/4991</f>
        <v>2.0036064916850331E-4</v>
      </c>
      <c r="D161" s="46">
        <v>1</v>
      </c>
      <c r="E161" s="141">
        <f>D161/6927</f>
        <v>1.4436263894903998E-4</v>
      </c>
      <c r="F161" s="128">
        <v>9</v>
      </c>
      <c r="G161" s="142">
        <f>F161/14607</f>
        <v>6.1614294516327791E-4</v>
      </c>
      <c r="H161" s="46">
        <v>7</v>
      </c>
      <c r="I161" s="141">
        <f>H161/17352</f>
        <v>4.0341171046565235E-4</v>
      </c>
      <c r="J161" s="49">
        <f>IF(D161=0, "-", IF((B161-D161)/D161&lt;10, (B161-D161)/D161, "&gt;999%"))</f>
        <v>0</v>
      </c>
      <c r="K161" s="50">
        <f>IF(H161=0, "-", IF((F161-H161)/H161&lt;10, (F161-H161)/H161, "&gt;999%"))</f>
        <v>0.2857142857142857</v>
      </c>
    </row>
    <row r="162" spans="1:11" x14ac:dyDescent="0.25">
      <c r="B162" s="138"/>
      <c r="D162" s="138"/>
      <c r="F162" s="138"/>
      <c r="H162" s="138"/>
    </row>
    <row r="163" spans="1:11" ht="15.5" x14ac:dyDescent="0.35">
      <c r="A163" s="129" t="s">
        <v>33</v>
      </c>
      <c r="B163" s="22" t="s">
        <v>4</v>
      </c>
      <c r="C163" s="25"/>
      <c r="D163" s="25"/>
      <c r="E163" s="23"/>
      <c r="F163" s="22" t="s">
        <v>161</v>
      </c>
      <c r="G163" s="25"/>
      <c r="H163" s="25"/>
      <c r="I163" s="23"/>
      <c r="J163" s="22" t="s">
        <v>162</v>
      </c>
      <c r="K163" s="23"/>
    </row>
    <row r="164" spans="1:11" ht="13" x14ac:dyDescent="0.3">
      <c r="A164" s="30"/>
      <c r="B164" s="22">
        <f>VALUE(RIGHT($B$2, 4))</f>
        <v>2020</v>
      </c>
      <c r="C164" s="23"/>
      <c r="D164" s="22">
        <f>B164-1</f>
        <v>2019</v>
      </c>
      <c r="E164" s="130"/>
      <c r="F164" s="22">
        <f>B164</f>
        <v>2020</v>
      </c>
      <c r="G164" s="130"/>
      <c r="H164" s="22">
        <f>D164</f>
        <v>2019</v>
      </c>
      <c r="I164" s="130"/>
      <c r="J164" s="27" t="s">
        <v>8</v>
      </c>
      <c r="K164" s="28" t="s">
        <v>5</v>
      </c>
    </row>
    <row r="165" spans="1:11" ht="13" x14ac:dyDescent="0.3">
      <c r="A165" s="131" t="s">
        <v>282</v>
      </c>
      <c r="B165" s="132" t="s">
        <v>163</v>
      </c>
      <c r="C165" s="133" t="s">
        <v>164</v>
      </c>
      <c r="D165" s="132" t="s">
        <v>163</v>
      </c>
      <c r="E165" s="134" t="s">
        <v>164</v>
      </c>
      <c r="F165" s="133" t="s">
        <v>163</v>
      </c>
      <c r="G165" s="133" t="s">
        <v>164</v>
      </c>
      <c r="H165" s="132" t="s">
        <v>163</v>
      </c>
      <c r="I165" s="134" t="s">
        <v>164</v>
      </c>
      <c r="J165" s="132"/>
      <c r="K165" s="134"/>
    </row>
    <row r="166" spans="1:11" ht="14.5" x14ac:dyDescent="0.35">
      <c r="A166" s="34" t="s">
        <v>283</v>
      </c>
      <c r="B166" s="35">
        <v>2</v>
      </c>
      <c r="C166" s="135">
        <f>IF(B174=0, "-", B166/B174)</f>
        <v>6.6666666666666666E-2</v>
      </c>
      <c r="D166" s="35">
        <v>2</v>
      </c>
      <c r="E166" s="126">
        <f>IF(D174=0, "-", D166/D174)</f>
        <v>5.5555555555555552E-2</v>
      </c>
      <c r="F166" s="136">
        <v>11</v>
      </c>
      <c r="G166" s="135">
        <f>IF(F174=0, "-", F166/F174)</f>
        <v>0.11702127659574468</v>
      </c>
      <c r="H166" s="35">
        <v>12</v>
      </c>
      <c r="I166" s="126">
        <f>IF(H174=0, "-", H166/H174)</f>
        <v>0.12</v>
      </c>
      <c r="J166" s="125">
        <f t="shared" ref="J166:J172" si="12">IF(D166=0, "-", IF((B166-D166)/D166&lt;10, (B166-D166)/D166, "&gt;999%"))</f>
        <v>0</v>
      </c>
      <c r="K166" s="126">
        <f t="shared" ref="K166:K172" si="13">IF(H166=0, "-", IF((F166-H166)/H166&lt;10, (F166-H166)/H166, "&gt;999%"))</f>
        <v>-8.3333333333333329E-2</v>
      </c>
    </row>
    <row r="167" spans="1:11" ht="14.5" x14ac:dyDescent="0.35">
      <c r="A167" s="34" t="s">
        <v>284</v>
      </c>
      <c r="B167" s="35">
        <v>4</v>
      </c>
      <c r="C167" s="135">
        <f>IF(B174=0, "-", B167/B174)</f>
        <v>0.13333333333333333</v>
      </c>
      <c r="D167" s="35">
        <v>3</v>
      </c>
      <c r="E167" s="126">
        <f>IF(D174=0, "-", D167/D174)</f>
        <v>8.3333333333333329E-2</v>
      </c>
      <c r="F167" s="136">
        <v>8</v>
      </c>
      <c r="G167" s="135">
        <f>IF(F174=0, "-", F167/F174)</f>
        <v>8.5106382978723402E-2</v>
      </c>
      <c r="H167" s="35">
        <v>10</v>
      </c>
      <c r="I167" s="126">
        <f>IF(H174=0, "-", H167/H174)</f>
        <v>0.1</v>
      </c>
      <c r="J167" s="125">
        <f t="shared" si="12"/>
        <v>0.33333333333333331</v>
      </c>
      <c r="K167" s="126">
        <f t="shared" si="13"/>
        <v>-0.2</v>
      </c>
    </row>
    <row r="168" spans="1:11" ht="14.5" x14ac:dyDescent="0.35">
      <c r="A168" s="34" t="s">
        <v>285</v>
      </c>
      <c r="B168" s="35">
        <v>19</v>
      </c>
      <c r="C168" s="135">
        <f>IF(B174=0, "-", B168/B174)</f>
        <v>0.6333333333333333</v>
      </c>
      <c r="D168" s="35">
        <v>22</v>
      </c>
      <c r="E168" s="126">
        <f>IF(D174=0, "-", D168/D174)</f>
        <v>0.61111111111111116</v>
      </c>
      <c r="F168" s="136">
        <v>57</v>
      </c>
      <c r="G168" s="135">
        <f>IF(F174=0, "-", F168/F174)</f>
        <v>0.6063829787234043</v>
      </c>
      <c r="H168" s="35">
        <v>48</v>
      </c>
      <c r="I168" s="126">
        <f>IF(H174=0, "-", H168/H174)</f>
        <v>0.48</v>
      </c>
      <c r="J168" s="125">
        <f t="shared" si="12"/>
        <v>-0.13636363636363635</v>
      </c>
      <c r="K168" s="126">
        <f t="shared" si="13"/>
        <v>0.1875</v>
      </c>
    </row>
    <row r="169" spans="1:11" ht="14.5" x14ac:dyDescent="0.35">
      <c r="A169" s="34" t="s">
        <v>286</v>
      </c>
      <c r="B169" s="35">
        <v>1</v>
      </c>
      <c r="C169" s="135">
        <f>IF(B174=0, "-", B169/B174)</f>
        <v>3.3333333333333333E-2</v>
      </c>
      <c r="D169" s="35">
        <v>5</v>
      </c>
      <c r="E169" s="126">
        <f>IF(D174=0, "-", D169/D174)</f>
        <v>0.1388888888888889</v>
      </c>
      <c r="F169" s="136">
        <v>3</v>
      </c>
      <c r="G169" s="135">
        <f>IF(F174=0, "-", F169/F174)</f>
        <v>3.1914893617021274E-2</v>
      </c>
      <c r="H169" s="35">
        <v>12</v>
      </c>
      <c r="I169" s="126">
        <f>IF(H174=0, "-", H169/H174)</f>
        <v>0.12</v>
      </c>
      <c r="J169" s="125">
        <f t="shared" si="12"/>
        <v>-0.8</v>
      </c>
      <c r="K169" s="126">
        <f t="shared" si="13"/>
        <v>-0.75</v>
      </c>
    </row>
    <row r="170" spans="1:11" ht="14.5" x14ac:dyDescent="0.35">
      <c r="A170" s="34" t="s">
        <v>287</v>
      </c>
      <c r="B170" s="35">
        <v>4</v>
      </c>
      <c r="C170" s="135">
        <f>IF(B174=0, "-", B170/B174)</f>
        <v>0.13333333333333333</v>
      </c>
      <c r="D170" s="35">
        <v>2</v>
      </c>
      <c r="E170" s="126">
        <f>IF(D174=0, "-", D170/D174)</f>
        <v>5.5555555555555552E-2</v>
      </c>
      <c r="F170" s="136">
        <v>8</v>
      </c>
      <c r="G170" s="135">
        <f>IF(F174=0, "-", F170/F174)</f>
        <v>8.5106382978723402E-2</v>
      </c>
      <c r="H170" s="35">
        <v>11</v>
      </c>
      <c r="I170" s="126">
        <f>IF(H174=0, "-", H170/H174)</f>
        <v>0.11</v>
      </c>
      <c r="J170" s="125">
        <f t="shared" si="12"/>
        <v>1</v>
      </c>
      <c r="K170" s="126">
        <f t="shared" si="13"/>
        <v>-0.27272727272727271</v>
      </c>
    </row>
    <row r="171" spans="1:11" ht="14.5" x14ac:dyDescent="0.35">
      <c r="A171" s="34" t="s">
        <v>288</v>
      </c>
      <c r="B171" s="35">
        <v>0</v>
      </c>
      <c r="C171" s="135">
        <f>IF(B174=0, "-", B171/B174)</f>
        <v>0</v>
      </c>
      <c r="D171" s="35">
        <v>1</v>
      </c>
      <c r="E171" s="126">
        <f>IF(D174=0, "-", D171/D174)</f>
        <v>2.7777777777777776E-2</v>
      </c>
      <c r="F171" s="136">
        <v>4</v>
      </c>
      <c r="G171" s="135">
        <f>IF(F174=0, "-", F171/F174)</f>
        <v>4.2553191489361701E-2</v>
      </c>
      <c r="H171" s="35">
        <v>2</v>
      </c>
      <c r="I171" s="126">
        <f>IF(H174=0, "-", H171/H174)</f>
        <v>0.02</v>
      </c>
      <c r="J171" s="125">
        <f t="shared" si="12"/>
        <v>-1</v>
      </c>
      <c r="K171" s="126">
        <f t="shared" si="13"/>
        <v>1</v>
      </c>
    </row>
    <row r="172" spans="1:11" ht="14.5" x14ac:dyDescent="0.35">
      <c r="A172" s="34" t="s">
        <v>289</v>
      </c>
      <c r="B172" s="35">
        <v>0</v>
      </c>
      <c r="C172" s="135">
        <f>IF(B174=0, "-", B172/B174)</f>
        <v>0</v>
      </c>
      <c r="D172" s="35">
        <v>1</v>
      </c>
      <c r="E172" s="126">
        <f>IF(D174=0, "-", D172/D174)</f>
        <v>2.7777777777777776E-2</v>
      </c>
      <c r="F172" s="136">
        <v>3</v>
      </c>
      <c r="G172" s="135">
        <f>IF(F174=0, "-", F172/F174)</f>
        <v>3.1914893617021274E-2</v>
      </c>
      <c r="H172" s="35">
        <v>5</v>
      </c>
      <c r="I172" s="126">
        <f>IF(H174=0, "-", H172/H174)</f>
        <v>0.05</v>
      </c>
      <c r="J172" s="125">
        <f t="shared" si="12"/>
        <v>-1</v>
      </c>
      <c r="K172" s="126">
        <f t="shared" si="13"/>
        <v>-0.4</v>
      </c>
    </row>
    <row r="173" spans="1:11" x14ac:dyDescent="0.25">
      <c r="A173" s="137"/>
      <c r="B173" s="40"/>
      <c r="D173" s="40"/>
      <c r="E173" s="44"/>
      <c r="F173" s="138"/>
      <c r="H173" s="40"/>
      <c r="I173" s="44"/>
      <c r="J173" s="43"/>
      <c r="K173" s="44"/>
    </row>
    <row r="174" spans="1:11" s="52" customFormat="1" ht="13" x14ac:dyDescent="0.3">
      <c r="A174" s="139" t="s">
        <v>290</v>
      </c>
      <c r="B174" s="46">
        <f>SUM(B166:B173)</f>
        <v>30</v>
      </c>
      <c r="C174" s="140">
        <f>B174/4991</f>
        <v>6.0108194750550991E-3</v>
      </c>
      <c r="D174" s="46">
        <f>SUM(D166:D173)</f>
        <v>36</v>
      </c>
      <c r="E174" s="141">
        <f>D174/6927</f>
        <v>5.1970550021654396E-3</v>
      </c>
      <c r="F174" s="128">
        <f>SUM(F166:F173)</f>
        <v>94</v>
      </c>
      <c r="G174" s="142">
        <f>F174/14607</f>
        <v>6.4352707605942359E-3</v>
      </c>
      <c r="H174" s="46">
        <f>SUM(H166:H173)</f>
        <v>100</v>
      </c>
      <c r="I174" s="141">
        <f>H174/17352</f>
        <v>5.7630244352236057E-3</v>
      </c>
      <c r="J174" s="49">
        <f>IF(D174=0, "-", IF((B174-D174)/D174&lt;10, (B174-D174)/D174, "&gt;999%"))</f>
        <v>-0.16666666666666666</v>
      </c>
      <c r="K174" s="50">
        <f>IF(H174=0, "-", IF((F174-H174)/H174&lt;10, (F174-H174)/H174, "&gt;999%"))</f>
        <v>-0.06</v>
      </c>
    </row>
    <row r="175" spans="1:11" x14ac:dyDescent="0.25">
      <c r="B175" s="138"/>
      <c r="D175" s="138"/>
      <c r="F175" s="138"/>
      <c r="H175" s="138"/>
    </row>
    <row r="176" spans="1:11" ht="13" x14ac:dyDescent="0.3">
      <c r="A176" s="131" t="s">
        <v>291</v>
      </c>
      <c r="B176" s="132" t="s">
        <v>163</v>
      </c>
      <c r="C176" s="133" t="s">
        <v>164</v>
      </c>
      <c r="D176" s="132" t="s">
        <v>163</v>
      </c>
      <c r="E176" s="134" t="s">
        <v>164</v>
      </c>
      <c r="F176" s="133" t="s">
        <v>163</v>
      </c>
      <c r="G176" s="133" t="s">
        <v>164</v>
      </c>
      <c r="H176" s="132" t="s">
        <v>163</v>
      </c>
      <c r="I176" s="134" t="s">
        <v>164</v>
      </c>
      <c r="J176" s="132"/>
      <c r="K176" s="134"/>
    </row>
    <row r="177" spans="1:11" ht="14.5" x14ac:dyDescent="0.35">
      <c r="A177" s="34" t="s">
        <v>292</v>
      </c>
      <c r="B177" s="35">
        <v>0</v>
      </c>
      <c r="C177" s="135">
        <f>IF(B182=0, "-", B177/B182)</f>
        <v>0</v>
      </c>
      <c r="D177" s="35">
        <v>0</v>
      </c>
      <c r="E177" s="126">
        <f>IF(D182=0, "-", D177/D182)</f>
        <v>0</v>
      </c>
      <c r="F177" s="136">
        <v>0</v>
      </c>
      <c r="G177" s="135">
        <f>IF(F182=0, "-", F177/F182)</f>
        <v>0</v>
      </c>
      <c r="H177" s="35">
        <v>1</v>
      </c>
      <c r="I177" s="126">
        <f>IF(H182=0, "-", H177/H182)</f>
        <v>0.1111111111111111</v>
      </c>
      <c r="J177" s="125" t="str">
        <f>IF(D177=0, "-", IF((B177-D177)/D177&lt;10, (B177-D177)/D177, "&gt;999%"))</f>
        <v>-</v>
      </c>
      <c r="K177" s="126">
        <f>IF(H177=0, "-", IF((F177-H177)/H177&lt;10, (F177-H177)/H177, "&gt;999%"))</f>
        <v>-1</v>
      </c>
    </row>
    <row r="178" spans="1:11" ht="14.5" x14ac:dyDescent="0.35">
      <c r="A178" s="34" t="s">
        <v>293</v>
      </c>
      <c r="B178" s="35">
        <v>0</v>
      </c>
      <c r="C178" s="135">
        <f>IF(B182=0, "-", B178/B182)</f>
        <v>0</v>
      </c>
      <c r="D178" s="35">
        <v>2</v>
      </c>
      <c r="E178" s="126">
        <f>IF(D182=0, "-", D178/D182)</f>
        <v>0.4</v>
      </c>
      <c r="F178" s="136">
        <v>1</v>
      </c>
      <c r="G178" s="135">
        <f>IF(F182=0, "-", F178/F182)</f>
        <v>0.1</v>
      </c>
      <c r="H178" s="35">
        <v>3</v>
      </c>
      <c r="I178" s="126">
        <f>IF(H182=0, "-", H178/H182)</f>
        <v>0.33333333333333331</v>
      </c>
      <c r="J178" s="125">
        <f>IF(D178=0, "-", IF((B178-D178)/D178&lt;10, (B178-D178)/D178, "&gt;999%"))</f>
        <v>-1</v>
      </c>
      <c r="K178" s="126">
        <f>IF(H178=0, "-", IF((F178-H178)/H178&lt;10, (F178-H178)/H178, "&gt;999%"))</f>
        <v>-0.66666666666666663</v>
      </c>
    </row>
    <row r="179" spans="1:11" ht="14.5" x14ac:dyDescent="0.35">
      <c r="A179" s="34" t="s">
        <v>294</v>
      </c>
      <c r="B179" s="35">
        <v>1</v>
      </c>
      <c r="C179" s="135">
        <f>IF(B182=0, "-", B179/B182)</f>
        <v>0.33333333333333331</v>
      </c>
      <c r="D179" s="35">
        <v>3</v>
      </c>
      <c r="E179" s="126">
        <f>IF(D182=0, "-", D179/D182)</f>
        <v>0.6</v>
      </c>
      <c r="F179" s="136">
        <v>2</v>
      </c>
      <c r="G179" s="135">
        <f>IF(F182=0, "-", F179/F182)</f>
        <v>0.2</v>
      </c>
      <c r="H179" s="35">
        <v>5</v>
      </c>
      <c r="I179" s="126">
        <f>IF(H182=0, "-", H179/H182)</f>
        <v>0.55555555555555558</v>
      </c>
      <c r="J179" s="125">
        <f>IF(D179=0, "-", IF((B179-D179)/D179&lt;10, (B179-D179)/D179, "&gt;999%"))</f>
        <v>-0.66666666666666663</v>
      </c>
      <c r="K179" s="126">
        <f>IF(H179=0, "-", IF((F179-H179)/H179&lt;10, (F179-H179)/H179, "&gt;999%"))</f>
        <v>-0.6</v>
      </c>
    </row>
    <row r="180" spans="1:11" ht="14.5" x14ac:dyDescent="0.35">
      <c r="A180" s="34" t="s">
        <v>295</v>
      </c>
      <c r="B180" s="35">
        <v>2</v>
      </c>
      <c r="C180" s="135">
        <f>IF(B182=0, "-", B180/B182)</f>
        <v>0.66666666666666663</v>
      </c>
      <c r="D180" s="35">
        <v>0</v>
      </c>
      <c r="E180" s="126">
        <f>IF(D182=0, "-", D180/D182)</f>
        <v>0</v>
      </c>
      <c r="F180" s="136">
        <v>7</v>
      </c>
      <c r="G180" s="135">
        <f>IF(F182=0, "-", F180/F182)</f>
        <v>0.7</v>
      </c>
      <c r="H180" s="35">
        <v>0</v>
      </c>
      <c r="I180" s="126">
        <f>IF(H182=0, "-", H180/H182)</f>
        <v>0</v>
      </c>
      <c r="J180" s="125" t="str">
        <f>IF(D180=0, "-", IF((B180-D180)/D180&lt;10, (B180-D180)/D180, "&gt;999%"))</f>
        <v>-</v>
      </c>
      <c r="K180" s="126" t="str">
        <f>IF(H180=0, "-", IF((F180-H180)/H180&lt;10, (F180-H180)/H180, "&gt;999%"))</f>
        <v>-</v>
      </c>
    </row>
    <row r="181" spans="1:11" x14ac:dyDescent="0.25">
      <c r="A181" s="137"/>
      <c r="B181" s="40"/>
      <c r="D181" s="40"/>
      <c r="E181" s="44"/>
      <c r="F181" s="138"/>
      <c r="H181" s="40"/>
      <c r="I181" s="44"/>
      <c r="J181" s="43"/>
      <c r="K181" s="44"/>
    </row>
    <row r="182" spans="1:11" s="52" customFormat="1" ht="13" x14ac:dyDescent="0.3">
      <c r="A182" s="139" t="s">
        <v>296</v>
      </c>
      <c r="B182" s="46">
        <f>SUM(B177:B181)</f>
        <v>3</v>
      </c>
      <c r="C182" s="140">
        <f>B182/4991</f>
        <v>6.0108194750550987E-4</v>
      </c>
      <c r="D182" s="46">
        <f>SUM(D177:D181)</f>
        <v>5</v>
      </c>
      <c r="E182" s="141">
        <f>D182/6927</f>
        <v>7.2181319474519997E-4</v>
      </c>
      <c r="F182" s="128">
        <f>SUM(F177:F181)</f>
        <v>10</v>
      </c>
      <c r="G182" s="142">
        <f>F182/14607</f>
        <v>6.8460327240364206E-4</v>
      </c>
      <c r="H182" s="46">
        <f>SUM(H177:H181)</f>
        <v>9</v>
      </c>
      <c r="I182" s="141">
        <f>H182/17352</f>
        <v>5.1867219917012448E-4</v>
      </c>
      <c r="J182" s="49">
        <f>IF(D182=0, "-", IF((B182-D182)/D182&lt;10, (B182-D182)/D182, "&gt;999%"))</f>
        <v>-0.4</v>
      </c>
      <c r="K182" s="50">
        <f>IF(H182=0, "-", IF((F182-H182)/H182&lt;10, (F182-H182)/H182, "&gt;999%"))</f>
        <v>0.1111111111111111</v>
      </c>
    </row>
    <row r="183" spans="1:11" x14ac:dyDescent="0.25">
      <c r="B183" s="138"/>
      <c r="D183" s="138"/>
      <c r="F183" s="138"/>
      <c r="H183" s="138"/>
    </row>
    <row r="184" spans="1:11" s="52" customFormat="1" ht="13" x14ac:dyDescent="0.3">
      <c r="A184" s="139" t="s">
        <v>297</v>
      </c>
      <c r="B184" s="46">
        <v>33</v>
      </c>
      <c r="C184" s="140">
        <f>B184/4991</f>
        <v>6.6119014225606088E-3</v>
      </c>
      <c r="D184" s="46">
        <v>41</v>
      </c>
      <c r="E184" s="141">
        <f>D184/6927</f>
        <v>5.9188681969106396E-3</v>
      </c>
      <c r="F184" s="128">
        <v>104</v>
      </c>
      <c r="G184" s="142">
        <f>F184/14607</f>
        <v>7.1198740329978779E-3</v>
      </c>
      <c r="H184" s="46">
        <v>109</v>
      </c>
      <c r="I184" s="141">
        <f>H184/17352</f>
        <v>6.2816966343937301E-3</v>
      </c>
      <c r="J184" s="49">
        <f>IF(D184=0, "-", IF((B184-D184)/D184&lt;10, (B184-D184)/D184, "&gt;999%"))</f>
        <v>-0.1951219512195122</v>
      </c>
      <c r="K184" s="50">
        <f>IF(H184=0, "-", IF((F184-H184)/H184&lt;10, (F184-H184)/H184, "&gt;999%"))</f>
        <v>-4.5871559633027525E-2</v>
      </c>
    </row>
    <row r="185" spans="1:11" x14ac:dyDescent="0.25">
      <c r="B185" s="138"/>
      <c r="D185" s="138"/>
      <c r="F185" s="138"/>
      <c r="H185" s="138"/>
    </row>
    <row r="186" spans="1:11" ht="15.5" x14ac:dyDescent="0.35">
      <c r="A186" s="129" t="s">
        <v>34</v>
      </c>
      <c r="B186" s="22" t="s">
        <v>4</v>
      </c>
      <c r="C186" s="25"/>
      <c r="D186" s="25"/>
      <c r="E186" s="23"/>
      <c r="F186" s="22" t="s">
        <v>161</v>
      </c>
      <c r="G186" s="25"/>
      <c r="H186" s="25"/>
      <c r="I186" s="23"/>
      <c r="J186" s="22" t="s">
        <v>162</v>
      </c>
      <c r="K186" s="23"/>
    </row>
    <row r="187" spans="1:11" ht="13" x14ac:dyDescent="0.3">
      <c r="A187" s="30"/>
      <c r="B187" s="22">
        <f>VALUE(RIGHT($B$2, 4))</f>
        <v>2020</v>
      </c>
      <c r="C187" s="23"/>
      <c r="D187" s="22">
        <f>B187-1</f>
        <v>2019</v>
      </c>
      <c r="E187" s="130"/>
      <c r="F187" s="22">
        <f>B187</f>
        <v>2020</v>
      </c>
      <c r="G187" s="130"/>
      <c r="H187" s="22">
        <f>D187</f>
        <v>2019</v>
      </c>
      <c r="I187" s="130"/>
      <c r="J187" s="27" t="s">
        <v>8</v>
      </c>
      <c r="K187" s="28" t="s">
        <v>5</v>
      </c>
    </row>
    <row r="188" spans="1:11" ht="13" x14ac:dyDescent="0.3">
      <c r="A188" s="131" t="s">
        <v>298</v>
      </c>
      <c r="B188" s="132" t="s">
        <v>163</v>
      </c>
      <c r="C188" s="133" t="s">
        <v>164</v>
      </c>
      <c r="D188" s="132" t="s">
        <v>163</v>
      </c>
      <c r="E188" s="134" t="s">
        <v>164</v>
      </c>
      <c r="F188" s="133" t="s">
        <v>163</v>
      </c>
      <c r="G188" s="133" t="s">
        <v>164</v>
      </c>
      <c r="H188" s="132" t="s">
        <v>163</v>
      </c>
      <c r="I188" s="134" t="s">
        <v>164</v>
      </c>
      <c r="J188" s="132"/>
      <c r="K188" s="134"/>
    </row>
    <row r="189" spans="1:11" ht="14.5" x14ac:dyDescent="0.35">
      <c r="A189" s="34" t="s">
        <v>299</v>
      </c>
      <c r="B189" s="35">
        <v>1</v>
      </c>
      <c r="C189" s="135">
        <f>IF(B200=0, "-", B189/B200)</f>
        <v>2.7027027027027029E-2</v>
      </c>
      <c r="D189" s="35">
        <v>0</v>
      </c>
      <c r="E189" s="126">
        <f>IF(D200=0, "-", D189/D200)</f>
        <v>0</v>
      </c>
      <c r="F189" s="136">
        <v>2</v>
      </c>
      <c r="G189" s="135">
        <f>IF(F200=0, "-", F189/F200)</f>
        <v>1.8181818181818181E-2</v>
      </c>
      <c r="H189" s="35">
        <v>1</v>
      </c>
      <c r="I189" s="126">
        <f>IF(H200=0, "-", H189/H200)</f>
        <v>8.9285714285714281E-3</v>
      </c>
      <c r="J189" s="125" t="str">
        <f t="shared" ref="J189:J198" si="14">IF(D189=0, "-", IF((B189-D189)/D189&lt;10, (B189-D189)/D189, "&gt;999%"))</f>
        <v>-</v>
      </c>
      <c r="K189" s="126">
        <f t="shared" ref="K189:K198" si="15">IF(H189=0, "-", IF((F189-H189)/H189&lt;10, (F189-H189)/H189, "&gt;999%"))</f>
        <v>1</v>
      </c>
    </row>
    <row r="190" spans="1:11" ht="14.5" x14ac:dyDescent="0.35">
      <c r="A190" s="34" t="s">
        <v>300</v>
      </c>
      <c r="B190" s="35">
        <v>3</v>
      </c>
      <c r="C190" s="135">
        <f>IF(B200=0, "-", B190/B200)</f>
        <v>8.1081081081081086E-2</v>
      </c>
      <c r="D190" s="35">
        <v>2</v>
      </c>
      <c r="E190" s="126">
        <f>IF(D200=0, "-", D190/D200)</f>
        <v>6.0606060606060608E-2</v>
      </c>
      <c r="F190" s="136">
        <v>5</v>
      </c>
      <c r="G190" s="135">
        <f>IF(F200=0, "-", F190/F200)</f>
        <v>4.5454545454545456E-2</v>
      </c>
      <c r="H190" s="35">
        <v>3</v>
      </c>
      <c r="I190" s="126">
        <f>IF(H200=0, "-", H190/H200)</f>
        <v>2.6785714285714284E-2</v>
      </c>
      <c r="J190" s="125">
        <f t="shared" si="14"/>
        <v>0.5</v>
      </c>
      <c r="K190" s="126">
        <f t="shared" si="15"/>
        <v>0.66666666666666663</v>
      </c>
    </row>
    <row r="191" spans="1:11" ht="14.5" x14ac:dyDescent="0.35">
      <c r="A191" s="34" t="s">
        <v>301</v>
      </c>
      <c r="B191" s="35">
        <v>3</v>
      </c>
      <c r="C191" s="135">
        <f>IF(B200=0, "-", B191/B200)</f>
        <v>8.1081081081081086E-2</v>
      </c>
      <c r="D191" s="35">
        <v>0</v>
      </c>
      <c r="E191" s="126">
        <f>IF(D200=0, "-", D191/D200)</f>
        <v>0</v>
      </c>
      <c r="F191" s="136">
        <v>9</v>
      </c>
      <c r="G191" s="135">
        <f>IF(F200=0, "-", F191/F200)</f>
        <v>8.1818181818181818E-2</v>
      </c>
      <c r="H191" s="35">
        <v>5</v>
      </c>
      <c r="I191" s="126">
        <f>IF(H200=0, "-", H191/H200)</f>
        <v>4.4642857142857144E-2</v>
      </c>
      <c r="J191" s="125" t="str">
        <f t="shared" si="14"/>
        <v>-</v>
      </c>
      <c r="K191" s="126">
        <f t="shared" si="15"/>
        <v>0.8</v>
      </c>
    </row>
    <row r="192" spans="1:11" ht="14.5" x14ac:dyDescent="0.35">
      <c r="A192" s="34" t="s">
        <v>302</v>
      </c>
      <c r="B192" s="35">
        <v>18</v>
      </c>
      <c r="C192" s="135">
        <f>IF(B200=0, "-", B192/B200)</f>
        <v>0.48648648648648651</v>
      </c>
      <c r="D192" s="35">
        <v>20</v>
      </c>
      <c r="E192" s="126">
        <f>IF(D200=0, "-", D192/D200)</f>
        <v>0.60606060606060608</v>
      </c>
      <c r="F192" s="136">
        <v>58</v>
      </c>
      <c r="G192" s="135">
        <f>IF(F200=0, "-", F192/F200)</f>
        <v>0.52727272727272723</v>
      </c>
      <c r="H192" s="35">
        <v>71</v>
      </c>
      <c r="I192" s="126">
        <f>IF(H200=0, "-", H192/H200)</f>
        <v>0.6339285714285714</v>
      </c>
      <c r="J192" s="125">
        <f t="shared" si="14"/>
        <v>-0.1</v>
      </c>
      <c r="K192" s="126">
        <f t="shared" si="15"/>
        <v>-0.18309859154929578</v>
      </c>
    </row>
    <row r="193" spans="1:11" ht="14.5" x14ac:dyDescent="0.35">
      <c r="A193" s="34" t="s">
        <v>303</v>
      </c>
      <c r="B193" s="35">
        <v>3</v>
      </c>
      <c r="C193" s="135">
        <f>IF(B200=0, "-", B193/B200)</f>
        <v>8.1081081081081086E-2</v>
      </c>
      <c r="D193" s="35">
        <v>0</v>
      </c>
      <c r="E193" s="126">
        <f>IF(D200=0, "-", D193/D200)</f>
        <v>0</v>
      </c>
      <c r="F193" s="136">
        <v>7</v>
      </c>
      <c r="G193" s="135">
        <f>IF(F200=0, "-", F193/F200)</f>
        <v>6.363636363636363E-2</v>
      </c>
      <c r="H193" s="35">
        <v>0</v>
      </c>
      <c r="I193" s="126">
        <f>IF(H200=0, "-", H193/H200)</f>
        <v>0</v>
      </c>
      <c r="J193" s="125" t="str">
        <f t="shared" si="14"/>
        <v>-</v>
      </c>
      <c r="K193" s="126" t="str">
        <f t="shared" si="15"/>
        <v>-</v>
      </c>
    </row>
    <row r="194" spans="1:11" ht="14.5" x14ac:dyDescent="0.35">
      <c r="A194" s="34" t="s">
        <v>304</v>
      </c>
      <c r="B194" s="35">
        <v>2</v>
      </c>
      <c r="C194" s="135">
        <f>IF(B200=0, "-", B194/B200)</f>
        <v>5.4054054054054057E-2</v>
      </c>
      <c r="D194" s="35">
        <v>6</v>
      </c>
      <c r="E194" s="126">
        <f>IF(D200=0, "-", D194/D200)</f>
        <v>0.18181818181818182</v>
      </c>
      <c r="F194" s="136">
        <v>9</v>
      </c>
      <c r="G194" s="135">
        <f>IF(F200=0, "-", F194/F200)</f>
        <v>8.1818181818181818E-2</v>
      </c>
      <c r="H194" s="35">
        <v>13</v>
      </c>
      <c r="I194" s="126">
        <f>IF(H200=0, "-", H194/H200)</f>
        <v>0.11607142857142858</v>
      </c>
      <c r="J194" s="125">
        <f t="shared" si="14"/>
        <v>-0.66666666666666663</v>
      </c>
      <c r="K194" s="126">
        <f t="shared" si="15"/>
        <v>-0.30769230769230771</v>
      </c>
    </row>
    <row r="195" spans="1:11" ht="14.5" x14ac:dyDescent="0.35">
      <c r="A195" s="34" t="s">
        <v>305</v>
      </c>
      <c r="B195" s="35">
        <v>3</v>
      </c>
      <c r="C195" s="135">
        <f>IF(B200=0, "-", B195/B200)</f>
        <v>8.1081081081081086E-2</v>
      </c>
      <c r="D195" s="35">
        <v>0</v>
      </c>
      <c r="E195" s="126">
        <f>IF(D200=0, "-", D195/D200)</f>
        <v>0</v>
      </c>
      <c r="F195" s="136">
        <v>3</v>
      </c>
      <c r="G195" s="135">
        <f>IF(F200=0, "-", F195/F200)</f>
        <v>2.7272727272727271E-2</v>
      </c>
      <c r="H195" s="35">
        <v>1</v>
      </c>
      <c r="I195" s="126">
        <f>IF(H200=0, "-", H195/H200)</f>
        <v>8.9285714285714281E-3</v>
      </c>
      <c r="J195" s="125" t="str">
        <f t="shared" si="14"/>
        <v>-</v>
      </c>
      <c r="K195" s="126">
        <f t="shared" si="15"/>
        <v>2</v>
      </c>
    </row>
    <row r="196" spans="1:11" ht="14.5" x14ac:dyDescent="0.35">
      <c r="A196" s="34" t="s">
        <v>306</v>
      </c>
      <c r="B196" s="35">
        <v>0</v>
      </c>
      <c r="C196" s="135">
        <f>IF(B200=0, "-", B196/B200)</f>
        <v>0</v>
      </c>
      <c r="D196" s="35">
        <v>2</v>
      </c>
      <c r="E196" s="126">
        <f>IF(D200=0, "-", D196/D200)</f>
        <v>6.0606060606060608E-2</v>
      </c>
      <c r="F196" s="136">
        <v>0</v>
      </c>
      <c r="G196" s="135">
        <f>IF(F200=0, "-", F196/F200)</f>
        <v>0</v>
      </c>
      <c r="H196" s="35">
        <v>5</v>
      </c>
      <c r="I196" s="126">
        <f>IF(H200=0, "-", H196/H200)</f>
        <v>4.4642857142857144E-2</v>
      </c>
      <c r="J196" s="125">
        <f t="shared" si="14"/>
        <v>-1</v>
      </c>
      <c r="K196" s="126">
        <f t="shared" si="15"/>
        <v>-1</v>
      </c>
    </row>
    <row r="197" spans="1:11" ht="14.5" x14ac:dyDescent="0.35">
      <c r="A197" s="34" t="s">
        <v>307</v>
      </c>
      <c r="B197" s="35">
        <v>1</v>
      </c>
      <c r="C197" s="135">
        <f>IF(B200=0, "-", B197/B200)</f>
        <v>2.7027027027027029E-2</v>
      </c>
      <c r="D197" s="35">
        <v>2</v>
      </c>
      <c r="E197" s="126">
        <f>IF(D200=0, "-", D197/D200)</f>
        <v>6.0606060606060608E-2</v>
      </c>
      <c r="F197" s="136">
        <v>8</v>
      </c>
      <c r="G197" s="135">
        <f>IF(F200=0, "-", F197/F200)</f>
        <v>7.2727272727272724E-2</v>
      </c>
      <c r="H197" s="35">
        <v>6</v>
      </c>
      <c r="I197" s="126">
        <f>IF(H200=0, "-", H197/H200)</f>
        <v>5.3571428571428568E-2</v>
      </c>
      <c r="J197" s="125">
        <f t="shared" si="14"/>
        <v>-0.5</v>
      </c>
      <c r="K197" s="126">
        <f t="shared" si="15"/>
        <v>0.33333333333333331</v>
      </c>
    </row>
    <row r="198" spans="1:11" ht="14.5" x14ac:dyDescent="0.35">
      <c r="A198" s="34" t="s">
        <v>308</v>
      </c>
      <c r="B198" s="35">
        <v>3</v>
      </c>
      <c r="C198" s="135">
        <f>IF(B200=0, "-", B198/B200)</f>
        <v>8.1081081081081086E-2</v>
      </c>
      <c r="D198" s="35">
        <v>1</v>
      </c>
      <c r="E198" s="126">
        <f>IF(D200=0, "-", D198/D200)</f>
        <v>3.0303030303030304E-2</v>
      </c>
      <c r="F198" s="136">
        <v>9</v>
      </c>
      <c r="G198" s="135">
        <f>IF(F200=0, "-", F198/F200)</f>
        <v>8.1818181818181818E-2</v>
      </c>
      <c r="H198" s="35">
        <v>7</v>
      </c>
      <c r="I198" s="126">
        <f>IF(H200=0, "-", H198/H200)</f>
        <v>6.25E-2</v>
      </c>
      <c r="J198" s="125">
        <f t="shared" si="14"/>
        <v>2</v>
      </c>
      <c r="K198" s="126">
        <f t="shared" si="15"/>
        <v>0.2857142857142857</v>
      </c>
    </row>
    <row r="199" spans="1:11" x14ac:dyDescent="0.25">
      <c r="A199" s="137"/>
      <c r="B199" s="40"/>
      <c r="D199" s="40"/>
      <c r="E199" s="44"/>
      <c r="F199" s="138"/>
      <c r="H199" s="40"/>
      <c r="I199" s="44"/>
      <c r="J199" s="43"/>
      <c r="K199" s="44"/>
    </row>
    <row r="200" spans="1:11" s="52" customFormat="1" ht="13" x14ac:dyDescent="0.3">
      <c r="A200" s="139" t="s">
        <v>309</v>
      </c>
      <c r="B200" s="46">
        <f>SUM(B189:B199)</f>
        <v>37</v>
      </c>
      <c r="C200" s="140">
        <f>B200/4991</f>
        <v>7.4133440192346222E-3</v>
      </c>
      <c r="D200" s="46">
        <f>SUM(D189:D199)</f>
        <v>33</v>
      </c>
      <c r="E200" s="141">
        <f>D200/6927</f>
        <v>4.7639670853183193E-3</v>
      </c>
      <c r="F200" s="128">
        <f>SUM(F189:F199)</f>
        <v>110</v>
      </c>
      <c r="G200" s="142">
        <f>F200/14607</f>
        <v>7.5306359964400632E-3</v>
      </c>
      <c r="H200" s="46">
        <f>SUM(H189:H199)</f>
        <v>112</v>
      </c>
      <c r="I200" s="141">
        <f>H200/17352</f>
        <v>6.4545873674504376E-3</v>
      </c>
      <c r="J200" s="49">
        <f>IF(D200=0, "-", IF((B200-D200)/D200&lt;10, (B200-D200)/D200, "&gt;999%"))</f>
        <v>0.12121212121212122</v>
      </c>
      <c r="K200" s="50">
        <f>IF(H200=0, "-", IF((F200-H200)/H200&lt;10, (F200-H200)/H200, "&gt;999%"))</f>
        <v>-1.7857142857142856E-2</v>
      </c>
    </row>
    <row r="201" spans="1:11" x14ac:dyDescent="0.25">
      <c r="B201" s="138"/>
      <c r="D201" s="138"/>
      <c r="F201" s="138"/>
      <c r="H201" s="138"/>
    </row>
    <row r="202" spans="1:11" ht="13" x14ac:dyDescent="0.3">
      <c r="A202" s="131" t="s">
        <v>310</v>
      </c>
      <c r="B202" s="132" t="s">
        <v>163</v>
      </c>
      <c r="C202" s="133" t="s">
        <v>164</v>
      </c>
      <c r="D202" s="132" t="s">
        <v>163</v>
      </c>
      <c r="E202" s="134" t="s">
        <v>164</v>
      </c>
      <c r="F202" s="133" t="s">
        <v>163</v>
      </c>
      <c r="G202" s="133" t="s">
        <v>164</v>
      </c>
      <c r="H202" s="132" t="s">
        <v>163</v>
      </c>
      <c r="I202" s="134" t="s">
        <v>164</v>
      </c>
      <c r="J202" s="132"/>
      <c r="K202" s="134"/>
    </row>
    <row r="203" spans="1:11" ht="14.5" x14ac:dyDescent="0.35">
      <c r="A203" s="34" t="s">
        <v>311</v>
      </c>
      <c r="B203" s="35">
        <v>0</v>
      </c>
      <c r="C203" s="135">
        <f>IF(B222=0, "-", B203/B222)</f>
        <v>0</v>
      </c>
      <c r="D203" s="35">
        <v>0</v>
      </c>
      <c r="E203" s="126">
        <f>IF(D222=0, "-", D203/D222)</f>
        <v>0</v>
      </c>
      <c r="F203" s="136">
        <v>0</v>
      </c>
      <c r="G203" s="135">
        <f>IF(F222=0, "-", F203/F222)</f>
        <v>0</v>
      </c>
      <c r="H203" s="35">
        <v>1</v>
      </c>
      <c r="I203" s="126">
        <f>IF(H222=0, "-", H203/H222)</f>
        <v>2.0408163265306121E-2</v>
      </c>
      <c r="J203" s="125" t="str">
        <f t="shared" ref="J203:J220" si="16">IF(D203=0, "-", IF((B203-D203)/D203&lt;10, (B203-D203)/D203, "&gt;999%"))</f>
        <v>-</v>
      </c>
      <c r="K203" s="126">
        <f t="shared" ref="K203:K220" si="17">IF(H203=0, "-", IF((F203-H203)/H203&lt;10, (F203-H203)/H203, "&gt;999%"))</f>
        <v>-1</v>
      </c>
    </row>
    <row r="204" spans="1:11" ht="14.5" x14ac:dyDescent="0.35">
      <c r="A204" s="34" t="s">
        <v>312</v>
      </c>
      <c r="B204" s="35">
        <v>0</v>
      </c>
      <c r="C204" s="135">
        <f>IF(B222=0, "-", B204/B222)</f>
        <v>0</v>
      </c>
      <c r="D204" s="35">
        <v>0</v>
      </c>
      <c r="E204" s="126">
        <f>IF(D222=0, "-", D204/D222)</f>
        <v>0</v>
      </c>
      <c r="F204" s="136">
        <v>0</v>
      </c>
      <c r="G204" s="135">
        <f>IF(F222=0, "-", F204/F222)</f>
        <v>0</v>
      </c>
      <c r="H204" s="35">
        <v>1</v>
      </c>
      <c r="I204" s="126">
        <f>IF(H222=0, "-", H204/H222)</f>
        <v>2.0408163265306121E-2</v>
      </c>
      <c r="J204" s="125" t="str">
        <f t="shared" si="16"/>
        <v>-</v>
      </c>
      <c r="K204" s="126">
        <f t="shared" si="17"/>
        <v>-1</v>
      </c>
    </row>
    <row r="205" spans="1:11" ht="14.5" x14ac:dyDescent="0.35">
      <c r="A205" s="34" t="s">
        <v>313</v>
      </c>
      <c r="B205" s="35">
        <v>0</v>
      </c>
      <c r="C205" s="135">
        <f>IF(B222=0, "-", B205/B222)</f>
        <v>0</v>
      </c>
      <c r="D205" s="35">
        <v>1</v>
      </c>
      <c r="E205" s="126">
        <f>IF(D222=0, "-", D205/D222)</f>
        <v>5.5555555555555552E-2</v>
      </c>
      <c r="F205" s="136">
        <v>0</v>
      </c>
      <c r="G205" s="135">
        <f>IF(F222=0, "-", F205/F222)</f>
        <v>0</v>
      </c>
      <c r="H205" s="35">
        <v>7</v>
      </c>
      <c r="I205" s="126">
        <f>IF(H222=0, "-", H205/H222)</f>
        <v>0.14285714285714285</v>
      </c>
      <c r="J205" s="125">
        <f t="shared" si="16"/>
        <v>-1</v>
      </c>
      <c r="K205" s="126">
        <f t="shared" si="17"/>
        <v>-1</v>
      </c>
    </row>
    <row r="206" spans="1:11" ht="14.5" x14ac:dyDescent="0.35">
      <c r="A206" s="34" t="s">
        <v>314</v>
      </c>
      <c r="B206" s="35">
        <v>0</v>
      </c>
      <c r="C206" s="135">
        <f>IF(B222=0, "-", B206/B222)</f>
        <v>0</v>
      </c>
      <c r="D206" s="35">
        <v>0</v>
      </c>
      <c r="E206" s="126">
        <f>IF(D222=0, "-", D206/D222)</f>
        <v>0</v>
      </c>
      <c r="F206" s="136">
        <v>1</v>
      </c>
      <c r="G206" s="135">
        <f>IF(F222=0, "-", F206/F222)</f>
        <v>3.0303030303030304E-2</v>
      </c>
      <c r="H206" s="35">
        <v>0</v>
      </c>
      <c r="I206" s="126">
        <f>IF(H222=0, "-", H206/H222)</f>
        <v>0</v>
      </c>
      <c r="J206" s="125" t="str">
        <f t="shared" si="16"/>
        <v>-</v>
      </c>
      <c r="K206" s="126" t="str">
        <f t="shared" si="17"/>
        <v>-</v>
      </c>
    </row>
    <row r="207" spans="1:11" ht="14.5" x14ac:dyDescent="0.35">
      <c r="A207" s="34" t="s">
        <v>315</v>
      </c>
      <c r="B207" s="35">
        <v>0</v>
      </c>
      <c r="C207" s="135">
        <f>IF(B222=0, "-", B207/B222)</f>
        <v>0</v>
      </c>
      <c r="D207" s="35">
        <v>0</v>
      </c>
      <c r="E207" s="126">
        <f>IF(D222=0, "-", D207/D222)</f>
        <v>0</v>
      </c>
      <c r="F207" s="136">
        <v>1</v>
      </c>
      <c r="G207" s="135">
        <f>IF(F222=0, "-", F207/F222)</f>
        <v>3.0303030303030304E-2</v>
      </c>
      <c r="H207" s="35">
        <v>7</v>
      </c>
      <c r="I207" s="126">
        <f>IF(H222=0, "-", H207/H222)</f>
        <v>0.14285714285714285</v>
      </c>
      <c r="J207" s="125" t="str">
        <f t="shared" si="16"/>
        <v>-</v>
      </c>
      <c r="K207" s="126">
        <f t="shared" si="17"/>
        <v>-0.8571428571428571</v>
      </c>
    </row>
    <row r="208" spans="1:11" ht="14.5" x14ac:dyDescent="0.35">
      <c r="A208" s="34" t="s">
        <v>316</v>
      </c>
      <c r="B208" s="35">
        <v>0</v>
      </c>
      <c r="C208" s="135">
        <f>IF(B222=0, "-", B208/B222)</f>
        <v>0</v>
      </c>
      <c r="D208" s="35">
        <v>0</v>
      </c>
      <c r="E208" s="126">
        <f>IF(D222=0, "-", D208/D222)</f>
        <v>0</v>
      </c>
      <c r="F208" s="136">
        <v>3</v>
      </c>
      <c r="G208" s="135">
        <f>IF(F222=0, "-", F208/F222)</f>
        <v>9.0909090909090912E-2</v>
      </c>
      <c r="H208" s="35">
        <v>0</v>
      </c>
      <c r="I208" s="126">
        <f>IF(H222=0, "-", H208/H222)</f>
        <v>0</v>
      </c>
      <c r="J208" s="125" t="str">
        <f t="shared" si="16"/>
        <v>-</v>
      </c>
      <c r="K208" s="126" t="str">
        <f t="shared" si="17"/>
        <v>-</v>
      </c>
    </row>
    <row r="209" spans="1:11" ht="14.5" x14ac:dyDescent="0.35">
      <c r="A209" s="34" t="s">
        <v>317</v>
      </c>
      <c r="B209" s="35">
        <v>0</v>
      </c>
      <c r="C209" s="135">
        <f>IF(B222=0, "-", B209/B222)</f>
        <v>0</v>
      </c>
      <c r="D209" s="35">
        <v>0</v>
      </c>
      <c r="E209" s="126">
        <f>IF(D222=0, "-", D209/D222)</f>
        <v>0</v>
      </c>
      <c r="F209" s="136">
        <v>0</v>
      </c>
      <c r="G209" s="135">
        <f>IF(F222=0, "-", F209/F222)</f>
        <v>0</v>
      </c>
      <c r="H209" s="35">
        <v>2</v>
      </c>
      <c r="I209" s="126">
        <f>IF(H222=0, "-", H209/H222)</f>
        <v>4.0816326530612242E-2</v>
      </c>
      <c r="J209" s="125" t="str">
        <f t="shared" si="16"/>
        <v>-</v>
      </c>
      <c r="K209" s="126">
        <f t="shared" si="17"/>
        <v>-1</v>
      </c>
    </row>
    <row r="210" spans="1:11" ht="14.5" x14ac:dyDescent="0.35">
      <c r="A210" s="34" t="s">
        <v>318</v>
      </c>
      <c r="B210" s="35">
        <v>1</v>
      </c>
      <c r="C210" s="135">
        <f>IF(B222=0, "-", B210/B222)</f>
        <v>0.125</v>
      </c>
      <c r="D210" s="35">
        <v>0</v>
      </c>
      <c r="E210" s="126">
        <f>IF(D222=0, "-", D210/D222)</f>
        <v>0</v>
      </c>
      <c r="F210" s="136">
        <v>2</v>
      </c>
      <c r="G210" s="135">
        <f>IF(F222=0, "-", F210/F222)</f>
        <v>6.0606060606060608E-2</v>
      </c>
      <c r="H210" s="35">
        <v>2</v>
      </c>
      <c r="I210" s="126">
        <f>IF(H222=0, "-", H210/H222)</f>
        <v>4.0816326530612242E-2</v>
      </c>
      <c r="J210" s="125" t="str">
        <f t="shared" si="16"/>
        <v>-</v>
      </c>
      <c r="K210" s="126">
        <f t="shared" si="17"/>
        <v>0</v>
      </c>
    </row>
    <row r="211" spans="1:11" ht="14.5" x14ac:dyDescent="0.35">
      <c r="A211" s="34" t="s">
        <v>319</v>
      </c>
      <c r="B211" s="35">
        <v>0</v>
      </c>
      <c r="C211" s="135">
        <f>IF(B222=0, "-", B211/B222)</f>
        <v>0</v>
      </c>
      <c r="D211" s="35">
        <v>1</v>
      </c>
      <c r="E211" s="126">
        <f>IF(D222=0, "-", D211/D222)</f>
        <v>5.5555555555555552E-2</v>
      </c>
      <c r="F211" s="136">
        <v>0</v>
      </c>
      <c r="G211" s="135">
        <f>IF(F222=0, "-", F211/F222)</f>
        <v>0</v>
      </c>
      <c r="H211" s="35">
        <v>1</v>
      </c>
      <c r="I211" s="126">
        <f>IF(H222=0, "-", H211/H222)</f>
        <v>2.0408163265306121E-2</v>
      </c>
      <c r="J211" s="125">
        <f t="shared" si="16"/>
        <v>-1</v>
      </c>
      <c r="K211" s="126">
        <f t="shared" si="17"/>
        <v>-1</v>
      </c>
    </row>
    <row r="212" spans="1:11" ht="14.5" x14ac:dyDescent="0.35">
      <c r="A212" s="34" t="s">
        <v>320</v>
      </c>
      <c r="B212" s="35">
        <v>0</v>
      </c>
      <c r="C212" s="135">
        <f>IF(B222=0, "-", B212/B222)</f>
        <v>0</v>
      </c>
      <c r="D212" s="35">
        <v>1</v>
      </c>
      <c r="E212" s="126">
        <f>IF(D222=0, "-", D212/D222)</f>
        <v>5.5555555555555552E-2</v>
      </c>
      <c r="F212" s="136">
        <v>2</v>
      </c>
      <c r="G212" s="135">
        <f>IF(F222=0, "-", F212/F222)</f>
        <v>6.0606060606060608E-2</v>
      </c>
      <c r="H212" s="35">
        <v>1</v>
      </c>
      <c r="I212" s="126">
        <f>IF(H222=0, "-", H212/H222)</f>
        <v>2.0408163265306121E-2</v>
      </c>
      <c r="J212" s="125">
        <f t="shared" si="16"/>
        <v>-1</v>
      </c>
      <c r="K212" s="126">
        <f t="shared" si="17"/>
        <v>1</v>
      </c>
    </row>
    <row r="213" spans="1:11" ht="14.5" x14ac:dyDescent="0.35">
      <c r="A213" s="34" t="s">
        <v>321</v>
      </c>
      <c r="B213" s="35">
        <v>0</v>
      </c>
      <c r="C213" s="135">
        <f>IF(B222=0, "-", B213/B222)</f>
        <v>0</v>
      </c>
      <c r="D213" s="35">
        <v>0</v>
      </c>
      <c r="E213" s="126">
        <f>IF(D222=0, "-", D213/D222)</f>
        <v>0</v>
      </c>
      <c r="F213" s="136">
        <v>0</v>
      </c>
      <c r="G213" s="135">
        <f>IF(F222=0, "-", F213/F222)</f>
        <v>0</v>
      </c>
      <c r="H213" s="35">
        <v>1</v>
      </c>
      <c r="I213" s="126">
        <f>IF(H222=0, "-", H213/H222)</f>
        <v>2.0408163265306121E-2</v>
      </c>
      <c r="J213" s="125" t="str">
        <f t="shared" si="16"/>
        <v>-</v>
      </c>
      <c r="K213" s="126">
        <f t="shared" si="17"/>
        <v>-1</v>
      </c>
    </row>
    <row r="214" spans="1:11" ht="14.5" x14ac:dyDescent="0.35">
      <c r="A214" s="34" t="s">
        <v>322</v>
      </c>
      <c r="B214" s="35">
        <v>0</v>
      </c>
      <c r="C214" s="135">
        <f>IF(B222=0, "-", B214/B222)</f>
        <v>0</v>
      </c>
      <c r="D214" s="35">
        <v>1</v>
      </c>
      <c r="E214" s="126">
        <f>IF(D222=0, "-", D214/D222)</f>
        <v>5.5555555555555552E-2</v>
      </c>
      <c r="F214" s="136">
        <v>0</v>
      </c>
      <c r="G214" s="135">
        <f>IF(F222=0, "-", F214/F222)</f>
        <v>0</v>
      </c>
      <c r="H214" s="35">
        <v>2</v>
      </c>
      <c r="I214" s="126">
        <f>IF(H222=0, "-", H214/H222)</f>
        <v>4.0816326530612242E-2</v>
      </c>
      <c r="J214" s="125">
        <f t="shared" si="16"/>
        <v>-1</v>
      </c>
      <c r="K214" s="126">
        <f t="shared" si="17"/>
        <v>-1</v>
      </c>
    </row>
    <row r="215" spans="1:11" ht="14.5" x14ac:dyDescent="0.35">
      <c r="A215" s="34" t="s">
        <v>323</v>
      </c>
      <c r="B215" s="35">
        <v>4</v>
      </c>
      <c r="C215" s="135">
        <f>IF(B222=0, "-", B215/B222)</f>
        <v>0.5</v>
      </c>
      <c r="D215" s="35">
        <v>11</v>
      </c>
      <c r="E215" s="126">
        <f>IF(D222=0, "-", D215/D222)</f>
        <v>0.61111111111111116</v>
      </c>
      <c r="F215" s="136">
        <v>12</v>
      </c>
      <c r="G215" s="135">
        <f>IF(F222=0, "-", F215/F222)</f>
        <v>0.36363636363636365</v>
      </c>
      <c r="H215" s="35">
        <v>16</v>
      </c>
      <c r="I215" s="126">
        <f>IF(H222=0, "-", H215/H222)</f>
        <v>0.32653061224489793</v>
      </c>
      <c r="J215" s="125">
        <f t="shared" si="16"/>
        <v>-0.63636363636363635</v>
      </c>
      <c r="K215" s="126">
        <f t="shared" si="17"/>
        <v>-0.25</v>
      </c>
    </row>
    <row r="216" spans="1:11" ht="14.5" x14ac:dyDescent="0.35">
      <c r="A216" s="34" t="s">
        <v>324</v>
      </c>
      <c r="B216" s="35">
        <v>0</v>
      </c>
      <c r="C216" s="135">
        <f>IF(B222=0, "-", B216/B222)</f>
        <v>0</v>
      </c>
      <c r="D216" s="35">
        <v>2</v>
      </c>
      <c r="E216" s="126">
        <f>IF(D222=0, "-", D216/D222)</f>
        <v>0.1111111111111111</v>
      </c>
      <c r="F216" s="136">
        <v>3</v>
      </c>
      <c r="G216" s="135">
        <f>IF(F222=0, "-", F216/F222)</f>
        <v>9.0909090909090912E-2</v>
      </c>
      <c r="H216" s="35">
        <v>6</v>
      </c>
      <c r="I216" s="126">
        <f>IF(H222=0, "-", H216/H222)</f>
        <v>0.12244897959183673</v>
      </c>
      <c r="J216" s="125">
        <f t="shared" si="16"/>
        <v>-1</v>
      </c>
      <c r="K216" s="126">
        <f t="shared" si="17"/>
        <v>-0.5</v>
      </c>
    </row>
    <row r="217" spans="1:11" ht="14.5" x14ac:dyDescent="0.35">
      <c r="A217" s="34" t="s">
        <v>325</v>
      </c>
      <c r="B217" s="35">
        <v>0</v>
      </c>
      <c r="C217" s="135">
        <f>IF(B222=0, "-", B217/B222)</f>
        <v>0</v>
      </c>
      <c r="D217" s="35">
        <v>1</v>
      </c>
      <c r="E217" s="126">
        <f>IF(D222=0, "-", D217/D222)</f>
        <v>5.5555555555555552E-2</v>
      </c>
      <c r="F217" s="136">
        <v>0</v>
      </c>
      <c r="G217" s="135">
        <f>IF(F222=0, "-", F217/F222)</f>
        <v>0</v>
      </c>
      <c r="H217" s="35">
        <v>2</v>
      </c>
      <c r="I217" s="126">
        <f>IF(H222=0, "-", H217/H222)</f>
        <v>4.0816326530612242E-2</v>
      </c>
      <c r="J217" s="125">
        <f t="shared" si="16"/>
        <v>-1</v>
      </c>
      <c r="K217" s="126">
        <f t="shared" si="17"/>
        <v>-1</v>
      </c>
    </row>
    <row r="218" spans="1:11" ht="14.5" x14ac:dyDescent="0.35">
      <c r="A218" s="34" t="s">
        <v>326</v>
      </c>
      <c r="B218" s="35">
        <v>1</v>
      </c>
      <c r="C218" s="135">
        <f>IF(B222=0, "-", B218/B222)</f>
        <v>0.125</v>
      </c>
      <c r="D218" s="35">
        <v>0</v>
      </c>
      <c r="E218" s="126">
        <f>IF(D222=0, "-", D218/D222)</f>
        <v>0</v>
      </c>
      <c r="F218" s="136">
        <v>2</v>
      </c>
      <c r="G218" s="135">
        <f>IF(F222=0, "-", F218/F222)</f>
        <v>6.0606060606060608E-2</v>
      </c>
      <c r="H218" s="35">
        <v>0</v>
      </c>
      <c r="I218" s="126">
        <f>IF(H222=0, "-", H218/H222)</f>
        <v>0</v>
      </c>
      <c r="J218" s="125" t="str">
        <f t="shared" si="16"/>
        <v>-</v>
      </c>
      <c r="K218" s="126" t="str">
        <f t="shared" si="17"/>
        <v>-</v>
      </c>
    </row>
    <row r="219" spans="1:11" ht="14.5" x14ac:dyDescent="0.35">
      <c r="A219" s="34" t="s">
        <v>327</v>
      </c>
      <c r="B219" s="35">
        <v>1</v>
      </c>
      <c r="C219" s="135">
        <f>IF(B222=0, "-", B219/B222)</f>
        <v>0.125</v>
      </c>
      <c r="D219" s="35">
        <v>0</v>
      </c>
      <c r="E219" s="126">
        <f>IF(D222=0, "-", D219/D222)</f>
        <v>0</v>
      </c>
      <c r="F219" s="136">
        <v>5</v>
      </c>
      <c r="G219" s="135">
        <f>IF(F222=0, "-", F219/F222)</f>
        <v>0.15151515151515152</v>
      </c>
      <c r="H219" s="35">
        <v>0</v>
      </c>
      <c r="I219" s="126">
        <f>IF(H222=0, "-", H219/H222)</f>
        <v>0</v>
      </c>
      <c r="J219" s="125" t="str">
        <f t="shared" si="16"/>
        <v>-</v>
      </c>
      <c r="K219" s="126" t="str">
        <f t="shared" si="17"/>
        <v>-</v>
      </c>
    </row>
    <row r="220" spans="1:11" ht="14.5" x14ac:dyDescent="0.35">
      <c r="A220" s="34" t="s">
        <v>328</v>
      </c>
      <c r="B220" s="35">
        <v>1</v>
      </c>
      <c r="C220" s="135">
        <f>IF(B222=0, "-", B220/B222)</f>
        <v>0.125</v>
      </c>
      <c r="D220" s="35">
        <v>0</v>
      </c>
      <c r="E220" s="126">
        <f>IF(D222=0, "-", D220/D222)</f>
        <v>0</v>
      </c>
      <c r="F220" s="136">
        <v>2</v>
      </c>
      <c r="G220" s="135">
        <f>IF(F222=0, "-", F220/F222)</f>
        <v>6.0606060606060608E-2</v>
      </c>
      <c r="H220" s="35">
        <v>0</v>
      </c>
      <c r="I220" s="126">
        <f>IF(H222=0, "-", H220/H222)</f>
        <v>0</v>
      </c>
      <c r="J220" s="125" t="str">
        <f t="shared" si="16"/>
        <v>-</v>
      </c>
      <c r="K220" s="126" t="str">
        <f t="shared" si="17"/>
        <v>-</v>
      </c>
    </row>
    <row r="221" spans="1:11" x14ac:dyDescent="0.25">
      <c r="A221" s="137"/>
      <c r="B221" s="40"/>
      <c r="D221" s="40"/>
      <c r="E221" s="44"/>
      <c r="F221" s="138"/>
      <c r="H221" s="40"/>
      <c r="I221" s="44"/>
      <c r="J221" s="43"/>
      <c r="K221" s="44"/>
    </row>
    <row r="222" spans="1:11" s="52" customFormat="1" ht="13" x14ac:dyDescent="0.3">
      <c r="A222" s="139" t="s">
        <v>329</v>
      </c>
      <c r="B222" s="46">
        <f>SUM(B203:B221)</f>
        <v>8</v>
      </c>
      <c r="C222" s="140">
        <f>B222/4991</f>
        <v>1.6028851933480265E-3</v>
      </c>
      <c r="D222" s="46">
        <f>SUM(D203:D221)</f>
        <v>18</v>
      </c>
      <c r="E222" s="141">
        <f>D222/6927</f>
        <v>2.5985275010827198E-3</v>
      </c>
      <c r="F222" s="128">
        <f>SUM(F203:F221)</f>
        <v>33</v>
      </c>
      <c r="G222" s="142">
        <f>F222/14607</f>
        <v>2.259190798932019E-3</v>
      </c>
      <c r="H222" s="46">
        <f>SUM(H203:H221)</f>
        <v>49</v>
      </c>
      <c r="I222" s="141">
        <f>H222/17352</f>
        <v>2.8238819732595666E-3</v>
      </c>
      <c r="J222" s="49">
        <f>IF(D222=0, "-", IF((B222-D222)/D222&lt;10, (B222-D222)/D222, "&gt;999%"))</f>
        <v>-0.55555555555555558</v>
      </c>
      <c r="K222" s="50">
        <f>IF(H222=0, "-", IF((F222-H222)/H222&lt;10, (F222-H222)/H222, "&gt;999%"))</f>
        <v>-0.32653061224489793</v>
      </c>
    </row>
    <row r="223" spans="1:11" x14ac:dyDescent="0.25">
      <c r="B223" s="138"/>
      <c r="D223" s="138"/>
      <c r="F223" s="138"/>
      <c r="H223" s="138"/>
    </row>
    <row r="224" spans="1:11" ht="13" x14ac:dyDescent="0.3">
      <c r="A224" s="131" t="s">
        <v>330</v>
      </c>
      <c r="B224" s="132" t="s">
        <v>163</v>
      </c>
      <c r="C224" s="133" t="s">
        <v>164</v>
      </c>
      <c r="D224" s="132" t="s">
        <v>163</v>
      </c>
      <c r="E224" s="134" t="s">
        <v>164</v>
      </c>
      <c r="F224" s="133" t="s">
        <v>163</v>
      </c>
      <c r="G224" s="133" t="s">
        <v>164</v>
      </c>
      <c r="H224" s="132" t="s">
        <v>163</v>
      </c>
      <c r="I224" s="134" t="s">
        <v>164</v>
      </c>
      <c r="J224" s="132"/>
      <c r="K224" s="134"/>
    </row>
    <row r="225" spans="1:11" ht="14.5" x14ac:dyDescent="0.35">
      <c r="A225" s="34" t="s">
        <v>331</v>
      </c>
      <c r="B225" s="35">
        <v>0</v>
      </c>
      <c r="C225" s="135">
        <f>IF(B234=0, "-", B225/B234)</f>
        <v>0</v>
      </c>
      <c r="D225" s="35">
        <v>1</v>
      </c>
      <c r="E225" s="126">
        <f>IF(D234=0, "-", D225/D234)</f>
        <v>0.1</v>
      </c>
      <c r="F225" s="136">
        <v>2</v>
      </c>
      <c r="G225" s="135">
        <f>IF(F234=0, "-", F225/F234)</f>
        <v>0.1</v>
      </c>
      <c r="H225" s="35">
        <v>1</v>
      </c>
      <c r="I225" s="126">
        <f>IF(H234=0, "-", H225/H234)</f>
        <v>4.3478260869565216E-2</v>
      </c>
      <c r="J225" s="125">
        <f t="shared" ref="J225:J232" si="18">IF(D225=0, "-", IF((B225-D225)/D225&lt;10, (B225-D225)/D225, "&gt;999%"))</f>
        <v>-1</v>
      </c>
      <c r="K225" s="126">
        <f t="shared" ref="K225:K232" si="19">IF(H225=0, "-", IF((F225-H225)/H225&lt;10, (F225-H225)/H225, "&gt;999%"))</f>
        <v>1</v>
      </c>
    </row>
    <row r="226" spans="1:11" ht="14.5" x14ac:dyDescent="0.35">
      <c r="A226" s="34" t="s">
        <v>332</v>
      </c>
      <c r="B226" s="35">
        <v>0</v>
      </c>
      <c r="C226" s="135">
        <f>IF(B234=0, "-", B226/B234)</f>
        <v>0</v>
      </c>
      <c r="D226" s="35">
        <v>1</v>
      </c>
      <c r="E226" s="126">
        <f>IF(D234=0, "-", D226/D234)</f>
        <v>0.1</v>
      </c>
      <c r="F226" s="136">
        <v>2</v>
      </c>
      <c r="G226" s="135">
        <f>IF(F234=0, "-", F226/F234)</f>
        <v>0.1</v>
      </c>
      <c r="H226" s="35">
        <v>2</v>
      </c>
      <c r="I226" s="126">
        <f>IF(H234=0, "-", H226/H234)</f>
        <v>8.6956521739130432E-2</v>
      </c>
      <c r="J226" s="125">
        <f t="shared" si="18"/>
        <v>-1</v>
      </c>
      <c r="K226" s="126">
        <f t="shared" si="19"/>
        <v>0</v>
      </c>
    </row>
    <row r="227" spans="1:11" ht="14.5" x14ac:dyDescent="0.35">
      <c r="A227" s="34" t="s">
        <v>333</v>
      </c>
      <c r="B227" s="35">
        <v>1</v>
      </c>
      <c r="C227" s="135">
        <f>IF(B234=0, "-", B227/B234)</f>
        <v>0.125</v>
      </c>
      <c r="D227" s="35">
        <v>1</v>
      </c>
      <c r="E227" s="126">
        <f>IF(D234=0, "-", D227/D234)</f>
        <v>0.1</v>
      </c>
      <c r="F227" s="136">
        <v>1</v>
      </c>
      <c r="G227" s="135">
        <f>IF(F234=0, "-", F227/F234)</f>
        <v>0.05</v>
      </c>
      <c r="H227" s="35">
        <v>1</v>
      </c>
      <c r="I227" s="126">
        <f>IF(H234=0, "-", H227/H234)</f>
        <v>4.3478260869565216E-2</v>
      </c>
      <c r="J227" s="125">
        <f t="shared" si="18"/>
        <v>0</v>
      </c>
      <c r="K227" s="126">
        <f t="shared" si="19"/>
        <v>0</v>
      </c>
    </row>
    <row r="228" spans="1:11" ht="14.5" x14ac:dyDescent="0.35">
      <c r="A228" s="34" t="s">
        <v>334</v>
      </c>
      <c r="B228" s="35">
        <v>0</v>
      </c>
      <c r="C228" s="135">
        <f>IF(B234=0, "-", B228/B234)</f>
        <v>0</v>
      </c>
      <c r="D228" s="35">
        <v>0</v>
      </c>
      <c r="E228" s="126">
        <f>IF(D234=0, "-", D228/D234)</f>
        <v>0</v>
      </c>
      <c r="F228" s="136">
        <v>0</v>
      </c>
      <c r="G228" s="135">
        <f>IF(F234=0, "-", F228/F234)</f>
        <v>0</v>
      </c>
      <c r="H228" s="35">
        <v>1</v>
      </c>
      <c r="I228" s="126">
        <f>IF(H234=0, "-", H228/H234)</f>
        <v>4.3478260869565216E-2</v>
      </c>
      <c r="J228" s="125" t="str">
        <f t="shared" si="18"/>
        <v>-</v>
      </c>
      <c r="K228" s="126">
        <f t="shared" si="19"/>
        <v>-1</v>
      </c>
    </row>
    <row r="229" spans="1:11" ht="14.5" x14ac:dyDescent="0.35">
      <c r="A229" s="34" t="s">
        <v>335</v>
      </c>
      <c r="B229" s="35">
        <v>1</v>
      </c>
      <c r="C229" s="135">
        <f>IF(B234=0, "-", B229/B234)</f>
        <v>0.125</v>
      </c>
      <c r="D229" s="35">
        <v>0</v>
      </c>
      <c r="E229" s="126">
        <f>IF(D234=0, "-", D229/D234)</f>
        <v>0</v>
      </c>
      <c r="F229" s="136">
        <v>2</v>
      </c>
      <c r="G229" s="135">
        <f>IF(F234=0, "-", F229/F234)</f>
        <v>0.1</v>
      </c>
      <c r="H229" s="35">
        <v>2</v>
      </c>
      <c r="I229" s="126">
        <f>IF(H234=0, "-", H229/H234)</f>
        <v>8.6956521739130432E-2</v>
      </c>
      <c r="J229" s="125" t="str">
        <f t="shared" si="18"/>
        <v>-</v>
      </c>
      <c r="K229" s="126">
        <f t="shared" si="19"/>
        <v>0</v>
      </c>
    </row>
    <row r="230" spans="1:11" ht="14.5" x14ac:dyDescent="0.35">
      <c r="A230" s="34" t="s">
        <v>336</v>
      </c>
      <c r="B230" s="35">
        <v>0</v>
      </c>
      <c r="C230" s="135">
        <f>IF(B234=0, "-", B230/B234)</f>
        <v>0</v>
      </c>
      <c r="D230" s="35">
        <v>1</v>
      </c>
      <c r="E230" s="126">
        <f>IF(D234=0, "-", D230/D234)</f>
        <v>0.1</v>
      </c>
      <c r="F230" s="136">
        <v>1</v>
      </c>
      <c r="G230" s="135">
        <f>IF(F234=0, "-", F230/F234)</f>
        <v>0.05</v>
      </c>
      <c r="H230" s="35">
        <v>1</v>
      </c>
      <c r="I230" s="126">
        <f>IF(H234=0, "-", H230/H234)</f>
        <v>4.3478260869565216E-2</v>
      </c>
      <c r="J230" s="125">
        <f t="shared" si="18"/>
        <v>-1</v>
      </c>
      <c r="K230" s="126">
        <f t="shared" si="19"/>
        <v>0</v>
      </c>
    </row>
    <row r="231" spans="1:11" ht="14.5" x14ac:dyDescent="0.35">
      <c r="A231" s="34" t="s">
        <v>337</v>
      </c>
      <c r="B231" s="35">
        <v>2</v>
      </c>
      <c r="C231" s="135">
        <f>IF(B234=0, "-", B231/B234)</f>
        <v>0.25</v>
      </c>
      <c r="D231" s="35">
        <v>0</v>
      </c>
      <c r="E231" s="126">
        <f>IF(D234=0, "-", D231/D234)</f>
        <v>0</v>
      </c>
      <c r="F231" s="136">
        <v>2</v>
      </c>
      <c r="G231" s="135">
        <f>IF(F234=0, "-", F231/F234)</f>
        <v>0.1</v>
      </c>
      <c r="H231" s="35">
        <v>2</v>
      </c>
      <c r="I231" s="126">
        <f>IF(H234=0, "-", H231/H234)</f>
        <v>8.6956521739130432E-2</v>
      </c>
      <c r="J231" s="125" t="str">
        <f t="shared" si="18"/>
        <v>-</v>
      </c>
      <c r="K231" s="126">
        <f t="shared" si="19"/>
        <v>0</v>
      </c>
    </row>
    <row r="232" spans="1:11" ht="14.5" x14ac:dyDescent="0.35">
      <c r="A232" s="34" t="s">
        <v>338</v>
      </c>
      <c r="B232" s="35">
        <v>4</v>
      </c>
      <c r="C232" s="135">
        <f>IF(B234=0, "-", B232/B234)</f>
        <v>0.5</v>
      </c>
      <c r="D232" s="35">
        <v>6</v>
      </c>
      <c r="E232" s="126">
        <f>IF(D234=0, "-", D232/D234)</f>
        <v>0.6</v>
      </c>
      <c r="F232" s="136">
        <v>10</v>
      </c>
      <c r="G232" s="135">
        <f>IF(F234=0, "-", F232/F234)</f>
        <v>0.5</v>
      </c>
      <c r="H232" s="35">
        <v>13</v>
      </c>
      <c r="I232" s="126">
        <f>IF(H234=0, "-", H232/H234)</f>
        <v>0.56521739130434778</v>
      </c>
      <c r="J232" s="125">
        <f t="shared" si="18"/>
        <v>-0.33333333333333331</v>
      </c>
      <c r="K232" s="126">
        <f t="shared" si="19"/>
        <v>-0.23076923076923078</v>
      </c>
    </row>
    <row r="233" spans="1:11" x14ac:dyDescent="0.25">
      <c r="A233" s="137"/>
      <c r="B233" s="40"/>
      <c r="D233" s="40"/>
      <c r="E233" s="44"/>
      <c r="F233" s="138"/>
      <c r="H233" s="40"/>
      <c r="I233" s="44"/>
      <c r="J233" s="43"/>
      <c r="K233" s="44"/>
    </row>
    <row r="234" spans="1:11" s="52" customFormat="1" ht="13" x14ac:dyDescent="0.3">
      <c r="A234" s="139" t="s">
        <v>339</v>
      </c>
      <c r="B234" s="46">
        <f>SUM(B225:B233)</f>
        <v>8</v>
      </c>
      <c r="C234" s="140">
        <f>B234/4991</f>
        <v>1.6028851933480265E-3</v>
      </c>
      <c r="D234" s="46">
        <f>SUM(D225:D233)</f>
        <v>10</v>
      </c>
      <c r="E234" s="141">
        <f>D234/6927</f>
        <v>1.4436263894903999E-3</v>
      </c>
      <c r="F234" s="128">
        <f>SUM(F225:F233)</f>
        <v>20</v>
      </c>
      <c r="G234" s="142">
        <f>F234/14607</f>
        <v>1.3692065448072841E-3</v>
      </c>
      <c r="H234" s="46">
        <f>SUM(H225:H233)</f>
        <v>23</v>
      </c>
      <c r="I234" s="141">
        <f>H234/17352</f>
        <v>1.3254956201014293E-3</v>
      </c>
      <c r="J234" s="49">
        <f>IF(D234=0, "-", IF((B234-D234)/D234&lt;10, (B234-D234)/D234, "&gt;999%"))</f>
        <v>-0.2</v>
      </c>
      <c r="K234" s="50">
        <f>IF(H234=0, "-", IF((F234-H234)/H234&lt;10, (F234-H234)/H234, "&gt;999%"))</f>
        <v>-0.13043478260869565</v>
      </c>
    </row>
    <row r="235" spans="1:11" x14ac:dyDescent="0.25">
      <c r="B235" s="138"/>
      <c r="D235" s="138"/>
      <c r="F235" s="138"/>
      <c r="H235" s="138"/>
    </row>
    <row r="236" spans="1:11" s="52" customFormat="1" ht="13" x14ac:dyDescent="0.3">
      <c r="A236" s="139" t="s">
        <v>340</v>
      </c>
      <c r="B236" s="46">
        <v>53</v>
      </c>
      <c r="C236" s="140">
        <f>B236/4991</f>
        <v>1.0619114405930675E-2</v>
      </c>
      <c r="D236" s="46">
        <v>61</v>
      </c>
      <c r="E236" s="141">
        <f>D236/6927</f>
        <v>8.8061209758914395E-3</v>
      </c>
      <c r="F236" s="128">
        <v>163</v>
      </c>
      <c r="G236" s="142">
        <f>F236/14607</f>
        <v>1.1159033340179366E-2</v>
      </c>
      <c r="H236" s="46">
        <v>184</v>
      </c>
      <c r="I236" s="141">
        <f>H236/17352</f>
        <v>1.0603964960811434E-2</v>
      </c>
      <c r="J236" s="49">
        <f>IF(D236=0, "-", IF((B236-D236)/D236&lt;10, (B236-D236)/D236, "&gt;999%"))</f>
        <v>-0.13114754098360656</v>
      </c>
      <c r="K236" s="50">
        <f>IF(H236=0, "-", IF((F236-H236)/H236&lt;10, (F236-H236)/H236, "&gt;999%"))</f>
        <v>-0.11413043478260869</v>
      </c>
    </row>
    <row r="237" spans="1:11" x14ac:dyDescent="0.25">
      <c r="B237" s="138"/>
      <c r="D237" s="138"/>
      <c r="F237" s="138"/>
      <c r="H237" s="138"/>
    </row>
    <row r="238" spans="1:11" ht="13" x14ac:dyDescent="0.3">
      <c r="A238" s="26" t="s">
        <v>341</v>
      </c>
      <c r="B238" s="46">
        <f>B242-B240</f>
        <v>1076</v>
      </c>
      <c r="C238" s="140">
        <f>B238/4991</f>
        <v>0.21558805850530957</v>
      </c>
      <c r="D238" s="46">
        <f>D242-D240</f>
        <v>1465</v>
      </c>
      <c r="E238" s="141">
        <f>D238/6927</f>
        <v>0.21149126606034357</v>
      </c>
      <c r="F238" s="128">
        <f>F242-F240</f>
        <v>3431</v>
      </c>
      <c r="G238" s="142">
        <f>F238/14607</f>
        <v>0.23488738276168961</v>
      </c>
      <c r="H238" s="46">
        <f>H242-H240</f>
        <v>4588</v>
      </c>
      <c r="I238" s="141">
        <f>H238/17352</f>
        <v>0.26440756108805902</v>
      </c>
      <c r="J238" s="49">
        <f>IF(D238=0, "-", IF((B238-D238)/D238&lt;10, (B238-D238)/D238, "&gt;999%"))</f>
        <v>-0.26552901023890785</v>
      </c>
      <c r="K238" s="50">
        <f>IF(H238=0, "-", IF((F238-H238)/H238&lt;10, (F238-H238)/H238, "&gt;999%"))</f>
        <v>-0.25217959895379249</v>
      </c>
    </row>
    <row r="239" spans="1:11" ht="13" x14ac:dyDescent="0.3">
      <c r="A239" s="26"/>
      <c r="B239" s="46"/>
      <c r="C239" s="140"/>
      <c r="D239" s="46"/>
      <c r="E239" s="141"/>
      <c r="F239" s="128"/>
      <c r="G239" s="142"/>
      <c r="H239" s="46"/>
      <c r="I239" s="141"/>
      <c r="J239" s="49"/>
      <c r="K239" s="50"/>
    </row>
    <row r="240" spans="1:11" ht="13" x14ac:dyDescent="0.3">
      <c r="A240" s="26" t="s">
        <v>342</v>
      </c>
      <c r="B240" s="46">
        <v>89</v>
      </c>
      <c r="C240" s="140">
        <f>B240/4991</f>
        <v>1.7832097775996793E-2</v>
      </c>
      <c r="D240" s="46">
        <v>127</v>
      </c>
      <c r="E240" s="141">
        <f>D240/6927</f>
        <v>1.833405514652808E-2</v>
      </c>
      <c r="F240" s="128">
        <v>304</v>
      </c>
      <c r="G240" s="142">
        <f>F240/14607</f>
        <v>2.081193948107072E-2</v>
      </c>
      <c r="H240" s="46">
        <v>414</v>
      </c>
      <c r="I240" s="141">
        <f>H240/17352</f>
        <v>2.3858921161825725E-2</v>
      </c>
      <c r="J240" s="49">
        <f>IF(D240=0, "-", IF((B240-D240)/D240&lt;10, (B240-D240)/D240, "&gt;999%"))</f>
        <v>-0.29921259842519687</v>
      </c>
      <c r="K240" s="50">
        <f>IF(H240=0, "-", IF((F240-H240)/H240&lt;10, (F240-H240)/H240, "&gt;999%"))</f>
        <v>-0.26570048309178745</v>
      </c>
    </row>
    <row r="241" spans="1:11" ht="13" x14ac:dyDescent="0.3">
      <c r="A241" s="26"/>
      <c r="B241" s="46"/>
      <c r="C241" s="140"/>
      <c r="D241" s="46"/>
      <c r="E241" s="141"/>
      <c r="F241" s="128"/>
      <c r="G241" s="142"/>
      <c r="H241" s="46"/>
      <c r="I241" s="141"/>
      <c r="J241" s="49"/>
      <c r="K241" s="50"/>
    </row>
    <row r="242" spans="1:11" ht="13" x14ac:dyDescent="0.3">
      <c r="A242" s="26" t="s">
        <v>343</v>
      </c>
      <c r="B242" s="46">
        <v>1165</v>
      </c>
      <c r="C242" s="140">
        <f>B242/4991</f>
        <v>0.23342015628130636</v>
      </c>
      <c r="D242" s="46">
        <v>1592</v>
      </c>
      <c r="E242" s="141">
        <f>D242/6927</f>
        <v>0.22982532120687166</v>
      </c>
      <c r="F242" s="128">
        <v>3735</v>
      </c>
      <c r="G242" s="142">
        <f>F242/14607</f>
        <v>0.25569932224276032</v>
      </c>
      <c r="H242" s="46">
        <v>5002</v>
      </c>
      <c r="I242" s="141">
        <f>H242/17352</f>
        <v>0.28826648224988471</v>
      </c>
      <c r="J242" s="49">
        <f>IF(D242=0, "-", IF((B242-D242)/D242&lt;10, (B242-D242)/D242, "&gt;999%"))</f>
        <v>-0.26821608040201006</v>
      </c>
      <c r="K242" s="50">
        <f>IF(H242=0, "-", IF((F242-H242)/H242&lt;10, (F242-H242)/H242, "&gt;999%"))</f>
        <v>-0.25329868052778887</v>
      </c>
    </row>
  </sheetData>
  <mergeCells count="58">
    <mergeCell ref="B186:E186"/>
    <mergeCell ref="F186:I186"/>
    <mergeCell ref="J186:K186"/>
    <mergeCell ref="B187:C187"/>
    <mergeCell ref="D187:E187"/>
    <mergeCell ref="F187:G187"/>
    <mergeCell ref="H187:I187"/>
    <mergeCell ref="B163:E163"/>
    <mergeCell ref="F163:I163"/>
    <mergeCell ref="J163:K163"/>
    <mergeCell ref="B164:C164"/>
    <mergeCell ref="D164:E164"/>
    <mergeCell ref="F164:G164"/>
    <mergeCell ref="H164:I164"/>
    <mergeCell ref="B146:E146"/>
    <mergeCell ref="F146:I146"/>
    <mergeCell ref="J146:K146"/>
    <mergeCell ref="B147:C147"/>
    <mergeCell ref="D147:E147"/>
    <mergeCell ref="F147:G147"/>
    <mergeCell ref="H147:I147"/>
    <mergeCell ref="B124:E124"/>
    <mergeCell ref="F124:I124"/>
    <mergeCell ref="J124:K124"/>
    <mergeCell ref="B125:C125"/>
    <mergeCell ref="D125:E125"/>
    <mergeCell ref="F125:G125"/>
    <mergeCell ref="H125:I125"/>
    <mergeCell ref="B87:E87"/>
    <mergeCell ref="F87:I87"/>
    <mergeCell ref="J87:K87"/>
    <mergeCell ref="B88:C88"/>
    <mergeCell ref="D88:E88"/>
    <mergeCell ref="F88:G88"/>
    <mergeCell ref="H88:I88"/>
    <mergeCell ref="B44:E44"/>
    <mergeCell ref="F44:I44"/>
    <mergeCell ref="J44:K44"/>
    <mergeCell ref="B45:C45"/>
    <mergeCell ref="D45:E45"/>
    <mergeCell ref="F45:G45"/>
    <mergeCell ref="H45:I45"/>
    <mergeCell ref="B15:E15"/>
    <mergeCell ref="F15:I15"/>
    <mergeCell ref="J15:K15"/>
    <mergeCell ref="B16:C16"/>
    <mergeCell ref="D16:E16"/>
    <mergeCell ref="F16:G16"/>
    <mergeCell ref="H16:I16"/>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3" max="16383" man="1"/>
    <brk id="86" max="16383" man="1"/>
    <brk id="123" max="16383" man="1"/>
    <brk id="162" max="16383" man="1"/>
    <brk id="185" max="16383" man="1"/>
    <brk id="22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2D0C-FE9A-4429-85F8-21A9CE67F845}">
  <sheetPr>
    <pageSetUpPr fitToPage="1"/>
  </sheetPr>
  <dimension ref="A1:K46"/>
  <sheetViews>
    <sheetView workbookViewId="0">
      <selection sqref="A1:L1"/>
    </sheetView>
  </sheetViews>
  <sheetFormatPr defaultRowHeight="12.5" x14ac:dyDescent="0.25"/>
  <cols>
    <col min="1" max="1" width="18.089843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344</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161</v>
      </c>
      <c r="G4" s="25"/>
      <c r="H4" s="25"/>
      <c r="I4" s="23"/>
      <c r="J4" s="22" t="s">
        <v>162</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163</v>
      </c>
      <c r="C6" s="133" t="s">
        <v>164</v>
      </c>
      <c r="D6" s="132" t="s">
        <v>163</v>
      </c>
      <c r="E6" s="134" t="s">
        <v>164</v>
      </c>
      <c r="F6" s="144" t="s">
        <v>163</v>
      </c>
      <c r="G6" s="133" t="s">
        <v>164</v>
      </c>
      <c r="H6" s="145" t="s">
        <v>163</v>
      </c>
      <c r="I6" s="134" t="s">
        <v>164</v>
      </c>
      <c r="J6" s="132"/>
      <c r="K6" s="134"/>
    </row>
    <row r="7" spans="1:11" x14ac:dyDescent="0.25">
      <c r="A7" s="34" t="s">
        <v>49</v>
      </c>
      <c r="B7" s="35">
        <v>2</v>
      </c>
      <c r="C7" s="146">
        <f>IF(B46=0, "-", B7/B46)</f>
        <v>1.7167381974248926E-3</v>
      </c>
      <c r="D7" s="35">
        <v>7</v>
      </c>
      <c r="E7" s="39">
        <f>IF(D46=0, "-", D7/D46)</f>
        <v>4.3969849246231155E-3</v>
      </c>
      <c r="F7" s="136">
        <v>9</v>
      </c>
      <c r="G7" s="146">
        <f>IF(F46=0, "-", F7/F46)</f>
        <v>2.4096385542168677E-3</v>
      </c>
      <c r="H7" s="35">
        <v>14</v>
      </c>
      <c r="I7" s="39">
        <f>IF(H46=0, "-", H7/H46)</f>
        <v>2.7988804478208716E-3</v>
      </c>
      <c r="J7" s="38">
        <f t="shared" ref="J7:J44" si="0">IF(D7=0, "-", IF((B7-D7)/D7&lt;10, (B7-D7)/D7, "&gt;999%"))</f>
        <v>-0.7142857142857143</v>
      </c>
      <c r="K7" s="39">
        <f t="shared" ref="K7:K44" si="1">IF(H7=0, "-", IF((F7-H7)/H7&lt;10, (F7-H7)/H7, "&gt;999%"))</f>
        <v>-0.35714285714285715</v>
      </c>
    </row>
    <row r="8" spans="1:11" x14ac:dyDescent="0.25">
      <c r="A8" s="34" t="s">
        <v>50</v>
      </c>
      <c r="B8" s="35">
        <v>0</v>
      </c>
      <c r="C8" s="146">
        <f>IF(B46=0, "-", B8/B46)</f>
        <v>0</v>
      </c>
      <c r="D8" s="35">
        <v>0</v>
      </c>
      <c r="E8" s="39">
        <f>IF(D46=0, "-", D8/D46)</f>
        <v>0</v>
      </c>
      <c r="F8" s="136">
        <v>0</v>
      </c>
      <c r="G8" s="146">
        <f>IF(F46=0, "-", F8/F46)</f>
        <v>0</v>
      </c>
      <c r="H8" s="35">
        <v>1</v>
      </c>
      <c r="I8" s="39">
        <f>IF(H46=0, "-", H8/H46)</f>
        <v>1.9992003198720512E-4</v>
      </c>
      <c r="J8" s="38" t="str">
        <f t="shared" si="0"/>
        <v>-</v>
      </c>
      <c r="K8" s="39">
        <f t="shared" si="1"/>
        <v>-1</v>
      </c>
    </row>
    <row r="9" spans="1:11" x14ac:dyDescent="0.25">
      <c r="A9" s="34" t="s">
        <v>51</v>
      </c>
      <c r="B9" s="35">
        <v>0</v>
      </c>
      <c r="C9" s="146">
        <f>IF(B46=0, "-", B9/B46)</f>
        <v>0</v>
      </c>
      <c r="D9" s="35">
        <v>1</v>
      </c>
      <c r="E9" s="39">
        <f>IF(D46=0, "-", D9/D46)</f>
        <v>6.2814070351758795E-4</v>
      </c>
      <c r="F9" s="136">
        <v>2</v>
      </c>
      <c r="G9" s="146">
        <f>IF(F46=0, "-", F9/F46)</f>
        <v>5.3547523427041502E-4</v>
      </c>
      <c r="H9" s="35">
        <v>1</v>
      </c>
      <c r="I9" s="39">
        <f>IF(H46=0, "-", H9/H46)</f>
        <v>1.9992003198720512E-4</v>
      </c>
      <c r="J9" s="38">
        <f t="shared" si="0"/>
        <v>-1</v>
      </c>
      <c r="K9" s="39">
        <f t="shared" si="1"/>
        <v>1</v>
      </c>
    </row>
    <row r="10" spans="1:11" x14ac:dyDescent="0.25">
      <c r="A10" s="34" t="s">
        <v>52</v>
      </c>
      <c r="B10" s="35">
        <v>7</v>
      </c>
      <c r="C10" s="146">
        <f>IF(B46=0, "-", B10/B46)</f>
        <v>6.0085836909871248E-3</v>
      </c>
      <c r="D10" s="35">
        <v>21</v>
      </c>
      <c r="E10" s="39">
        <f>IF(D46=0, "-", D10/D46)</f>
        <v>1.3190954773869347E-2</v>
      </c>
      <c r="F10" s="136">
        <v>48</v>
      </c>
      <c r="G10" s="146">
        <f>IF(F46=0, "-", F10/F46)</f>
        <v>1.285140562248996E-2</v>
      </c>
      <c r="H10" s="35">
        <v>74</v>
      </c>
      <c r="I10" s="39">
        <f>IF(H46=0, "-", H10/H46)</f>
        <v>1.479408236705318E-2</v>
      </c>
      <c r="J10" s="38">
        <f t="shared" si="0"/>
        <v>-0.66666666666666663</v>
      </c>
      <c r="K10" s="39">
        <f t="shared" si="1"/>
        <v>-0.35135135135135137</v>
      </c>
    </row>
    <row r="11" spans="1:11" x14ac:dyDescent="0.25">
      <c r="A11" s="34" t="s">
        <v>53</v>
      </c>
      <c r="B11" s="35">
        <v>0</v>
      </c>
      <c r="C11" s="146">
        <f>IF(B46=0, "-", B11/B46)</f>
        <v>0</v>
      </c>
      <c r="D11" s="35">
        <v>1</v>
      </c>
      <c r="E11" s="39">
        <f>IF(D46=0, "-", D11/D46)</f>
        <v>6.2814070351758795E-4</v>
      </c>
      <c r="F11" s="136">
        <v>2</v>
      </c>
      <c r="G11" s="146">
        <f>IF(F46=0, "-", F11/F46)</f>
        <v>5.3547523427041502E-4</v>
      </c>
      <c r="H11" s="35">
        <v>3</v>
      </c>
      <c r="I11" s="39">
        <f>IF(H46=0, "-", H11/H46)</f>
        <v>5.9976009596161535E-4</v>
      </c>
      <c r="J11" s="38">
        <f t="shared" si="0"/>
        <v>-1</v>
      </c>
      <c r="K11" s="39">
        <f t="shared" si="1"/>
        <v>-0.33333333333333331</v>
      </c>
    </row>
    <row r="12" spans="1:11" x14ac:dyDescent="0.25">
      <c r="A12" s="34" t="s">
        <v>54</v>
      </c>
      <c r="B12" s="35">
        <v>18</v>
      </c>
      <c r="C12" s="146">
        <f>IF(B46=0, "-", B12/B46)</f>
        <v>1.5450643776824034E-2</v>
      </c>
      <c r="D12" s="35">
        <v>11</v>
      </c>
      <c r="E12" s="39">
        <f>IF(D46=0, "-", D12/D46)</f>
        <v>6.9095477386934678E-3</v>
      </c>
      <c r="F12" s="136">
        <v>66</v>
      </c>
      <c r="G12" s="146">
        <f>IF(F46=0, "-", F12/F46)</f>
        <v>1.7670682730923693E-2</v>
      </c>
      <c r="H12" s="35">
        <v>65</v>
      </c>
      <c r="I12" s="39">
        <f>IF(H46=0, "-", H12/H46)</f>
        <v>1.2994802079168333E-2</v>
      </c>
      <c r="J12" s="38">
        <f t="shared" si="0"/>
        <v>0.63636363636363635</v>
      </c>
      <c r="K12" s="39">
        <f t="shared" si="1"/>
        <v>1.5384615384615385E-2</v>
      </c>
    </row>
    <row r="13" spans="1:11" x14ac:dyDescent="0.25">
      <c r="A13" s="34" t="s">
        <v>55</v>
      </c>
      <c r="B13" s="35">
        <v>1</v>
      </c>
      <c r="C13" s="146">
        <f>IF(B46=0, "-", B13/B46)</f>
        <v>8.5836909871244631E-4</v>
      </c>
      <c r="D13" s="35">
        <v>0</v>
      </c>
      <c r="E13" s="39">
        <f>IF(D46=0, "-", D13/D46)</f>
        <v>0</v>
      </c>
      <c r="F13" s="136">
        <v>7</v>
      </c>
      <c r="G13" s="146">
        <f>IF(F46=0, "-", F13/F46)</f>
        <v>1.8741633199464524E-3</v>
      </c>
      <c r="H13" s="35">
        <v>2</v>
      </c>
      <c r="I13" s="39">
        <f>IF(H46=0, "-", H13/H46)</f>
        <v>3.9984006397441024E-4</v>
      </c>
      <c r="J13" s="38" t="str">
        <f t="shared" si="0"/>
        <v>-</v>
      </c>
      <c r="K13" s="39">
        <f t="shared" si="1"/>
        <v>2.5</v>
      </c>
    </row>
    <row r="14" spans="1:11" x14ac:dyDescent="0.25">
      <c r="A14" s="34" t="s">
        <v>57</v>
      </c>
      <c r="B14" s="35">
        <v>1</v>
      </c>
      <c r="C14" s="146">
        <f>IF(B46=0, "-", B14/B46)</f>
        <v>8.5836909871244631E-4</v>
      </c>
      <c r="D14" s="35">
        <v>0</v>
      </c>
      <c r="E14" s="39">
        <f>IF(D46=0, "-", D14/D46)</f>
        <v>0</v>
      </c>
      <c r="F14" s="136">
        <v>2</v>
      </c>
      <c r="G14" s="146">
        <f>IF(F46=0, "-", F14/F46)</f>
        <v>5.3547523427041502E-4</v>
      </c>
      <c r="H14" s="35">
        <v>2</v>
      </c>
      <c r="I14" s="39">
        <f>IF(H46=0, "-", H14/H46)</f>
        <v>3.9984006397441024E-4</v>
      </c>
      <c r="J14" s="38" t="str">
        <f t="shared" si="0"/>
        <v>-</v>
      </c>
      <c r="K14" s="39">
        <f t="shared" si="1"/>
        <v>0</v>
      </c>
    </row>
    <row r="15" spans="1:11" x14ac:dyDescent="0.25">
      <c r="A15" s="34" t="s">
        <v>58</v>
      </c>
      <c r="B15" s="35">
        <v>3</v>
      </c>
      <c r="C15" s="146">
        <f>IF(B46=0, "-", B15/B46)</f>
        <v>2.5751072961373391E-3</v>
      </c>
      <c r="D15" s="35">
        <v>3</v>
      </c>
      <c r="E15" s="39">
        <f>IF(D46=0, "-", D15/D46)</f>
        <v>1.8844221105527637E-3</v>
      </c>
      <c r="F15" s="136">
        <v>9</v>
      </c>
      <c r="G15" s="146">
        <f>IF(F46=0, "-", F15/F46)</f>
        <v>2.4096385542168677E-3</v>
      </c>
      <c r="H15" s="35">
        <v>16</v>
      </c>
      <c r="I15" s="39">
        <f>IF(H46=0, "-", H15/H46)</f>
        <v>3.1987205117952819E-3</v>
      </c>
      <c r="J15" s="38">
        <f t="shared" si="0"/>
        <v>0</v>
      </c>
      <c r="K15" s="39">
        <f t="shared" si="1"/>
        <v>-0.4375</v>
      </c>
    </row>
    <row r="16" spans="1:11" x14ac:dyDescent="0.25">
      <c r="A16" s="34" t="s">
        <v>60</v>
      </c>
      <c r="B16" s="35">
        <v>31</v>
      </c>
      <c r="C16" s="146">
        <f>IF(B46=0, "-", B16/B46)</f>
        <v>2.6609442060085836E-2</v>
      </c>
      <c r="D16" s="35">
        <v>72</v>
      </c>
      <c r="E16" s="39">
        <f>IF(D46=0, "-", D16/D46)</f>
        <v>4.5226130653266333E-2</v>
      </c>
      <c r="F16" s="136">
        <v>106</v>
      </c>
      <c r="G16" s="146">
        <f>IF(F46=0, "-", F16/F46)</f>
        <v>2.8380187416331994E-2</v>
      </c>
      <c r="H16" s="35">
        <v>169</v>
      </c>
      <c r="I16" s="39">
        <f>IF(H46=0, "-", H16/H46)</f>
        <v>3.3786485405837667E-2</v>
      </c>
      <c r="J16" s="38">
        <f t="shared" si="0"/>
        <v>-0.56944444444444442</v>
      </c>
      <c r="K16" s="39">
        <f t="shared" si="1"/>
        <v>-0.37278106508875741</v>
      </c>
    </row>
    <row r="17" spans="1:11" x14ac:dyDescent="0.25">
      <c r="A17" s="34" t="s">
        <v>63</v>
      </c>
      <c r="B17" s="35">
        <v>69</v>
      </c>
      <c r="C17" s="146">
        <f>IF(B46=0, "-", B17/B46)</f>
        <v>5.9227467811158799E-2</v>
      </c>
      <c r="D17" s="35">
        <v>60</v>
      </c>
      <c r="E17" s="39">
        <f>IF(D46=0, "-", D17/D46)</f>
        <v>3.7688442211055273E-2</v>
      </c>
      <c r="F17" s="136">
        <v>146</v>
      </c>
      <c r="G17" s="146">
        <f>IF(F46=0, "-", F17/F46)</f>
        <v>3.9089692101740292E-2</v>
      </c>
      <c r="H17" s="35">
        <v>275</v>
      </c>
      <c r="I17" s="39">
        <f>IF(H46=0, "-", H17/H46)</f>
        <v>5.497800879648141E-2</v>
      </c>
      <c r="J17" s="38">
        <f t="shared" si="0"/>
        <v>0.15</v>
      </c>
      <c r="K17" s="39">
        <f t="shared" si="1"/>
        <v>-0.46909090909090911</v>
      </c>
    </row>
    <row r="18" spans="1:11" x14ac:dyDescent="0.25">
      <c r="A18" s="34" t="s">
        <v>64</v>
      </c>
      <c r="B18" s="35">
        <v>48</v>
      </c>
      <c r="C18" s="146">
        <f>IF(B46=0, "-", B18/B46)</f>
        <v>4.1201716738197426E-2</v>
      </c>
      <c r="D18" s="35">
        <v>87</v>
      </c>
      <c r="E18" s="39">
        <f>IF(D46=0, "-", D18/D46)</f>
        <v>5.4648241206030151E-2</v>
      </c>
      <c r="F18" s="136">
        <v>204</v>
      </c>
      <c r="G18" s="146">
        <f>IF(F46=0, "-", F18/F46)</f>
        <v>5.4618473895582331E-2</v>
      </c>
      <c r="H18" s="35">
        <v>268</v>
      </c>
      <c r="I18" s="39">
        <f>IF(H46=0, "-", H18/H46)</f>
        <v>5.357856857257097E-2</v>
      </c>
      <c r="J18" s="38">
        <f t="shared" si="0"/>
        <v>-0.44827586206896552</v>
      </c>
      <c r="K18" s="39">
        <f t="shared" si="1"/>
        <v>-0.23880597014925373</v>
      </c>
    </row>
    <row r="19" spans="1:11" x14ac:dyDescent="0.25">
      <c r="A19" s="34" t="s">
        <v>65</v>
      </c>
      <c r="B19" s="35">
        <v>117</v>
      </c>
      <c r="C19" s="146">
        <f>IF(B46=0, "-", B19/B46)</f>
        <v>0.10042918454935622</v>
      </c>
      <c r="D19" s="35">
        <v>149</v>
      </c>
      <c r="E19" s="39">
        <f>IF(D46=0, "-", D19/D46)</f>
        <v>9.3592964824120606E-2</v>
      </c>
      <c r="F19" s="136">
        <v>298</v>
      </c>
      <c r="G19" s="146">
        <f>IF(F46=0, "-", F19/F46)</f>
        <v>7.9785809906291832E-2</v>
      </c>
      <c r="H19" s="35">
        <v>496</v>
      </c>
      <c r="I19" s="39">
        <f>IF(H46=0, "-", H19/H46)</f>
        <v>9.9160335865653745E-2</v>
      </c>
      <c r="J19" s="38">
        <f t="shared" si="0"/>
        <v>-0.21476510067114093</v>
      </c>
      <c r="K19" s="39">
        <f t="shared" si="1"/>
        <v>-0.39919354838709675</v>
      </c>
    </row>
    <row r="20" spans="1:11" x14ac:dyDescent="0.25">
      <c r="A20" s="34" t="s">
        <v>66</v>
      </c>
      <c r="B20" s="35">
        <v>0</v>
      </c>
      <c r="C20" s="146">
        <f>IF(B46=0, "-", B20/B46)</f>
        <v>0</v>
      </c>
      <c r="D20" s="35">
        <v>0</v>
      </c>
      <c r="E20" s="39">
        <f>IF(D46=0, "-", D20/D46)</f>
        <v>0</v>
      </c>
      <c r="F20" s="136">
        <v>0</v>
      </c>
      <c r="G20" s="146">
        <f>IF(F46=0, "-", F20/F46)</f>
        <v>0</v>
      </c>
      <c r="H20" s="35">
        <v>2</v>
      </c>
      <c r="I20" s="39">
        <f>IF(H46=0, "-", H20/H46)</f>
        <v>3.9984006397441024E-4</v>
      </c>
      <c r="J20" s="38" t="str">
        <f t="shared" si="0"/>
        <v>-</v>
      </c>
      <c r="K20" s="39">
        <f t="shared" si="1"/>
        <v>-1</v>
      </c>
    </row>
    <row r="21" spans="1:11" x14ac:dyDescent="0.25">
      <c r="A21" s="34" t="s">
        <v>69</v>
      </c>
      <c r="B21" s="35">
        <v>2</v>
      </c>
      <c r="C21" s="146">
        <f>IF(B46=0, "-", B21/B46)</f>
        <v>1.7167381974248926E-3</v>
      </c>
      <c r="D21" s="35">
        <v>1</v>
      </c>
      <c r="E21" s="39">
        <f>IF(D46=0, "-", D21/D46)</f>
        <v>6.2814070351758795E-4</v>
      </c>
      <c r="F21" s="136">
        <v>8</v>
      </c>
      <c r="G21" s="146">
        <f>IF(F46=0, "-", F21/F46)</f>
        <v>2.1419009370816601E-3</v>
      </c>
      <c r="H21" s="35">
        <v>10</v>
      </c>
      <c r="I21" s="39">
        <f>IF(H46=0, "-", H21/H46)</f>
        <v>1.9992003198720512E-3</v>
      </c>
      <c r="J21" s="38">
        <f t="shared" si="0"/>
        <v>1</v>
      </c>
      <c r="K21" s="39">
        <f t="shared" si="1"/>
        <v>-0.2</v>
      </c>
    </row>
    <row r="22" spans="1:11" x14ac:dyDescent="0.25">
      <c r="A22" s="34" t="s">
        <v>71</v>
      </c>
      <c r="B22" s="35">
        <v>149</v>
      </c>
      <c r="C22" s="146">
        <f>IF(B46=0, "-", B22/B46)</f>
        <v>0.12789699570815449</v>
      </c>
      <c r="D22" s="35">
        <v>188</v>
      </c>
      <c r="E22" s="39">
        <f>IF(D46=0, "-", D22/D46)</f>
        <v>0.11809045226130653</v>
      </c>
      <c r="F22" s="136">
        <v>458</v>
      </c>
      <c r="G22" s="146">
        <f>IF(F46=0, "-", F22/F46)</f>
        <v>0.12262382864792504</v>
      </c>
      <c r="H22" s="35">
        <v>525</v>
      </c>
      <c r="I22" s="39">
        <f>IF(H46=0, "-", H22/H46)</f>
        <v>0.10495801679328269</v>
      </c>
      <c r="J22" s="38">
        <f t="shared" si="0"/>
        <v>-0.20744680851063829</v>
      </c>
      <c r="K22" s="39">
        <f t="shared" si="1"/>
        <v>-0.12761904761904763</v>
      </c>
    </row>
    <row r="23" spans="1:11" x14ac:dyDescent="0.25">
      <c r="A23" s="34" t="s">
        <v>72</v>
      </c>
      <c r="B23" s="35">
        <v>0</v>
      </c>
      <c r="C23" s="146">
        <f>IF(B46=0, "-", B23/B46)</f>
        <v>0</v>
      </c>
      <c r="D23" s="35">
        <v>1</v>
      </c>
      <c r="E23" s="39">
        <f>IF(D46=0, "-", D23/D46)</f>
        <v>6.2814070351758795E-4</v>
      </c>
      <c r="F23" s="136">
        <v>1</v>
      </c>
      <c r="G23" s="146">
        <f>IF(F46=0, "-", F23/F46)</f>
        <v>2.6773761713520751E-4</v>
      </c>
      <c r="H23" s="35">
        <v>1</v>
      </c>
      <c r="I23" s="39">
        <f>IF(H46=0, "-", H23/H46)</f>
        <v>1.9992003198720512E-4</v>
      </c>
      <c r="J23" s="38">
        <f t="shared" si="0"/>
        <v>-1</v>
      </c>
      <c r="K23" s="39">
        <f t="shared" si="1"/>
        <v>0</v>
      </c>
    </row>
    <row r="24" spans="1:11" x14ac:dyDescent="0.25">
      <c r="A24" s="34" t="s">
        <v>74</v>
      </c>
      <c r="B24" s="35">
        <v>1</v>
      </c>
      <c r="C24" s="146">
        <f>IF(B46=0, "-", B24/B46)</f>
        <v>8.5836909871244631E-4</v>
      </c>
      <c r="D24" s="35">
        <v>5</v>
      </c>
      <c r="E24" s="39">
        <f>IF(D46=0, "-", D24/D46)</f>
        <v>3.1407035175879399E-3</v>
      </c>
      <c r="F24" s="136">
        <v>3</v>
      </c>
      <c r="G24" s="146">
        <f>IF(F46=0, "-", F24/F46)</f>
        <v>8.0321285140562252E-4</v>
      </c>
      <c r="H24" s="35">
        <v>12</v>
      </c>
      <c r="I24" s="39">
        <f>IF(H46=0, "-", H24/H46)</f>
        <v>2.3990403838464614E-3</v>
      </c>
      <c r="J24" s="38">
        <f t="shared" si="0"/>
        <v>-0.8</v>
      </c>
      <c r="K24" s="39">
        <f t="shared" si="1"/>
        <v>-0.75</v>
      </c>
    </row>
    <row r="25" spans="1:11" x14ac:dyDescent="0.25">
      <c r="A25" s="34" t="s">
        <v>75</v>
      </c>
      <c r="B25" s="35">
        <v>5</v>
      </c>
      <c r="C25" s="146">
        <f>IF(B46=0, "-", B25/B46)</f>
        <v>4.2918454935622317E-3</v>
      </c>
      <c r="D25" s="35">
        <v>13</v>
      </c>
      <c r="E25" s="39">
        <f>IF(D46=0, "-", D25/D46)</f>
        <v>8.1658291457286439E-3</v>
      </c>
      <c r="F25" s="136">
        <v>15</v>
      </c>
      <c r="G25" s="146">
        <f>IF(F46=0, "-", F25/F46)</f>
        <v>4.0160642570281121E-3</v>
      </c>
      <c r="H25" s="35">
        <v>22</v>
      </c>
      <c r="I25" s="39">
        <f>IF(H46=0, "-", H25/H46)</f>
        <v>4.3982407037185126E-3</v>
      </c>
      <c r="J25" s="38">
        <f t="shared" si="0"/>
        <v>-0.61538461538461542</v>
      </c>
      <c r="K25" s="39">
        <f t="shared" si="1"/>
        <v>-0.31818181818181818</v>
      </c>
    </row>
    <row r="26" spans="1:11" x14ac:dyDescent="0.25">
      <c r="A26" s="34" t="s">
        <v>76</v>
      </c>
      <c r="B26" s="35">
        <v>0</v>
      </c>
      <c r="C26" s="146">
        <f>IF(B46=0, "-", B26/B46)</f>
        <v>0</v>
      </c>
      <c r="D26" s="35">
        <v>1</v>
      </c>
      <c r="E26" s="39">
        <f>IF(D46=0, "-", D26/D46)</f>
        <v>6.2814070351758795E-4</v>
      </c>
      <c r="F26" s="136">
        <v>0</v>
      </c>
      <c r="G26" s="146">
        <f>IF(F46=0, "-", F26/F46)</f>
        <v>0</v>
      </c>
      <c r="H26" s="35">
        <v>3</v>
      </c>
      <c r="I26" s="39">
        <f>IF(H46=0, "-", H26/H46)</f>
        <v>5.9976009596161535E-4</v>
      </c>
      <c r="J26" s="38">
        <f t="shared" si="0"/>
        <v>-1</v>
      </c>
      <c r="K26" s="39">
        <f t="shared" si="1"/>
        <v>-1</v>
      </c>
    </row>
    <row r="27" spans="1:11" x14ac:dyDescent="0.25">
      <c r="A27" s="34" t="s">
        <v>77</v>
      </c>
      <c r="B27" s="35">
        <v>0</v>
      </c>
      <c r="C27" s="146">
        <f>IF(B46=0, "-", B27/B46)</f>
        <v>0</v>
      </c>
      <c r="D27" s="35">
        <v>0</v>
      </c>
      <c r="E27" s="39">
        <f>IF(D46=0, "-", D27/D46)</f>
        <v>0</v>
      </c>
      <c r="F27" s="136">
        <v>1</v>
      </c>
      <c r="G27" s="146">
        <f>IF(F46=0, "-", F27/F46)</f>
        <v>2.6773761713520751E-4</v>
      </c>
      <c r="H27" s="35">
        <v>0</v>
      </c>
      <c r="I27" s="39">
        <f>IF(H46=0, "-", H27/H46)</f>
        <v>0</v>
      </c>
      <c r="J27" s="38" t="str">
        <f t="shared" si="0"/>
        <v>-</v>
      </c>
      <c r="K27" s="39" t="str">
        <f t="shared" si="1"/>
        <v>-</v>
      </c>
    </row>
    <row r="28" spans="1:11" x14ac:dyDescent="0.25">
      <c r="A28" s="34" t="s">
        <v>78</v>
      </c>
      <c r="B28" s="35">
        <v>81</v>
      </c>
      <c r="C28" s="146">
        <f>IF(B46=0, "-", B28/B46)</f>
        <v>6.9527896995708161E-2</v>
      </c>
      <c r="D28" s="35">
        <v>311</v>
      </c>
      <c r="E28" s="39">
        <f>IF(D46=0, "-", D28/D46)</f>
        <v>0.19535175879396985</v>
      </c>
      <c r="F28" s="136">
        <v>390</v>
      </c>
      <c r="G28" s="146">
        <f>IF(F46=0, "-", F28/F46)</f>
        <v>0.10441767068273092</v>
      </c>
      <c r="H28" s="35">
        <v>906</v>
      </c>
      <c r="I28" s="39">
        <f>IF(H46=0, "-", H28/H46)</f>
        <v>0.18112754898040784</v>
      </c>
      <c r="J28" s="38">
        <f t="shared" si="0"/>
        <v>-0.73954983922829587</v>
      </c>
      <c r="K28" s="39">
        <f t="shared" si="1"/>
        <v>-0.56953642384105962</v>
      </c>
    </row>
    <row r="29" spans="1:11" x14ac:dyDescent="0.25">
      <c r="A29" s="34" t="s">
        <v>79</v>
      </c>
      <c r="B29" s="35">
        <v>2</v>
      </c>
      <c r="C29" s="146">
        <f>IF(B46=0, "-", B29/B46)</f>
        <v>1.7167381974248926E-3</v>
      </c>
      <c r="D29" s="35">
        <v>0</v>
      </c>
      <c r="E29" s="39">
        <f>IF(D46=0, "-", D29/D46)</f>
        <v>0</v>
      </c>
      <c r="F29" s="136">
        <v>2</v>
      </c>
      <c r="G29" s="146">
        <f>IF(F46=0, "-", F29/F46)</f>
        <v>5.3547523427041502E-4</v>
      </c>
      <c r="H29" s="35">
        <v>2</v>
      </c>
      <c r="I29" s="39">
        <f>IF(H46=0, "-", H29/H46)</f>
        <v>3.9984006397441024E-4</v>
      </c>
      <c r="J29" s="38" t="str">
        <f t="shared" si="0"/>
        <v>-</v>
      </c>
      <c r="K29" s="39">
        <f t="shared" si="1"/>
        <v>0</v>
      </c>
    </row>
    <row r="30" spans="1:11" x14ac:dyDescent="0.25">
      <c r="A30" s="34" t="s">
        <v>80</v>
      </c>
      <c r="B30" s="35">
        <v>45</v>
      </c>
      <c r="C30" s="146">
        <f>IF(B46=0, "-", B30/B46)</f>
        <v>3.8626609442060089E-2</v>
      </c>
      <c r="D30" s="35">
        <v>55</v>
      </c>
      <c r="E30" s="39">
        <f>IF(D46=0, "-", D30/D46)</f>
        <v>3.4547738693467334E-2</v>
      </c>
      <c r="F30" s="136">
        <v>121</v>
      </c>
      <c r="G30" s="146">
        <f>IF(F46=0, "-", F30/F46)</f>
        <v>3.2396251673360105E-2</v>
      </c>
      <c r="H30" s="35">
        <v>169</v>
      </c>
      <c r="I30" s="39">
        <f>IF(H46=0, "-", H30/H46)</f>
        <v>3.3786485405837667E-2</v>
      </c>
      <c r="J30" s="38">
        <f t="shared" si="0"/>
        <v>-0.18181818181818182</v>
      </c>
      <c r="K30" s="39">
        <f t="shared" si="1"/>
        <v>-0.28402366863905326</v>
      </c>
    </row>
    <row r="31" spans="1:11" x14ac:dyDescent="0.25">
      <c r="A31" s="34" t="s">
        <v>81</v>
      </c>
      <c r="B31" s="35">
        <v>1</v>
      </c>
      <c r="C31" s="146">
        <f>IF(B46=0, "-", B31/B46)</f>
        <v>8.5836909871244631E-4</v>
      </c>
      <c r="D31" s="35">
        <v>5</v>
      </c>
      <c r="E31" s="39">
        <f>IF(D46=0, "-", D31/D46)</f>
        <v>3.1407035175879399E-3</v>
      </c>
      <c r="F31" s="136">
        <v>3</v>
      </c>
      <c r="G31" s="146">
        <f>IF(F46=0, "-", F31/F46)</f>
        <v>8.0321285140562252E-4</v>
      </c>
      <c r="H31" s="35">
        <v>9</v>
      </c>
      <c r="I31" s="39">
        <f>IF(H46=0, "-", H31/H46)</f>
        <v>1.7992802878848461E-3</v>
      </c>
      <c r="J31" s="38">
        <f t="shared" si="0"/>
        <v>-0.8</v>
      </c>
      <c r="K31" s="39">
        <f t="shared" si="1"/>
        <v>-0.66666666666666663</v>
      </c>
    </row>
    <row r="32" spans="1:11" x14ac:dyDescent="0.25">
      <c r="A32" s="34" t="s">
        <v>82</v>
      </c>
      <c r="B32" s="35">
        <v>41</v>
      </c>
      <c r="C32" s="146">
        <f>IF(B46=0, "-", B32/B46)</f>
        <v>3.51931330472103E-2</v>
      </c>
      <c r="D32" s="35">
        <v>5</v>
      </c>
      <c r="E32" s="39">
        <f>IF(D46=0, "-", D32/D46)</f>
        <v>3.1407035175879399E-3</v>
      </c>
      <c r="F32" s="136">
        <v>92</v>
      </c>
      <c r="G32" s="146">
        <f>IF(F46=0, "-", F32/F46)</f>
        <v>2.4631860776439089E-2</v>
      </c>
      <c r="H32" s="35">
        <v>25</v>
      </c>
      <c r="I32" s="39">
        <f>IF(H46=0, "-", H32/H46)</f>
        <v>4.9980007996801284E-3</v>
      </c>
      <c r="J32" s="38">
        <f t="shared" si="0"/>
        <v>7.2</v>
      </c>
      <c r="K32" s="39">
        <f t="shared" si="1"/>
        <v>2.68</v>
      </c>
    </row>
    <row r="33" spans="1:11" x14ac:dyDescent="0.25">
      <c r="A33" s="34" t="s">
        <v>83</v>
      </c>
      <c r="B33" s="35">
        <v>4</v>
      </c>
      <c r="C33" s="146">
        <f>IF(B46=0, "-", B33/B46)</f>
        <v>3.4334763948497852E-3</v>
      </c>
      <c r="D33" s="35">
        <v>7</v>
      </c>
      <c r="E33" s="39">
        <f>IF(D46=0, "-", D33/D46)</f>
        <v>4.3969849246231155E-3</v>
      </c>
      <c r="F33" s="136">
        <v>11</v>
      </c>
      <c r="G33" s="146">
        <f>IF(F46=0, "-", F33/F46)</f>
        <v>2.9451137884872825E-3</v>
      </c>
      <c r="H33" s="35">
        <v>33</v>
      </c>
      <c r="I33" s="39">
        <f>IF(H46=0, "-", H33/H46)</f>
        <v>6.5973610555777693E-3</v>
      </c>
      <c r="J33" s="38">
        <f t="shared" si="0"/>
        <v>-0.42857142857142855</v>
      </c>
      <c r="K33" s="39">
        <f t="shared" si="1"/>
        <v>-0.66666666666666663</v>
      </c>
    </row>
    <row r="34" spans="1:11" x14ac:dyDescent="0.25">
      <c r="A34" s="34" t="s">
        <v>84</v>
      </c>
      <c r="B34" s="35">
        <v>3</v>
      </c>
      <c r="C34" s="146">
        <f>IF(B46=0, "-", B34/B46)</f>
        <v>2.5751072961373391E-3</v>
      </c>
      <c r="D34" s="35">
        <v>35</v>
      </c>
      <c r="E34" s="39">
        <f>IF(D46=0, "-", D34/D46)</f>
        <v>2.1984924623115579E-2</v>
      </c>
      <c r="F34" s="136">
        <v>27</v>
      </c>
      <c r="G34" s="146">
        <f>IF(F46=0, "-", F34/F46)</f>
        <v>7.2289156626506026E-3</v>
      </c>
      <c r="H34" s="35">
        <v>131</v>
      </c>
      <c r="I34" s="39">
        <f>IF(H46=0, "-", H34/H46)</f>
        <v>2.618952419032387E-2</v>
      </c>
      <c r="J34" s="38">
        <f t="shared" si="0"/>
        <v>-0.91428571428571426</v>
      </c>
      <c r="K34" s="39">
        <f t="shared" si="1"/>
        <v>-0.79389312977099236</v>
      </c>
    </row>
    <row r="35" spans="1:11" x14ac:dyDescent="0.25">
      <c r="A35" s="34" t="s">
        <v>85</v>
      </c>
      <c r="B35" s="35">
        <v>3</v>
      </c>
      <c r="C35" s="146">
        <f>IF(B46=0, "-", B35/B46)</f>
        <v>2.5751072961373391E-3</v>
      </c>
      <c r="D35" s="35">
        <v>2</v>
      </c>
      <c r="E35" s="39">
        <f>IF(D46=0, "-", D35/D46)</f>
        <v>1.2562814070351759E-3</v>
      </c>
      <c r="F35" s="136">
        <v>6</v>
      </c>
      <c r="G35" s="146">
        <f>IF(F46=0, "-", F35/F46)</f>
        <v>1.606425702811245E-3</v>
      </c>
      <c r="H35" s="35">
        <v>5</v>
      </c>
      <c r="I35" s="39">
        <f>IF(H46=0, "-", H35/H46)</f>
        <v>9.9960015993602559E-4</v>
      </c>
      <c r="J35" s="38">
        <f t="shared" si="0"/>
        <v>0.5</v>
      </c>
      <c r="K35" s="39">
        <f t="shared" si="1"/>
        <v>0.2</v>
      </c>
    </row>
    <row r="36" spans="1:11" x14ac:dyDescent="0.25">
      <c r="A36" s="34" t="s">
        <v>86</v>
      </c>
      <c r="B36" s="35">
        <v>0</v>
      </c>
      <c r="C36" s="146">
        <f>IF(B46=0, "-", B36/B46)</f>
        <v>0</v>
      </c>
      <c r="D36" s="35">
        <v>0</v>
      </c>
      <c r="E36" s="39">
        <f>IF(D46=0, "-", D36/D46)</f>
        <v>0</v>
      </c>
      <c r="F36" s="136">
        <v>1</v>
      </c>
      <c r="G36" s="146">
        <f>IF(F46=0, "-", F36/F46)</f>
        <v>2.6773761713520751E-4</v>
      </c>
      <c r="H36" s="35">
        <v>2</v>
      </c>
      <c r="I36" s="39">
        <f>IF(H46=0, "-", H36/H46)</f>
        <v>3.9984006397441024E-4</v>
      </c>
      <c r="J36" s="38" t="str">
        <f t="shared" si="0"/>
        <v>-</v>
      </c>
      <c r="K36" s="39">
        <f t="shared" si="1"/>
        <v>-0.5</v>
      </c>
    </row>
    <row r="37" spans="1:11" x14ac:dyDescent="0.25">
      <c r="A37" s="34" t="s">
        <v>87</v>
      </c>
      <c r="B37" s="35">
        <v>6</v>
      </c>
      <c r="C37" s="146">
        <f>IF(B46=0, "-", B37/B46)</f>
        <v>5.1502145922746783E-3</v>
      </c>
      <c r="D37" s="35">
        <v>6</v>
      </c>
      <c r="E37" s="39">
        <f>IF(D46=0, "-", D37/D46)</f>
        <v>3.7688442211055275E-3</v>
      </c>
      <c r="F37" s="136">
        <v>17</v>
      </c>
      <c r="G37" s="146">
        <f>IF(F46=0, "-", F37/F46)</f>
        <v>4.5515394912985273E-3</v>
      </c>
      <c r="H37" s="35">
        <v>13</v>
      </c>
      <c r="I37" s="39">
        <f>IF(H46=0, "-", H37/H46)</f>
        <v>2.5989604158336665E-3</v>
      </c>
      <c r="J37" s="38">
        <f t="shared" si="0"/>
        <v>0</v>
      </c>
      <c r="K37" s="39">
        <f t="shared" si="1"/>
        <v>0.30769230769230771</v>
      </c>
    </row>
    <row r="38" spans="1:11" x14ac:dyDescent="0.25">
      <c r="A38" s="34" t="s">
        <v>89</v>
      </c>
      <c r="B38" s="35">
        <v>0</v>
      </c>
      <c r="C38" s="146">
        <f>IF(B46=0, "-", B38/B46)</f>
        <v>0</v>
      </c>
      <c r="D38" s="35">
        <v>3</v>
      </c>
      <c r="E38" s="39">
        <f>IF(D46=0, "-", D38/D46)</f>
        <v>1.8844221105527637E-3</v>
      </c>
      <c r="F38" s="136">
        <v>2</v>
      </c>
      <c r="G38" s="146">
        <f>IF(F46=0, "-", F38/F46)</f>
        <v>5.3547523427041502E-4</v>
      </c>
      <c r="H38" s="35">
        <v>11</v>
      </c>
      <c r="I38" s="39">
        <f>IF(H46=0, "-", H38/H46)</f>
        <v>2.1991203518592563E-3</v>
      </c>
      <c r="J38" s="38">
        <f t="shared" si="0"/>
        <v>-1</v>
      </c>
      <c r="K38" s="39">
        <f t="shared" si="1"/>
        <v>-0.81818181818181823</v>
      </c>
    </row>
    <row r="39" spans="1:11" x14ac:dyDescent="0.25">
      <c r="A39" s="34" t="s">
        <v>90</v>
      </c>
      <c r="B39" s="35">
        <v>5</v>
      </c>
      <c r="C39" s="146">
        <f>IF(B46=0, "-", B39/B46)</f>
        <v>4.2918454935622317E-3</v>
      </c>
      <c r="D39" s="35">
        <v>3</v>
      </c>
      <c r="E39" s="39">
        <f>IF(D46=0, "-", D39/D46)</f>
        <v>1.8844221105527637E-3</v>
      </c>
      <c r="F39" s="136">
        <v>29</v>
      </c>
      <c r="G39" s="146">
        <f>IF(F46=0, "-", F39/F46)</f>
        <v>7.764390896921017E-3</v>
      </c>
      <c r="H39" s="35">
        <v>28</v>
      </c>
      <c r="I39" s="39">
        <f>IF(H46=0, "-", H39/H46)</f>
        <v>5.5977608956417433E-3</v>
      </c>
      <c r="J39" s="38">
        <f t="shared" si="0"/>
        <v>0.66666666666666663</v>
      </c>
      <c r="K39" s="39">
        <f t="shared" si="1"/>
        <v>3.5714285714285712E-2</v>
      </c>
    </row>
    <row r="40" spans="1:11" x14ac:dyDescent="0.25">
      <c r="A40" s="34" t="s">
        <v>92</v>
      </c>
      <c r="B40" s="35">
        <v>21</v>
      </c>
      <c r="C40" s="146">
        <f>IF(B46=0, "-", B40/B46)</f>
        <v>1.8025751072961373E-2</v>
      </c>
      <c r="D40" s="35">
        <v>22</v>
      </c>
      <c r="E40" s="39">
        <f>IF(D46=0, "-", D40/D46)</f>
        <v>1.3819095477386936E-2</v>
      </c>
      <c r="F40" s="136">
        <v>110</v>
      </c>
      <c r="G40" s="146">
        <f>IF(F46=0, "-", F40/F46)</f>
        <v>2.9451137884872823E-2</v>
      </c>
      <c r="H40" s="35">
        <v>122</v>
      </c>
      <c r="I40" s="39">
        <f>IF(H46=0, "-", H40/H46)</f>
        <v>2.4390243902439025E-2</v>
      </c>
      <c r="J40" s="38">
        <f t="shared" si="0"/>
        <v>-4.5454545454545456E-2</v>
      </c>
      <c r="K40" s="39">
        <f t="shared" si="1"/>
        <v>-9.8360655737704916E-2</v>
      </c>
    </row>
    <row r="41" spans="1:11" x14ac:dyDescent="0.25">
      <c r="A41" s="34" t="s">
        <v>93</v>
      </c>
      <c r="B41" s="35">
        <v>55</v>
      </c>
      <c r="C41" s="146">
        <f>IF(B46=0, "-", B41/B46)</f>
        <v>4.7210300429184553E-2</v>
      </c>
      <c r="D41" s="35">
        <v>62</v>
      </c>
      <c r="E41" s="39">
        <f>IF(D46=0, "-", D41/D46)</f>
        <v>3.8944723618090454E-2</v>
      </c>
      <c r="F41" s="136">
        <v>183</v>
      </c>
      <c r="G41" s="146">
        <f>IF(F46=0, "-", F41/F46)</f>
        <v>4.8995983935742969E-2</v>
      </c>
      <c r="H41" s="35">
        <v>208</v>
      </c>
      <c r="I41" s="39">
        <f>IF(H46=0, "-", H41/H46)</f>
        <v>4.1583366653338664E-2</v>
      </c>
      <c r="J41" s="38">
        <f t="shared" si="0"/>
        <v>-0.11290322580645161</v>
      </c>
      <c r="K41" s="39">
        <f t="shared" si="1"/>
        <v>-0.1201923076923077</v>
      </c>
    </row>
    <row r="42" spans="1:11" x14ac:dyDescent="0.25">
      <c r="A42" s="34" t="s">
        <v>94</v>
      </c>
      <c r="B42" s="35">
        <v>410</v>
      </c>
      <c r="C42" s="146">
        <f>IF(B46=0, "-", B42/B46)</f>
        <v>0.35193133047210301</v>
      </c>
      <c r="D42" s="35">
        <v>384</v>
      </c>
      <c r="E42" s="39">
        <f>IF(D46=0, "-", D42/D46)</f>
        <v>0.24120603015075376</v>
      </c>
      <c r="F42" s="136">
        <v>1163</v>
      </c>
      <c r="G42" s="146">
        <f>IF(F46=0, "-", F42/F46)</f>
        <v>0.31137884872824634</v>
      </c>
      <c r="H42" s="35">
        <v>1147</v>
      </c>
      <c r="I42" s="39">
        <f>IF(H46=0, "-", H42/H46)</f>
        <v>0.22930827668932427</v>
      </c>
      <c r="J42" s="38">
        <f t="shared" si="0"/>
        <v>6.7708333333333329E-2</v>
      </c>
      <c r="K42" s="39">
        <f t="shared" si="1"/>
        <v>1.3949433304272014E-2</v>
      </c>
    </row>
    <row r="43" spans="1:11" x14ac:dyDescent="0.25">
      <c r="A43" s="34" t="s">
        <v>95</v>
      </c>
      <c r="B43" s="35">
        <v>34</v>
      </c>
      <c r="C43" s="146">
        <f>IF(B46=0, "-", B43/B46)</f>
        <v>2.9184549356223177E-2</v>
      </c>
      <c r="D43" s="35">
        <v>71</v>
      </c>
      <c r="E43" s="39">
        <f>IF(D46=0, "-", D43/D46)</f>
        <v>4.4597989949748743E-2</v>
      </c>
      <c r="F43" s="136">
        <v>191</v>
      </c>
      <c r="G43" s="146">
        <f>IF(F46=0, "-", F43/F46)</f>
        <v>5.1137884872824634E-2</v>
      </c>
      <c r="H43" s="35">
        <v>230</v>
      </c>
      <c r="I43" s="39">
        <f>IF(H46=0, "-", H43/H46)</f>
        <v>4.5981607357057176E-2</v>
      </c>
      <c r="J43" s="38">
        <f t="shared" si="0"/>
        <v>-0.52112676056338025</v>
      </c>
      <c r="K43" s="39">
        <f t="shared" si="1"/>
        <v>-0.16956521739130434</v>
      </c>
    </row>
    <row r="44" spans="1:11" x14ac:dyDescent="0.25">
      <c r="A44" s="34" t="s">
        <v>96</v>
      </c>
      <c r="B44" s="35">
        <v>0</v>
      </c>
      <c r="C44" s="146">
        <f>IF(B46=0, "-", B44/B46)</f>
        <v>0</v>
      </c>
      <c r="D44" s="35">
        <v>0</v>
      </c>
      <c r="E44" s="39">
        <f>IF(D46=0, "-", D44/D46)</f>
        <v>0</v>
      </c>
      <c r="F44" s="136">
        <v>2</v>
      </c>
      <c r="G44" s="146">
        <f>IF(F46=0, "-", F44/F46)</f>
        <v>5.3547523427041502E-4</v>
      </c>
      <c r="H44" s="35">
        <v>0</v>
      </c>
      <c r="I44" s="39">
        <f>IF(H46=0, "-", H44/H46)</f>
        <v>0</v>
      </c>
      <c r="J44" s="38" t="str">
        <f t="shared" si="0"/>
        <v>-</v>
      </c>
      <c r="K44" s="39" t="str">
        <f t="shared" si="1"/>
        <v>-</v>
      </c>
    </row>
    <row r="45" spans="1:11" x14ac:dyDescent="0.25">
      <c r="A45" s="137"/>
      <c r="B45" s="40"/>
      <c r="D45" s="40"/>
      <c r="E45" s="44"/>
      <c r="F45" s="138"/>
      <c r="H45" s="40"/>
      <c r="I45" s="44"/>
      <c r="J45" s="43"/>
      <c r="K45" s="44"/>
    </row>
    <row r="46" spans="1:11" s="52" customFormat="1" ht="13" x14ac:dyDescent="0.3">
      <c r="A46" s="139" t="s">
        <v>343</v>
      </c>
      <c r="B46" s="46">
        <f>SUM(B7:B45)</f>
        <v>1165</v>
      </c>
      <c r="C46" s="140">
        <v>1</v>
      </c>
      <c r="D46" s="46">
        <f>SUM(D7:D45)</f>
        <v>1592</v>
      </c>
      <c r="E46" s="141">
        <v>1</v>
      </c>
      <c r="F46" s="128">
        <f>SUM(F7:F45)</f>
        <v>3735</v>
      </c>
      <c r="G46" s="142">
        <v>1</v>
      </c>
      <c r="H46" s="46">
        <f>SUM(H7:H45)</f>
        <v>5002</v>
      </c>
      <c r="I46" s="141">
        <v>1</v>
      </c>
      <c r="J46" s="49">
        <f>IF(D46=0, "-", (B46-D46)/D46)</f>
        <v>-0.26821608040201006</v>
      </c>
      <c r="K46" s="50">
        <f>IF(H46=0, "-", (F46-H46)/H46)</f>
        <v>-0.25329868052778887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C0BB5D-B6BA-4528-91A8-BCD799F80C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278486-986E-4E95-B358-FAE21AB0CF21}">
  <ds:schemaRefs>
    <ds:schemaRef ds:uri="http://schemas.microsoft.com/sharepoint/v3/contenttype/forms"/>
  </ds:schemaRefs>
</ds:datastoreItem>
</file>

<file path=customXml/itemProps3.xml><?xml version="1.0" encoding="utf-8"?>
<ds:datastoreItem xmlns:ds="http://schemas.openxmlformats.org/officeDocument/2006/customXml" ds:itemID="{BF7B4C73-64A4-41FA-AA53-6BE3A74A7F51}">
  <ds:schemaRef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Adam Poole</cp:lastModifiedBy>
  <dcterms:created xsi:type="dcterms:W3CDTF">2020-04-02T19:09:51Z</dcterms:created>
  <dcterms:modified xsi:type="dcterms:W3CDTF">2020-04-02T19:09:59Z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