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VFACTS\Output\2021\Mar21\Standard Reports\"/>
    </mc:Choice>
  </mc:AlternateContent>
  <xr:revisionPtr revIDLastSave="0" documentId="13_ncr:1_{B087A57F-861F-4F01-8D1E-749104FBDE96}" xr6:coauthVersionLast="45" xr6:coauthVersionMax="45" xr10:uidLastSave="{00000000-0000-0000-0000-000000000000}"/>
  <bookViews>
    <workbookView xWindow="1590" yWindow="210" windowWidth="23535" windowHeight="1494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 i="49" l="1"/>
  <c r="I8" i="49"/>
  <c r="H8" i="49"/>
  <c r="G8" i="49"/>
  <c r="H9" i="49"/>
  <c r="J9" i="49" s="1"/>
  <c r="G9" i="49"/>
  <c r="I9" i="49" s="1"/>
  <c r="H10" i="49"/>
  <c r="J10" i="49" s="1"/>
  <c r="G10" i="49"/>
  <c r="I10" i="49" s="1"/>
  <c r="H11" i="49"/>
  <c r="J11" i="49" s="1"/>
  <c r="G11" i="49"/>
  <c r="I11" i="49" s="1"/>
  <c r="H12" i="49"/>
  <c r="J12" i="49" s="1"/>
  <c r="G12" i="49"/>
  <c r="I12" i="49" s="1"/>
  <c r="I15" i="49"/>
  <c r="H15" i="49"/>
  <c r="J15" i="49" s="1"/>
  <c r="G15" i="49"/>
  <c r="J16" i="49"/>
  <c r="I16" i="49"/>
  <c r="H16" i="49"/>
  <c r="G16" i="49"/>
  <c r="I17" i="49"/>
  <c r="H17" i="49"/>
  <c r="J17" i="49" s="1"/>
  <c r="G17" i="49"/>
  <c r="H20" i="49"/>
  <c r="J20" i="49" s="1"/>
  <c r="G20" i="49"/>
  <c r="I20" i="49" s="1"/>
  <c r="H21" i="49"/>
  <c r="J21" i="49" s="1"/>
  <c r="G21" i="49"/>
  <c r="I21" i="49" s="1"/>
  <c r="H22" i="49"/>
  <c r="J22" i="49" s="1"/>
  <c r="G22" i="49"/>
  <c r="I22" i="49" s="1"/>
  <c r="I23" i="49"/>
  <c r="H23" i="49"/>
  <c r="J23" i="49" s="1"/>
  <c r="G23" i="49"/>
  <c r="J24" i="49"/>
  <c r="I24" i="49"/>
  <c r="H24" i="49"/>
  <c r="G24" i="49"/>
  <c r="I25" i="49"/>
  <c r="H25" i="49"/>
  <c r="J25" i="49" s="1"/>
  <c r="G25" i="49"/>
  <c r="H26" i="49"/>
  <c r="J26" i="49" s="1"/>
  <c r="G26" i="49"/>
  <c r="I26" i="49" s="1"/>
  <c r="H27" i="49"/>
  <c r="J27" i="49" s="1"/>
  <c r="G27" i="49"/>
  <c r="I27" i="49" s="1"/>
  <c r="J28" i="49"/>
  <c r="I28" i="49"/>
  <c r="H28" i="49"/>
  <c r="G28" i="49"/>
  <c r="J29" i="49"/>
  <c r="I29" i="49"/>
  <c r="H29" i="49"/>
  <c r="G29" i="49"/>
  <c r="H30" i="49"/>
  <c r="J30" i="49" s="1"/>
  <c r="G30" i="49"/>
  <c r="I30" i="49" s="1"/>
  <c r="H31" i="49"/>
  <c r="J31" i="49" s="1"/>
  <c r="G31" i="49"/>
  <c r="I31" i="49" s="1"/>
  <c r="H32" i="49"/>
  <c r="J32" i="49" s="1"/>
  <c r="G32" i="49"/>
  <c r="I32" i="49" s="1"/>
  <c r="H33" i="49"/>
  <c r="J33" i="49" s="1"/>
  <c r="G33" i="49"/>
  <c r="I33" i="49" s="1"/>
  <c r="I34" i="49"/>
  <c r="H34" i="49"/>
  <c r="J34" i="49" s="1"/>
  <c r="G34" i="49"/>
  <c r="J35" i="49"/>
  <c r="I35" i="49"/>
  <c r="H35" i="49"/>
  <c r="G35" i="49"/>
  <c r="I36" i="49"/>
  <c r="H36" i="49"/>
  <c r="J36" i="49" s="1"/>
  <c r="G36" i="49"/>
  <c r="H37" i="49"/>
  <c r="J37" i="49" s="1"/>
  <c r="G37" i="49"/>
  <c r="I37" i="49" s="1"/>
  <c r="J40" i="49"/>
  <c r="I40" i="49"/>
  <c r="H40" i="49"/>
  <c r="G40" i="49"/>
  <c r="I41" i="49"/>
  <c r="H41" i="49"/>
  <c r="J41" i="49" s="1"/>
  <c r="G41" i="49"/>
  <c r="I42" i="49"/>
  <c r="H42" i="49"/>
  <c r="J42" i="49" s="1"/>
  <c r="G42" i="49"/>
  <c r="H45" i="49"/>
  <c r="J45" i="49" s="1"/>
  <c r="G45" i="49"/>
  <c r="I45" i="49" s="1"/>
  <c r="H46" i="49"/>
  <c r="J46" i="49" s="1"/>
  <c r="G46" i="49"/>
  <c r="I46" i="49" s="1"/>
  <c r="H47" i="49"/>
  <c r="J47" i="49" s="1"/>
  <c r="G47" i="49"/>
  <c r="I47" i="49" s="1"/>
  <c r="H48" i="49"/>
  <c r="J48" i="49" s="1"/>
  <c r="G48" i="49"/>
  <c r="I48" i="49" s="1"/>
  <c r="I49" i="49"/>
  <c r="H49" i="49"/>
  <c r="J49" i="49" s="1"/>
  <c r="G49" i="49"/>
  <c r="H50" i="49"/>
  <c r="J50" i="49" s="1"/>
  <c r="G50" i="49"/>
  <c r="I50" i="49" s="1"/>
  <c r="H51" i="49"/>
  <c r="J51" i="49" s="1"/>
  <c r="G51" i="49"/>
  <c r="I51" i="49" s="1"/>
  <c r="I52" i="49"/>
  <c r="H52" i="49"/>
  <c r="J52" i="49" s="1"/>
  <c r="G52" i="49"/>
  <c r="I53" i="49"/>
  <c r="H53" i="49"/>
  <c r="J53" i="49" s="1"/>
  <c r="G53" i="49"/>
  <c r="H54" i="49"/>
  <c r="J54" i="49" s="1"/>
  <c r="G54" i="49"/>
  <c r="I54" i="49" s="1"/>
  <c r="I55" i="49"/>
  <c r="H55" i="49"/>
  <c r="J55" i="49" s="1"/>
  <c r="G55" i="49"/>
  <c r="H56" i="49"/>
  <c r="J56" i="49" s="1"/>
  <c r="G56" i="49"/>
  <c r="I56" i="49" s="1"/>
  <c r="I57" i="49"/>
  <c r="H57" i="49"/>
  <c r="J57" i="49" s="1"/>
  <c r="G57" i="49"/>
  <c r="H58" i="49"/>
  <c r="J58" i="49" s="1"/>
  <c r="G58" i="49"/>
  <c r="I58" i="49" s="1"/>
  <c r="H59" i="49"/>
  <c r="J59" i="49" s="1"/>
  <c r="G59" i="49"/>
  <c r="I59" i="49" s="1"/>
  <c r="H60" i="49"/>
  <c r="J60" i="49" s="1"/>
  <c r="G60" i="49"/>
  <c r="I60" i="49" s="1"/>
  <c r="I61" i="49"/>
  <c r="H61" i="49"/>
  <c r="J61" i="49" s="1"/>
  <c r="G61" i="49"/>
  <c r="H62" i="49"/>
  <c r="J62" i="49" s="1"/>
  <c r="G62" i="49"/>
  <c r="I62" i="49" s="1"/>
  <c r="J65" i="49"/>
  <c r="I65" i="49"/>
  <c r="H65" i="49"/>
  <c r="G65" i="49"/>
  <c r="J66" i="49"/>
  <c r="I66" i="49"/>
  <c r="H66" i="49"/>
  <c r="G66" i="49"/>
  <c r="H69" i="49"/>
  <c r="J69" i="49" s="1"/>
  <c r="G69" i="49"/>
  <c r="I69" i="49" s="1"/>
  <c r="H70" i="49"/>
  <c r="J70" i="49" s="1"/>
  <c r="G70" i="49"/>
  <c r="I70" i="49" s="1"/>
  <c r="J73" i="49"/>
  <c r="I73" i="49"/>
  <c r="H73" i="49"/>
  <c r="G73" i="49"/>
  <c r="I74" i="49"/>
  <c r="H74" i="49"/>
  <c r="J74" i="49" s="1"/>
  <c r="G74" i="49"/>
  <c r="J75" i="49"/>
  <c r="I75" i="49"/>
  <c r="H75" i="49"/>
  <c r="G75" i="49"/>
  <c r="I76" i="49"/>
  <c r="H76" i="49"/>
  <c r="J76" i="49" s="1"/>
  <c r="G76" i="49"/>
  <c r="H79" i="49"/>
  <c r="J79" i="49" s="1"/>
  <c r="G79" i="49"/>
  <c r="I79" i="49" s="1"/>
  <c r="H80" i="49"/>
  <c r="J80" i="49" s="1"/>
  <c r="G80" i="49"/>
  <c r="I80" i="49" s="1"/>
  <c r="H83" i="49"/>
  <c r="J83" i="49" s="1"/>
  <c r="G83" i="49"/>
  <c r="I83" i="49" s="1"/>
  <c r="H84" i="49"/>
  <c r="J84" i="49" s="1"/>
  <c r="G84" i="49"/>
  <c r="I84" i="49" s="1"/>
  <c r="H87" i="49"/>
  <c r="J87" i="49" s="1"/>
  <c r="G87" i="49"/>
  <c r="I87" i="49" s="1"/>
  <c r="H88" i="49"/>
  <c r="J88" i="49" s="1"/>
  <c r="G88" i="49"/>
  <c r="I88" i="49" s="1"/>
  <c r="H89" i="49"/>
  <c r="J89" i="49" s="1"/>
  <c r="G89" i="49"/>
  <c r="I89" i="49" s="1"/>
  <c r="H90" i="49"/>
  <c r="J90" i="49" s="1"/>
  <c r="G90" i="49"/>
  <c r="I90" i="49" s="1"/>
  <c r="H93" i="49"/>
  <c r="J93" i="49" s="1"/>
  <c r="G93" i="49"/>
  <c r="I93" i="49" s="1"/>
  <c r="H94" i="49"/>
  <c r="J94" i="49" s="1"/>
  <c r="G94" i="49"/>
  <c r="I94" i="49" s="1"/>
  <c r="I97" i="49"/>
  <c r="H97" i="49"/>
  <c r="J97" i="49" s="1"/>
  <c r="G97" i="49"/>
  <c r="H98" i="49"/>
  <c r="J98" i="49" s="1"/>
  <c r="G98" i="49"/>
  <c r="I98" i="49" s="1"/>
  <c r="H99" i="49"/>
  <c r="J99" i="49" s="1"/>
  <c r="G99" i="49"/>
  <c r="I99" i="49" s="1"/>
  <c r="H100" i="49"/>
  <c r="J100" i="49" s="1"/>
  <c r="G100" i="49"/>
  <c r="I100" i="49" s="1"/>
  <c r="J101" i="49"/>
  <c r="I101" i="49"/>
  <c r="H101" i="49"/>
  <c r="G101" i="49"/>
  <c r="H102" i="49"/>
  <c r="J102" i="49" s="1"/>
  <c r="G102" i="49"/>
  <c r="I102" i="49" s="1"/>
  <c r="I103" i="49"/>
  <c r="H103" i="49"/>
  <c r="J103" i="49" s="1"/>
  <c r="G103" i="49"/>
  <c r="H104" i="49"/>
  <c r="J104" i="49" s="1"/>
  <c r="G104" i="49"/>
  <c r="I104" i="49" s="1"/>
  <c r="J105" i="49"/>
  <c r="I105" i="49"/>
  <c r="H105" i="49"/>
  <c r="G105" i="49"/>
  <c r="H106" i="49"/>
  <c r="J106" i="49" s="1"/>
  <c r="G106" i="49"/>
  <c r="I106" i="49" s="1"/>
  <c r="H107" i="49"/>
  <c r="J107" i="49" s="1"/>
  <c r="G107" i="49"/>
  <c r="I107" i="49" s="1"/>
  <c r="J108" i="49"/>
  <c r="I108" i="49"/>
  <c r="H108" i="49"/>
  <c r="G108" i="49"/>
  <c r="H109" i="49"/>
  <c r="J109" i="49" s="1"/>
  <c r="G109" i="49"/>
  <c r="I109" i="49" s="1"/>
  <c r="H110" i="49"/>
  <c r="J110" i="49" s="1"/>
  <c r="G110" i="49"/>
  <c r="I110" i="49" s="1"/>
  <c r="H111" i="49"/>
  <c r="J111" i="49" s="1"/>
  <c r="G111" i="49"/>
  <c r="I111" i="49" s="1"/>
  <c r="H114" i="49"/>
  <c r="J114" i="49" s="1"/>
  <c r="G114" i="49"/>
  <c r="I114" i="49" s="1"/>
  <c r="H115" i="49"/>
  <c r="J115" i="49" s="1"/>
  <c r="G115" i="49"/>
  <c r="I115" i="49" s="1"/>
  <c r="H118" i="49"/>
  <c r="J118" i="49" s="1"/>
  <c r="G118" i="49"/>
  <c r="I118" i="49" s="1"/>
  <c r="H119" i="49"/>
  <c r="J119" i="49" s="1"/>
  <c r="G119" i="49"/>
  <c r="I119" i="49" s="1"/>
  <c r="H120" i="49"/>
  <c r="J120" i="49" s="1"/>
  <c r="G120" i="49"/>
  <c r="I120" i="49" s="1"/>
  <c r="H121" i="49"/>
  <c r="J121" i="49" s="1"/>
  <c r="G121" i="49"/>
  <c r="I121" i="49" s="1"/>
  <c r="H124" i="49"/>
  <c r="J124" i="49" s="1"/>
  <c r="G124" i="49"/>
  <c r="I124" i="49" s="1"/>
  <c r="H125" i="49"/>
  <c r="J125" i="49" s="1"/>
  <c r="G125" i="49"/>
  <c r="I125" i="49" s="1"/>
  <c r="I126" i="49"/>
  <c r="H126" i="49"/>
  <c r="J126" i="49" s="1"/>
  <c r="G126" i="49"/>
  <c r="H127" i="49"/>
  <c r="J127" i="49" s="1"/>
  <c r="G127" i="49"/>
  <c r="I127" i="49" s="1"/>
  <c r="H128" i="49"/>
  <c r="J128" i="49" s="1"/>
  <c r="G128" i="49"/>
  <c r="I128" i="49" s="1"/>
  <c r="J129" i="49"/>
  <c r="I129" i="49"/>
  <c r="H129" i="49"/>
  <c r="G129" i="49"/>
  <c r="H130" i="49"/>
  <c r="J130" i="49" s="1"/>
  <c r="G130" i="49"/>
  <c r="I130" i="49" s="1"/>
  <c r="H133" i="49"/>
  <c r="J133" i="49" s="1"/>
  <c r="G133" i="49"/>
  <c r="I133" i="49" s="1"/>
  <c r="H134" i="49"/>
  <c r="J134" i="49" s="1"/>
  <c r="G134" i="49"/>
  <c r="I134" i="49" s="1"/>
  <c r="H135" i="49"/>
  <c r="J135" i="49" s="1"/>
  <c r="G135" i="49"/>
  <c r="I135" i="49" s="1"/>
  <c r="H136" i="49"/>
  <c r="J136" i="49" s="1"/>
  <c r="G136" i="49"/>
  <c r="I136" i="49" s="1"/>
  <c r="H139" i="49"/>
  <c r="J139" i="49" s="1"/>
  <c r="G139" i="49"/>
  <c r="I139" i="49" s="1"/>
  <c r="H140" i="49"/>
  <c r="J140" i="49" s="1"/>
  <c r="G140" i="49"/>
  <c r="I140" i="49" s="1"/>
  <c r="H141" i="49"/>
  <c r="J141" i="49" s="1"/>
  <c r="G141" i="49"/>
  <c r="I141" i="49" s="1"/>
  <c r="H142" i="49"/>
  <c r="J142" i="49" s="1"/>
  <c r="G142" i="49"/>
  <c r="I142" i="49" s="1"/>
  <c r="H143" i="49"/>
  <c r="J143" i="49" s="1"/>
  <c r="G143" i="49"/>
  <c r="I143" i="49" s="1"/>
  <c r="H144" i="49"/>
  <c r="J144" i="49" s="1"/>
  <c r="G144" i="49"/>
  <c r="I144" i="49" s="1"/>
  <c r="H145" i="49"/>
  <c r="J145" i="49" s="1"/>
  <c r="G145" i="49"/>
  <c r="I145" i="49" s="1"/>
  <c r="H146" i="49"/>
  <c r="J146" i="49" s="1"/>
  <c r="G146" i="49"/>
  <c r="I146" i="49" s="1"/>
  <c r="H147" i="49"/>
  <c r="J147" i="49" s="1"/>
  <c r="G147" i="49"/>
  <c r="I147" i="49" s="1"/>
  <c r="H150" i="49"/>
  <c r="J150" i="49" s="1"/>
  <c r="G150" i="49"/>
  <c r="I150" i="49" s="1"/>
  <c r="H151" i="49"/>
  <c r="J151" i="49" s="1"/>
  <c r="G151" i="49"/>
  <c r="I151" i="49" s="1"/>
  <c r="H152" i="49"/>
  <c r="J152" i="49" s="1"/>
  <c r="G152" i="49"/>
  <c r="I152" i="49" s="1"/>
  <c r="H153" i="49"/>
  <c r="J153" i="49" s="1"/>
  <c r="G153" i="49"/>
  <c r="I153" i="49" s="1"/>
  <c r="H154" i="49"/>
  <c r="J154" i="49" s="1"/>
  <c r="G154" i="49"/>
  <c r="I154" i="49" s="1"/>
  <c r="H155" i="49"/>
  <c r="J155" i="49" s="1"/>
  <c r="G155" i="49"/>
  <c r="I155" i="49" s="1"/>
  <c r="H156" i="49"/>
  <c r="J156" i="49" s="1"/>
  <c r="G156" i="49"/>
  <c r="I156" i="49" s="1"/>
  <c r="H157" i="49"/>
  <c r="J157" i="49" s="1"/>
  <c r="G157" i="49"/>
  <c r="I157" i="49" s="1"/>
  <c r="H160" i="49"/>
  <c r="J160" i="49" s="1"/>
  <c r="G160" i="49"/>
  <c r="I160" i="49" s="1"/>
  <c r="H161" i="49"/>
  <c r="J161" i="49" s="1"/>
  <c r="G161" i="49"/>
  <c r="I161" i="49" s="1"/>
  <c r="H162" i="49"/>
  <c r="J162" i="49" s="1"/>
  <c r="G162" i="49"/>
  <c r="I162" i="49" s="1"/>
  <c r="H163" i="49"/>
  <c r="J163" i="49" s="1"/>
  <c r="G163" i="49"/>
  <c r="I163" i="49" s="1"/>
  <c r="H164" i="49"/>
  <c r="J164" i="49" s="1"/>
  <c r="G164" i="49"/>
  <c r="I164" i="49" s="1"/>
  <c r="H165" i="49"/>
  <c r="J165" i="49" s="1"/>
  <c r="G165" i="49"/>
  <c r="I165" i="49" s="1"/>
  <c r="J166" i="49"/>
  <c r="I166" i="49"/>
  <c r="H166" i="49"/>
  <c r="G166" i="49"/>
  <c r="H167" i="49"/>
  <c r="J167" i="49" s="1"/>
  <c r="G167" i="49"/>
  <c r="I167" i="49" s="1"/>
  <c r="H168" i="49"/>
  <c r="J168" i="49" s="1"/>
  <c r="G168" i="49"/>
  <c r="I168" i="49" s="1"/>
  <c r="H169" i="49"/>
  <c r="J169" i="49" s="1"/>
  <c r="G169" i="49"/>
  <c r="I169" i="49" s="1"/>
  <c r="H170" i="49"/>
  <c r="J170" i="49" s="1"/>
  <c r="G170" i="49"/>
  <c r="I170" i="49" s="1"/>
  <c r="H171" i="49"/>
  <c r="J171" i="49" s="1"/>
  <c r="G171" i="49"/>
  <c r="I171" i="49" s="1"/>
  <c r="J174" i="49"/>
  <c r="I174" i="49"/>
  <c r="H174" i="49"/>
  <c r="G174" i="49"/>
  <c r="I175" i="49"/>
  <c r="H175" i="49"/>
  <c r="J175" i="49" s="1"/>
  <c r="G175" i="49"/>
  <c r="J176" i="49"/>
  <c r="I176" i="49"/>
  <c r="H176" i="49"/>
  <c r="G176" i="49"/>
  <c r="J177" i="49"/>
  <c r="I177" i="49"/>
  <c r="H177" i="49"/>
  <c r="G177" i="49"/>
  <c r="J178" i="49"/>
  <c r="I178" i="49"/>
  <c r="H178" i="49"/>
  <c r="G178" i="49"/>
  <c r="I179" i="49"/>
  <c r="H179" i="49"/>
  <c r="J179" i="49" s="1"/>
  <c r="G179" i="49"/>
  <c r="H182" i="49"/>
  <c r="J182" i="49" s="1"/>
  <c r="G182" i="49"/>
  <c r="I182" i="49" s="1"/>
  <c r="H183" i="49"/>
  <c r="J183" i="49" s="1"/>
  <c r="G183" i="49"/>
  <c r="I183" i="49" s="1"/>
  <c r="H184" i="49"/>
  <c r="J184" i="49" s="1"/>
  <c r="G184" i="49"/>
  <c r="I184" i="49" s="1"/>
  <c r="H185" i="49"/>
  <c r="J185" i="49" s="1"/>
  <c r="G185" i="49"/>
  <c r="I185" i="49" s="1"/>
  <c r="H188" i="49"/>
  <c r="J188" i="49" s="1"/>
  <c r="G188" i="49"/>
  <c r="I188" i="49" s="1"/>
  <c r="H189" i="49"/>
  <c r="J189" i="49" s="1"/>
  <c r="G189" i="49"/>
  <c r="I189" i="49" s="1"/>
  <c r="H190" i="49"/>
  <c r="J190" i="49" s="1"/>
  <c r="G190" i="49"/>
  <c r="I190" i="49" s="1"/>
  <c r="H191" i="49"/>
  <c r="J191" i="49" s="1"/>
  <c r="G191" i="49"/>
  <c r="I191" i="49" s="1"/>
  <c r="H194" i="49"/>
  <c r="J194" i="49" s="1"/>
  <c r="G194" i="49"/>
  <c r="I194" i="49" s="1"/>
  <c r="H195" i="49"/>
  <c r="J195" i="49" s="1"/>
  <c r="G195" i="49"/>
  <c r="I195" i="49" s="1"/>
  <c r="H196" i="49"/>
  <c r="J196" i="49" s="1"/>
  <c r="G196" i="49"/>
  <c r="I196" i="49" s="1"/>
  <c r="H197" i="49"/>
  <c r="J197" i="49" s="1"/>
  <c r="G197" i="49"/>
  <c r="I197" i="49" s="1"/>
  <c r="H200" i="49"/>
  <c r="J200" i="49" s="1"/>
  <c r="G200" i="49"/>
  <c r="I200" i="49" s="1"/>
  <c r="I201" i="49"/>
  <c r="H201" i="49"/>
  <c r="J201" i="49" s="1"/>
  <c r="G201" i="49"/>
  <c r="H202" i="49"/>
  <c r="J202" i="49" s="1"/>
  <c r="G202" i="49"/>
  <c r="I202" i="49" s="1"/>
  <c r="H203" i="49"/>
  <c r="J203" i="49" s="1"/>
  <c r="G203" i="49"/>
  <c r="I203" i="49" s="1"/>
  <c r="I204" i="49"/>
  <c r="H204" i="49"/>
  <c r="J204" i="49" s="1"/>
  <c r="G204" i="49"/>
  <c r="H205" i="49"/>
  <c r="J205" i="49" s="1"/>
  <c r="G205" i="49"/>
  <c r="I205" i="49" s="1"/>
  <c r="H206" i="49"/>
  <c r="J206" i="49" s="1"/>
  <c r="G206" i="49"/>
  <c r="I206" i="49" s="1"/>
  <c r="H209" i="49"/>
  <c r="J209" i="49" s="1"/>
  <c r="G209" i="49"/>
  <c r="I209" i="49" s="1"/>
  <c r="H210" i="49"/>
  <c r="J210" i="49" s="1"/>
  <c r="G210" i="49"/>
  <c r="I210" i="49" s="1"/>
  <c r="J211" i="49"/>
  <c r="I211" i="49"/>
  <c r="H211" i="49"/>
  <c r="G211" i="49"/>
  <c r="H212" i="49"/>
  <c r="J212" i="49" s="1"/>
  <c r="G212" i="49"/>
  <c r="I212" i="49" s="1"/>
  <c r="H213" i="49"/>
  <c r="J213" i="49" s="1"/>
  <c r="G213" i="49"/>
  <c r="I213" i="49" s="1"/>
  <c r="H214" i="49"/>
  <c r="J214" i="49" s="1"/>
  <c r="G214" i="49"/>
  <c r="I214" i="49" s="1"/>
  <c r="H217" i="49"/>
  <c r="J217" i="49" s="1"/>
  <c r="G217" i="49"/>
  <c r="I217" i="49" s="1"/>
  <c r="H218" i="49"/>
  <c r="J218" i="49" s="1"/>
  <c r="G218" i="49"/>
  <c r="I218" i="49" s="1"/>
  <c r="H221" i="49"/>
  <c r="J221" i="49" s="1"/>
  <c r="G221" i="49"/>
  <c r="I221" i="49" s="1"/>
  <c r="H222" i="49"/>
  <c r="J222" i="49" s="1"/>
  <c r="G222" i="49"/>
  <c r="I222" i="49" s="1"/>
  <c r="I223" i="49"/>
  <c r="H223" i="49"/>
  <c r="J223" i="49" s="1"/>
  <c r="G223" i="49"/>
  <c r="H224" i="49"/>
  <c r="J224" i="49" s="1"/>
  <c r="G224" i="49"/>
  <c r="I224" i="49" s="1"/>
  <c r="H225" i="49"/>
  <c r="J225" i="49" s="1"/>
  <c r="G225" i="49"/>
  <c r="I225" i="49" s="1"/>
  <c r="H226" i="49"/>
  <c r="J226" i="49" s="1"/>
  <c r="G226" i="49"/>
  <c r="I226" i="49" s="1"/>
  <c r="H227" i="49"/>
  <c r="J227" i="49" s="1"/>
  <c r="G227" i="49"/>
  <c r="I227" i="49" s="1"/>
  <c r="H228" i="49"/>
  <c r="J228" i="49" s="1"/>
  <c r="G228" i="49"/>
  <c r="I228" i="49" s="1"/>
  <c r="H229" i="49"/>
  <c r="J229" i="49" s="1"/>
  <c r="G229" i="49"/>
  <c r="I229" i="49" s="1"/>
  <c r="J230" i="49"/>
  <c r="I230" i="49"/>
  <c r="H230" i="49"/>
  <c r="G230" i="49"/>
  <c r="H231" i="49"/>
  <c r="J231" i="49" s="1"/>
  <c r="G231" i="49"/>
  <c r="I231" i="49" s="1"/>
  <c r="I234" i="49"/>
  <c r="H234" i="49"/>
  <c r="J234" i="49" s="1"/>
  <c r="G234" i="49"/>
  <c r="J235" i="49"/>
  <c r="I235" i="49"/>
  <c r="H235" i="49"/>
  <c r="G235" i="49"/>
  <c r="I236" i="49"/>
  <c r="H236" i="49"/>
  <c r="J236" i="49" s="1"/>
  <c r="G236" i="49"/>
  <c r="J239" i="49"/>
  <c r="I239" i="49"/>
  <c r="H239" i="49"/>
  <c r="G239" i="49"/>
  <c r="H240" i="49"/>
  <c r="J240" i="49" s="1"/>
  <c r="G240" i="49"/>
  <c r="I240" i="49" s="1"/>
  <c r="H241" i="49"/>
  <c r="J241" i="49" s="1"/>
  <c r="G241" i="49"/>
  <c r="I241" i="49" s="1"/>
  <c r="I242" i="49"/>
  <c r="H242" i="49"/>
  <c r="J242" i="49" s="1"/>
  <c r="G242" i="49"/>
  <c r="H243" i="49"/>
  <c r="J243" i="49" s="1"/>
  <c r="G243" i="49"/>
  <c r="I243" i="49" s="1"/>
  <c r="H244" i="49"/>
  <c r="J244" i="49" s="1"/>
  <c r="G244" i="49"/>
  <c r="I244" i="49" s="1"/>
  <c r="H245" i="49"/>
  <c r="J245" i="49" s="1"/>
  <c r="G245" i="49"/>
  <c r="I245" i="49" s="1"/>
  <c r="H246" i="49"/>
  <c r="J246" i="49" s="1"/>
  <c r="G246" i="49"/>
  <c r="I246" i="49" s="1"/>
  <c r="H249" i="49"/>
  <c r="J249" i="49" s="1"/>
  <c r="G249" i="49"/>
  <c r="I249" i="49" s="1"/>
  <c r="J250" i="49"/>
  <c r="I250" i="49"/>
  <c r="H250" i="49"/>
  <c r="G250" i="49"/>
  <c r="H251" i="49"/>
  <c r="J251" i="49" s="1"/>
  <c r="G251" i="49"/>
  <c r="I251" i="49" s="1"/>
  <c r="H252" i="49"/>
  <c r="J252" i="49" s="1"/>
  <c r="G252" i="49"/>
  <c r="I252" i="49" s="1"/>
  <c r="H253" i="49"/>
  <c r="J253" i="49" s="1"/>
  <c r="G253" i="49"/>
  <c r="I253" i="49" s="1"/>
  <c r="H254" i="49"/>
  <c r="J254" i="49" s="1"/>
  <c r="G254" i="49"/>
  <c r="I254" i="49" s="1"/>
  <c r="H255" i="49"/>
  <c r="J255" i="49" s="1"/>
  <c r="G255" i="49"/>
  <c r="I255" i="49" s="1"/>
  <c r="I258" i="49"/>
  <c r="H258" i="49"/>
  <c r="J258" i="49" s="1"/>
  <c r="G258" i="49"/>
  <c r="H259" i="49"/>
  <c r="J259" i="49" s="1"/>
  <c r="G259" i="49"/>
  <c r="I259" i="49" s="1"/>
  <c r="H260" i="49"/>
  <c r="J260" i="49" s="1"/>
  <c r="G260" i="49"/>
  <c r="I260" i="49" s="1"/>
  <c r="J261" i="49"/>
  <c r="I261" i="49"/>
  <c r="H261" i="49"/>
  <c r="G261" i="49"/>
  <c r="I262" i="49"/>
  <c r="H262" i="49"/>
  <c r="J262" i="49" s="1"/>
  <c r="G262" i="49"/>
  <c r="H263" i="49"/>
  <c r="J263" i="49" s="1"/>
  <c r="G263" i="49"/>
  <c r="I263" i="49" s="1"/>
  <c r="I264" i="49"/>
  <c r="H264" i="49"/>
  <c r="J264" i="49" s="1"/>
  <c r="G264" i="49"/>
  <c r="H265" i="49"/>
  <c r="J265" i="49" s="1"/>
  <c r="G265" i="49"/>
  <c r="I265" i="49" s="1"/>
  <c r="H266" i="49"/>
  <c r="J266" i="49" s="1"/>
  <c r="G266" i="49"/>
  <c r="I266" i="49" s="1"/>
  <c r="H267" i="49"/>
  <c r="J267" i="49" s="1"/>
  <c r="G267" i="49"/>
  <c r="I267" i="49" s="1"/>
  <c r="J270" i="49"/>
  <c r="I270" i="49"/>
  <c r="H270" i="49"/>
  <c r="G270" i="49"/>
  <c r="J271" i="49"/>
  <c r="I271" i="49"/>
  <c r="H271" i="49"/>
  <c r="G271" i="49"/>
  <c r="H274" i="49"/>
  <c r="J274" i="49" s="1"/>
  <c r="G274" i="49"/>
  <c r="I274" i="49" s="1"/>
  <c r="H275" i="49"/>
  <c r="J275" i="49" s="1"/>
  <c r="G275" i="49"/>
  <c r="I275" i="49" s="1"/>
  <c r="J278" i="49"/>
  <c r="I278" i="49"/>
  <c r="H278" i="49"/>
  <c r="G278" i="49"/>
  <c r="J279" i="49"/>
  <c r="I279" i="49"/>
  <c r="H279" i="49"/>
  <c r="G279" i="49"/>
  <c r="J280" i="49"/>
  <c r="I280" i="49"/>
  <c r="H280" i="49"/>
  <c r="G280" i="49"/>
  <c r="I283" i="49"/>
  <c r="H283" i="49"/>
  <c r="J283" i="49" s="1"/>
  <c r="G283" i="49"/>
  <c r="I284" i="49"/>
  <c r="H284" i="49"/>
  <c r="J284" i="49" s="1"/>
  <c r="G284" i="49"/>
  <c r="I285" i="49"/>
  <c r="H285" i="49"/>
  <c r="J285" i="49" s="1"/>
  <c r="G285" i="49"/>
  <c r="H288" i="49"/>
  <c r="J288" i="49" s="1"/>
  <c r="G288" i="49"/>
  <c r="I288" i="49" s="1"/>
  <c r="H289" i="49"/>
  <c r="J289" i="49" s="1"/>
  <c r="G289" i="49"/>
  <c r="I289" i="49" s="1"/>
  <c r="H290" i="49"/>
  <c r="J290" i="49" s="1"/>
  <c r="G290" i="49"/>
  <c r="I290" i="49" s="1"/>
  <c r="H291" i="49"/>
  <c r="J291" i="49" s="1"/>
  <c r="G291" i="49"/>
  <c r="I291" i="49" s="1"/>
  <c r="H292" i="49"/>
  <c r="J292" i="49" s="1"/>
  <c r="G292" i="49"/>
  <c r="I292" i="49" s="1"/>
  <c r="H293" i="49"/>
  <c r="J293" i="49" s="1"/>
  <c r="G293" i="49"/>
  <c r="I293" i="49" s="1"/>
  <c r="H294" i="49"/>
  <c r="J294" i="49" s="1"/>
  <c r="G294" i="49"/>
  <c r="I294" i="49" s="1"/>
  <c r="H295" i="49"/>
  <c r="J295" i="49" s="1"/>
  <c r="G295" i="49"/>
  <c r="I295" i="49" s="1"/>
  <c r="H296" i="49"/>
  <c r="J296" i="49" s="1"/>
  <c r="G296" i="49"/>
  <c r="I296" i="49" s="1"/>
  <c r="H297" i="49"/>
  <c r="J297" i="49" s="1"/>
  <c r="G297" i="49"/>
  <c r="I297" i="49" s="1"/>
  <c r="H298" i="49"/>
  <c r="J298" i="49" s="1"/>
  <c r="G298" i="49"/>
  <c r="I298" i="49" s="1"/>
  <c r="H299" i="49"/>
  <c r="J299" i="49" s="1"/>
  <c r="G299" i="49"/>
  <c r="I299" i="49" s="1"/>
  <c r="H302" i="49"/>
  <c r="J302" i="49" s="1"/>
  <c r="G302" i="49"/>
  <c r="I302" i="49" s="1"/>
  <c r="H303" i="49"/>
  <c r="J303" i="49" s="1"/>
  <c r="G303" i="49"/>
  <c r="I303" i="49" s="1"/>
  <c r="H306" i="49"/>
  <c r="J306" i="49" s="1"/>
  <c r="G306" i="49"/>
  <c r="I306" i="49" s="1"/>
  <c r="H307" i="49"/>
  <c r="J307" i="49" s="1"/>
  <c r="G307" i="49"/>
  <c r="I307" i="49" s="1"/>
  <c r="H308" i="49"/>
  <c r="J308" i="49" s="1"/>
  <c r="G308" i="49"/>
  <c r="I308" i="49" s="1"/>
  <c r="H309" i="49"/>
  <c r="J309" i="49" s="1"/>
  <c r="G309" i="49"/>
  <c r="I309" i="49" s="1"/>
  <c r="H310" i="49"/>
  <c r="J310" i="49" s="1"/>
  <c r="G310" i="49"/>
  <c r="I310" i="49" s="1"/>
  <c r="I311" i="49"/>
  <c r="H311" i="49"/>
  <c r="J311" i="49" s="1"/>
  <c r="G311" i="49"/>
  <c r="H312" i="49"/>
  <c r="J312" i="49" s="1"/>
  <c r="G312" i="49"/>
  <c r="I312" i="49" s="1"/>
  <c r="I313" i="49"/>
  <c r="H313" i="49"/>
  <c r="J313" i="49" s="1"/>
  <c r="G313" i="49"/>
  <c r="H314" i="49"/>
  <c r="J314" i="49" s="1"/>
  <c r="G314" i="49"/>
  <c r="I314" i="49" s="1"/>
  <c r="H315" i="49"/>
  <c r="J315" i="49" s="1"/>
  <c r="G315" i="49"/>
  <c r="I315" i="49" s="1"/>
  <c r="H316" i="49"/>
  <c r="J316" i="49" s="1"/>
  <c r="G316" i="49"/>
  <c r="I316" i="49" s="1"/>
  <c r="J317" i="49"/>
  <c r="I317" i="49"/>
  <c r="H317" i="49"/>
  <c r="G317" i="49"/>
  <c r="H318" i="49"/>
  <c r="J318" i="49" s="1"/>
  <c r="G318" i="49"/>
  <c r="I318" i="49" s="1"/>
  <c r="H319" i="49"/>
  <c r="J319" i="49" s="1"/>
  <c r="G319" i="49"/>
  <c r="I319" i="49" s="1"/>
  <c r="J320" i="49"/>
  <c r="I320" i="49"/>
  <c r="H320" i="49"/>
  <c r="G320" i="49"/>
  <c r="H321" i="49"/>
  <c r="J321" i="49" s="1"/>
  <c r="G321" i="49"/>
  <c r="I321" i="49" s="1"/>
  <c r="H322" i="49"/>
  <c r="J322" i="49" s="1"/>
  <c r="G322" i="49"/>
  <c r="I322" i="49" s="1"/>
  <c r="J323" i="49"/>
  <c r="I323" i="49"/>
  <c r="H323" i="49"/>
  <c r="G323" i="49"/>
  <c r="J324" i="49"/>
  <c r="I324" i="49"/>
  <c r="H324" i="49"/>
  <c r="G324" i="49"/>
  <c r="H325" i="49"/>
  <c r="J325" i="49" s="1"/>
  <c r="G325" i="49"/>
  <c r="I325" i="49" s="1"/>
  <c r="H328" i="49"/>
  <c r="J328" i="49" s="1"/>
  <c r="G328" i="49"/>
  <c r="I328" i="49" s="1"/>
  <c r="H329" i="49"/>
  <c r="J329" i="49" s="1"/>
  <c r="G329" i="49"/>
  <c r="I329" i="49" s="1"/>
  <c r="H332" i="49"/>
  <c r="J332" i="49" s="1"/>
  <c r="G332" i="49"/>
  <c r="I332" i="49" s="1"/>
  <c r="H333" i="49"/>
  <c r="J333" i="49" s="1"/>
  <c r="G333" i="49"/>
  <c r="I333" i="49" s="1"/>
  <c r="I334" i="49"/>
  <c r="H334" i="49"/>
  <c r="J334" i="49" s="1"/>
  <c r="G334" i="49"/>
  <c r="H335" i="49"/>
  <c r="J335" i="49" s="1"/>
  <c r="G335" i="49"/>
  <c r="I335" i="49" s="1"/>
  <c r="H336" i="49"/>
  <c r="J336" i="49" s="1"/>
  <c r="G336" i="49"/>
  <c r="I336" i="49" s="1"/>
  <c r="I337" i="49"/>
  <c r="H337" i="49"/>
  <c r="J337" i="49" s="1"/>
  <c r="G337" i="49"/>
  <c r="H338" i="49"/>
  <c r="J338" i="49" s="1"/>
  <c r="G338" i="49"/>
  <c r="I338" i="49" s="1"/>
  <c r="H339" i="49"/>
  <c r="J339" i="49" s="1"/>
  <c r="G339" i="49"/>
  <c r="I339" i="49" s="1"/>
  <c r="H342" i="49"/>
  <c r="J342" i="49" s="1"/>
  <c r="G342" i="49"/>
  <c r="I342" i="49" s="1"/>
  <c r="H343" i="49"/>
  <c r="J343" i="49" s="1"/>
  <c r="G343" i="49"/>
  <c r="I343" i="49" s="1"/>
  <c r="H344" i="49"/>
  <c r="J344" i="49" s="1"/>
  <c r="G344" i="49"/>
  <c r="I344" i="49" s="1"/>
  <c r="H345" i="49"/>
  <c r="J345" i="49" s="1"/>
  <c r="G345" i="49"/>
  <c r="I345" i="49" s="1"/>
  <c r="H348" i="49"/>
  <c r="J348" i="49" s="1"/>
  <c r="G348" i="49"/>
  <c r="I348" i="49" s="1"/>
  <c r="H349" i="49"/>
  <c r="J349" i="49" s="1"/>
  <c r="G349" i="49"/>
  <c r="I349" i="49" s="1"/>
  <c r="H350" i="49"/>
  <c r="J350" i="49" s="1"/>
  <c r="G350" i="49"/>
  <c r="I350" i="49" s="1"/>
  <c r="I351" i="49"/>
  <c r="H351" i="49"/>
  <c r="J351" i="49" s="1"/>
  <c r="G351" i="49"/>
  <c r="H352" i="49"/>
  <c r="J352" i="49" s="1"/>
  <c r="G352" i="49"/>
  <c r="I352" i="49" s="1"/>
  <c r="H355" i="49"/>
  <c r="J355" i="49" s="1"/>
  <c r="G355" i="49"/>
  <c r="I355" i="49" s="1"/>
  <c r="H356" i="49"/>
  <c r="J356" i="49" s="1"/>
  <c r="G356" i="49"/>
  <c r="I356" i="49" s="1"/>
  <c r="J357" i="49"/>
  <c r="I357" i="49"/>
  <c r="H357" i="49"/>
  <c r="G357" i="49"/>
  <c r="H358" i="49"/>
  <c r="J358" i="49" s="1"/>
  <c r="G358" i="49"/>
  <c r="I358"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H364" i="49"/>
  <c r="J364" i="49" s="1"/>
  <c r="G364" i="49"/>
  <c r="I364" i="49" s="1"/>
  <c r="J367" i="49"/>
  <c r="I367" i="49"/>
  <c r="H367" i="49"/>
  <c r="G367" i="49"/>
  <c r="H368" i="49"/>
  <c r="J368" i="49" s="1"/>
  <c r="G368" i="49"/>
  <c r="I368" i="49" s="1"/>
  <c r="H369" i="49"/>
  <c r="J369" i="49" s="1"/>
  <c r="G369" i="49"/>
  <c r="I369" i="49" s="1"/>
  <c r="H370" i="49"/>
  <c r="J370" i="49" s="1"/>
  <c r="G370" i="49"/>
  <c r="I370" i="49" s="1"/>
  <c r="H371" i="49"/>
  <c r="J371" i="49" s="1"/>
  <c r="G371" i="49"/>
  <c r="I371" i="49" s="1"/>
  <c r="H372" i="49"/>
  <c r="J372" i="49" s="1"/>
  <c r="G372" i="49"/>
  <c r="I372" i="49" s="1"/>
  <c r="H373" i="49"/>
  <c r="J373" i="49" s="1"/>
  <c r="G373" i="49"/>
  <c r="I373" i="49" s="1"/>
  <c r="H374" i="49"/>
  <c r="J374" i="49" s="1"/>
  <c r="G374" i="49"/>
  <c r="I374" i="49" s="1"/>
  <c r="H375" i="49"/>
  <c r="J375" i="49" s="1"/>
  <c r="G375" i="49"/>
  <c r="I375" i="49" s="1"/>
  <c r="H376" i="49"/>
  <c r="J376" i="49" s="1"/>
  <c r="G376" i="49"/>
  <c r="I376" i="49" s="1"/>
  <c r="J379" i="49"/>
  <c r="I379" i="49"/>
  <c r="H379" i="49"/>
  <c r="G379" i="49"/>
  <c r="I380" i="49"/>
  <c r="H380" i="49"/>
  <c r="J380" i="49" s="1"/>
  <c r="G380" i="49"/>
  <c r="I381" i="49"/>
  <c r="H381" i="49"/>
  <c r="J381" i="49" s="1"/>
  <c r="G381" i="49"/>
  <c r="I382" i="49"/>
  <c r="H382" i="49"/>
  <c r="J382" i="49" s="1"/>
  <c r="G382" i="49"/>
  <c r="I383" i="49"/>
  <c r="H383" i="49"/>
  <c r="J383" i="49" s="1"/>
  <c r="G383" i="49"/>
  <c r="H384" i="49"/>
  <c r="J384" i="49" s="1"/>
  <c r="G384" i="49"/>
  <c r="I384" i="49" s="1"/>
  <c r="H385" i="49"/>
  <c r="J385" i="49" s="1"/>
  <c r="G385" i="49"/>
  <c r="I385" i="49" s="1"/>
  <c r="H388" i="49"/>
  <c r="J388" i="49" s="1"/>
  <c r="G388" i="49"/>
  <c r="I388" i="49" s="1"/>
  <c r="H389" i="49"/>
  <c r="J389" i="49" s="1"/>
  <c r="G389" i="49"/>
  <c r="I389" i="49" s="1"/>
  <c r="H390" i="49"/>
  <c r="J390" i="49" s="1"/>
  <c r="G390" i="49"/>
  <c r="I390" i="49" s="1"/>
  <c r="H391" i="49"/>
  <c r="J391" i="49" s="1"/>
  <c r="G391" i="49"/>
  <c r="I391" i="49" s="1"/>
  <c r="H392" i="49"/>
  <c r="J392" i="49" s="1"/>
  <c r="G392" i="49"/>
  <c r="I392" i="49" s="1"/>
  <c r="H393" i="49"/>
  <c r="J393" i="49" s="1"/>
  <c r="G393" i="49"/>
  <c r="I393" i="49" s="1"/>
  <c r="J394" i="49"/>
  <c r="I394" i="49"/>
  <c r="H394" i="49"/>
  <c r="G394" i="49"/>
  <c r="J395" i="49"/>
  <c r="I395" i="49"/>
  <c r="H395" i="49"/>
  <c r="G395" i="49"/>
  <c r="H396" i="49"/>
  <c r="J396" i="49" s="1"/>
  <c r="G396" i="49"/>
  <c r="I396" i="49" s="1"/>
  <c r="H399" i="49"/>
  <c r="J399" i="49" s="1"/>
  <c r="G399" i="49"/>
  <c r="I399" i="49" s="1"/>
  <c r="H400" i="49"/>
  <c r="J400" i="49" s="1"/>
  <c r="G400" i="49"/>
  <c r="I400" i="49" s="1"/>
  <c r="H403" i="49"/>
  <c r="J403" i="49" s="1"/>
  <c r="G403" i="49"/>
  <c r="I403" i="49" s="1"/>
  <c r="H404" i="49"/>
  <c r="J404" i="49" s="1"/>
  <c r="G404" i="49"/>
  <c r="I404" i="49" s="1"/>
  <c r="H405" i="49"/>
  <c r="J405" i="49" s="1"/>
  <c r="G405" i="49"/>
  <c r="I405" i="49" s="1"/>
  <c r="H406" i="49"/>
  <c r="J406" i="49" s="1"/>
  <c r="G406" i="49"/>
  <c r="I406" i="49" s="1"/>
  <c r="H407" i="49"/>
  <c r="J407" i="49" s="1"/>
  <c r="G407" i="49"/>
  <c r="I407" i="49" s="1"/>
  <c r="I408" i="49"/>
  <c r="H408" i="49"/>
  <c r="J408" i="49" s="1"/>
  <c r="G408" i="49"/>
  <c r="I409" i="49"/>
  <c r="H409" i="49"/>
  <c r="J409" i="49" s="1"/>
  <c r="G409" i="49"/>
  <c r="H410" i="49"/>
  <c r="J410" i="49" s="1"/>
  <c r="G410" i="49"/>
  <c r="I410" i="49" s="1"/>
  <c r="H411" i="49"/>
  <c r="J411" i="49" s="1"/>
  <c r="G411" i="49"/>
  <c r="I411" i="49" s="1"/>
  <c r="H414" i="49"/>
  <c r="J414" i="49" s="1"/>
  <c r="G414" i="49"/>
  <c r="I414" i="49" s="1"/>
  <c r="H415" i="49"/>
  <c r="J415" i="49" s="1"/>
  <c r="G415" i="49"/>
  <c r="I415" i="49" s="1"/>
  <c r="H418" i="49"/>
  <c r="J418" i="49" s="1"/>
  <c r="G418" i="49"/>
  <c r="I418" i="49" s="1"/>
  <c r="J419" i="49"/>
  <c r="I419" i="49"/>
  <c r="H419" i="49"/>
  <c r="G419" i="49"/>
  <c r="H420" i="49"/>
  <c r="J420" i="49" s="1"/>
  <c r="G420" i="49"/>
  <c r="I420" i="49" s="1"/>
  <c r="H421" i="49"/>
  <c r="J421" i="49" s="1"/>
  <c r="G421" i="49"/>
  <c r="I421" i="49" s="1"/>
  <c r="H422" i="49"/>
  <c r="J422" i="49" s="1"/>
  <c r="G422" i="49"/>
  <c r="I422" i="49" s="1"/>
  <c r="I423" i="49"/>
  <c r="H423" i="49"/>
  <c r="J423" i="49" s="1"/>
  <c r="G423" i="49"/>
  <c r="J424" i="49"/>
  <c r="I424" i="49"/>
  <c r="H424" i="49"/>
  <c r="G424" i="49"/>
  <c r="I425" i="49"/>
  <c r="H425" i="49"/>
  <c r="J425" i="49" s="1"/>
  <c r="G425" i="49"/>
  <c r="H426" i="49"/>
  <c r="J426" i="49" s="1"/>
  <c r="G426" i="49"/>
  <c r="I426" i="49" s="1"/>
  <c r="I429" i="49"/>
  <c r="H429" i="49"/>
  <c r="J429" i="49" s="1"/>
  <c r="G429" i="49"/>
  <c r="I430" i="49"/>
  <c r="H430" i="49"/>
  <c r="J430" i="49" s="1"/>
  <c r="G430" i="49"/>
  <c r="J431" i="49"/>
  <c r="I431" i="49"/>
  <c r="H431" i="49"/>
  <c r="G431" i="49"/>
  <c r="I432" i="49"/>
  <c r="H432" i="49"/>
  <c r="J432" i="49" s="1"/>
  <c r="G432" i="49"/>
  <c r="I433" i="49"/>
  <c r="H433" i="49"/>
  <c r="J433" i="49" s="1"/>
  <c r="G433" i="49"/>
  <c r="H436" i="49"/>
  <c r="J436" i="49" s="1"/>
  <c r="G436" i="49"/>
  <c r="I436" i="49" s="1"/>
  <c r="H437" i="49"/>
  <c r="J437" i="49" s="1"/>
  <c r="G437" i="49"/>
  <c r="I437" i="49" s="1"/>
  <c r="H438" i="49"/>
  <c r="J438" i="49" s="1"/>
  <c r="G438" i="49"/>
  <c r="I438" i="49" s="1"/>
  <c r="I439" i="49"/>
  <c r="H439" i="49"/>
  <c r="J439" i="49" s="1"/>
  <c r="G439" i="49"/>
  <c r="H440" i="49"/>
  <c r="J440" i="49" s="1"/>
  <c r="G440" i="49"/>
  <c r="I440" i="49" s="1"/>
  <c r="H441" i="49"/>
  <c r="J441" i="49" s="1"/>
  <c r="G441" i="49"/>
  <c r="I441" i="49" s="1"/>
  <c r="H442" i="49"/>
  <c r="J442" i="49" s="1"/>
  <c r="G442" i="49"/>
  <c r="I442" i="49" s="1"/>
  <c r="H443" i="49"/>
  <c r="J443" i="49" s="1"/>
  <c r="G443" i="49"/>
  <c r="I443" i="49" s="1"/>
  <c r="H444" i="49"/>
  <c r="J444" i="49" s="1"/>
  <c r="G444" i="49"/>
  <c r="I444" i="49" s="1"/>
  <c r="H447" i="49"/>
  <c r="J447" i="49" s="1"/>
  <c r="G447" i="49"/>
  <c r="I447" i="49" s="1"/>
  <c r="H448" i="49"/>
  <c r="J448" i="49" s="1"/>
  <c r="G448" i="49"/>
  <c r="I448" i="49" s="1"/>
  <c r="H449" i="49"/>
  <c r="J449" i="49" s="1"/>
  <c r="G449" i="49"/>
  <c r="I449" i="49" s="1"/>
  <c r="H450" i="49"/>
  <c r="J450" i="49" s="1"/>
  <c r="G450" i="49"/>
  <c r="I450" i="49" s="1"/>
  <c r="H451" i="49"/>
  <c r="J451" i="49" s="1"/>
  <c r="G451" i="49"/>
  <c r="I451" i="49" s="1"/>
  <c r="H452" i="49"/>
  <c r="J452" i="49" s="1"/>
  <c r="G452" i="49"/>
  <c r="I452" i="49" s="1"/>
  <c r="H453" i="49"/>
  <c r="J453" i="49" s="1"/>
  <c r="G453" i="49"/>
  <c r="I453"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H463" i="49"/>
  <c r="J463" i="49" s="1"/>
  <c r="G463" i="49"/>
  <c r="I463" i="49" s="1"/>
  <c r="H464" i="49"/>
  <c r="J464" i="49" s="1"/>
  <c r="G464" i="49"/>
  <c r="I464" i="49" s="1"/>
  <c r="H465" i="49"/>
  <c r="J465" i="49" s="1"/>
  <c r="G465" i="49"/>
  <c r="I465" i="49" s="1"/>
  <c r="H466" i="49"/>
  <c r="J466" i="49" s="1"/>
  <c r="G466" i="49"/>
  <c r="I466" i="49" s="1"/>
  <c r="H467" i="49"/>
  <c r="J467" i="49" s="1"/>
  <c r="G467" i="49"/>
  <c r="I467" i="49" s="1"/>
  <c r="H468" i="49"/>
  <c r="J468" i="49" s="1"/>
  <c r="G468" i="49"/>
  <c r="I468" i="49" s="1"/>
  <c r="H469" i="49"/>
  <c r="J469" i="49" s="1"/>
  <c r="G469" i="49"/>
  <c r="I469" i="49" s="1"/>
  <c r="H470" i="49"/>
  <c r="J470" i="49" s="1"/>
  <c r="G470" i="49"/>
  <c r="I470" i="49" s="1"/>
  <c r="H471" i="49"/>
  <c r="J471" i="49" s="1"/>
  <c r="G471" i="49"/>
  <c r="I471" i="49" s="1"/>
  <c r="H472" i="49"/>
  <c r="J472" i="49" s="1"/>
  <c r="G472" i="49"/>
  <c r="I472" i="49" s="1"/>
  <c r="H473" i="49"/>
  <c r="J473" i="49" s="1"/>
  <c r="G473" i="49"/>
  <c r="I473" i="49" s="1"/>
  <c r="H474" i="49"/>
  <c r="J474" i="49" s="1"/>
  <c r="G474" i="49"/>
  <c r="I474" i="49" s="1"/>
  <c r="H475" i="49"/>
  <c r="J475" i="49" s="1"/>
  <c r="G475" i="49"/>
  <c r="I475" i="49" s="1"/>
  <c r="H476" i="49"/>
  <c r="J476" i="49" s="1"/>
  <c r="G476" i="49"/>
  <c r="I476" i="49" s="1"/>
  <c r="H477" i="49"/>
  <c r="J477" i="49" s="1"/>
  <c r="G477" i="49"/>
  <c r="I477" i="49" s="1"/>
  <c r="J478" i="49"/>
  <c r="I478" i="49"/>
  <c r="H478" i="49"/>
  <c r="G478" i="49"/>
  <c r="H479" i="49"/>
  <c r="J479" i="49" s="1"/>
  <c r="G479" i="49"/>
  <c r="I479" i="49" s="1"/>
  <c r="H482" i="49"/>
  <c r="J482" i="49" s="1"/>
  <c r="G482" i="49"/>
  <c r="I482" i="49" s="1"/>
  <c r="J483" i="49"/>
  <c r="I483" i="49"/>
  <c r="H483" i="49"/>
  <c r="G483" i="49"/>
  <c r="H484" i="49"/>
  <c r="J484" i="49" s="1"/>
  <c r="G484" i="49"/>
  <c r="I484" i="49" s="1"/>
  <c r="H487" i="49"/>
  <c r="J487" i="49" s="1"/>
  <c r="G487" i="49"/>
  <c r="I487" i="49" s="1"/>
  <c r="I488" i="49"/>
  <c r="H488" i="49"/>
  <c r="J488" i="49" s="1"/>
  <c r="G488" i="49"/>
  <c r="H489" i="49"/>
  <c r="J489" i="49" s="1"/>
  <c r="G489" i="49"/>
  <c r="I489" i="49" s="1"/>
  <c r="J490" i="49"/>
  <c r="I490" i="49"/>
  <c r="H490" i="49"/>
  <c r="G490" i="49"/>
  <c r="J491" i="49"/>
  <c r="I491" i="49"/>
  <c r="H491" i="49"/>
  <c r="G491" i="49"/>
  <c r="H492" i="49"/>
  <c r="J492" i="49" s="1"/>
  <c r="G492" i="49"/>
  <c r="I492" i="49" s="1"/>
  <c r="H493" i="49"/>
  <c r="J493" i="49" s="1"/>
  <c r="G493" i="49"/>
  <c r="I493" i="49" s="1"/>
  <c r="H494" i="49"/>
  <c r="J494" i="49" s="1"/>
  <c r="G494" i="49"/>
  <c r="I494" i="49" s="1"/>
  <c r="I495" i="49"/>
  <c r="H495" i="49"/>
  <c r="J495" i="49" s="1"/>
  <c r="G495" i="49"/>
  <c r="H496" i="49"/>
  <c r="J496" i="49" s="1"/>
  <c r="G496" i="49"/>
  <c r="I496" i="49" s="1"/>
  <c r="H497" i="49"/>
  <c r="J497" i="49" s="1"/>
  <c r="G497" i="49"/>
  <c r="I497" i="49" s="1"/>
  <c r="J498" i="49"/>
  <c r="I498" i="49"/>
  <c r="H498" i="49"/>
  <c r="G498" i="49"/>
  <c r="H499" i="49"/>
  <c r="J499" i="49" s="1"/>
  <c r="G499" i="49"/>
  <c r="I499" i="49" s="1"/>
  <c r="H500" i="49"/>
  <c r="J500" i="49" s="1"/>
  <c r="G500" i="49"/>
  <c r="I500" i="49" s="1"/>
  <c r="H501" i="49"/>
  <c r="J501" i="49" s="1"/>
  <c r="G501" i="49"/>
  <c r="I501" i="49" s="1"/>
  <c r="I502" i="49"/>
  <c r="H502" i="49"/>
  <c r="J502" i="49" s="1"/>
  <c r="G502" i="49"/>
  <c r="J503" i="49"/>
  <c r="I503" i="49"/>
  <c r="H503" i="49"/>
  <c r="G503" i="49"/>
  <c r="H504" i="49"/>
  <c r="J504" i="49" s="1"/>
  <c r="G504" i="49"/>
  <c r="I504" i="49" s="1"/>
  <c r="I507" i="49"/>
  <c r="H507" i="49"/>
  <c r="J507" i="49" s="1"/>
  <c r="G507" i="49"/>
  <c r="I508" i="49"/>
  <c r="H508" i="49"/>
  <c r="J508" i="49" s="1"/>
  <c r="G508" i="49"/>
  <c r="H509" i="49"/>
  <c r="J509" i="49" s="1"/>
  <c r="G509" i="49"/>
  <c r="I509" i="49" s="1"/>
  <c r="H510" i="49"/>
  <c r="J510" i="49" s="1"/>
  <c r="G510" i="49"/>
  <c r="I510" i="49" s="1"/>
  <c r="H511" i="49"/>
  <c r="J511" i="49" s="1"/>
  <c r="G511" i="49"/>
  <c r="I511" i="49" s="1"/>
  <c r="H512" i="49"/>
  <c r="J512" i="49" s="1"/>
  <c r="G512" i="49"/>
  <c r="I512" i="49" s="1"/>
  <c r="H515" i="49"/>
  <c r="J515" i="49" s="1"/>
  <c r="G515" i="49"/>
  <c r="I515" i="49" s="1"/>
  <c r="I516" i="49"/>
  <c r="H516" i="49"/>
  <c r="J516" i="49" s="1"/>
  <c r="G516" i="49"/>
  <c r="H517" i="49"/>
  <c r="J517" i="49" s="1"/>
  <c r="G517" i="49"/>
  <c r="I517" i="49" s="1"/>
  <c r="H520" i="49"/>
  <c r="J520" i="49" s="1"/>
  <c r="G520" i="49"/>
  <c r="I520" i="49" s="1"/>
  <c r="H521" i="49"/>
  <c r="J521" i="49" s="1"/>
  <c r="G521" i="49"/>
  <c r="I521"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H29" i="56"/>
  <c r="I26" i="56" s="1"/>
  <c r="F29" i="56"/>
  <c r="G27" i="56" s="1"/>
  <c r="D29" i="56"/>
  <c r="E26" i="56" s="1"/>
  <c r="B29" i="56"/>
  <c r="C27"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K25" i="57"/>
  <c r="J25" i="57"/>
  <c r="H27" i="57"/>
  <c r="I24" i="57" s="1"/>
  <c r="F27" i="57"/>
  <c r="G25" i="57" s="1"/>
  <c r="D27" i="57"/>
  <c r="E24" i="57" s="1"/>
  <c r="B27" i="57"/>
  <c r="C25"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H45" i="58"/>
  <c r="I42" i="58" s="1"/>
  <c r="F45" i="58"/>
  <c r="G43" i="58" s="1"/>
  <c r="D45" i="58"/>
  <c r="E42" i="58" s="1"/>
  <c r="B45" i="58"/>
  <c r="C43"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H45" i="50"/>
  <c r="I41" i="50" s="1"/>
  <c r="F45" i="50"/>
  <c r="G43" i="50" s="1"/>
  <c r="D45" i="50"/>
  <c r="E43" i="50" s="1"/>
  <c r="B45" i="50"/>
  <c r="C43" i="50" s="1"/>
  <c r="K7" i="50"/>
  <c r="J7" i="50"/>
  <c r="B5" i="50"/>
  <c r="D5" i="50" s="1"/>
  <c r="H5" i="50" s="1"/>
  <c r="B5" i="53"/>
  <c r="D5" i="53" s="1"/>
  <c r="H5" i="53" s="1"/>
  <c r="K8" i="53"/>
  <c r="J8" i="53"/>
  <c r="K9" i="53"/>
  <c r="J9" i="53"/>
  <c r="K10" i="53"/>
  <c r="J10" i="53"/>
  <c r="K11" i="53"/>
  <c r="J11" i="53"/>
  <c r="K12" i="53"/>
  <c r="J12" i="53"/>
  <c r="K13" i="53"/>
  <c r="J13" i="53"/>
  <c r="K14" i="53"/>
  <c r="J14" i="53"/>
  <c r="K15" i="53"/>
  <c r="J15" i="53"/>
  <c r="K16" i="53"/>
  <c r="J16" i="53"/>
  <c r="K17" i="53"/>
  <c r="J17" i="53"/>
  <c r="K18" i="53"/>
  <c r="J18" i="53"/>
  <c r="K19" i="53"/>
  <c r="J19" i="53"/>
  <c r="H21" i="53"/>
  <c r="I18" i="53" s="1"/>
  <c r="F21" i="53"/>
  <c r="G19" i="53" s="1"/>
  <c r="D21" i="53"/>
  <c r="E18" i="53" s="1"/>
  <c r="B21" i="53"/>
  <c r="C19" i="53" s="1"/>
  <c r="K7" i="53"/>
  <c r="J7" i="53"/>
  <c r="K25" i="53"/>
  <c r="J25" i="53"/>
  <c r="K26" i="53"/>
  <c r="J26" i="53"/>
  <c r="K27" i="53"/>
  <c r="J27" i="53"/>
  <c r="K28" i="53"/>
  <c r="J28" i="53"/>
  <c r="K29" i="53"/>
  <c r="J29" i="53"/>
  <c r="K30" i="53"/>
  <c r="J30" i="53"/>
  <c r="K31" i="53"/>
  <c r="J31" i="53"/>
  <c r="H33" i="53"/>
  <c r="I30" i="53" s="1"/>
  <c r="F33" i="53"/>
  <c r="G31" i="53" s="1"/>
  <c r="D33" i="53"/>
  <c r="E27" i="53" s="1"/>
  <c r="B33" i="53"/>
  <c r="C31" i="53" s="1"/>
  <c r="K24" i="53"/>
  <c r="J24" i="53"/>
  <c r="K37" i="53"/>
  <c r="J37" i="53"/>
  <c r="K38" i="53"/>
  <c r="J38" i="53"/>
  <c r="K39" i="53"/>
  <c r="J39" i="53"/>
  <c r="K40" i="53"/>
  <c r="J40" i="53"/>
  <c r="K41" i="53"/>
  <c r="J41" i="53"/>
  <c r="K42" i="53"/>
  <c r="J42" i="53"/>
  <c r="K43" i="53"/>
  <c r="J43" i="53"/>
  <c r="K44" i="53"/>
  <c r="J44" i="53"/>
  <c r="K45" i="53"/>
  <c r="J45" i="53"/>
  <c r="K46" i="53"/>
  <c r="J46" i="53"/>
  <c r="K47" i="53"/>
  <c r="J47" i="53"/>
  <c r="K48" i="53"/>
  <c r="J48" i="53"/>
  <c r="K49" i="53"/>
  <c r="J49" i="53"/>
  <c r="K50" i="53"/>
  <c r="J50" i="53"/>
  <c r="H52" i="53"/>
  <c r="I49" i="53" s="1"/>
  <c r="F52" i="53"/>
  <c r="G50" i="53" s="1"/>
  <c r="D52" i="53"/>
  <c r="E49" i="53" s="1"/>
  <c r="B52" i="53"/>
  <c r="C50" i="53" s="1"/>
  <c r="K36" i="53"/>
  <c r="J36" i="53"/>
  <c r="I54" i="53"/>
  <c r="G54" i="53"/>
  <c r="E54" i="53"/>
  <c r="C54" i="53"/>
  <c r="B5" i="54"/>
  <c r="F5" i="54" s="1"/>
  <c r="K8" i="54"/>
  <c r="J8" i="54"/>
  <c r="K9" i="54"/>
  <c r="J9" i="54"/>
  <c r="K10" i="54"/>
  <c r="J10" i="54"/>
  <c r="H12" i="54"/>
  <c r="I9" i="54" s="1"/>
  <c r="F12" i="54"/>
  <c r="G10" i="54" s="1"/>
  <c r="D12" i="54"/>
  <c r="E9" i="54" s="1"/>
  <c r="B12" i="54"/>
  <c r="C10" i="54" s="1"/>
  <c r="K7" i="54"/>
  <c r="J7" i="54"/>
  <c r="H17" i="54"/>
  <c r="F17" i="54"/>
  <c r="G17" i="54" s="1"/>
  <c r="D17" i="54"/>
  <c r="B17" i="54"/>
  <c r="C17" i="54" s="1"/>
  <c r="K15" i="54"/>
  <c r="J15" i="54"/>
  <c r="K21" i="54"/>
  <c r="J21" i="54"/>
  <c r="K22" i="54"/>
  <c r="J22" i="54"/>
  <c r="H24" i="54"/>
  <c r="I21" i="54" s="1"/>
  <c r="F24" i="54"/>
  <c r="G22" i="54" s="1"/>
  <c r="D24" i="54"/>
  <c r="E21" i="54" s="1"/>
  <c r="B24" i="54"/>
  <c r="C22" i="54" s="1"/>
  <c r="K20" i="54"/>
  <c r="J20" i="54"/>
  <c r="K28" i="54"/>
  <c r="J28" i="54"/>
  <c r="K29" i="54"/>
  <c r="J29" i="54"/>
  <c r="K30" i="54"/>
  <c r="J30" i="54"/>
  <c r="K31" i="54"/>
  <c r="J31" i="54"/>
  <c r="K32" i="54"/>
  <c r="J32" i="54"/>
  <c r="K33" i="54"/>
  <c r="J33" i="54"/>
  <c r="K34" i="54"/>
  <c r="J34" i="54"/>
  <c r="K35" i="54"/>
  <c r="J35" i="54"/>
  <c r="K36" i="54"/>
  <c r="J36" i="54"/>
  <c r="H38" i="54"/>
  <c r="I35" i="54" s="1"/>
  <c r="F38" i="54"/>
  <c r="G36" i="54" s="1"/>
  <c r="D38" i="54"/>
  <c r="E34" i="54" s="1"/>
  <c r="B38" i="54"/>
  <c r="C36" i="54" s="1"/>
  <c r="K27" i="54"/>
  <c r="J27" i="54"/>
  <c r="K42" i="54"/>
  <c r="J42" i="54"/>
  <c r="K43" i="54"/>
  <c r="J43" i="54"/>
  <c r="K44" i="54"/>
  <c r="J44" i="54"/>
  <c r="K45" i="54"/>
  <c r="J45" i="54"/>
  <c r="K46" i="54"/>
  <c r="J46" i="54"/>
  <c r="K47" i="54"/>
  <c r="J47" i="54"/>
  <c r="K48" i="54"/>
  <c r="J48" i="54"/>
  <c r="K49" i="54"/>
  <c r="J49" i="54"/>
  <c r="H51" i="54"/>
  <c r="I48" i="54" s="1"/>
  <c r="F51" i="54"/>
  <c r="G49" i="54" s="1"/>
  <c r="D51" i="54"/>
  <c r="E48" i="54" s="1"/>
  <c r="B51" i="54"/>
  <c r="C49" i="54" s="1"/>
  <c r="K41" i="54"/>
  <c r="J41" i="54"/>
  <c r="K55" i="54"/>
  <c r="J55" i="54"/>
  <c r="K56" i="54"/>
  <c r="J56" i="54"/>
  <c r="K57" i="54"/>
  <c r="J57"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H73" i="54"/>
  <c r="I70" i="54" s="1"/>
  <c r="F73" i="54"/>
  <c r="G71" i="54" s="1"/>
  <c r="D73" i="54"/>
  <c r="E70" i="54" s="1"/>
  <c r="B73" i="54"/>
  <c r="C71" i="54" s="1"/>
  <c r="K54" i="54"/>
  <c r="J54" i="54"/>
  <c r="I75" i="54"/>
  <c r="G75" i="54"/>
  <c r="E75" i="54"/>
  <c r="C75" i="54"/>
  <c r="B5" i="55"/>
  <c r="D5" i="55" s="1"/>
  <c r="H5" i="55" s="1"/>
  <c r="K8" i="55"/>
  <c r="J8" i="55"/>
  <c r="K9" i="55"/>
  <c r="J9" i="55"/>
  <c r="K10" i="55"/>
  <c r="J10" i="55"/>
  <c r="K11" i="55"/>
  <c r="J11" i="55"/>
  <c r="K12" i="55"/>
  <c r="J12" i="55"/>
  <c r="K13" i="55"/>
  <c r="J13" i="55"/>
  <c r="K14" i="55"/>
  <c r="J14" i="55"/>
  <c r="K15" i="55"/>
  <c r="J15" i="55"/>
  <c r="K16" i="55"/>
  <c r="J16" i="55"/>
  <c r="K17" i="55"/>
  <c r="J17" i="55"/>
  <c r="K18" i="55"/>
  <c r="J18" i="55"/>
  <c r="K19" i="55"/>
  <c r="J19" i="55"/>
  <c r="K20" i="55"/>
  <c r="J20" i="55"/>
  <c r="H22" i="55"/>
  <c r="I17" i="55" s="1"/>
  <c r="F22" i="55"/>
  <c r="G20" i="55" s="1"/>
  <c r="D22" i="55"/>
  <c r="E20" i="55" s="1"/>
  <c r="B22" i="55"/>
  <c r="C20" i="55" s="1"/>
  <c r="K7" i="55"/>
  <c r="J7" i="55"/>
  <c r="I24" i="55"/>
  <c r="G24" i="55"/>
  <c r="E24" i="55"/>
  <c r="C24" i="55"/>
  <c r="J24" i="55"/>
  <c r="K24" i="55"/>
  <c r="B27" i="55"/>
  <c r="D27" i="55" s="1"/>
  <c r="H27" i="55" s="1"/>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5" i="55" s="1"/>
  <c r="F49" i="55"/>
  <c r="G47" i="55" s="1"/>
  <c r="D49" i="55"/>
  <c r="E45" i="55" s="1"/>
  <c r="B49" i="55"/>
  <c r="C47" i="55" s="1"/>
  <c r="K29" i="55"/>
  <c r="J29" i="55"/>
  <c r="K53" i="55"/>
  <c r="J53" i="55"/>
  <c r="K54" i="55"/>
  <c r="J54" i="55"/>
  <c r="K55" i="55"/>
  <c r="J55" i="55"/>
  <c r="K56" i="55"/>
  <c r="J56" i="55"/>
  <c r="K57" i="55"/>
  <c r="J57" i="55"/>
  <c r="K58" i="55"/>
  <c r="J58" i="55"/>
  <c r="K59" i="55"/>
  <c r="J59" i="55"/>
  <c r="K60" i="55"/>
  <c r="J60" i="55"/>
  <c r="H62" i="55"/>
  <c r="I59" i="55" s="1"/>
  <c r="F62" i="55"/>
  <c r="G60" i="55" s="1"/>
  <c r="D62" i="55"/>
  <c r="E59" i="55" s="1"/>
  <c r="B62" i="55"/>
  <c r="C60" i="55" s="1"/>
  <c r="K52" i="55"/>
  <c r="J52" i="55"/>
  <c r="I64" i="55"/>
  <c r="G64" i="55"/>
  <c r="E64" i="55"/>
  <c r="C64" i="55"/>
  <c r="J64" i="55"/>
  <c r="K64" i="55"/>
  <c r="B67" i="55"/>
  <c r="D67" i="55" s="1"/>
  <c r="H67" i="55" s="1"/>
  <c r="K70" i="55"/>
  <c r="J70" i="55"/>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H91" i="55"/>
  <c r="I88" i="55" s="1"/>
  <c r="F91" i="55"/>
  <c r="G89" i="55" s="1"/>
  <c r="D91" i="55"/>
  <c r="E88" i="55" s="1"/>
  <c r="B91" i="55"/>
  <c r="C89" i="55" s="1"/>
  <c r="K69" i="55"/>
  <c r="J69"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H108" i="55"/>
  <c r="I105" i="55" s="1"/>
  <c r="F108" i="55"/>
  <c r="G106" i="55" s="1"/>
  <c r="D108" i="55"/>
  <c r="E105" i="55" s="1"/>
  <c r="B108" i="55"/>
  <c r="C106" i="55" s="1"/>
  <c r="K94" i="55"/>
  <c r="J94" i="55"/>
  <c r="I110" i="55"/>
  <c r="G110" i="55"/>
  <c r="E110" i="55"/>
  <c r="C110" i="55"/>
  <c r="J110" i="55"/>
  <c r="K110" i="55"/>
  <c r="B113" i="55"/>
  <c r="D113" i="55" s="1"/>
  <c r="H113" i="55" s="1"/>
  <c r="K116" i="55"/>
  <c r="J116" i="55"/>
  <c r="K117" i="55"/>
  <c r="J117" i="55"/>
  <c r="K118" i="55"/>
  <c r="J118" i="55"/>
  <c r="K119" i="55"/>
  <c r="J119" i="55"/>
  <c r="K120" i="55"/>
  <c r="J120" i="55"/>
  <c r="K121" i="55"/>
  <c r="J121" i="55"/>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H140" i="55"/>
  <c r="I137" i="55" s="1"/>
  <c r="F140" i="55"/>
  <c r="G138" i="55" s="1"/>
  <c r="D140" i="55"/>
  <c r="E138" i="55" s="1"/>
  <c r="B140" i="55"/>
  <c r="C138" i="55" s="1"/>
  <c r="K115" i="55"/>
  <c r="J115" i="55"/>
  <c r="K144" i="55"/>
  <c r="J144" i="55"/>
  <c r="K145" i="55"/>
  <c r="J145" i="55"/>
  <c r="K146" i="55"/>
  <c r="J146" i="55"/>
  <c r="K147" i="55"/>
  <c r="J147" i="55"/>
  <c r="K148" i="55"/>
  <c r="J148" i="55"/>
  <c r="K149" i="55"/>
  <c r="J149" i="55"/>
  <c r="K150" i="55"/>
  <c r="J150" i="55"/>
  <c r="K151" i="55"/>
  <c r="J151" i="55"/>
  <c r="K152" i="55"/>
  <c r="J152" i="55"/>
  <c r="K153" i="55"/>
  <c r="J153" i="55"/>
  <c r="K154" i="55"/>
  <c r="J154" i="55"/>
  <c r="K155" i="55"/>
  <c r="J155" i="55"/>
  <c r="K156" i="55"/>
  <c r="J156" i="55"/>
  <c r="K157" i="55"/>
  <c r="J157" i="55"/>
  <c r="K158" i="55"/>
  <c r="J158" i="55"/>
  <c r="K159" i="55"/>
  <c r="J159" i="55"/>
  <c r="H161" i="55"/>
  <c r="I158" i="55" s="1"/>
  <c r="F161" i="55"/>
  <c r="G159" i="55" s="1"/>
  <c r="D161" i="55"/>
  <c r="E158" i="55" s="1"/>
  <c r="B161" i="55"/>
  <c r="C159" i="55" s="1"/>
  <c r="K143" i="55"/>
  <c r="J143" i="55"/>
  <c r="I163" i="55"/>
  <c r="G163" i="55"/>
  <c r="E163" i="55"/>
  <c r="C163" i="55"/>
  <c r="J163" i="55"/>
  <c r="K163" i="55"/>
  <c r="B166" i="55"/>
  <c r="D166" i="55" s="1"/>
  <c r="H166" i="55" s="1"/>
  <c r="K169" i="55"/>
  <c r="J169" i="55"/>
  <c r="H171" i="55"/>
  <c r="I171" i="55" s="1"/>
  <c r="F171" i="55"/>
  <c r="G169" i="55" s="1"/>
  <c r="D171" i="55"/>
  <c r="E171" i="55" s="1"/>
  <c r="B171" i="55"/>
  <c r="C169" i="55" s="1"/>
  <c r="K168" i="55"/>
  <c r="J168" i="55"/>
  <c r="K175" i="55"/>
  <c r="J175" i="55"/>
  <c r="K176" i="55"/>
  <c r="J176" i="55"/>
  <c r="K177" i="55"/>
  <c r="J177" i="55"/>
  <c r="K178" i="55"/>
  <c r="J178" i="55"/>
  <c r="K179" i="55"/>
  <c r="J179" i="55"/>
  <c r="K180" i="55"/>
  <c r="J180" i="55"/>
  <c r="K181" i="55"/>
  <c r="J181" i="55"/>
  <c r="K182" i="55"/>
  <c r="J182" i="55"/>
  <c r="K183" i="55"/>
  <c r="J183" i="55"/>
  <c r="H185" i="55"/>
  <c r="I182" i="55" s="1"/>
  <c r="F185" i="55"/>
  <c r="G183" i="55" s="1"/>
  <c r="D185" i="55"/>
  <c r="E182" i="55" s="1"/>
  <c r="B185" i="55"/>
  <c r="C183" i="55" s="1"/>
  <c r="K174" i="55"/>
  <c r="J174" i="55"/>
  <c r="I187" i="55"/>
  <c r="G187" i="55"/>
  <c r="E187" i="55"/>
  <c r="C187" i="55"/>
  <c r="K187" i="55"/>
  <c r="J187" i="55"/>
  <c r="I191" i="55"/>
  <c r="G191" i="55"/>
  <c r="E191" i="55"/>
  <c r="C191" i="55"/>
  <c r="H189" i="55"/>
  <c r="I189" i="55" s="1"/>
  <c r="F189" i="55"/>
  <c r="G189" i="55" s="1"/>
  <c r="D189" i="55"/>
  <c r="E189" i="55" s="1"/>
  <c r="B189" i="55"/>
  <c r="C189" i="55" s="1"/>
  <c r="K191" i="55"/>
  <c r="J191" i="55"/>
  <c r="K193" i="55"/>
  <c r="J193" i="55"/>
  <c r="I193" i="55"/>
  <c r="G193" i="55"/>
  <c r="E193" i="55"/>
  <c r="C193" i="55"/>
  <c r="B5" i="48"/>
  <c r="D5" i="48" s="1"/>
  <c r="H5" i="48" s="1"/>
  <c r="K8" i="48"/>
  <c r="J8" i="48"/>
  <c r="K9" i="48"/>
  <c r="J9" i="48"/>
  <c r="H11" i="48"/>
  <c r="I8" i="48" s="1"/>
  <c r="F11" i="48"/>
  <c r="G9" i="48" s="1"/>
  <c r="D11" i="48"/>
  <c r="E8" i="48" s="1"/>
  <c r="B11" i="48"/>
  <c r="C9" i="48" s="1"/>
  <c r="K7" i="48"/>
  <c r="J7" i="48"/>
  <c r="I13" i="48"/>
  <c r="G13" i="48"/>
  <c r="E13" i="48"/>
  <c r="C13" i="48"/>
  <c r="J13" i="48"/>
  <c r="K13" i="48"/>
  <c r="B16" i="48"/>
  <c r="D16" i="48" s="1"/>
  <c r="H16" i="48" s="1"/>
  <c r="K19" i="48"/>
  <c r="J19" i="48"/>
  <c r="K20" i="48"/>
  <c r="J20" i="48"/>
  <c r="K21" i="48"/>
  <c r="J21" i="48"/>
  <c r="K22" i="48"/>
  <c r="J22" i="48"/>
  <c r="K23" i="48"/>
  <c r="J23" i="48"/>
  <c r="K24" i="48"/>
  <c r="J24" i="48"/>
  <c r="K25" i="48"/>
  <c r="J25" i="48"/>
  <c r="K26" i="48"/>
  <c r="J26" i="48"/>
  <c r="K27" i="48"/>
  <c r="J27" i="48"/>
  <c r="K28" i="48"/>
  <c r="J28" i="48"/>
  <c r="K29" i="48"/>
  <c r="J29" i="48"/>
  <c r="H31" i="48"/>
  <c r="I28" i="48" s="1"/>
  <c r="F31" i="48"/>
  <c r="G29" i="48" s="1"/>
  <c r="D31" i="48"/>
  <c r="E28" i="48" s="1"/>
  <c r="B31" i="48"/>
  <c r="C29" i="48" s="1"/>
  <c r="K18" i="48"/>
  <c r="J18" i="48"/>
  <c r="K35" i="48"/>
  <c r="J35" i="48"/>
  <c r="K36" i="48"/>
  <c r="J36" i="48"/>
  <c r="H38" i="48"/>
  <c r="I35" i="48" s="1"/>
  <c r="F38" i="48"/>
  <c r="G36" i="48" s="1"/>
  <c r="D38" i="48"/>
  <c r="J38" i="48" s="1"/>
  <c r="B38" i="48"/>
  <c r="C36" i="48" s="1"/>
  <c r="K34" i="48"/>
  <c r="J34" i="48"/>
  <c r="I40" i="48"/>
  <c r="G40" i="48"/>
  <c r="E40" i="48"/>
  <c r="C40" i="48"/>
  <c r="J40" i="48"/>
  <c r="K40" i="48"/>
  <c r="B43" i="48"/>
  <c r="F43" i="48" s="1"/>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K59" i="48"/>
  <c r="J59" i="48"/>
  <c r="K60" i="48"/>
  <c r="J60" i="48"/>
  <c r="K61" i="48"/>
  <c r="J61" i="48"/>
  <c r="K62" i="48"/>
  <c r="J62" i="48"/>
  <c r="H64" i="48"/>
  <c r="I61" i="48" s="1"/>
  <c r="F64" i="48"/>
  <c r="G62" i="48" s="1"/>
  <c r="D64" i="48"/>
  <c r="E61" i="48" s="1"/>
  <c r="B64" i="48"/>
  <c r="C62" i="48" s="1"/>
  <c r="K45" i="48"/>
  <c r="J45" i="48"/>
  <c r="K68" i="48"/>
  <c r="J68" i="48"/>
  <c r="K69" i="48"/>
  <c r="J69" i="48"/>
  <c r="K70" i="48"/>
  <c r="J70" i="48"/>
  <c r="K71" i="48"/>
  <c r="J71" i="48"/>
  <c r="K72" i="48"/>
  <c r="J72" i="48"/>
  <c r="K73" i="48"/>
  <c r="J73" i="48"/>
  <c r="K74" i="48"/>
  <c r="J74" i="48"/>
  <c r="K75" i="48"/>
  <c r="J75" i="48"/>
  <c r="H77" i="48"/>
  <c r="I74" i="48" s="1"/>
  <c r="F77" i="48"/>
  <c r="G75" i="48" s="1"/>
  <c r="D77" i="48"/>
  <c r="E75" i="48" s="1"/>
  <c r="B77" i="48"/>
  <c r="C75" i="48" s="1"/>
  <c r="K67" i="48"/>
  <c r="J67" i="48"/>
  <c r="I79" i="48"/>
  <c r="G79" i="48"/>
  <c r="E79" i="48"/>
  <c r="C79" i="48"/>
  <c r="J79" i="48"/>
  <c r="K79" i="48"/>
  <c r="B82" i="48"/>
  <c r="D82" i="48" s="1"/>
  <c r="H82" i="48" s="1"/>
  <c r="K85" i="48"/>
  <c r="J85" i="48"/>
  <c r="K86" i="48"/>
  <c r="J86" i="48"/>
  <c r="K87" i="48"/>
  <c r="J87" i="48"/>
  <c r="K88" i="48"/>
  <c r="J88" i="48"/>
  <c r="K89" i="48"/>
  <c r="J89" i="48"/>
  <c r="K90" i="48"/>
  <c r="J90" i="48"/>
  <c r="K91" i="48"/>
  <c r="J91" i="48"/>
  <c r="K92" i="48"/>
  <c r="J92" i="48"/>
  <c r="K93" i="48"/>
  <c r="J93" i="48"/>
  <c r="H95" i="48"/>
  <c r="I92" i="48" s="1"/>
  <c r="F95" i="48"/>
  <c r="G93" i="48" s="1"/>
  <c r="D95" i="48"/>
  <c r="E92" i="48" s="1"/>
  <c r="B95" i="48"/>
  <c r="C93" i="48" s="1"/>
  <c r="K84" i="48"/>
  <c r="J84" i="48"/>
  <c r="K99" i="48"/>
  <c r="J99" i="48"/>
  <c r="K100" i="48"/>
  <c r="J100" i="48"/>
  <c r="K101" i="48"/>
  <c r="J101" i="48"/>
  <c r="K102" i="48"/>
  <c r="J102" i="48"/>
  <c r="K103" i="48"/>
  <c r="J103" i="48"/>
  <c r="K104" i="48"/>
  <c r="J104" i="48"/>
  <c r="K105" i="48"/>
  <c r="J105" i="48"/>
  <c r="K106" i="48"/>
  <c r="J106" i="48"/>
  <c r="K107" i="48"/>
  <c r="J107" i="48"/>
  <c r="K108" i="48"/>
  <c r="J108" i="48"/>
  <c r="H110" i="48"/>
  <c r="I107" i="48" s="1"/>
  <c r="F110" i="48"/>
  <c r="G108" i="48" s="1"/>
  <c r="D110" i="48"/>
  <c r="E105" i="48" s="1"/>
  <c r="B110" i="48"/>
  <c r="C108" i="48" s="1"/>
  <c r="K98" i="48"/>
  <c r="J98" i="48"/>
  <c r="I112" i="48"/>
  <c r="G112" i="48"/>
  <c r="E112" i="48"/>
  <c r="C112" i="48"/>
  <c r="J112" i="48"/>
  <c r="K112" i="48"/>
  <c r="B115" i="48"/>
  <c r="D115" i="48" s="1"/>
  <c r="H115" i="48" s="1"/>
  <c r="K118" i="48"/>
  <c r="J118" i="48"/>
  <c r="K119" i="48"/>
  <c r="J119" i="48"/>
  <c r="H121" i="48"/>
  <c r="I118" i="48" s="1"/>
  <c r="F121" i="48"/>
  <c r="G119" i="48" s="1"/>
  <c r="D121" i="48"/>
  <c r="E121" i="48" s="1"/>
  <c r="B121" i="48"/>
  <c r="C119" i="48" s="1"/>
  <c r="K117" i="48"/>
  <c r="J117" i="48"/>
  <c r="K125" i="48"/>
  <c r="J125" i="48"/>
  <c r="K126" i="48"/>
  <c r="J126" i="48"/>
  <c r="K127" i="48"/>
  <c r="J127" i="48"/>
  <c r="K128" i="48"/>
  <c r="J128" i="48"/>
  <c r="K129" i="48"/>
  <c r="J129" i="48"/>
  <c r="K130" i="48"/>
  <c r="J130" i="48"/>
  <c r="K131" i="48"/>
  <c r="J131" i="48"/>
  <c r="H133" i="48"/>
  <c r="I129" i="48" s="1"/>
  <c r="F133" i="48"/>
  <c r="G131" i="48" s="1"/>
  <c r="D133" i="48"/>
  <c r="E129" i="48" s="1"/>
  <c r="B133" i="48"/>
  <c r="C131" i="48" s="1"/>
  <c r="K124" i="48"/>
  <c r="J124" i="48"/>
  <c r="I135" i="48"/>
  <c r="G135" i="48"/>
  <c r="E135" i="48"/>
  <c r="C135" i="48"/>
  <c r="J135" i="48"/>
  <c r="K135" i="48"/>
  <c r="B138" i="48"/>
  <c r="D138" i="48" s="1"/>
  <c r="H138" i="48" s="1"/>
  <c r="H142" i="48"/>
  <c r="F142" i="48"/>
  <c r="G142" i="48" s="1"/>
  <c r="D142" i="48"/>
  <c r="B142" i="48"/>
  <c r="C142" i="48" s="1"/>
  <c r="K140" i="48"/>
  <c r="J140" i="48"/>
  <c r="K146" i="48"/>
  <c r="J146" i="48"/>
  <c r="K147" i="48"/>
  <c r="J147" i="48"/>
  <c r="K148" i="48"/>
  <c r="J148" i="48"/>
  <c r="K149" i="48"/>
  <c r="J149" i="48"/>
  <c r="H151" i="48"/>
  <c r="I151" i="48" s="1"/>
  <c r="F151" i="48"/>
  <c r="G149" i="48" s="1"/>
  <c r="D151" i="48"/>
  <c r="J151" i="48" s="1"/>
  <c r="B151" i="48"/>
  <c r="C149" i="48" s="1"/>
  <c r="K145" i="48"/>
  <c r="J145" i="48"/>
  <c r="I153" i="48"/>
  <c r="G153" i="48"/>
  <c r="E153" i="48"/>
  <c r="C153" i="48"/>
  <c r="J153" i="48"/>
  <c r="K153" i="48"/>
  <c r="B156" i="48"/>
  <c r="D156" i="48" s="1"/>
  <c r="H156" i="48" s="1"/>
  <c r="K159" i="48"/>
  <c r="J159" i="48"/>
  <c r="K160" i="48"/>
  <c r="J160" i="48"/>
  <c r="K161" i="48"/>
  <c r="J161" i="48"/>
  <c r="K162" i="48"/>
  <c r="J162" i="48"/>
  <c r="K163" i="48"/>
  <c r="J163" i="48"/>
  <c r="K164" i="48"/>
  <c r="J164" i="48"/>
  <c r="K165" i="48"/>
  <c r="J165" i="48"/>
  <c r="H167" i="48"/>
  <c r="I164" i="48" s="1"/>
  <c r="F167" i="48"/>
  <c r="G165" i="48" s="1"/>
  <c r="D167" i="48"/>
  <c r="E161" i="48" s="1"/>
  <c r="B167" i="48"/>
  <c r="C165" i="48" s="1"/>
  <c r="K158" i="48"/>
  <c r="J158" i="48"/>
  <c r="K171" i="48"/>
  <c r="J171" i="48"/>
  <c r="K172" i="48"/>
  <c r="J172" i="48"/>
  <c r="K173" i="48"/>
  <c r="J173" i="48"/>
  <c r="H175" i="48"/>
  <c r="I171" i="48" s="1"/>
  <c r="F175" i="48"/>
  <c r="G173" i="48" s="1"/>
  <c r="D175" i="48"/>
  <c r="E171" i="48" s="1"/>
  <c r="B175" i="48"/>
  <c r="C173" i="48" s="1"/>
  <c r="K170" i="48"/>
  <c r="J170" i="48"/>
  <c r="I177" i="48"/>
  <c r="G177" i="48"/>
  <c r="E177" i="48"/>
  <c r="C177" i="48"/>
  <c r="K177" i="48"/>
  <c r="J177" i="48"/>
  <c r="B180" i="48"/>
  <c r="D180" i="48" s="1"/>
  <c r="H180" i="48" s="1"/>
  <c r="K183" i="48"/>
  <c r="J183" i="48"/>
  <c r="K184" i="48"/>
  <c r="J184" i="48"/>
  <c r="K185" i="48"/>
  <c r="J185" i="48"/>
  <c r="K186" i="48"/>
  <c r="J186" i="48"/>
  <c r="K187" i="48"/>
  <c r="J187" i="48"/>
  <c r="K188" i="48"/>
  <c r="J188" i="48"/>
  <c r="K189" i="48"/>
  <c r="J189" i="48"/>
  <c r="K190" i="48"/>
  <c r="J190" i="48"/>
  <c r="K191" i="48"/>
  <c r="J191" i="48"/>
  <c r="H193" i="48"/>
  <c r="I190" i="48" s="1"/>
  <c r="F193" i="48"/>
  <c r="G191" i="48" s="1"/>
  <c r="D193" i="48"/>
  <c r="E190" i="48" s="1"/>
  <c r="B193" i="48"/>
  <c r="C191" i="48" s="1"/>
  <c r="K182" i="48"/>
  <c r="J182" i="48"/>
  <c r="K197" i="48"/>
  <c r="J197" i="48"/>
  <c r="K198" i="48"/>
  <c r="J198" i="48"/>
  <c r="K199" i="48"/>
  <c r="J199" i="48"/>
  <c r="K200" i="48"/>
  <c r="J200" i="48"/>
  <c r="K201" i="48"/>
  <c r="J201" i="48"/>
  <c r="K202" i="48"/>
  <c r="J202" i="48"/>
  <c r="K203" i="48"/>
  <c r="J203" i="48"/>
  <c r="K204" i="48"/>
  <c r="J204" i="48"/>
  <c r="K205" i="48"/>
  <c r="J205" i="48"/>
  <c r="K206" i="48"/>
  <c r="J206" i="48"/>
  <c r="K207" i="48"/>
  <c r="J207" i="48"/>
  <c r="K208" i="48"/>
  <c r="J208" i="48"/>
  <c r="H210" i="48"/>
  <c r="I207" i="48" s="1"/>
  <c r="F210" i="48"/>
  <c r="G208" i="48" s="1"/>
  <c r="D210" i="48"/>
  <c r="E207" i="48" s="1"/>
  <c r="B210" i="48"/>
  <c r="C208" i="48" s="1"/>
  <c r="K196" i="48"/>
  <c r="J196" i="48"/>
  <c r="K214" i="48"/>
  <c r="J214" i="48"/>
  <c r="K215" i="48"/>
  <c r="J215" i="48"/>
  <c r="K216" i="48"/>
  <c r="J216" i="48"/>
  <c r="K217" i="48"/>
  <c r="J217" i="48"/>
  <c r="K218" i="48"/>
  <c r="J218" i="48"/>
  <c r="K219" i="48"/>
  <c r="J219" i="48"/>
  <c r="K220" i="48"/>
  <c r="J220" i="48"/>
  <c r="H222" i="48"/>
  <c r="I219" i="48" s="1"/>
  <c r="F222" i="48"/>
  <c r="G220" i="48" s="1"/>
  <c r="D222" i="48"/>
  <c r="E219" i="48" s="1"/>
  <c r="B222" i="48"/>
  <c r="C220" i="48" s="1"/>
  <c r="K213" i="48"/>
  <c r="J213" i="48"/>
  <c r="I224" i="48"/>
  <c r="G224" i="48"/>
  <c r="E224" i="48"/>
  <c r="C224" i="48"/>
  <c r="J224" i="48"/>
  <c r="K224" i="48"/>
  <c r="I228" i="48"/>
  <c r="G228" i="48"/>
  <c r="E228" i="48"/>
  <c r="C228" i="48"/>
  <c r="H226" i="48"/>
  <c r="I226" i="48" s="1"/>
  <c r="F226" i="48"/>
  <c r="G226" i="48" s="1"/>
  <c r="D226" i="48"/>
  <c r="E226" i="48" s="1"/>
  <c r="B226" i="48"/>
  <c r="C226" i="48" s="1"/>
  <c r="K228" i="48"/>
  <c r="J228" i="48"/>
  <c r="K230" i="48"/>
  <c r="J230" i="48"/>
  <c r="I230" i="48"/>
  <c r="G230" i="48"/>
  <c r="E230" i="48"/>
  <c r="C230" i="48"/>
  <c r="K75" i="54"/>
  <c r="J75" i="54"/>
  <c r="K54" i="53"/>
  <c r="J54" i="53"/>
  <c r="H16" i="44"/>
  <c r="J16" i="44" s="1"/>
  <c r="G16" i="44"/>
  <c r="I16" i="44" s="1"/>
  <c r="H17" i="44"/>
  <c r="J17" i="44" s="1"/>
  <c r="G17" i="44"/>
  <c r="I17" i="44" s="1"/>
  <c r="H18" i="44"/>
  <c r="J18" i="44" s="1"/>
  <c r="G18" i="44"/>
  <c r="I18" i="44" s="1"/>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H27" i="44"/>
  <c r="J27" i="44" s="1"/>
  <c r="G27" i="44"/>
  <c r="I27" i="44" s="1"/>
  <c r="H28" i="44"/>
  <c r="J28" i="44" s="1"/>
  <c r="G28" i="44"/>
  <c r="I28" i="44" s="1"/>
  <c r="H29" i="44"/>
  <c r="J29" i="44" s="1"/>
  <c r="G29" i="44"/>
  <c r="I29" i="44" s="1"/>
  <c r="H30" i="44"/>
  <c r="J30" i="44" s="1"/>
  <c r="G30" i="44"/>
  <c r="I30" i="44" s="1"/>
  <c r="H41" i="44"/>
  <c r="J41" i="44" s="1"/>
  <c r="G41" i="44"/>
  <c r="I41" i="44" s="1"/>
  <c r="H31" i="44"/>
  <c r="J31" i="44" s="1"/>
  <c r="G31" i="44"/>
  <c r="I31" i="44" s="1"/>
  <c r="J32" i="44"/>
  <c r="I32" i="44"/>
  <c r="H32" i="44"/>
  <c r="G32" i="44"/>
  <c r="J33" i="44"/>
  <c r="I33" i="44"/>
  <c r="H33" i="44"/>
  <c r="G33" i="44"/>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8" i="47"/>
  <c r="J8" i="47" s="1"/>
  <c r="G8" i="47"/>
  <c r="I8" i="47" s="1"/>
  <c r="H9" i="47"/>
  <c r="J9" i="47" s="1"/>
  <c r="G9" i="47"/>
  <c r="I9" i="47" s="1"/>
  <c r="H10" i="47"/>
  <c r="J10" i="47" s="1"/>
  <c r="G10" i="47"/>
  <c r="I10" i="47" s="1"/>
  <c r="H11" i="47"/>
  <c r="J11" i="47" s="1"/>
  <c r="G11" i="47"/>
  <c r="I11" i="47" s="1"/>
  <c r="J12" i="47"/>
  <c r="I12" i="47"/>
  <c r="H12" i="47"/>
  <c r="G12" i="47"/>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J23" i="47"/>
  <c r="I23" i="47"/>
  <c r="H23" i="47"/>
  <c r="G23" i="47"/>
  <c r="H24" i="47"/>
  <c r="J24" i="47" s="1"/>
  <c r="G24" i="47"/>
  <c r="I24" i="47" s="1"/>
  <c r="H32" i="47"/>
  <c r="J32" i="47" s="1"/>
  <c r="G32" i="47"/>
  <c r="I32" i="47" s="1"/>
  <c r="H33" i="47"/>
  <c r="J33" i="47" s="1"/>
  <c r="G33" i="47"/>
  <c r="I33" i="47" s="1"/>
  <c r="H34" i="47"/>
  <c r="J34" i="47" s="1"/>
  <c r="G34" i="47"/>
  <c r="I34" i="47" s="1"/>
  <c r="H35" i="47"/>
  <c r="J35" i="47" s="1"/>
  <c r="G35" i="47"/>
  <c r="I35" i="47" s="1"/>
  <c r="E25" i="46"/>
  <c r="D25" i="46"/>
  <c r="H25" i="46" s="1"/>
  <c r="C25" i="46"/>
  <c r="B25" i="46"/>
  <c r="G25" i="46" s="1"/>
  <c r="E19" i="46"/>
  <c r="J19" i="46" s="1"/>
  <c r="D19" i="46"/>
  <c r="H19" i="46" s="1"/>
  <c r="C19" i="46"/>
  <c r="I19" i="46" s="1"/>
  <c r="B19" i="46"/>
  <c r="G19" i="46" s="1"/>
  <c r="E13" i="46"/>
  <c r="J13" i="46" s="1"/>
  <c r="D13" i="46"/>
  <c r="H13" i="46" s="1"/>
  <c r="C13" i="46"/>
  <c r="I13" i="46" s="1"/>
  <c r="B13" i="46"/>
  <c r="G13" i="46" s="1"/>
  <c r="E7" i="46"/>
  <c r="J7" i="46" s="1"/>
  <c r="D7" i="46"/>
  <c r="H7" i="46" s="1"/>
  <c r="C7" i="46"/>
  <c r="I7" i="46" s="1"/>
  <c r="B7" i="46"/>
  <c r="G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I7" i="26"/>
  <c r="H7" i="26"/>
  <c r="J7" i="26" s="1"/>
  <c r="G7" i="26"/>
  <c r="H8" i="26"/>
  <c r="J8" i="26" s="1"/>
  <c r="G8" i="26"/>
  <c r="I8" i="26" s="1"/>
  <c r="I9" i="26"/>
  <c r="H9" i="26"/>
  <c r="J9" i="26" s="1"/>
  <c r="G9" i="26"/>
  <c r="H10" i="26"/>
  <c r="J10" i="26" s="1"/>
  <c r="G10" i="26"/>
  <c r="I10" i="26" s="1"/>
  <c r="J11" i="26"/>
  <c r="I11" i="26"/>
  <c r="H11" i="26"/>
  <c r="G11" i="26"/>
  <c r="H12" i="26"/>
  <c r="J12" i="26" s="1"/>
  <c r="G12" i="26"/>
  <c r="I12" i="26" s="1"/>
  <c r="I13" i="26"/>
  <c r="H13" i="26"/>
  <c r="J13" i="26" s="1"/>
  <c r="G13" i="26"/>
  <c r="H14" i="26"/>
  <c r="J14" i="26" s="1"/>
  <c r="G14" i="26"/>
  <c r="I14" i="26" s="1"/>
  <c r="H15" i="26"/>
  <c r="J15" i="26" s="1"/>
  <c r="G15" i="26"/>
  <c r="I15" i="26" s="1"/>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H25" i="26"/>
  <c r="J25" i="26" s="1"/>
  <c r="G25" i="26"/>
  <c r="I25" i="26" s="1"/>
  <c r="I26" i="26"/>
  <c r="H26" i="26"/>
  <c r="J26" i="26" s="1"/>
  <c r="G26" i="26"/>
  <c r="H27" i="26"/>
  <c r="J27" i="26" s="1"/>
  <c r="G27" i="26"/>
  <c r="I27" i="26" s="1"/>
  <c r="H28" i="26"/>
  <c r="J28" i="26" s="1"/>
  <c r="G28" i="26"/>
  <c r="I28" i="26" s="1"/>
  <c r="H29" i="26"/>
  <c r="J29" i="26" s="1"/>
  <c r="G29" i="26"/>
  <c r="I29" i="26" s="1"/>
  <c r="J30" i="26"/>
  <c r="I30" i="26"/>
  <c r="H30" i="26"/>
  <c r="G30" i="26"/>
  <c r="I31" i="26"/>
  <c r="H31" i="26"/>
  <c r="J31" i="26" s="1"/>
  <c r="G31" i="26"/>
  <c r="H32" i="26"/>
  <c r="J32" i="26" s="1"/>
  <c r="G32" i="26"/>
  <c r="I32" i="26" s="1"/>
  <c r="H33" i="26"/>
  <c r="J33" i="26" s="1"/>
  <c r="G33" i="26"/>
  <c r="I33" i="26" s="1"/>
  <c r="H34" i="26"/>
  <c r="J34" i="26" s="1"/>
  <c r="G34" i="26"/>
  <c r="I34" i="26" s="1"/>
  <c r="H35" i="26"/>
  <c r="J35" i="26" s="1"/>
  <c r="G35" i="26"/>
  <c r="I35" i="26" s="1"/>
  <c r="H36" i="26"/>
  <c r="J36" i="26" s="1"/>
  <c r="G36" i="26"/>
  <c r="I36" i="26" s="1"/>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H44" i="26"/>
  <c r="J44" i="26" s="1"/>
  <c r="G44" i="26"/>
  <c r="I44" i="26" s="1"/>
  <c r="I45" i="26"/>
  <c r="H45" i="26"/>
  <c r="J45" i="26" s="1"/>
  <c r="G45" i="26"/>
  <c r="H46" i="26"/>
  <c r="J46" i="26" s="1"/>
  <c r="G46" i="26"/>
  <c r="I46" i="26" s="1"/>
  <c r="H47" i="26"/>
  <c r="J47" i="26" s="1"/>
  <c r="G47" i="26"/>
  <c r="I47" i="26" s="1"/>
  <c r="H48" i="26"/>
  <c r="J48" i="26" s="1"/>
  <c r="G48" i="26"/>
  <c r="I48" i="26" s="1"/>
  <c r="H49" i="26"/>
  <c r="J49" i="26" s="1"/>
  <c r="G49" i="26"/>
  <c r="I49" i="26" s="1"/>
  <c r="H50" i="26"/>
  <c r="J50" i="26" s="1"/>
  <c r="G50" i="26"/>
  <c r="I50" i="26" s="1"/>
  <c r="H51" i="26"/>
  <c r="J51" i="26" s="1"/>
  <c r="G51" i="26"/>
  <c r="I51" i="26" s="1"/>
  <c r="H52" i="26"/>
  <c r="J52" i="26" s="1"/>
  <c r="G52" i="26"/>
  <c r="I52" i="26" s="1"/>
  <c r="H53" i="26"/>
  <c r="J53" i="26" s="1"/>
  <c r="G53" i="26"/>
  <c r="I53" i="26" s="1"/>
  <c r="H54" i="26"/>
  <c r="J54" i="26" s="1"/>
  <c r="G54" i="26"/>
  <c r="I54" i="26" s="1"/>
  <c r="I55" i="26"/>
  <c r="H55" i="26"/>
  <c r="J55" i="26" s="1"/>
  <c r="G55" i="26"/>
  <c r="H56" i="26"/>
  <c r="J56" i="26" s="1"/>
  <c r="G56" i="26"/>
  <c r="I56" i="26" s="1"/>
  <c r="H57" i="26"/>
  <c r="J57" i="26" s="1"/>
  <c r="G57" i="26"/>
  <c r="I57" i="26" s="1"/>
  <c r="H58" i="26"/>
  <c r="J58" i="26" s="1"/>
  <c r="G58" i="26"/>
  <c r="I58" i="26" s="1"/>
  <c r="H59" i="26"/>
  <c r="J59" i="26" s="1"/>
  <c r="G59" i="26"/>
  <c r="I59" i="26" s="1"/>
  <c r="J60" i="26"/>
  <c r="I60" i="26"/>
  <c r="H60" i="26"/>
  <c r="G60" i="26"/>
  <c r="H61" i="26"/>
  <c r="J61" i="26" s="1"/>
  <c r="G61" i="26"/>
  <c r="I61" i="26" s="1"/>
  <c r="H62" i="26"/>
  <c r="J62" i="26" s="1"/>
  <c r="G62" i="26"/>
  <c r="I62" i="26" s="1"/>
  <c r="H63" i="26"/>
  <c r="J63" i="26" s="1"/>
  <c r="G63" i="26"/>
  <c r="I63" i="26" s="1"/>
  <c r="H64" i="26"/>
  <c r="J64" i="26" s="1"/>
  <c r="G64" i="26"/>
  <c r="I64" i="26" s="1"/>
  <c r="H65" i="26"/>
  <c r="J65" i="26" s="1"/>
  <c r="G65" i="26"/>
  <c r="I65" i="26" s="1"/>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25" i="46" l="1"/>
  <c r="I25" i="46"/>
  <c r="D43" i="48"/>
  <c r="H43" i="48" s="1"/>
  <c r="J189" i="55"/>
  <c r="C7" i="56"/>
  <c r="G7" i="56"/>
  <c r="E7" i="56"/>
  <c r="I7" i="56"/>
  <c r="C8" i="56"/>
  <c r="G8" i="56"/>
  <c r="E8" i="56"/>
  <c r="I8" i="56"/>
  <c r="C9" i="56"/>
  <c r="G9" i="56"/>
  <c r="E9" i="56"/>
  <c r="I9" i="56"/>
  <c r="E10" i="56"/>
  <c r="I10" i="56"/>
  <c r="C10" i="56"/>
  <c r="G10" i="56"/>
  <c r="C11" i="56"/>
  <c r="G11" i="56"/>
  <c r="E11" i="56"/>
  <c r="I11" i="56"/>
  <c r="C12" i="56"/>
  <c r="G12" i="56"/>
  <c r="E12" i="56"/>
  <c r="I12" i="56"/>
  <c r="C13" i="56"/>
  <c r="G13" i="56"/>
  <c r="E13" i="56"/>
  <c r="I13" i="56"/>
  <c r="C14" i="56"/>
  <c r="G14" i="56"/>
  <c r="E14" i="56"/>
  <c r="I14" i="56"/>
  <c r="C15" i="56"/>
  <c r="G15" i="56"/>
  <c r="E15" i="56"/>
  <c r="I15" i="56"/>
  <c r="C16" i="56"/>
  <c r="G16" i="56"/>
  <c r="E16" i="56"/>
  <c r="I16" i="56"/>
  <c r="C17" i="56"/>
  <c r="G17" i="56"/>
  <c r="E17" i="56"/>
  <c r="I17" i="56"/>
  <c r="C18" i="56"/>
  <c r="G18" i="56"/>
  <c r="E18" i="56"/>
  <c r="I18" i="56"/>
  <c r="E19" i="56"/>
  <c r="I19" i="56"/>
  <c r="C19" i="56"/>
  <c r="G19" i="56"/>
  <c r="C20" i="56"/>
  <c r="G20" i="56"/>
  <c r="E20" i="56"/>
  <c r="I20" i="56"/>
  <c r="C21" i="56"/>
  <c r="G21" i="56"/>
  <c r="E21" i="56"/>
  <c r="I21" i="56"/>
  <c r="C22" i="56"/>
  <c r="G22" i="56"/>
  <c r="E22" i="56"/>
  <c r="I22" i="56"/>
  <c r="C23" i="56"/>
  <c r="G23" i="56"/>
  <c r="E23" i="56"/>
  <c r="I23" i="56"/>
  <c r="C24" i="56"/>
  <c r="G24" i="56"/>
  <c r="E24" i="56"/>
  <c r="I24" i="56"/>
  <c r="C25" i="56"/>
  <c r="G25" i="56"/>
  <c r="E25" i="56"/>
  <c r="I25" i="56"/>
  <c r="C26" i="56"/>
  <c r="G26" i="56"/>
  <c r="J29" i="56"/>
  <c r="K29" i="56"/>
  <c r="E27" i="56"/>
  <c r="I27" i="56"/>
  <c r="F5" i="56"/>
  <c r="C7" i="57"/>
  <c r="G7" i="57"/>
  <c r="E7" i="57"/>
  <c r="I7" i="57"/>
  <c r="C8" i="57"/>
  <c r="G8" i="57"/>
  <c r="E8" i="57"/>
  <c r="I8" i="57"/>
  <c r="C9" i="57"/>
  <c r="G9" i="57"/>
  <c r="E9" i="57"/>
  <c r="I9" i="57"/>
  <c r="C10" i="57"/>
  <c r="G10" i="57"/>
  <c r="E10" i="57"/>
  <c r="I10" i="57"/>
  <c r="C11" i="57"/>
  <c r="G11" i="57"/>
  <c r="E11" i="57"/>
  <c r="I11" i="57"/>
  <c r="C12" i="57"/>
  <c r="G12" i="57"/>
  <c r="E12" i="57"/>
  <c r="I12" i="57"/>
  <c r="C13" i="57"/>
  <c r="G13" i="57"/>
  <c r="E13" i="57"/>
  <c r="I13" i="57"/>
  <c r="C14" i="57"/>
  <c r="G14" i="57"/>
  <c r="E14" i="57"/>
  <c r="I14" i="57"/>
  <c r="E15" i="57"/>
  <c r="I15" i="57"/>
  <c r="C15" i="57"/>
  <c r="G15" i="57"/>
  <c r="C16" i="57"/>
  <c r="G16" i="57"/>
  <c r="E16" i="57"/>
  <c r="I16" i="57"/>
  <c r="C17" i="57"/>
  <c r="G17" i="57"/>
  <c r="E17" i="57"/>
  <c r="I17" i="57"/>
  <c r="C18" i="57"/>
  <c r="G18" i="57"/>
  <c r="E18" i="57"/>
  <c r="I18" i="57"/>
  <c r="C19" i="57"/>
  <c r="G19" i="57"/>
  <c r="E19" i="57"/>
  <c r="I19" i="57"/>
  <c r="C20" i="57"/>
  <c r="G20" i="57"/>
  <c r="E20" i="57"/>
  <c r="I20" i="57"/>
  <c r="C21" i="57"/>
  <c r="G21" i="57"/>
  <c r="E21" i="57"/>
  <c r="I21" i="57"/>
  <c r="C22" i="57"/>
  <c r="G22" i="57"/>
  <c r="E22" i="57"/>
  <c r="I22" i="57"/>
  <c r="C23" i="57"/>
  <c r="G23" i="57"/>
  <c r="E23" i="57"/>
  <c r="I23" i="57"/>
  <c r="C24" i="57"/>
  <c r="G24" i="57"/>
  <c r="J27" i="57"/>
  <c r="K27" i="57"/>
  <c r="E25" i="57"/>
  <c r="I25" i="57"/>
  <c r="F5" i="57"/>
  <c r="C7" i="58"/>
  <c r="G7" i="58"/>
  <c r="D5" i="58"/>
  <c r="H5" i="58" s="1"/>
  <c r="E7" i="58"/>
  <c r="I7" i="58"/>
  <c r="C8" i="58"/>
  <c r="G8" i="58"/>
  <c r="E8" i="58"/>
  <c r="I8" i="58"/>
  <c r="C9" i="58"/>
  <c r="G9" i="58"/>
  <c r="E9" i="58"/>
  <c r="I9" i="58"/>
  <c r="C10" i="58"/>
  <c r="G10" i="58"/>
  <c r="E10" i="58"/>
  <c r="I10" i="58"/>
  <c r="C11" i="58"/>
  <c r="G11" i="58"/>
  <c r="E11" i="58"/>
  <c r="I11" i="58"/>
  <c r="C12" i="58"/>
  <c r="G12" i="58"/>
  <c r="E12" i="58"/>
  <c r="I12" i="58"/>
  <c r="C13" i="58"/>
  <c r="G13" i="58"/>
  <c r="E13" i="58"/>
  <c r="I13" i="58"/>
  <c r="C14" i="58"/>
  <c r="G14" i="58"/>
  <c r="E14" i="58"/>
  <c r="I14" i="58"/>
  <c r="C15" i="58"/>
  <c r="G15" i="58"/>
  <c r="E15" i="58"/>
  <c r="I15" i="58"/>
  <c r="C16" i="58"/>
  <c r="G16" i="58"/>
  <c r="E16" i="58"/>
  <c r="I16" i="58"/>
  <c r="C17" i="58"/>
  <c r="G17" i="58"/>
  <c r="E17" i="58"/>
  <c r="I17" i="58"/>
  <c r="C18" i="58"/>
  <c r="G18" i="58"/>
  <c r="E18" i="58"/>
  <c r="I18" i="58"/>
  <c r="C19" i="58"/>
  <c r="G19" i="58"/>
  <c r="E19" i="58"/>
  <c r="I19" i="58"/>
  <c r="C20" i="58"/>
  <c r="G20" i="58"/>
  <c r="E20" i="58"/>
  <c r="I20" i="58"/>
  <c r="C21" i="58"/>
  <c r="G21" i="58"/>
  <c r="E21" i="58"/>
  <c r="I21" i="58"/>
  <c r="C22" i="58"/>
  <c r="G22" i="58"/>
  <c r="E22" i="58"/>
  <c r="I22" i="58"/>
  <c r="E23" i="58"/>
  <c r="I23" i="58"/>
  <c r="C23" i="58"/>
  <c r="G23" i="58"/>
  <c r="C24" i="58"/>
  <c r="G24" i="58"/>
  <c r="E24" i="58"/>
  <c r="I24" i="58"/>
  <c r="C25" i="58"/>
  <c r="G25" i="58"/>
  <c r="E25" i="58"/>
  <c r="I25" i="58"/>
  <c r="C26" i="58"/>
  <c r="G26" i="58"/>
  <c r="E26" i="58"/>
  <c r="I26" i="58"/>
  <c r="C27" i="58"/>
  <c r="G27" i="58"/>
  <c r="E27" i="58"/>
  <c r="I27" i="58"/>
  <c r="C28" i="58"/>
  <c r="G28" i="58"/>
  <c r="E28" i="58"/>
  <c r="I28" i="58"/>
  <c r="C29" i="58"/>
  <c r="G29" i="58"/>
  <c r="E29" i="58"/>
  <c r="I29" i="58"/>
  <c r="C30" i="58"/>
  <c r="G30" i="58"/>
  <c r="E30" i="58"/>
  <c r="I30" i="58"/>
  <c r="C31" i="58"/>
  <c r="G31" i="58"/>
  <c r="E31" i="58"/>
  <c r="I31" i="58"/>
  <c r="C32" i="58"/>
  <c r="G32" i="58"/>
  <c r="E32" i="58"/>
  <c r="I32" i="58"/>
  <c r="C33" i="58"/>
  <c r="G33" i="58"/>
  <c r="E33" i="58"/>
  <c r="I33" i="58"/>
  <c r="C34" i="58"/>
  <c r="G34" i="58"/>
  <c r="E34" i="58"/>
  <c r="I34" i="58"/>
  <c r="C35" i="58"/>
  <c r="G35" i="58"/>
  <c r="E35" i="58"/>
  <c r="I35" i="58"/>
  <c r="C36" i="58"/>
  <c r="G36" i="58"/>
  <c r="E36" i="58"/>
  <c r="I36" i="58"/>
  <c r="C37" i="58"/>
  <c r="G37" i="58"/>
  <c r="E37" i="58"/>
  <c r="I37" i="58"/>
  <c r="C38" i="58"/>
  <c r="G38" i="58"/>
  <c r="E38" i="58"/>
  <c r="I38" i="58"/>
  <c r="C39" i="58"/>
  <c r="G39" i="58"/>
  <c r="E39" i="58"/>
  <c r="I39" i="58"/>
  <c r="C40" i="58"/>
  <c r="G40" i="58"/>
  <c r="E40" i="58"/>
  <c r="I40" i="58"/>
  <c r="C41" i="58"/>
  <c r="G41" i="58"/>
  <c r="E41" i="58"/>
  <c r="I41" i="58"/>
  <c r="C42" i="58"/>
  <c r="G42" i="58"/>
  <c r="J45" i="58"/>
  <c r="K45" i="58"/>
  <c r="E43" i="58"/>
  <c r="I43" i="58"/>
  <c r="C7" i="50"/>
  <c r="G7" i="50"/>
  <c r="E7" i="50"/>
  <c r="I7" i="50"/>
  <c r="C8" i="50"/>
  <c r="G8" i="50"/>
  <c r="E8" i="50"/>
  <c r="I8" i="50"/>
  <c r="E9" i="50"/>
  <c r="I9" i="50"/>
  <c r="C9" i="50"/>
  <c r="G9" i="50"/>
  <c r="C10" i="50"/>
  <c r="G10" i="50"/>
  <c r="E10" i="50"/>
  <c r="I10" i="50"/>
  <c r="C11" i="50"/>
  <c r="G11" i="50"/>
  <c r="E11" i="50"/>
  <c r="I11" i="50"/>
  <c r="C12" i="50"/>
  <c r="G12" i="50"/>
  <c r="E12" i="50"/>
  <c r="I12" i="50"/>
  <c r="C13" i="50"/>
  <c r="G13" i="50"/>
  <c r="E13" i="50"/>
  <c r="I13" i="50"/>
  <c r="C14" i="50"/>
  <c r="G14" i="50"/>
  <c r="E14" i="50"/>
  <c r="I14" i="50"/>
  <c r="C15" i="50"/>
  <c r="G15" i="50"/>
  <c r="E15" i="50"/>
  <c r="I15" i="50"/>
  <c r="C16" i="50"/>
  <c r="G16" i="50"/>
  <c r="E16" i="50"/>
  <c r="I16" i="50"/>
  <c r="C17" i="50"/>
  <c r="G17" i="50"/>
  <c r="E17" i="50"/>
  <c r="I17" i="50"/>
  <c r="C18" i="50"/>
  <c r="G18" i="50"/>
  <c r="E18" i="50"/>
  <c r="I18" i="50"/>
  <c r="C19" i="50"/>
  <c r="G19" i="50"/>
  <c r="E19" i="50"/>
  <c r="I19" i="50"/>
  <c r="C20" i="50"/>
  <c r="G20" i="50"/>
  <c r="E20" i="50"/>
  <c r="I20" i="50"/>
  <c r="C21" i="50"/>
  <c r="G21" i="50"/>
  <c r="E21" i="50"/>
  <c r="I21" i="50"/>
  <c r="C22" i="50"/>
  <c r="G22" i="50"/>
  <c r="E22" i="50"/>
  <c r="I22" i="50"/>
  <c r="E23" i="50"/>
  <c r="I23" i="50"/>
  <c r="C23" i="50"/>
  <c r="G23" i="50"/>
  <c r="C24" i="50"/>
  <c r="G24" i="50"/>
  <c r="E24" i="50"/>
  <c r="I24" i="50"/>
  <c r="C25" i="50"/>
  <c r="G25" i="50"/>
  <c r="E25" i="50"/>
  <c r="I25" i="50"/>
  <c r="C26" i="50"/>
  <c r="G26" i="50"/>
  <c r="E26" i="50"/>
  <c r="I26" i="50"/>
  <c r="C27" i="50"/>
  <c r="G27" i="50"/>
  <c r="E27" i="50"/>
  <c r="I27" i="50"/>
  <c r="C28" i="50"/>
  <c r="G28" i="50"/>
  <c r="E28" i="50"/>
  <c r="I28" i="50"/>
  <c r="C29" i="50"/>
  <c r="G29" i="50"/>
  <c r="E29" i="50"/>
  <c r="I29" i="50"/>
  <c r="C30" i="50"/>
  <c r="G30" i="50"/>
  <c r="E30" i="50"/>
  <c r="I30" i="50"/>
  <c r="E31" i="50"/>
  <c r="I31" i="50"/>
  <c r="C31" i="50"/>
  <c r="G31" i="50"/>
  <c r="C32" i="50"/>
  <c r="G32" i="50"/>
  <c r="E32" i="50"/>
  <c r="I32" i="50"/>
  <c r="C33" i="50"/>
  <c r="G33" i="50"/>
  <c r="E33" i="50"/>
  <c r="I33" i="50"/>
  <c r="C34" i="50"/>
  <c r="G34" i="50"/>
  <c r="E34" i="50"/>
  <c r="I34" i="50"/>
  <c r="C35" i="50"/>
  <c r="G35" i="50"/>
  <c r="E35" i="50"/>
  <c r="I35" i="50"/>
  <c r="C36" i="50"/>
  <c r="G36" i="50"/>
  <c r="E36" i="50"/>
  <c r="I36" i="50"/>
  <c r="C37" i="50"/>
  <c r="G37" i="50"/>
  <c r="E37" i="50"/>
  <c r="I37" i="50"/>
  <c r="C38" i="50"/>
  <c r="G38" i="50"/>
  <c r="E38" i="50"/>
  <c r="I38" i="50"/>
  <c r="C39" i="50"/>
  <c r="G39" i="50"/>
  <c r="E39" i="50"/>
  <c r="I39" i="50"/>
  <c r="C40" i="50"/>
  <c r="G40" i="50"/>
  <c r="E40" i="50"/>
  <c r="I40" i="50"/>
  <c r="C41" i="50"/>
  <c r="G41" i="50"/>
  <c r="E41" i="50"/>
  <c r="C42" i="50"/>
  <c r="G42" i="50"/>
  <c r="K45" i="50"/>
  <c r="E42" i="50"/>
  <c r="I42" i="50"/>
  <c r="J45" i="50"/>
  <c r="I43" i="50"/>
  <c r="F5" i="50"/>
  <c r="E36" i="53"/>
  <c r="I36" i="53"/>
  <c r="E52" i="53"/>
  <c r="I52" i="53"/>
  <c r="E24" i="53"/>
  <c r="I24" i="53"/>
  <c r="E33" i="53"/>
  <c r="I33" i="53"/>
  <c r="E7" i="53"/>
  <c r="I7" i="53"/>
  <c r="E21" i="53"/>
  <c r="I21" i="53"/>
  <c r="C36" i="53"/>
  <c r="G36" i="53"/>
  <c r="C52" i="53"/>
  <c r="G52" i="53"/>
  <c r="C24" i="53"/>
  <c r="G24" i="53"/>
  <c r="C33" i="53"/>
  <c r="G33" i="53"/>
  <c r="C7" i="53"/>
  <c r="G7" i="53"/>
  <c r="C21" i="53"/>
  <c r="G21" i="53"/>
  <c r="F5" i="53"/>
  <c r="C8" i="53"/>
  <c r="G8" i="53"/>
  <c r="E8" i="53"/>
  <c r="I8" i="53"/>
  <c r="C9" i="53"/>
  <c r="G9" i="53"/>
  <c r="E9" i="53"/>
  <c r="I9" i="53"/>
  <c r="C10" i="53"/>
  <c r="G10" i="53"/>
  <c r="E10" i="53"/>
  <c r="I10" i="53"/>
  <c r="C11" i="53"/>
  <c r="G11" i="53"/>
  <c r="E11" i="53"/>
  <c r="I11" i="53"/>
  <c r="C12" i="53"/>
  <c r="G12" i="53"/>
  <c r="E12" i="53"/>
  <c r="I12" i="53"/>
  <c r="C13" i="53"/>
  <c r="G13" i="53"/>
  <c r="E13" i="53"/>
  <c r="I13" i="53"/>
  <c r="C14" i="53"/>
  <c r="G14" i="53"/>
  <c r="E14" i="53"/>
  <c r="I14" i="53"/>
  <c r="C15" i="53"/>
  <c r="G15" i="53"/>
  <c r="E15" i="53"/>
  <c r="I15" i="53"/>
  <c r="C16" i="53"/>
  <c r="G16" i="53"/>
  <c r="E16" i="53"/>
  <c r="I16" i="53"/>
  <c r="C17" i="53"/>
  <c r="G17" i="53"/>
  <c r="E17" i="53"/>
  <c r="I17" i="53"/>
  <c r="C18" i="53"/>
  <c r="G18" i="53"/>
  <c r="J21" i="53"/>
  <c r="K21" i="53"/>
  <c r="E19" i="53"/>
  <c r="I19" i="53"/>
  <c r="C25" i="53"/>
  <c r="G25" i="53"/>
  <c r="E25" i="53"/>
  <c r="I25" i="53"/>
  <c r="C26" i="53"/>
  <c r="G26" i="53"/>
  <c r="E26" i="53"/>
  <c r="I26" i="53"/>
  <c r="C27" i="53"/>
  <c r="G27" i="53"/>
  <c r="I27" i="53"/>
  <c r="C28" i="53"/>
  <c r="G28" i="53"/>
  <c r="J33" i="53"/>
  <c r="E28" i="53"/>
  <c r="I28" i="53"/>
  <c r="C29" i="53"/>
  <c r="G29" i="53"/>
  <c r="E29" i="53"/>
  <c r="I29" i="53"/>
  <c r="C30" i="53"/>
  <c r="G30" i="53"/>
  <c r="E30" i="53"/>
  <c r="K33" i="53"/>
  <c r="E31" i="53"/>
  <c r="I31" i="53"/>
  <c r="C37" i="53"/>
  <c r="G37" i="53"/>
  <c r="E37" i="53"/>
  <c r="I37" i="53"/>
  <c r="C38" i="53"/>
  <c r="G38" i="53"/>
  <c r="E38" i="53"/>
  <c r="I38" i="53"/>
  <c r="C39" i="53"/>
  <c r="G39" i="53"/>
  <c r="E39" i="53"/>
  <c r="I39" i="53"/>
  <c r="C40" i="53"/>
  <c r="G40" i="53"/>
  <c r="E40" i="53"/>
  <c r="I40" i="53"/>
  <c r="C41" i="53"/>
  <c r="G41" i="53"/>
  <c r="E41" i="53"/>
  <c r="I41" i="53"/>
  <c r="C42" i="53"/>
  <c r="G42" i="53"/>
  <c r="E42" i="53"/>
  <c r="I42" i="53"/>
  <c r="C43" i="53"/>
  <c r="G43" i="53"/>
  <c r="E43" i="53"/>
  <c r="I43" i="53"/>
  <c r="C44" i="53"/>
  <c r="G44" i="53"/>
  <c r="E44" i="53"/>
  <c r="I44" i="53"/>
  <c r="C45" i="53"/>
  <c r="G45" i="53"/>
  <c r="E45" i="53"/>
  <c r="I45" i="53"/>
  <c r="C46" i="53"/>
  <c r="G46" i="53"/>
  <c r="E46" i="53"/>
  <c r="I46" i="53"/>
  <c r="C47" i="53"/>
  <c r="G47" i="53"/>
  <c r="E47" i="53"/>
  <c r="I47" i="53"/>
  <c r="C48" i="53"/>
  <c r="G48" i="53"/>
  <c r="E48" i="53"/>
  <c r="I48" i="53"/>
  <c r="C49" i="53"/>
  <c r="G49" i="53"/>
  <c r="J52" i="53"/>
  <c r="K52" i="53"/>
  <c r="E50" i="53"/>
  <c r="I50" i="53"/>
  <c r="C54" i="54"/>
  <c r="G54" i="54"/>
  <c r="C73" i="54"/>
  <c r="G73" i="54"/>
  <c r="C41" i="54"/>
  <c r="G41" i="54"/>
  <c r="C51" i="54"/>
  <c r="G51" i="54"/>
  <c r="C27" i="54"/>
  <c r="G27" i="54"/>
  <c r="C38" i="54"/>
  <c r="G38" i="54"/>
  <c r="C20" i="54"/>
  <c r="G20" i="54"/>
  <c r="C24" i="54"/>
  <c r="G24" i="54"/>
  <c r="C15" i="54"/>
  <c r="G15" i="54"/>
  <c r="C7" i="54"/>
  <c r="G7" i="54"/>
  <c r="C12" i="54"/>
  <c r="G12" i="54"/>
  <c r="E54" i="54"/>
  <c r="I54" i="54"/>
  <c r="E73" i="54"/>
  <c r="I73" i="54"/>
  <c r="E41" i="54"/>
  <c r="I41" i="54"/>
  <c r="E51" i="54"/>
  <c r="I51" i="54"/>
  <c r="E27" i="54"/>
  <c r="I27" i="54"/>
  <c r="E38" i="54"/>
  <c r="I38" i="54"/>
  <c r="E20" i="54"/>
  <c r="I20" i="54"/>
  <c r="E24" i="54"/>
  <c r="I24" i="54"/>
  <c r="J17" i="54"/>
  <c r="K17" i="54"/>
  <c r="E15" i="54"/>
  <c r="I15" i="54"/>
  <c r="E17" i="54"/>
  <c r="I17" i="54"/>
  <c r="E7" i="54"/>
  <c r="I7" i="54"/>
  <c r="E12" i="54"/>
  <c r="I12" i="54"/>
  <c r="D5" i="54"/>
  <c r="H5" i="54" s="1"/>
  <c r="C8" i="54"/>
  <c r="G8" i="54"/>
  <c r="E8" i="54"/>
  <c r="I8" i="54"/>
  <c r="C9" i="54"/>
  <c r="G9" i="54"/>
  <c r="J12" i="54"/>
  <c r="K12" i="54"/>
  <c r="E10" i="54"/>
  <c r="I10" i="54"/>
  <c r="C21" i="54"/>
  <c r="G21" i="54"/>
  <c r="K24" i="54"/>
  <c r="J24" i="54"/>
  <c r="E22" i="54"/>
  <c r="I22" i="54"/>
  <c r="C28" i="54"/>
  <c r="G28" i="54"/>
  <c r="E28" i="54"/>
  <c r="I28" i="54"/>
  <c r="C29" i="54"/>
  <c r="G29" i="54"/>
  <c r="E29" i="54"/>
  <c r="I29" i="54"/>
  <c r="C30" i="54"/>
  <c r="G30" i="54"/>
  <c r="E30" i="54"/>
  <c r="I30" i="54"/>
  <c r="C31" i="54"/>
  <c r="G31" i="54"/>
  <c r="E31" i="54"/>
  <c r="I31" i="54"/>
  <c r="E32" i="54"/>
  <c r="I32" i="54"/>
  <c r="C32" i="54"/>
  <c r="G32" i="54"/>
  <c r="E33" i="54"/>
  <c r="I33" i="54"/>
  <c r="C33" i="54"/>
  <c r="G33" i="54"/>
  <c r="C34" i="54"/>
  <c r="G34" i="54"/>
  <c r="I34" i="54"/>
  <c r="C35" i="54"/>
  <c r="G35" i="54"/>
  <c r="J38" i="54"/>
  <c r="E35" i="54"/>
  <c r="K38" i="54"/>
  <c r="E36" i="54"/>
  <c r="I36" i="54"/>
  <c r="C42" i="54"/>
  <c r="G42" i="54"/>
  <c r="E42" i="54"/>
  <c r="I42" i="54"/>
  <c r="C43" i="54"/>
  <c r="G43" i="54"/>
  <c r="E43" i="54"/>
  <c r="I43" i="54"/>
  <c r="C44" i="54"/>
  <c r="G44" i="54"/>
  <c r="E44" i="54"/>
  <c r="I44" i="54"/>
  <c r="C45" i="54"/>
  <c r="G45" i="54"/>
  <c r="E45" i="54"/>
  <c r="I45" i="54"/>
  <c r="C46" i="54"/>
  <c r="G46" i="54"/>
  <c r="E46" i="54"/>
  <c r="I46" i="54"/>
  <c r="C47" i="54"/>
  <c r="G47" i="54"/>
  <c r="E47" i="54"/>
  <c r="I47" i="54"/>
  <c r="C48" i="54"/>
  <c r="G48" i="54"/>
  <c r="J51" i="54"/>
  <c r="K51" i="54"/>
  <c r="E49" i="54"/>
  <c r="I49" i="54"/>
  <c r="C55" i="54"/>
  <c r="G55" i="54"/>
  <c r="E55" i="54"/>
  <c r="I55" i="54"/>
  <c r="C56" i="54"/>
  <c r="G56" i="54"/>
  <c r="E56" i="54"/>
  <c r="I56" i="54"/>
  <c r="C57" i="54"/>
  <c r="G57" i="54"/>
  <c r="E57" i="54"/>
  <c r="I57" i="54"/>
  <c r="C58" i="54"/>
  <c r="G58" i="54"/>
  <c r="E58" i="54"/>
  <c r="I58" i="54"/>
  <c r="C59" i="54"/>
  <c r="G59" i="54"/>
  <c r="E59" i="54"/>
  <c r="I59" i="54"/>
  <c r="C60" i="54"/>
  <c r="G60" i="54"/>
  <c r="E60" i="54"/>
  <c r="I60" i="54"/>
  <c r="C61" i="54"/>
  <c r="G61" i="54"/>
  <c r="E61" i="54"/>
  <c r="I61" i="54"/>
  <c r="C62" i="54"/>
  <c r="G62" i="54"/>
  <c r="E62" i="54"/>
  <c r="I62" i="54"/>
  <c r="C63" i="54"/>
  <c r="G63" i="54"/>
  <c r="E63" i="54"/>
  <c r="I63" i="54"/>
  <c r="C64" i="54"/>
  <c r="G64" i="54"/>
  <c r="E64" i="54"/>
  <c r="I64" i="54"/>
  <c r="C65" i="54"/>
  <c r="G65" i="54"/>
  <c r="E65" i="54"/>
  <c r="I65" i="54"/>
  <c r="C66" i="54"/>
  <c r="G66" i="54"/>
  <c r="E66" i="54"/>
  <c r="I66" i="54"/>
  <c r="E67" i="54"/>
  <c r="I67" i="54"/>
  <c r="C67" i="54"/>
  <c r="G67" i="54"/>
  <c r="C68" i="54"/>
  <c r="G68" i="54"/>
  <c r="E68" i="54"/>
  <c r="I68" i="54"/>
  <c r="E69" i="54"/>
  <c r="I69" i="54"/>
  <c r="C69" i="54"/>
  <c r="G69" i="54"/>
  <c r="C70" i="54"/>
  <c r="G70" i="54"/>
  <c r="K73" i="54"/>
  <c r="J73" i="54"/>
  <c r="E71" i="54"/>
  <c r="I71" i="54"/>
  <c r="C174" i="55"/>
  <c r="G174" i="55"/>
  <c r="C185" i="55"/>
  <c r="G185" i="55"/>
  <c r="C168" i="55"/>
  <c r="G168" i="55"/>
  <c r="C171" i="55"/>
  <c r="G171" i="55"/>
  <c r="E143" i="55"/>
  <c r="I143" i="55"/>
  <c r="E161" i="55"/>
  <c r="I161" i="55"/>
  <c r="E115" i="55"/>
  <c r="I115" i="55"/>
  <c r="E140" i="55"/>
  <c r="I140" i="55"/>
  <c r="C94" i="55"/>
  <c r="G94" i="55"/>
  <c r="C108" i="55"/>
  <c r="G108" i="55"/>
  <c r="C69" i="55"/>
  <c r="G69" i="55"/>
  <c r="C91" i="55"/>
  <c r="G91" i="55"/>
  <c r="E52" i="55"/>
  <c r="I52" i="55"/>
  <c r="E62" i="55"/>
  <c r="I62" i="55"/>
  <c r="E29" i="55"/>
  <c r="I29" i="55"/>
  <c r="E49" i="55"/>
  <c r="I49" i="55"/>
  <c r="C7" i="55"/>
  <c r="G7" i="55"/>
  <c r="C22" i="55"/>
  <c r="G22" i="55"/>
  <c r="K189" i="55"/>
  <c r="E174" i="55"/>
  <c r="I174" i="55"/>
  <c r="E185" i="55"/>
  <c r="I185" i="55"/>
  <c r="E168" i="55"/>
  <c r="I168" i="55"/>
  <c r="C143" i="55"/>
  <c r="G143" i="55"/>
  <c r="C161" i="55"/>
  <c r="G161" i="55"/>
  <c r="C115" i="55"/>
  <c r="G115" i="55"/>
  <c r="C140" i="55"/>
  <c r="G140" i="55"/>
  <c r="E94" i="55"/>
  <c r="I94" i="55"/>
  <c r="E108" i="55"/>
  <c r="I108" i="55"/>
  <c r="E69" i="55"/>
  <c r="I69" i="55"/>
  <c r="E91" i="55"/>
  <c r="I91" i="55"/>
  <c r="C52" i="55"/>
  <c r="G52" i="55"/>
  <c r="C62" i="55"/>
  <c r="G62" i="55"/>
  <c r="C29" i="55"/>
  <c r="G29" i="55"/>
  <c r="C49" i="55"/>
  <c r="G49" i="55"/>
  <c r="E7" i="55"/>
  <c r="I7" i="55"/>
  <c r="E22" i="55"/>
  <c r="I22" i="55"/>
  <c r="F5" i="55"/>
  <c r="C8" i="55"/>
  <c r="G8" i="55"/>
  <c r="E8" i="55"/>
  <c r="I8" i="55"/>
  <c r="C9" i="55"/>
  <c r="G9" i="55"/>
  <c r="E9" i="55"/>
  <c r="I9" i="55"/>
  <c r="C10" i="55"/>
  <c r="G10" i="55"/>
  <c r="E10" i="55"/>
  <c r="I10" i="55"/>
  <c r="E11" i="55"/>
  <c r="I11" i="55"/>
  <c r="C11" i="55"/>
  <c r="G11" i="55"/>
  <c r="C12" i="55"/>
  <c r="G12" i="55"/>
  <c r="E12" i="55"/>
  <c r="I12" i="55"/>
  <c r="C13" i="55"/>
  <c r="G13" i="55"/>
  <c r="E13" i="55"/>
  <c r="I13" i="55"/>
  <c r="E14" i="55"/>
  <c r="I14" i="55"/>
  <c r="C14" i="55"/>
  <c r="G14" i="55"/>
  <c r="E15" i="55"/>
  <c r="I15" i="55"/>
  <c r="C15" i="55"/>
  <c r="G15" i="55"/>
  <c r="E16" i="55"/>
  <c r="I16" i="55"/>
  <c r="C16" i="55"/>
  <c r="G16" i="55"/>
  <c r="E17" i="55"/>
  <c r="C17" i="55"/>
  <c r="G17" i="55"/>
  <c r="C18" i="55"/>
  <c r="G18" i="55"/>
  <c r="K22" i="55"/>
  <c r="E18" i="55"/>
  <c r="I18" i="55"/>
  <c r="C19" i="55"/>
  <c r="G19" i="55"/>
  <c r="E19" i="55"/>
  <c r="I19" i="55"/>
  <c r="J22" i="55"/>
  <c r="I20" i="55"/>
  <c r="F27" i="55"/>
  <c r="E30" i="55"/>
  <c r="I30" i="55"/>
  <c r="C30" i="55"/>
  <c r="G30" i="55"/>
  <c r="C31" i="55"/>
  <c r="G31" i="55"/>
  <c r="E31" i="55"/>
  <c r="I31" i="55"/>
  <c r="C32" i="55"/>
  <c r="G32" i="55"/>
  <c r="E32" i="55"/>
  <c r="I32" i="55"/>
  <c r="C33" i="55"/>
  <c r="G33" i="55"/>
  <c r="E33" i="55"/>
  <c r="I33" i="55"/>
  <c r="C34" i="55"/>
  <c r="G34" i="55"/>
  <c r="E34" i="55"/>
  <c r="I34" i="55"/>
  <c r="C35" i="55"/>
  <c r="G35" i="55"/>
  <c r="E35" i="55"/>
  <c r="I35" i="55"/>
  <c r="C36" i="55"/>
  <c r="G36" i="55"/>
  <c r="E36" i="55"/>
  <c r="I36" i="55"/>
  <c r="C37" i="55"/>
  <c r="G37" i="55"/>
  <c r="E37" i="55"/>
  <c r="I37" i="55"/>
  <c r="C38" i="55"/>
  <c r="G38" i="55"/>
  <c r="E38" i="55"/>
  <c r="I38" i="55"/>
  <c r="C39" i="55"/>
  <c r="G39" i="55"/>
  <c r="E39" i="55"/>
  <c r="I39" i="55"/>
  <c r="C40" i="55"/>
  <c r="G40" i="55"/>
  <c r="E40" i="55"/>
  <c r="I40" i="55"/>
  <c r="C41" i="55"/>
  <c r="G41" i="55"/>
  <c r="E41" i="55"/>
  <c r="I41" i="55"/>
  <c r="E42" i="55"/>
  <c r="I42" i="55"/>
  <c r="C42" i="55"/>
  <c r="G42" i="55"/>
  <c r="C43" i="55"/>
  <c r="G43" i="55"/>
  <c r="E43" i="55"/>
  <c r="I43" i="55"/>
  <c r="C44" i="55"/>
  <c r="G44" i="55"/>
  <c r="E44" i="55"/>
  <c r="I44" i="55"/>
  <c r="C45" i="55"/>
  <c r="G45" i="55"/>
  <c r="C46" i="55"/>
  <c r="G46" i="55"/>
  <c r="J49" i="55"/>
  <c r="K49" i="55"/>
  <c r="E46" i="55"/>
  <c r="I46" i="55"/>
  <c r="E47" i="55"/>
  <c r="I47" i="55"/>
  <c r="C53" i="55"/>
  <c r="G53" i="55"/>
  <c r="E53" i="55"/>
  <c r="I53" i="55"/>
  <c r="C54" i="55"/>
  <c r="G54" i="55"/>
  <c r="E54" i="55"/>
  <c r="I54" i="55"/>
  <c r="E55" i="55"/>
  <c r="I55" i="55"/>
  <c r="C55" i="55"/>
  <c r="G55" i="55"/>
  <c r="C56" i="55"/>
  <c r="G56" i="55"/>
  <c r="E56" i="55"/>
  <c r="I56" i="55"/>
  <c r="C57" i="55"/>
  <c r="G57" i="55"/>
  <c r="E57" i="55"/>
  <c r="I57" i="55"/>
  <c r="C58" i="55"/>
  <c r="G58" i="55"/>
  <c r="E58" i="55"/>
  <c r="I58" i="55"/>
  <c r="C59" i="55"/>
  <c r="G59" i="55"/>
  <c r="J62" i="55"/>
  <c r="K62" i="55"/>
  <c r="E60" i="55"/>
  <c r="I60" i="55"/>
  <c r="F67" i="55"/>
  <c r="C70" i="55"/>
  <c r="G70" i="55"/>
  <c r="E70" i="55"/>
  <c r="I70" i="55"/>
  <c r="C71" i="55"/>
  <c r="G71" i="55"/>
  <c r="E71" i="55"/>
  <c r="I71" i="55"/>
  <c r="C72" i="55"/>
  <c r="G72" i="55"/>
  <c r="E72" i="55"/>
  <c r="I72" i="55"/>
  <c r="C73" i="55"/>
  <c r="G73" i="55"/>
  <c r="E73" i="55"/>
  <c r="I73" i="55"/>
  <c r="C74" i="55"/>
  <c r="G74" i="55"/>
  <c r="E74" i="55"/>
  <c r="I74" i="55"/>
  <c r="E75" i="55"/>
  <c r="I75" i="55"/>
  <c r="C75" i="55"/>
  <c r="G75" i="55"/>
  <c r="C76" i="55"/>
  <c r="G76" i="55"/>
  <c r="E76" i="55"/>
  <c r="I76" i="55"/>
  <c r="C77" i="55"/>
  <c r="G77" i="55"/>
  <c r="E77" i="55"/>
  <c r="I77" i="55"/>
  <c r="C78" i="55"/>
  <c r="G78" i="55"/>
  <c r="E78" i="55"/>
  <c r="I78" i="55"/>
  <c r="E79" i="55"/>
  <c r="I79" i="55"/>
  <c r="C79" i="55"/>
  <c r="G79" i="55"/>
  <c r="C80" i="55"/>
  <c r="G80" i="55"/>
  <c r="E80" i="55"/>
  <c r="I80" i="55"/>
  <c r="C81" i="55"/>
  <c r="G81" i="55"/>
  <c r="E81" i="55"/>
  <c r="I81" i="55"/>
  <c r="C82" i="55"/>
  <c r="G82" i="55"/>
  <c r="E82" i="55"/>
  <c r="I82" i="55"/>
  <c r="C83" i="55"/>
  <c r="G83" i="55"/>
  <c r="E83" i="55"/>
  <c r="I83" i="55"/>
  <c r="E84" i="55"/>
  <c r="I84" i="55"/>
  <c r="C84" i="55"/>
  <c r="G84" i="55"/>
  <c r="C85" i="55"/>
  <c r="G85" i="55"/>
  <c r="E85" i="55"/>
  <c r="I85" i="55"/>
  <c r="E86" i="55"/>
  <c r="I86" i="55"/>
  <c r="C86" i="55"/>
  <c r="G86" i="55"/>
  <c r="C87" i="55"/>
  <c r="G87" i="55"/>
  <c r="E87" i="55"/>
  <c r="I87" i="55"/>
  <c r="C88" i="55"/>
  <c r="G88" i="55"/>
  <c r="J91" i="55"/>
  <c r="K91" i="55"/>
  <c r="E89" i="55"/>
  <c r="I89" i="55"/>
  <c r="E95" i="55"/>
  <c r="I95" i="55"/>
  <c r="C95" i="55"/>
  <c r="G95" i="55"/>
  <c r="C96" i="55"/>
  <c r="G96" i="55"/>
  <c r="E96" i="55"/>
  <c r="I96" i="55"/>
  <c r="E97" i="55"/>
  <c r="I97" i="55"/>
  <c r="C97" i="55"/>
  <c r="G97" i="55"/>
  <c r="E98" i="55"/>
  <c r="I98" i="55"/>
  <c r="C98" i="55"/>
  <c r="G98" i="55"/>
  <c r="C99" i="55"/>
  <c r="G99" i="55"/>
  <c r="E99" i="55"/>
  <c r="I99" i="55"/>
  <c r="E100" i="55"/>
  <c r="I100" i="55"/>
  <c r="C100" i="55"/>
  <c r="G100" i="55"/>
  <c r="C101" i="55"/>
  <c r="G101" i="55"/>
  <c r="E101" i="55"/>
  <c r="I101" i="55"/>
  <c r="C102" i="55"/>
  <c r="G102" i="55"/>
  <c r="E102" i="55"/>
  <c r="I102" i="55"/>
  <c r="C103" i="55"/>
  <c r="G103" i="55"/>
  <c r="E103" i="55"/>
  <c r="I103" i="55"/>
  <c r="C104" i="55"/>
  <c r="G104" i="55"/>
  <c r="E104" i="55"/>
  <c r="I104" i="55"/>
  <c r="C105" i="55"/>
  <c r="G105" i="55"/>
  <c r="K108" i="55"/>
  <c r="J108" i="55"/>
  <c r="E106" i="55"/>
  <c r="I106" i="55"/>
  <c r="F113" i="55"/>
  <c r="C116" i="55"/>
  <c r="G116" i="55"/>
  <c r="E116" i="55"/>
  <c r="I116" i="55"/>
  <c r="E117" i="55"/>
  <c r="I117" i="55"/>
  <c r="C117" i="55"/>
  <c r="G117" i="55"/>
  <c r="C118" i="55"/>
  <c r="G118" i="55"/>
  <c r="E118" i="55"/>
  <c r="I118" i="55"/>
  <c r="C119" i="55"/>
  <c r="G119" i="55"/>
  <c r="E119" i="55"/>
  <c r="I119" i="55"/>
  <c r="C120" i="55"/>
  <c r="G120" i="55"/>
  <c r="E120" i="55"/>
  <c r="I120" i="55"/>
  <c r="E121" i="55"/>
  <c r="I121" i="55"/>
  <c r="C121" i="55"/>
  <c r="G121" i="55"/>
  <c r="E122" i="55"/>
  <c r="I122" i="55"/>
  <c r="C122" i="55"/>
  <c r="G122" i="55"/>
  <c r="E123" i="55"/>
  <c r="I123" i="55"/>
  <c r="C123" i="55"/>
  <c r="G123" i="55"/>
  <c r="C124" i="55"/>
  <c r="G124" i="55"/>
  <c r="E124" i="55"/>
  <c r="I124" i="55"/>
  <c r="C125" i="55"/>
  <c r="G125" i="55"/>
  <c r="E125" i="55"/>
  <c r="I125" i="55"/>
  <c r="C126" i="55"/>
  <c r="G126" i="55"/>
  <c r="E126" i="55"/>
  <c r="I126" i="55"/>
  <c r="C127" i="55"/>
  <c r="G127" i="55"/>
  <c r="E127" i="55"/>
  <c r="I127" i="55"/>
  <c r="C128" i="55"/>
  <c r="G128" i="55"/>
  <c r="E128" i="55"/>
  <c r="I128" i="55"/>
  <c r="E129" i="55"/>
  <c r="I129" i="55"/>
  <c r="C129" i="55"/>
  <c r="G129" i="55"/>
  <c r="C130" i="55"/>
  <c r="G130" i="55"/>
  <c r="E130" i="55"/>
  <c r="I130" i="55"/>
  <c r="E131" i="55"/>
  <c r="I131" i="55"/>
  <c r="C131" i="55"/>
  <c r="G131" i="55"/>
  <c r="C132" i="55"/>
  <c r="G132" i="55"/>
  <c r="E132" i="55"/>
  <c r="I132" i="55"/>
  <c r="C133" i="55"/>
  <c r="G133" i="55"/>
  <c r="E133" i="55"/>
  <c r="I133" i="55"/>
  <c r="C134" i="55"/>
  <c r="G134" i="55"/>
  <c r="E134" i="55"/>
  <c r="I134" i="55"/>
  <c r="C135" i="55"/>
  <c r="G135" i="55"/>
  <c r="E135" i="55"/>
  <c r="I135" i="55"/>
  <c r="C136" i="55"/>
  <c r="G136" i="55"/>
  <c r="E136" i="55"/>
  <c r="I136" i="55"/>
  <c r="E137" i="55"/>
  <c r="C137" i="55"/>
  <c r="G137" i="55"/>
  <c r="K140" i="55"/>
  <c r="J140" i="55"/>
  <c r="I138" i="55"/>
  <c r="E144" i="55"/>
  <c r="I144" i="55"/>
  <c r="C144" i="55"/>
  <c r="G144" i="55"/>
  <c r="C145" i="55"/>
  <c r="G145" i="55"/>
  <c r="E145" i="55"/>
  <c r="I145" i="55"/>
  <c r="C146" i="55"/>
  <c r="G146" i="55"/>
  <c r="E146" i="55"/>
  <c r="I146" i="55"/>
  <c r="C147" i="55"/>
  <c r="G147" i="55"/>
  <c r="E147" i="55"/>
  <c r="I147" i="55"/>
  <c r="C148" i="55"/>
  <c r="G148" i="55"/>
  <c r="E148" i="55"/>
  <c r="I148" i="55"/>
  <c r="C149" i="55"/>
  <c r="G149" i="55"/>
  <c r="E149" i="55"/>
  <c r="I149" i="55"/>
  <c r="C150" i="55"/>
  <c r="G150" i="55"/>
  <c r="E150" i="55"/>
  <c r="I150" i="55"/>
  <c r="C151" i="55"/>
  <c r="G151" i="55"/>
  <c r="E151" i="55"/>
  <c r="I151" i="55"/>
  <c r="C152" i="55"/>
  <c r="G152" i="55"/>
  <c r="E152" i="55"/>
  <c r="I152" i="55"/>
  <c r="C153" i="55"/>
  <c r="G153" i="55"/>
  <c r="E153" i="55"/>
  <c r="I153" i="55"/>
  <c r="C154" i="55"/>
  <c r="G154" i="55"/>
  <c r="E154" i="55"/>
  <c r="I154" i="55"/>
  <c r="E155" i="55"/>
  <c r="I155" i="55"/>
  <c r="C155" i="55"/>
  <c r="G155" i="55"/>
  <c r="C156" i="55"/>
  <c r="G156" i="55"/>
  <c r="E156" i="55"/>
  <c r="I156" i="55"/>
  <c r="C157" i="55"/>
  <c r="G157" i="55"/>
  <c r="E157" i="55"/>
  <c r="I157" i="55"/>
  <c r="C158" i="55"/>
  <c r="G158" i="55"/>
  <c r="J161" i="55"/>
  <c r="K161" i="55"/>
  <c r="E159" i="55"/>
  <c r="I159" i="55"/>
  <c r="F166" i="55"/>
  <c r="J171" i="55"/>
  <c r="K171" i="55"/>
  <c r="E169" i="55"/>
  <c r="I169" i="55"/>
  <c r="C175" i="55"/>
  <c r="G175" i="55"/>
  <c r="E175" i="55"/>
  <c r="I175" i="55"/>
  <c r="C176" i="55"/>
  <c r="G176" i="55"/>
  <c r="E176" i="55"/>
  <c r="I176" i="55"/>
  <c r="C177" i="55"/>
  <c r="G177" i="55"/>
  <c r="E177" i="55"/>
  <c r="I177" i="55"/>
  <c r="C178" i="55"/>
  <c r="G178" i="55"/>
  <c r="E178" i="55"/>
  <c r="I178" i="55"/>
  <c r="C179" i="55"/>
  <c r="G179" i="55"/>
  <c r="E179" i="55"/>
  <c r="I179" i="55"/>
  <c r="C180" i="55"/>
  <c r="G180" i="55"/>
  <c r="E180" i="55"/>
  <c r="I180" i="55"/>
  <c r="C181" i="55"/>
  <c r="G181" i="55"/>
  <c r="E181" i="55"/>
  <c r="I181" i="55"/>
  <c r="C182" i="55"/>
  <c r="G182" i="55"/>
  <c r="J185" i="55"/>
  <c r="K185" i="55"/>
  <c r="E183" i="55"/>
  <c r="I183" i="55"/>
  <c r="G213" i="48"/>
  <c r="E213" i="48"/>
  <c r="I213" i="48"/>
  <c r="E222" i="48"/>
  <c r="I222" i="48"/>
  <c r="E196" i="48"/>
  <c r="I196" i="48"/>
  <c r="E210" i="48"/>
  <c r="I210" i="48"/>
  <c r="E182" i="48"/>
  <c r="I182" i="48"/>
  <c r="E193" i="48"/>
  <c r="I193" i="48"/>
  <c r="C170" i="48"/>
  <c r="G170" i="48"/>
  <c r="C175" i="48"/>
  <c r="G175" i="48"/>
  <c r="C158" i="48"/>
  <c r="G158" i="48"/>
  <c r="C167" i="48"/>
  <c r="G167" i="48"/>
  <c r="E145" i="48"/>
  <c r="I145" i="48"/>
  <c r="E151" i="48"/>
  <c r="J142" i="48"/>
  <c r="K142" i="48"/>
  <c r="E140" i="48"/>
  <c r="I140" i="48"/>
  <c r="E142" i="48"/>
  <c r="I142" i="48"/>
  <c r="C124" i="48"/>
  <c r="G124" i="48"/>
  <c r="C133" i="48"/>
  <c r="G133" i="48"/>
  <c r="C117" i="48"/>
  <c r="G117" i="48"/>
  <c r="C121" i="48"/>
  <c r="G121" i="48"/>
  <c r="E98" i="48"/>
  <c r="I98" i="48"/>
  <c r="E110" i="48"/>
  <c r="I110" i="48"/>
  <c r="E84" i="48"/>
  <c r="I84" i="48"/>
  <c r="E95" i="48"/>
  <c r="I95" i="48"/>
  <c r="C67" i="48"/>
  <c r="G67" i="48"/>
  <c r="C77" i="48"/>
  <c r="G77" i="48"/>
  <c r="C45" i="48"/>
  <c r="G45" i="48"/>
  <c r="C64" i="48"/>
  <c r="G64" i="48"/>
  <c r="C34" i="48"/>
  <c r="G34" i="48"/>
  <c r="C38" i="48"/>
  <c r="G38" i="48"/>
  <c r="C18" i="48"/>
  <c r="G18" i="48"/>
  <c r="C31" i="48"/>
  <c r="G31" i="48"/>
  <c r="E7" i="48"/>
  <c r="I7" i="48"/>
  <c r="E11" i="48"/>
  <c r="I11" i="48"/>
  <c r="C213" i="48"/>
  <c r="C222" i="48"/>
  <c r="G222" i="48"/>
  <c r="C196" i="48"/>
  <c r="G196" i="48"/>
  <c r="C210" i="48"/>
  <c r="G210" i="48"/>
  <c r="C182" i="48"/>
  <c r="G182" i="48"/>
  <c r="C193" i="48"/>
  <c r="G193" i="48"/>
  <c r="E170" i="48"/>
  <c r="I170" i="48"/>
  <c r="E175" i="48"/>
  <c r="I175" i="48"/>
  <c r="E158" i="48"/>
  <c r="I158" i="48"/>
  <c r="E167" i="48"/>
  <c r="I167" i="48"/>
  <c r="C145" i="48"/>
  <c r="G145" i="48"/>
  <c r="C151" i="48"/>
  <c r="G151" i="48"/>
  <c r="C140" i="48"/>
  <c r="G140" i="48"/>
  <c r="E124" i="48"/>
  <c r="I124" i="48"/>
  <c r="E133" i="48"/>
  <c r="I133" i="48"/>
  <c r="E117" i="48"/>
  <c r="I117" i="48"/>
  <c r="I121" i="48"/>
  <c r="C98" i="48"/>
  <c r="G98" i="48"/>
  <c r="C110" i="48"/>
  <c r="G110" i="48"/>
  <c r="C84" i="48"/>
  <c r="G84" i="48"/>
  <c r="C95" i="48"/>
  <c r="G95" i="48"/>
  <c r="E67" i="48"/>
  <c r="I67" i="48"/>
  <c r="E77" i="48"/>
  <c r="I77" i="48"/>
  <c r="E45" i="48"/>
  <c r="I45" i="48"/>
  <c r="E64" i="48"/>
  <c r="I64" i="48"/>
  <c r="E34" i="48"/>
  <c r="I34" i="48"/>
  <c r="E38" i="48"/>
  <c r="I38" i="48"/>
  <c r="E18" i="48"/>
  <c r="I18" i="48"/>
  <c r="E31" i="48"/>
  <c r="I31" i="48"/>
  <c r="C7" i="48"/>
  <c r="G7" i="48"/>
  <c r="C11" i="48"/>
  <c r="G11" i="48"/>
  <c r="F5" i="48"/>
  <c r="C8" i="48"/>
  <c r="G8" i="48"/>
  <c r="J11" i="48"/>
  <c r="K11" i="48"/>
  <c r="E9" i="48"/>
  <c r="I9" i="48"/>
  <c r="F16" i="48"/>
  <c r="C19" i="48"/>
  <c r="G19" i="48"/>
  <c r="E19" i="48"/>
  <c r="I19" i="48"/>
  <c r="C20" i="48"/>
  <c r="G20" i="48"/>
  <c r="E20" i="48"/>
  <c r="I20" i="48"/>
  <c r="C21" i="48"/>
  <c r="G21" i="48"/>
  <c r="E21" i="48"/>
  <c r="I21" i="48"/>
  <c r="C22" i="48"/>
  <c r="G22" i="48"/>
  <c r="E22" i="48"/>
  <c r="I22" i="48"/>
  <c r="C23" i="48"/>
  <c r="G23" i="48"/>
  <c r="E23" i="48"/>
  <c r="I23" i="48"/>
  <c r="C24" i="48"/>
  <c r="G24" i="48"/>
  <c r="E24" i="48"/>
  <c r="I24" i="48"/>
  <c r="E25" i="48"/>
  <c r="I25" i="48"/>
  <c r="C25" i="48"/>
  <c r="G25" i="48"/>
  <c r="C26" i="48"/>
  <c r="G26" i="48"/>
  <c r="E26" i="48"/>
  <c r="I26" i="48"/>
  <c r="C27" i="48"/>
  <c r="G27" i="48"/>
  <c r="E27" i="48"/>
  <c r="I27" i="48"/>
  <c r="C28" i="48"/>
  <c r="G28" i="48"/>
  <c r="J31" i="48"/>
  <c r="K31" i="48"/>
  <c r="E29" i="48"/>
  <c r="I29" i="48"/>
  <c r="C35" i="48"/>
  <c r="G35" i="48"/>
  <c r="E35" i="48"/>
  <c r="K38" i="48"/>
  <c r="E36" i="48"/>
  <c r="I36" i="48"/>
  <c r="C46" i="48"/>
  <c r="G46" i="48"/>
  <c r="E46" i="48"/>
  <c r="I46" i="48"/>
  <c r="C47" i="48"/>
  <c r="G47" i="48"/>
  <c r="E47" i="48"/>
  <c r="I47" i="48"/>
  <c r="C48" i="48"/>
  <c r="G48" i="48"/>
  <c r="E48" i="48"/>
  <c r="I48" i="48"/>
  <c r="C49" i="48"/>
  <c r="G49" i="48"/>
  <c r="E49" i="48"/>
  <c r="I49" i="48"/>
  <c r="C50" i="48"/>
  <c r="G50" i="48"/>
  <c r="E50" i="48"/>
  <c r="I50" i="48"/>
  <c r="C51" i="48"/>
  <c r="G51" i="48"/>
  <c r="E51" i="48"/>
  <c r="I51" i="48"/>
  <c r="C52" i="48"/>
  <c r="G52" i="48"/>
  <c r="E52" i="48"/>
  <c r="I52" i="48"/>
  <c r="E53" i="48"/>
  <c r="I53" i="48"/>
  <c r="C53" i="48"/>
  <c r="G53" i="48"/>
  <c r="C54" i="48"/>
  <c r="G54" i="48"/>
  <c r="E54" i="48"/>
  <c r="I54" i="48"/>
  <c r="E55" i="48"/>
  <c r="I55" i="48"/>
  <c r="C55" i="48"/>
  <c r="G55" i="48"/>
  <c r="C56" i="48"/>
  <c r="G56" i="48"/>
  <c r="E56" i="48"/>
  <c r="I56" i="48"/>
  <c r="C57" i="48"/>
  <c r="G57" i="48"/>
  <c r="E57" i="48"/>
  <c r="I57" i="48"/>
  <c r="C58" i="48"/>
  <c r="G58" i="48"/>
  <c r="E58" i="48"/>
  <c r="I58" i="48"/>
  <c r="C59" i="48"/>
  <c r="G59" i="48"/>
  <c r="E59" i="48"/>
  <c r="I59" i="48"/>
  <c r="C60" i="48"/>
  <c r="G60" i="48"/>
  <c r="E60" i="48"/>
  <c r="I60" i="48"/>
  <c r="C61" i="48"/>
  <c r="G61" i="48"/>
  <c r="J64" i="48"/>
  <c r="K64" i="48"/>
  <c r="E62" i="48"/>
  <c r="I62" i="48"/>
  <c r="C68" i="48"/>
  <c r="G68" i="48"/>
  <c r="E68" i="48"/>
  <c r="I68" i="48"/>
  <c r="C69" i="48"/>
  <c r="G69" i="48"/>
  <c r="E69" i="48"/>
  <c r="I69" i="48"/>
  <c r="C70" i="48"/>
  <c r="G70" i="48"/>
  <c r="E70" i="48"/>
  <c r="I70" i="48"/>
  <c r="C71" i="48"/>
  <c r="G71" i="48"/>
  <c r="E71" i="48"/>
  <c r="I71" i="48"/>
  <c r="C72" i="48"/>
  <c r="G72" i="48"/>
  <c r="E72" i="48"/>
  <c r="I72" i="48"/>
  <c r="C73" i="48"/>
  <c r="G73" i="48"/>
  <c r="E73" i="48"/>
  <c r="I73" i="48"/>
  <c r="C74" i="48"/>
  <c r="G74" i="48"/>
  <c r="E74" i="48"/>
  <c r="K77" i="48"/>
  <c r="J77" i="48"/>
  <c r="I75" i="48"/>
  <c r="F82" i="48"/>
  <c r="C85" i="48"/>
  <c r="G85" i="48"/>
  <c r="E85" i="48"/>
  <c r="I85" i="48"/>
  <c r="C86" i="48"/>
  <c r="G86" i="48"/>
  <c r="E86" i="48"/>
  <c r="I86" i="48"/>
  <c r="C87" i="48"/>
  <c r="G87" i="48"/>
  <c r="E87" i="48"/>
  <c r="I87" i="48"/>
  <c r="C88" i="48"/>
  <c r="G88" i="48"/>
  <c r="E88" i="48"/>
  <c r="I88" i="48"/>
  <c r="C89" i="48"/>
  <c r="G89" i="48"/>
  <c r="E89" i="48"/>
  <c r="I89" i="48"/>
  <c r="C90" i="48"/>
  <c r="G90" i="48"/>
  <c r="E90" i="48"/>
  <c r="I90" i="48"/>
  <c r="C91" i="48"/>
  <c r="G91" i="48"/>
  <c r="E91" i="48"/>
  <c r="I91" i="48"/>
  <c r="C92" i="48"/>
  <c r="G92" i="48"/>
  <c r="J95" i="48"/>
  <c r="K95" i="48"/>
  <c r="E93" i="48"/>
  <c r="I93" i="48"/>
  <c r="C99" i="48"/>
  <c r="G99" i="48"/>
  <c r="E99" i="48"/>
  <c r="I99" i="48"/>
  <c r="C100" i="48"/>
  <c r="G100" i="48"/>
  <c r="E100" i="48"/>
  <c r="I100" i="48"/>
  <c r="C101" i="48"/>
  <c r="G101" i="48"/>
  <c r="E101" i="48"/>
  <c r="I101" i="48"/>
  <c r="C102" i="48"/>
  <c r="G102" i="48"/>
  <c r="E102" i="48"/>
  <c r="I102" i="48"/>
  <c r="C103" i="48"/>
  <c r="G103" i="48"/>
  <c r="E103" i="48"/>
  <c r="I103" i="48"/>
  <c r="C104" i="48"/>
  <c r="G104" i="48"/>
  <c r="E104" i="48"/>
  <c r="I104" i="48"/>
  <c r="C105" i="48"/>
  <c r="G105" i="48"/>
  <c r="I105" i="48"/>
  <c r="C106" i="48"/>
  <c r="G106" i="48"/>
  <c r="J110" i="48"/>
  <c r="E106" i="48"/>
  <c r="I106" i="48"/>
  <c r="C107" i="48"/>
  <c r="G107" i="48"/>
  <c r="E107" i="48"/>
  <c r="K110" i="48"/>
  <c r="E108" i="48"/>
  <c r="I108" i="48"/>
  <c r="F115" i="48"/>
  <c r="C118" i="48"/>
  <c r="G118" i="48"/>
  <c r="J121" i="48"/>
  <c r="E118" i="48"/>
  <c r="K121" i="48"/>
  <c r="E119" i="48"/>
  <c r="I119" i="48"/>
  <c r="C125" i="48"/>
  <c r="G125" i="48"/>
  <c r="E125" i="48"/>
  <c r="I125" i="48"/>
  <c r="E126" i="48"/>
  <c r="I126" i="48"/>
  <c r="C126" i="48"/>
  <c r="G126" i="48"/>
  <c r="C127" i="48"/>
  <c r="G127" i="48"/>
  <c r="E127" i="48"/>
  <c r="I127" i="48"/>
  <c r="C128" i="48"/>
  <c r="G128" i="48"/>
  <c r="E128" i="48"/>
  <c r="I128" i="48"/>
  <c r="C129" i="48"/>
  <c r="G129" i="48"/>
  <c r="C130" i="48"/>
  <c r="G130" i="48"/>
  <c r="J133" i="48"/>
  <c r="K133" i="48"/>
  <c r="E130" i="48"/>
  <c r="I130" i="48"/>
  <c r="E131" i="48"/>
  <c r="I131" i="48"/>
  <c r="F138" i="48"/>
  <c r="C146" i="48"/>
  <c r="G146" i="48"/>
  <c r="K151" i="48"/>
  <c r="E146" i="48"/>
  <c r="I146" i="48"/>
  <c r="C147" i="48"/>
  <c r="G147" i="48"/>
  <c r="E147" i="48"/>
  <c r="I147" i="48"/>
  <c r="C148" i="48"/>
  <c r="G148" i="48"/>
  <c r="E148" i="48"/>
  <c r="I148" i="48"/>
  <c r="E149" i="48"/>
  <c r="I149" i="48"/>
  <c r="F156" i="48"/>
  <c r="C159" i="48"/>
  <c r="G159" i="48"/>
  <c r="E159" i="48"/>
  <c r="I159" i="48"/>
  <c r="C160" i="48"/>
  <c r="G160" i="48"/>
  <c r="E160" i="48"/>
  <c r="I160" i="48"/>
  <c r="C161" i="48"/>
  <c r="G161" i="48"/>
  <c r="I161" i="48"/>
  <c r="C162" i="48"/>
  <c r="G162" i="48"/>
  <c r="J167" i="48"/>
  <c r="E162" i="48"/>
  <c r="I162" i="48"/>
  <c r="E163" i="48"/>
  <c r="I163" i="48"/>
  <c r="C163" i="48"/>
  <c r="G163" i="48"/>
  <c r="C164" i="48"/>
  <c r="G164" i="48"/>
  <c r="E164" i="48"/>
  <c r="K167" i="48"/>
  <c r="E165" i="48"/>
  <c r="I165" i="48"/>
  <c r="C171" i="48"/>
  <c r="G171" i="48"/>
  <c r="C172" i="48"/>
  <c r="G172" i="48"/>
  <c r="J175" i="48"/>
  <c r="K175" i="48"/>
  <c r="E172" i="48"/>
  <c r="I172" i="48"/>
  <c r="E173" i="48"/>
  <c r="I173" i="48"/>
  <c r="F180" i="48"/>
  <c r="E183" i="48"/>
  <c r="I183" i="48"/>
  <c r="C183" i="48"/>
  <c r="G183" i="48"/>
  <c r="C184" i="48"/>
  <c r="G184" i="48"/>
  <c r="E184" i="48"/>
  <c r="I184" i="48"/>
  <c r="C185" i="48"/>
  <c r="G185" i="48"/>
  <c r="E185" i="48"/>
  <c r="I185" i="48"/>
  <c r="C186" i="48"/>
  <c r="G186" i="48"/>
  <c r="E186" i="48"/>
  <c r="I186" i="48"/>
  <c r="C187" i="48"/>
  <c r="G187" i="48"/>
  <c r="E187" i="48"/>
  <c r="I187" i="48"/>
  <c r="C188" i="48"/>
  <c r="G188" i="48"/>
  <c r="E188" i="48"/>
  <c r="I188" i="48"/>
  <c r="C189" i="48"/>
  <c r="G189" i="48"/>
  <c r="E189" i="48"/>
  <c r="I189" i="48"/>
  <c r="C190" i="48"/>
  <c r="G190" i="48"/>
  <c r="J193" i="48"/>
  <c r="K193" i="48"/>
  <c r="E191" i="48"/>
  <c r="I191" i="48"/>
  <c r="E197" i="48"/>
  <c r="I197" i="48"/>
  <c r="C197" i="48"/>
  <c r="G197" i="48"/>
  <c r="C198" i="48"/>
  <c r="G198" i="48"/>
  <c r="E198" i="48"/>
  <c r="I198" i="48"/>
  <c r="C199" i="48"/>
  <c r="G199" i="48"/>
  <c r="E199" i="48"/>
  <c r="I199" i="48"/>
  <c r="C200" i="48"/>
  <c r="G200" i="48"/>
  <c r="E200" i="48"/>
  <c r="I200" i="48"/>
  <c r="C201" i="48"/>
  <c r="G201" i="48"/>
  <c r="E201" i="48"/>
  <c r="I201" i="48"/>
  <c r="C202" i="48"/>
  <c r="G202" i="48"/>
  <c r="E202" i="48"/>
  <c r="I202" i="48"/>
  <c r="E203" i="48"/>
  <c r="I203" i="48"/>
  <c r="C203" i="48"/>
  <c r="G203" i="48"/>
  <c r="E204" i="48"/>
  <c r="I204" i="48"/>
  <c r="C204" i="48"/>
  <c r="G204" i="48"/>
  <c r="C205" i="48"/>
  <c r="G205" i="48"/>
  <c r="E205" i="48"/>
  <c r="I205" i="48"/>
  <c r="C206" i="48"/>
  <c r="G206" i="48"/>
  <c r="E206" i="48"/>
  <c r="I206" i="48"/>
  <c r="C207" i="48"/>
  <c r="G207" i="48"/>
  <c r="J210" i="48"/>
  <c r="K210" i="48"/>
  <c r="E208" i="48"/>
  <c r="I208" i="48"/>
  <c r="C214" i="48"/>
  <c r="G214" i="48"/>
  <c r="E214" i="48"/>
  <c r="I214" i="48"/>
  <c r="C215" i="48"/>
  <c r="G215" i="48"/>
  <c r="E215" i="48"/>
  <c r="I215" i="48"/>
  <c r="C216" i="48"/>
  <c r="G216" i="48"/>
  <c r="E216" i="48"/>
  <c r="I216" i="48"/>
  <c r="C217" i="48"/>
  <c r="G217" i="48"/>
  <c r="E217" i="48"/>
  <c r="I217" i="48"/>
  <c r="C218" i="48"/>
  <c r="G218" i="48"/>
  <c r="E218" i="48"/>
  <c r="I218" i="48"/>
  <c r="C219" i="48"/>
  <c r="G219" i="48"/>
  <c r="J222" i="48"/>
  <c r="K222" i="48"/>
  <c r="E220" i="48"/>
  <c r="I220" i="48"/>
  <c r="E39" i="47"/>
  <c r="D39" i="47"/>
  <c r="C39" i="47"/>
  <c r="B39" i="47"/>
  <c r="J37" i="47"/>
  <c r="H37" i="47"/>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26" i="48"/>
  <c r="J226" i="48"/>
  <c r="C11" i="44"/>
  <c r="C43" i="44"/>
  <c r="D11" i="44"/>
  <c r="D43" i="44"/>
  <c r="E11" i="44"/>
  <c r="E43" i="44"/>
  <c r="B11" i="44"/>
  <c r="B43" i="44"/>
  <c r="E11" i="45"/>
  <c r="D11" i="45"/>
  <c r="C11" i="45"/>
  <c r="B11" i="45"/>
  <c r="E523" i="49"/>
  <c r="D523" i="49"/>
  <c r="C523" i="49"/>
  <c r="B523" i="49"/>
  <c r="B5" i="49"/>
  <c r="C5" i="49" s="1"/>
  <c r="E5" i="49" s="1"/>
  <c r="B5" i="47"/>
  <c r="C5" i="47" s="1"/>
  <c r="E5" i="47" s="1"/>
  <c r="E67" i="26"/>
  <c r="C67" i="26"/>
  <c r="H6" i="26"/>
  <c r="H67" i="26" s="1"/>
  <c r="G6" i="26"/>
  <c r="G67" i="26" s="1"/>
  <c r="D67" i="26"/>
  <c r="B67"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67" i="33" s="1"/>
  <c r="G6" i="33"/>
  <c r="G67" i="33" s="1"/>
  <c r="E67" i="33"/>
  <c r="D67" i="33"/>
  <c r="C67" i="33"/>
  <c r="B67" i="33"/>
  <c r="D5" i="49"/>
  <c r="G523" i="49" l="1"/>
  <c r="I523" i="49" s="1"/>
  <c r="H523" i="49"/>
  <c r="J523" i="49" s="1"/>
  <c r="H11" i="44"/>
  <c r="D44" i="44"/>
  <c r="G43" i="44"/>
  <c r="I43" i="44" s="1"/>
  <c r="H43" i="44"/>
  <c r="J43" i="44" s="1"/>
  <c r="B44" i="44"/>
  <c r="E44" i="44"/>
  <c r="H44" i="44" s="1"/>
  <c r="C44" i="44"/>
  <c r="C5" i="44"/>
  <c r="E5" i="44" s="1"/>
  <c r="H28" i="47"/>
  <c r="J28" i="47" s="1"/>
  <c r="G28" i="47"/>
  <c r="I28" i="47" s="1"/>
  <c r="H39" i="47"/>
  <c r="G39" i="47"/>
  <c r="I39" i="47" s="1"/>
  <c r="J39" i="47"/>
  <c r="D5" i="47"/>
  <c r="G33" i="46"/>
  <c r="I33" i="46" s="1"/>
  <c r="H33" i="46"/>
  <c r="J33" i="46" s="1"/>
  <c r="D5" i="46"/>
  <c r="D5" i="33"/>
  <c r="J6" i="26"/>
  <c r="I6" i="26"/>
  <c r="I67" i="26"/>
  <c r="J67" i="26"/>
  <c r="D5" i="26"/>
  <c r="D46" i="45"/>
  <c r="D47" i="45"/>
  <c r="D48" i="45"/>
  <c r="D49" i="45"/>
  <c r="D50" i="45"/>
  <c r="D51" i="45"/>
  <c r="D52" i="45"/>
  <c r="D53" i="45"/>
  <c r="D54" i="45"/>
  <c r="D55" i="45"/>
  <c r="D56" i="45"/>
  <c r="D57" i="45"/>
  <c r="D58" i="45"/>
  <c r="D59" i="45"/>
  <c r="D60" i="45"/>
  <c r="D61" i="45"/>
  <c r="D62" i="45"/>
  <c r="D63" i="45"/>
  <c r="D64" i="45"/>
  <c r="D65" i="45"/>
  <c r="E46" i="45"/>
  <c r="E47" i="45"/>
  <c r="E48" i="45"/>
  <c r="H48" i="45" s="1"/>
  <c r="E49" i="45"/>
  <c r="H49" i="45" s="1"/>
  <c r="E50" i="45"/>
  <c r="E51" i="45"/>
  <c r="E52" i="45"/>
  <c r="H52" i="45" s="1"/>
  <c r="E53" i="45"/>
  <c r="E54" i="45"/>
  <c r="E55" i="45"/>
  <c r="E56" i="45"/>
  <c r="E57" i="45"/>
  <c r="H57" i="45" s="1"/>
  <c r="E58" i="45"/>
  <c r="E59" i="45"/>
  <c r="E60" i="45"/>
  <c r="E61" i="45"/>
  <c r="E62" i="45"/>
  <c r="E63" i="45"/>
  <c r="E64" i="45"/>
  <c r="E65" i="45"/>
  <c r="H65" i="45" s="1"/>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H11" i="45"/>
  <c r="J11" i="45" s="1"/>
  <c r="D39" i="45"/>
  <c r="D40" i="45"/>
  <c r="D41" i="45"/>
  <c r="D42" i="45"/>
  <c r="C39" i="45"/>
  <c r="C40" i="45"/>
  <c r="C41" i="45"/>
  <c r="C42" i="45"/>
  <c r="E39" i="45"/>
  <c r="E40" i="45"/>
  <c r="E41" i="45"/>
  <c r="E42" i="45"/>
  <c r="H34" i="45"/>
  <c r="J34" i="45" s="1"/>
  <c r="G34" i="45"/>
  <c r="I34" i="45" s="1"/>
  <c r="G11" i="45"/>
  <c r="I11" i="45" s="1"/>
  <c r="J15" i="51"/>
  <c r="J24" i="51"/>
  <c r="K15" i="51"/>
  <c r="K24" i="51"/>
  <c r="D13" i="51"/>
  <c r="F13" i="51" s="1"/>
  <c r="G11" i="44"/>
  <c r="C6" i="45"/>
  <c r="B38" i="45"/>
  <c r="I11" i="44"/>
  <c r="G44" i="44" l="1"/>
  <c r="J44" i="44"/>
  <c r="I44" i="44"/>
  <c r="G41" i="45"/>
  <c r="H42" i="45"/>
  <c r="E43" i="45"/>
  <c r="C43" i="45"/>
  <c r="H41" i="45"/>
  <c r="D43" i="45"/>
  <c r="H39" i="45"/>
  <c r="G42" i="45"/>
  <c r="G40" i="45"/>
  <c r="G65" i="45"/>
  <c r="G63" i="45"/>
  <c r="G61" i="45"/>
  <c r="G59" i="45"/>
  <c r="G57" i="45"/>
  <c r="G55" i="45"/>
  <c r="G53" i="45"/>
  <c r="G51" i="45"/>
  <c r="G49" i="45"/>
  <c r="G47" i="45"/>
  <c r="H63" i="45"/>
  <c r="H61" i="45"/>
  <c r="H59" i="45"/>
  <c r="H55" i="45"/>
  <c r="H53" i="45"/>
  <c r="H51" i="45"/>
  <c r="H47" i="45"/>
  <c r="H40" i="45"/>
  <c r="G39" i="45"/>
  <c r="B43" i="45"/>
  <c r="C66" i="45"/>
  <c r="G64" i="45"/>
  <c r="G62" i="45"/>
  <c r="G60" i="45"/>
  <c r="G58" i="45"/>
  <c r="G56" i="45"/>
  <c r="G54" i="45"/>
  <c r="G52" i="45"/>
  <c r="G50" i="45"/>
  <c r="G48" i="45"/>
  <c r="G46" i="45"/>
  <c r="B66" i="45"/>
  <c r="E66" i="45"/>
  <c r="H64" i="45"/>
  <c r="H62" i="45"/>
  <c r="H60" i="45"/>
  <c r="H58" i="45"/>
  <c r="H56" i="45"/>
  <c r="H54" i="45"/>
  <c r="H50" i="45"/>
  <c r="D66" i="45"/>
  <c r="H66" i="45" s="1"/>
  <c r="H46" i="45"/>
  <c r="C38" i="45"/>
  <c r="E6" i="45"/>
  <c r="E38" i="45" s="1"/>
  <c r="H43" i="45" l="1"/>
  <c r="G43" i="45"/>
  <c r="G66" i="45"/>
</calcChain>
</file>

<file path=xl/sharedStrings.xml><?xml version="1.0" encoding="utf-8"?>
<sst xmlns="http://schemas.openxmlformats.org/spreadsheetml/2006/main" count="1814" uniqueCount="641">
  <si>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</si>
  <si>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</si>
  <si>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</si>
  <si>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</si>
  <si>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</si>
  <si>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</si>
  <si>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</si>
  <si>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</si>
  <si>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</si>
  <si>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</si>
  <si>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</si>
  <si>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</si>
  <si>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</si>
  <si>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</si>
  <si>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</si>
  <si>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</si>
  <si>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</si>
  <si>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</si>
  <si>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</si>
  <si>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</si>
  <si>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</si>
  <si>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</si>
  <si>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</si>
  <si>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</si>
  <si>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</si>
  <si>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</si>
  <si>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</si>
  <si>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</si>
  <si>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</si>
  <si>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</si>
  <si>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</si>
  <si>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</si>
  <si>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Aston Martin</t>
  </si>
  <si>
    <t>Audi</t>
  </si>
  <si>
    <t>Bentley</t>
  </si>
  <si>
    <t>BMW</t>
  </si>
  <si>
    <t>Chevrolet</t>
  </si>
  <si>
    <t>Chrysler</t>
  </si>
  <si>
    <t>Citroen</t>
  </si>
  <si>
    <t>Daf</t>
  </si>
  <si>
    <t>Ferrari</t>
  </si>
  <si>
    <t>Fiat</t>
  </si>
  <si>
    <t>Fiat Professional</t>
  </si>
  <si>
    <t>Ford</t>
  </si>
  <si>
    <t>Freightliner</t>
  </si>
  <si>
    <t>Fuso</t>
  </si>
  <si>
    <t>GWM</t>
  </si>
  <si>
    <t>Hino</t>
  </si>
  <si>
    <t>Holden</t>
  </si>
  <si>
    <t>Honda</t>
  </si>
  <si>
    <t>Hyundai</t>
  </si>
  <si>
    <t>Hyundai Commercial Vehicles</t>
  </si>
  <si>
    <t>Isuzu</t>
  </si>
  <si>
    <t>Isuzu Ute</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</si>
  <si>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</si>
  <si>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</si>
  <si>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</si>
  <si>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</si>
  <si>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</si>
  <si>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</si>
  <si>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</si>
  <si>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</si>
  <si>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</si>
  <si>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</si>
  <si>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</si>
  <si>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</si>
  <si>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</si>
  <si>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</si>
  <si>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</si>
  <si>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</si>
  <si>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</si>
  <si>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</si>
  <si>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</si>
  <si>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</si>
  <si>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</si>
  <si>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</si>
  <si>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</si>
  <si>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Porsche</t>
  </si>
  <si>
    <t>RAM</t>
  </si>
  <si>
    <t>Renault</t>
  </si>
  <si>
    <t>Scania</t>
  </si>
  <si>
    <t>Skoda</t>
  </si>
  <si>
    <t>SsangYong</t>
  </si>
  <si>
    <t>Subaru</t>
  </si>
  <si>
    <t>Suzuki</t>
  </si>
  <si>
    <t>Toyota</t>
  </si>
  <si>
    <t>UD Trucks</t>
  </si>
  <si>
    <t>Volkswagen</t>
  </si>
  <si>
    <t>Volvo Car</t>
  </si>
  <si>
    <t>Volvo Commercial</t>
  </si>
  <si>
    <t>Western Star</t>
  </si>
  <si>
    <t>VFACTS SA REPORT</t>
  </si>
  <si>
    <t>MARCH 2021</t>
  </si>
  <si>
    <t>AUSTRALIAN CAPITAL TERRITORY</t>
  </si>
  <si>
    <t>NEW SOUTH WALES</t>
  </si>
  <si>
    <t>NORTHERN TERRITORY</t>
  </si>
  <si>
    <t>QUEENSLAND</t>
  </si>
  <si>
    <t>SOUTH AUSTRALIA</t>
  </si>
  <si>
    <t>TASMANIA</t>
  </si>
  <si>
    <t>VICTORIA</t>
  </si>
  <si>
    <t>WESTERN AUSTRALIA</t>
  </si>
  <si>
    <r>
      <t xml:space="preserve">Copyright © 2021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Wednesday, 7 April 2021</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</si>
  <si>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SA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</si>
  <si>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</si>
  <si>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</si>
  <si>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</si>
  <si>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</si>
  <si>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</si>
  <si>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</si>
  <si>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</si>
  <si>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</si>
  <si>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</si>
  <si>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</si>
  <si>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</si>
  <si>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</si>
  <si>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</si>
  <si>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</si>
  <si>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</si>
  <si>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</si>
  <si>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</si>
  <si>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</si>
  <si>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</si>
  <si>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</si>
  <si>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</si>
  <si>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</si>
  <si>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</si>
  <si>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</si>
  <si>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</si>
  <si>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</si>
  <si>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</si>
  <si>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</si>
  <si>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</si>
  <si>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</si>
  <si>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</si>
  <si>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</si>
  <si>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</si>
  <si>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</si>
  <si>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</si>
  <si>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</si>
  <si>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</si>
  <si>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</si>
  <si>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</si>
  <si>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</si>
  <si>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</si>
  <si>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</si>
  <si>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</si>
  <si>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</si>
  <si>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</si>
  <si>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</si>
  <si>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</si>
  <si>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</si>
  <si>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</si>
  <si>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</si>
  <si>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</si>
  <si>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</si>
  <si>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</si>
  <si>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</si>
  <si>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</si>
  <si>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</si>
  <si>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</si>
  <si>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</si>
  <si>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</si>
  <si>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</si>
  <si>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</si>
  <si>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</si>
  <si>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</si>
  <si>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</si>
  <si>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</si>
  <si>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</si>
  <si>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</si>
  <si>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</si>
  <si>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</si>
  <si>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</si>
  <si>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</si>
  <si>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</si>
  <si>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</si>
  <si>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</si>
  <si>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</si>
  <si>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</si>
  <si>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</si>
  <si>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</si>
  <si>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</si>
  <si>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</si>
  <si>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</si>
  <si>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</si>
  <si>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</si>
  <si>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</si>
  <si>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</si>
  <si>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</si>
  <si>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</si>
  <si>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</si>
  <si>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</si>
  <si>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</si>
  <si>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City</t>
  </si>
  <si>
    <t>Honda Jazz</t>
  </si>
  <si>
    <t>Kia Rio</t>
  </si>
  <si>
    <t>Mazda2</t>
  </si>
  <si>
    <t>MG MG3</t>
  </si>
  <si>
    <t>Skoda Fabia</t>
  </si>
  <si>
    <t>Suzuki Baleno</t>
  </si>
  <si>
    <t>Suzuki Swift</t>
  </si>
  <si>
    <t>Toyota Prius C</t>
  </si>
  <si>
    <t>Toyota Yaris</t>
  </si>
  <si>
    <t>Volkswagen Polo</t>
  </si>
  <si>
    <t>Audi A1</t>
  </si>
  <si>
    <t>Citroen C3</t>
  </si>
  <si>
    <t>MINI Hatch</t>
  </si>
  <si>
    <t>Alfa Romeo Giulietta</t>
  </si>
  <si>
    <t>Ford Focus</t>
  </si>
  <si>
    <t>Holden Astra</t>
  </si>
  <si>
    <t>Honda Civic</t>
  </si>
  <si>
    <t>Hyundai Elantra</t>
  </si>
  <si>
    <t>Hyundai i30</t>
  </si>
  <si>
    <t>Hyundai Ioniq</t>
  </si>
  <si>
    <t>Kia Cerato</t>
  </si>
  <si>
    <t>Mazda3</t>
  </si>
  <si>
    <t>Renault Megane</t>
  </si>
  <si>
    <t>Skoda Rapid</t>
  </si>
  <si>
    <t>Skoda Scala</t>
  </si>
  <si>
    <t>Subaru Impreza</t>
  </si>
  <si>
    <t>Subaru WRX</t>
  </si>
  <si>
    <t>Toyota Corolla</t>
  </si>
  <si>
    <t>Toyota Prius</t>
  </si>
  <si>
    <t>Toyota Prius V</t>
  </si>
  <si>
    <t>Volkswagen Golf</t>
  </si>
  <si>
    <t>Audi A3</t>
  </si>
  <si>
    <t>BMW 1 Series</t>
  </si>
  <si>
    <t>BMW 2 Series Gran Coupe</t>
  </si>
  <si>
    <t>BMW i3</t>
  </si>
  <si>
    <t>Lexus CT200H</t>
  </si>
  <si>
    <t>Mercedes-Benz A-Class</t>
  </si>
  <si>
    <t>Mercedes-Benz B-Class</t>
  </si>
  <si>
    <t>MINI Clubman</t>
  </si>
  <si>
    <t>Nissan Leaf</t>
  </si>
  <si>
    <t>Ford Mondeo</t>
  </si>
  <si>
    <t>Honda Accord</t>
  </si>
  <si>
    <t>Kia Optima</t>
  </si>
  <si>
    <t>Mazda6</t>
  </si>
  <si>
    <t>Peugeot 508</t>
  </si>
  <si>
    <t>Skoda Octavia</t>
  </si>
  <si>
    <t>Subaru Levorg</t>
  </si>
  <si>
    <t>Subaru Liberty</t>
  </si>
  <si>
    <t>Toyota Camry</t>
  </si>
  <si>
    <t>Volkswagen Passat</t>
  </si>
  <si>
    <t>Alfa Romeo Giulia</t>
  </si>
  <si>
    <t>Audi A4</t>
  </si>
  <si>
    <t>Audi A5 Sportback</t>
  </si>
  <si>
    <t>BMW 3 Series</t>
  </si>
  <si>
    <t>Jaguar XE</t>
  </si>
  <si>
    <t>Lexus ES</t>
  </si>
  <si>
    <t>Lexus IS</t>
  </si>
  <si>
    <t>Mercedes-Benz C-Class</t>
  </si>
  <si>
    <t>Mercedes-Benz CLA-Class</t>
  </si>
  <si>
    <t>Volvo S60</t>
  </si>
  <si>
    <t>Volvo V60</t>
  </si>
  <si>
    <t>Holden Commodore</t>
  </si>
  <si>
    <t>Kia Stinger</t>
  </si>
  <si>
    <t>Skoda Superb</t>
  </si>
  <si>
    <t>Audi A6</t>
  </si>
  <si>
    <t>Audi A7</t>
  </si>
  <si>
    <t>BMW 5 Series</t>
  </si>
  <si>
    <t>Jaguar XF</t>
  </si>
  <si>
    <t>Maserati Ghibli</t>
  </si>
  <si>
    <t>Mercedes-Benz CLS-Class</t>
  </si>
  <si>
    <t>Mercedes-Benz E-Class</t>
  </si>
  <si>
    <t>Porsche Taycan</t>
  </si>
  <si>
    <t>Chrysler 300</t>
  </si>
  <si>
    <t>Audi A8</t>
  </si>
  <si>
    <t>BMW 8 Series Gran Coupe</t>
  </si>
  <si>
    <t>Lexus LS</t>
  </si>
  <si>
    <t>Mercedes-Benz S-Class</t>
  </si>
  <si>
    <t>Porsche Panamera</t>
  </si>
  <si>
    <t>Honda Odyssey</t>
  </si>
  <si>
    <t>Hyundai iMAX</t>
  </si>
  <si>
    <t>Kia Carnival</t>
  </si>
  <si>
    <t>LDV G10 Wagon</t>
  </si>
  <si>
    <t>Toyota Tarago</t>
  </si>
  <si>
    <t>Volkswagen Caddy</t>
  </si>
  <si>
    <t>Volkswagen Caravelle</t>
  </si>
  <si>
    <t>Volkswagen Multivan</t>
  </si>
  <si>
    <t>Mercedes-Benz Valente</t>
  </si>
  <si>
    <t>Mercedes-Benz V-Class</t>
  </si>
  <si>
    <t>Toyota Granvia</t>
  </si>
  <si>
    <t>Volkswagen California</t>
  </si>
  <si>
    <t>Abarth 124 Spider</t>
  </si>
  <si>
    <t>Audi A3 Convertible</t>
  </si>
  <si>
    <t>BMW 2 Series Coupe/Conv</t>
  </si>
  <si>
    <t>Ford Mustang</t>
  </si>
  <si>
    <t>Hyundai Veloster</t>
  </si>
  <si>
    <t>Mazda MX5</t>
  </si>
  <si>
    <t>MINI Cabrio</t>
  </si>
  <si>
    <t>Nissan 370Z</t>
  </si>
  <si>
    <t>Subaru BRZ</t>
  </si>
  <si>
    <t>Toyota 86</t>
  </si>
  <si>
    <t>Alfa Romeo 4C</t>
  </si>
  <si>
    <t>Audi A5</t>
  </si>
  <si>
    <t>Audi TT</t>
  </si>
  <si>
    <t>BMW 4 Series Coupe/Conv</t>
  </si>
  <si>
    <t>BMW Z4</t>
  </si>
  <si>
    <t>Jaguar F-Type</t>
  </si>
  <si>
    <t>Lexus RC</t>
  </si>
  <si>
    <t>Lotus Elise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</si>
  <si>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</si>
  <si>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</si>
  <si>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</si>
  <si>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</si>
  <si>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</si>
  <si>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</si>
  <si>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</si>
  <si>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</si>
  <si>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</si>
  <si>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</si>
  <si>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</si>
  <si>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McLaren Coupe/Conv</t>
  </si>
  <si>
    <t>Porsche 911</t>
  </si>
  <si>
    <t>Citroen C3 Aircross</t>
  </si>
  <si>
    <t>Ford EcoSport</t>
  </si>
  <si>
    <t>Ford Puma</t>
  </si>
  <si>
    <t>Holden Trax</t>
  </si>
  <si>
    <t>Hyundai Venue</t>
  </si>
  <si>
    <t>Kia Stonic</t>
  </si>
  <si>
    <t>Mazda CX-3</t>
  </si>
  <si>
    <t>Nissan Juke</t>
  </si>
  <si>
    <t>Renault Captur</t>
  </si>
  <si>
    <t>SsangYong Tivoli</t>
  </si>
  <si>
    <t>Suzuki Ignis</t>
  </si>
  <si>
    <t>Suzuki Jimny</t>
  </si>
  <si>
    <t>Toyota Yaris Cross</t>
  </si>
  <si>
    <t>Volkswagen T-Cross</t>
  </si>
  <si>
    <t>Fiat 500X</t>
  </si>
  <si>
    <t>GWM Haval H2</t>
  </si>
  <si>
    <t>Honda HR-V</t>
  </si>
  <si>
    <t>Hyundai Kona</t>
  </si>
  <si>
    <t>Jeep Compass</t>
  </si>
  <si>
    <t>Kia Seltos</t>
  </si>
  <si>
    <t>Mazda CX-30</t>
  </si>
  <si>
    <t>MG ZS</t>
  </si>
  <si>
    <t>Mitsubishi ASX</t>
  </si>
  <si>
    <t>Mitsubishi Eclipse Cross</t>
  </si>
  <si>
    <t>Nissan Qashqai</t>
  </si>
  <si>
    <t>Peugeot 2008</t>
  </si>
  <si>
    <t>Renault Kadjar</t>
  </si>
  <si>
    <t>Skoda Kamiq</t>
  </si>
  <si>
    <t>Subaru XV</t>
  </si>
  <si>
    <t>Suzuki S-Cross</t>
  </si>
  <si>
    <t>Suzuki Vitara</t>
  </si>
  <si>
    <t>Toyota C-HR</t>
  </si>
  <si>
    <t>Volkswagen T-Roc</t>
  </si>
  <si>
    <t>Audi Q2</t>
  </si>
  <si>
    <t>Audi Q3</t>
  </si>
  <si>
    <t>BMW X1</t>
  </si>
  <si>
    <t>BMW X2</t>
  </si>
  <si>
    <t>Jaguar E-Pace</t>
  </si>
  <si>
    <t>Lexus UX</t>
  </si>
  <si>
    <t>Mercedes-Benz GLA-Class</t>
  </si>
  <si>
    <t>MINI Countryman</t>
  </si>
  <si>
    <t>Volvo XC40</t>
  </si>
  <si>
    <t>Citroen C5 Aircross</t>
  </si>
  <si>
    <t>Ford Escape</t>
  </si>
  <si>
    <t>GWM Haval H6</t>
  </si>
  <si>
    <t>Holden Equinox</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</si>
  <si>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</si>
  <si>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</si>
  <si>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</si>
  <si>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</si>
  <si>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</si>
  <si>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</si>
  <si>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</si>
  <si>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</si>
  <si>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</si>
  <si>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</si>
  <si>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</si>
  <si>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</si>
  <si>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</si>
  <si>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</si>
  <si>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</si>
  <si>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Golf Alltrack</t>
  </si>
  <si>
    <t>Volkswagen Tiguan</t>
  </si>
  <si>
    <t>Alfa Romeo Stelvio</t>
  </si>
  <si>
    <t>Audi Q5</t>
  </si>
  <si>
    <t>BMW X3</t>
  </si>
  <si>
    <t>BMW X4</t>
  </si>
  <si>
    <t>Land Rover Discovery Sport</t>
  </si>
  <si>
    <t>Land Rover Range Rover Evoque</t>
  </si>
  <si>
    <t>Lexus NX</t>
  </si>
  <si>
    <t>Mercedes-Benz EQC</t>
  </si>
  <si>
    <t>Mercedes-Benz GLB-Class</t>
  </si>
  <si>
    <t>Mercedes-Benz GLC-Class Coupe</t>
  </si>
  <si>
    <t>Mercedes-Benz GLC-Class Wagon</t>
  </si>
  <si>
    <t>Porsche Macan</t>
  </si>
  <si>
    <t>Volvo XC60</t>
  </si>
  <si>
    <t>Ford Endura</t>
  </si>
  <si>
    <t>Ford Everest</t>
  </si>
  <si>
    <t>GWM Haval H9</t>
  </si>
  <si>
    <t>Holden Acadia</t>
  </si>
  <si>
    <t>Holden Trailblazer</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</si>
  <si>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</si>
  <si>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</si>
  <si>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</si>
  <si>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</si>
  <si>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</si>
  <si>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</si>
  <si>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</si>
  <si>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</si>
  <si>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</si>
  <si>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</si>
  <si>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</si>
  <si>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</si>
  <si>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</si>
  <si>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</si>
  <si>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</si>
  <si>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</si>
  <si>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</si>
  <si>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</si>
  <si>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Tiguan Allspace</t>
  </si>
  <si>
    <t>Audi e-tron</t>
  </si>
  <si>
    <t>Audi Q7</t>
  </si>
  <si>
    <t>BMW X5</t>
  </si>
  <si>
    <t>BMW X6</t>
  </si>
  <si>
    <t>Jaguar F-Pace</t>
  </si>
  <si>
    <t>Jaguar I-Pace</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</si>
  <si>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</si>
  <si>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</si>
  <si>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</si>
  <si>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</si>
  <si>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</si>
  <si>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</si>
  <si>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</si>
  <si>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</si>
  <si>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</si>
  <si>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</si>
  <si>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</si>
  <si>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</si>
  <si>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</si>
  <si>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</si>
  <si>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</si>
  <si>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</si>
  <si>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</si>
  <si>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</si>
  <si>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</si>
  <si>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</si>
  <si>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</si>
  <si>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</si>
  <si>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</si>
  <si>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Ford Transit Bus</t>
  </si>
  <si>
    <t>Mercedes-Benz Sprinter Bus</t>
  </si>
  <si>
    <t>Renault Master Bus</t>
  </si>
  <si>
    <t>Toyota Hiace Bus</t>
  </si>
  <si>
    <t>Toyota Coaster</t>
  </si>
  <si>
    <t>Peugeot Partner</t>
  </si>
  <si>
    <t>Renault Kangoo</t>
  </si>
  <si>
    <t>Volkswagen Caddy Van</t>
  </si>
  <si>
    <t>Ford Transit Custom</t>
  </si>
  <si>
    <t>Hyundai iLOAD</t>
  </si>
  <si>
    <t>LDV G10</t>
  </si>
  <si>
    <t>LDV V80</t>
  </si>
  <si>
    <t>Mercedes-Benz Vito</t>
  </si>
  <si>
    <t>Mitsubishi Express</t>
  </si>
  <si>
    <t>Peugeot Expert</t>
  </si>
  <si>
    <t>Renault Trafic</t>
  </si>
  <si>
    <t>Toyota Hiace Van</t>
  </si>
  <si>
    <t>Volkswagen Transporter</t>
  </si>
  <si>
    <t>Ford Ranger 4X2</t>
  </si>
  <si>
    <t>GWM Steed 4X2</t>
  </si>
  <si>
    <t>Holden Colorado 4X2</t>
  </si>
  <si>
    <t>Isuzu Ute D-Max 4X2</t>
  </si>
  <si>
    <t>Mazda BT-50 4X2</t>
  </si>
  <si>
    <t>Mercedes-Benz X-Class 4X2</t>
  </si>
  <si>
    <t>Mitsubishi Triton 4X2</t>
  </si>
  <si>
    <t>Nissan Navara 4X2</t>
  </si>
  <si>
    <t>Toyota Hilux 4X2</t>
  </si>
  <si>
    <t>Chevrolet Silverado 1500</t>
  </si>
  <si>
    <t>Ford Ranger 4X4</t>
  </si>
  <si>
    <t>GWM Steed 4X4</t>
  </si>
  <si>
    <t>GWM Ute 4X4</t>
  </si>
  <si>
    <t>Holden Colorado 4X4</t>
  </si>
  <si>
    <t>Isuzu Ute D-Max 4X4</t>
  </si>
  <si>
    <t>Jeep Gladiator</t>
  </si>
  <si>
    <t>LDV T60 4X4</t>
  </si>
  <si>
    <t>Mazda BT-50 4X4</t>
  </si>
  <si>
    <t>Mercedes-Benz G-Wagon CC</t>
  </si>
  <si>
    <t>Mercedes-Benz X-Class 4X4</t>
  </si>
  <si>
    <t>Mitsubishi Triton 4X4</t>
  </si>
  <si>
    <t>Nissan Navara 4X4</t>
  </si>
  <si>
    <t>RAM 1500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</si>
  <si>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</si>
  <si>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</si>
  <si>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</si>
  <si>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</si>
  <si>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</si>
  <si>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</si>
  <si>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</si>
  <si>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</si>
  <si>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</si>
  <si>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</si>
  <si>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</si>
  <si>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</si>
  <si>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</si>
  <si>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</si>
  <si>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</si>
  <si>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Renault Master</t>
  </si>
  <si>
    <t>Volkswagen Crafter</t>
  </si>
  <si>
    <t>Fuso Fighter (MD)</t>
  </si>
  <si>
    <t>Hino (MD)</t>
  </si>
  <si>
    <t>Hyundai EX9</t>
  </si>
  <si>
    <t>Hyundai Pavise</t>
  </si>
  <si>
    <t>Isuzu N-Series (MD)</t>
  </si>
  <si>
    <t>MAN (MD)</t>
  </si>
  <si>
    <t>UD Trucks (MD)</t>
  </si>
  <si>
    <t>Volvo Truck (MD)</t>
  </si>
  <si>
    <t>DAF (HD)</t>
  </si>
  <si>
    <t>Freightliner (HD)</t>
  </si>
  <si>
    <t>Fuso F-Series (HD)</t>
  </si>
  <si>
    <t>Hino (HD)</t>
  </si>
  <si>
    <t>Hyundai Xcient</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</si>
  <si>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</si>
  <si>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</si>
  <si>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</si>
  <si>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</si>
  <si>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</si>
  <si>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</si>
  <si>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</si>
  <si>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</si>
  <si>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</si>
  <si>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</si>
  <si>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</si>
  <si>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</si>
  <si>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</si>
  <si>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</si>
  <si>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</si>
  <si>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</si>
  <si>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</si>
  <si>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</si>
  <si>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</si>
  <si>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</si>
  <si>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</si>
  <si>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</si>
  <si>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</si>
  <si>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</si>
  <si>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</si>
  <si>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</si>
  <si>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</si>
  <si>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</si>
  <si>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</si>
  <si>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</si>
  <si>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</si>
  <si>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</si>
  <si>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</si>
  <si>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</si>
  <si>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</si>
  <si>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</si>
  <si>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</si>
  <si>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</si>
  <si>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</si>
  <si>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</si>
  <si>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</si>
  <si>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</si>
  <si>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</si>
  <si>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</si>
  <si>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</si>
  <si>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</si>
  <si>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</si>
  <si>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</si>
  <si>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</si>
  <si>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</si>
  <si>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</si>
  <si>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</si>
  <si>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</si>
  <si>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</si>
  <si>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</si>
  <si>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</si>
  <si>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</si>
  <si>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</si>
  <si>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</si>
  <si>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</si>
  <si>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</si>
  <si>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</si>
  <si>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</si>
  <si>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</si>
  <si>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</si>
  <si>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</si>
  <si>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</si>
  <si>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Aston Martin Total</t>
  </si>
  <si>
    <t>Audi Total</t>
  </si>
  <si>
    <t>Bentley Total</t>
  </si>
  <si>
    <t>BMW Total</t>
  </si>
  <si>
    <t>Chevrolet Total</t>
  </si>
  <si>
    <t>Chrysler Total</t>
  </si>
  <si>
    <t>Citroen Total</t>
  </si>
  <si>
    <t>Daf Total</t>
  </si>
  <si>
    <t>Ferrari Total</t>
  </si>
  <si>
    <t>Fiat Total</t>
  </si>
  <si>
    <t>Fiat Professional Total</t>
  </si>
  <si>
    <t>Ford Total</t>
  </si>
  <si>
    <t>Freightliner Total</t>
  </si>
  <si>
    <t>Fuso Total</t>
  </si>
  <si>
    <t>GWM Total</t>
  </si>
  <si>
    <t>Hino Total</t>
  </si>
  <si>
    <t>Holden Total</t>
  </si>
  <si>
    <t>Honda Total</t>
  </si>
  <si>
    <t>Hyundai Total</t>
  </si>
  <si>
    <t>Hyundai Commercial Vehicles Total</t>
  </si>
  <si>
    <t>Isuzu Total</t>
  </si>
  <si>
    <t>Isuzu Ute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</si>
  <si>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</si>
  <si>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</si>
  <si>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</si>
  <si>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</si>
  <si>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</si>
  <si>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</si>
  <si>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</si>
  <si>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</si>
  <si>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</si>
  <si>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</si>
  <si>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</si>
  <si>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</si>
  <si>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</si>
  <si>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</si>
  <si>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</si>
  <si>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</si>
  <si>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</si>
  <si>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</si>
  <si>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</si>
  <si>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</si>
  <si>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</si>
  <si>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</si>
  <si>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</si>
  <si>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Porsche Total</t>
  </si>
  <si>
    <t>RAM Total</t>
  </si>
  <si>
    <t>Renault Total</t>
  </si>
  <si>
    <t>Scania Total</t>
  </si>
  <si>
    <t>Skoda Total</t>
  </si>
  <si>
    <t>SsangYong Total</t>
  </si>
  <si>
    <t>Subaru Total</t>
  </si>
  <si>
    <t>Suzuki Total</t>
  </si>
  <si>
    <t>Toyota Total</t>
  </si>
  <si>
    <t>UD Trucks Total</t>
  </si>
  <si>
    <t>Volkswagen Total</t>
  </si>
  <si>
    <t>Volvo Car Total</t>
  </si>
  <si>
    <t>Volvo Commercial Total</t>
  </si>
  <si>
    <t>Western Star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</si>
</sst>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3"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
      <b/>
      <sz val="8"/>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75" x14ac:dyDescent="0.2"/>
  <cols>
    <col min="1" max="1" width="2.7109375" customWidth="1"/>
    <col min="2" max="2" width="32.5703125" customWidth="1"/>
    <col min="3" max="4" width="9.5703125" bestFit="1" customWidth="1"/>
    <col min="5" max="6" width="10.140625" customWidth="1"/>
    <col min="7" max="7" width="1.7109375" customWidth="1"/>
    <col min="8" max="8" width="9" bestFit="1" customWidth="1"/>
    <col min="12" max="12" width="2.7109375" customWidth="1"/>
    <col min="15" max="17" width="8.5703125" customWidth="1"/>
  </cols>
  <sheetData>
    <row r="1" spans="1:12" ht="45.75" customHeight="1" x14ac:dyDescent="0.2">
      <c r="A1" s="182" t="s">
        <v>91</v>
      </c>
      <c r="B1" s="183"/>
      <c r="C1" s="183"/>
      <c r="D1" s="183"/>
      <c r="E1" s="183"/>
      <c r="F1" s="183"/>
      <c r="G1" s="183"/>
      <c r="H1" s="183"/>
      <c r="I1" s="183"/>
      <c r="J1" s="184"/>
      <c r="K1" s="184"/>
      <c r="L1" s="184"/>
    </row>
    <row r="2" spans="1:12" ht="244.5" customHeight="1" x14ac:dyDescent="0.2">
      <c r="A2" s="185"/>
      <c r="B2" s="185"/>
      <c r="C2" s="185"/>
      <c r="D2" s="185"/>
      <c r="E2" s="185"/>
      <c r="F2" s="185"/>
      <c r="G2" s="185"/>
      <c r="H2" s="185"/>
      <c r="I2" s="185"/>
      <c r="J2" s="184"/>
      <c r="K2" s="184"/>
      <c r="L2" s="184"/>
    </row>
    <row r="3" spans="1:12" ht="18" x14ac:dyDescent="0.25">
      <c r="A3" s="191" t="s">
        <v>24</v>
      </c>
      <c r="B3" s="192"/>
      <c r="C3" s="192"/>
      <c r="D3" s="192"/>
      <c r="E3" s="192"/>
      <c r="F3" s="192"/>
      <c r="G3" s="192"/>
      <c r="H3" s="192"/>
      <c r="I3" s="192"/>
      <c r="J3" s="192"/>
      <c r="K3" s="192"/>
      <c r="L3" s="192"/>
    </row>
    <row r="4" spans="1:12" ht="39.950000000000003" customHeight="1" x14ac:dyDescent="0.25">
      <c r="A4" s="128"/>
      <c r="B4" s="129"/>
      <c r="C4" s="129"/>
      <c r="D4" s="129"/>
      <c r="E4" s="129"/>
      <c r="F4" s="129"/>
      <c r="G4" s="129"/>
      <c r="H4" s="129"/>
      <c r="I4" s="129"/>
      <c r="J4" s="129"/>
      <c r="K4" s="129"/>
      <c r="L4" s="129"/>
    </row>
    <row r="5" spans="1:12" s="89" customFormat="1" ht="39.75" customHeight="1" x14ac:dyDescent="0.2">
      <c r="A5" s="186" t="s">
        <v>23</v>
      </c>
      <c r="B5" s="186"/>
      <c r="C5" s="186"/>
      <c r="D5" s="186"/>
      <c r="E5" s="186"/>
      <c r="F5" s="186"/>
      <c r="G5" s="186"/>
      <c r="H5" s="186"/>
      <c r="I5" s="186"/>
      <c r="J5" s="187"/>
      <c r="K5" s="187"/>
      <c r="L5" s="187"/>
    </row>
    <row r="6" spans="1:12" s="89" customFormat="1" ht="39.950000000000003" customHeight="1" x14ac:dyDescent="0.2">
      <c r="A6" s="93"/>
      <c r="B6" s="93"/>
      <c r="C6" s="93"/>
      <c r="D6" s="93"/>
      <c r="E6" s="93"/>
      <c r="F6" s="93"/>
      <c r="G6" s="93"/>
      <c r="H6" s="93"/>
      <c r="I6" s="93"/>
      <c r="J6" s="90"/>
      <c r="K6" s="90"/>
      <c r="L6" s="90"/>
    </row>
    <row r="7" spans="1:12" s="89" customFormat="1" ht="39.75" customHeight="1" x14ac:dyDescent="0.2">
      <c r="A7" s="188" t="s">
        <v>92</v>
      </c>
      <c r="B7" s="189"/>
      <c r="C7" s="189"/>
      <c r="D7" s="189"/>
      <c r="E7" s="189"/>
      <c r="F7" s="189"/>
      <c r="G7" s="189"/>
      <c r="H7" s="189"/>
      <c r="I7" s="189"/>
      <c r="J7" s="190"/>
      <c r="K7" s="190"/>
      <c r="L7" s="190"/>
    </row>
    <row r="8" spans="1:12" s="89" customFormat="1" ht="39.75" customHeight="1" x14ac:dyDescent="0.2">
      <c r="A8" s="91"/>
      <c r="B8" s="92"/>
      <c r="C8" s="92"/>
      <c r="D8" s="92"/>
      <c r="E8" s="92"/>
      <c r="F8" s="92"/>
      <c r="G8" s="92"/>
      <c r="H8" s="92"/>
      <c r="I8" s="92"/>
      <c r="J8" s="90"/>
      <c r="K8" s="90"/>
      <c r="L8" s="90"/>
    </row>
    <row r="9" spans="1:12" s="89" customFormat="1" ht="14.25" customHeight="1" x14ac:dyDescent="0.2">
      <c r="A9" s="91"/>
      <c r="B9" s="92"/>
      <c r="C9" s="92"/>
      <c r="D9" s="92"/>
      <c r="E9" s="92"/>
      <c r="F9" s="92"/>
      <c r="G9" s="92"/>
      <c r="H9" s="92"/>
      <c r="I9" s="92"/>
      <c r="J9" s="90"/>
      <c r="K9" s="90"/>
      <c r="L9" s="90"/>
    </row>
    <row r="10" spans="1:12" s="89" customFormat="1" ht="14.25" customHeight="1" x14ac:dyDescent="0.2">
      <c r="A10" s="91"/>
      <c r="B10" s="92"/>
      <c r="C10" s="92"/>
      <c r="D10" s="92"/>
      <c r="E10" s="92"/>
      <c r="F10" s="92"/>
      <c r="G10" s="92"/>
      <c r="H10" s="92"/>
      <c r="I10" s="92"/>
      <c r="J10" s="90"/>
      <c r="K10" s="90"/>
      <c r="L10" s="90"/>
    </row>
    <row r="11" spans="1:12" s="89" customFormat="1" ht="12.75" customHeight="1" x14ac:dyDescent="0.2">
      <c r="A11" s="91"/>
      <c r="B11" s="92"/>
      <c r="C11" s="92"/>
      <c r="D11" s="92"/>
      <c r="E11" s="92"/>
      <c r="F11" s="92"/>
      <c r="G11" s="92"/>
      <c r="H11" s="92"/>
      <c r="I11" s="92"/>
      <c r="J11" s="90"/>
      <c r="K11" s="90"/>
      <c r="L11" s="90"/>
    </row>
    <row r="12" spans="1:12" ht="15" x14ac:dyDescent="0.2">
      <c r="A12" s="99"/>
      <c r="B12" s="102"/>
      <c r="C12" s="193" t="s">
        <v>1</v>
      </c>
      <c r="D12" s="194"/>
      <c r="E12" s="193" t="s">
        <v>2</v>
      </c>
      <c r="F12" s="194"/>
      <c r="G12" s="103"/>
      <c r="H12" s="193" t="s">
        <v>3</v>
      </c>
      <c r="I12" s="195"/>
      <c r="J12" s="195"/>
      <c r="K12" s="194"/>
      <c r="L12" s="99"/>
    </row>
    <row r="13" spans="1:12" ht="15" x14ac:dyDescent="0.2">
      <c r="A13" s="99"/>
      <c r="B13" s="119" t="s">
        <v>0</v>
      </c>
      <c r="C13" s="130">
        <f>VALUE(RIGHT(A7, 4))</f>
        <v>2021</v>
      </c>
      <c r="D13" s="131">
        <f>C13-1</f>
        <v>2020</v>
      </c>
      <c r="E13" s="130">
        <f>C13</f>
        <v>2021</v>
      </c>
      <c r="F13" s="131">
        <f>D13</f>
        <v>2020</v>
      </c>
      <c r="G13" s="132"/>
      <c r="H13" s="130" t="s">
        <v>4</v>
      </c>
      <c r="I13" s="131" t="s">
        <v>2</v>
      </c>
      <c r="J13" s="130" t="s">
        <v>4</v>
      </c>
      <c r="K13" s="131" t="s">
        <v>2</v>
      </c>
      <c r="L13" s="99"/>
    </row>
    <row r="14" spans="1:12" ht="15" x14ac:dyDescent="0.2">
      <c r="A14" s="99"/>
      <c r="B14" s="104"/>
      <c r="C14" s="105"/>
      <c r="D14" s="106"/>
      <c r="E14" s="105"/>
      <c r="F14" s="106"/>
      <c r="G14" s="107"/>
      <c r="H14" s="105"/>
      <c r="I14" s="106"/>
      <c r="J14" s="105"/>
      <c r="K14" s="106"/>
      <c r="L14" s="99"/>
    </row>
    <row r="15" spans="1:12" ht="15" x14ac:dyDescent="0.2">
      <c r="A15" s="99"/>
      <c r="B15" s="108" t="s">
        <v>93</v>
      </c>
      <c r="C15" s="109">
        <v>1663</v>
      </c>
      <c r="D15" s="110">
        <v>2959</v>
      </c>
      <c r="E15" s="109">
        <v>4356</v>
      </c>
      <c r="F15" s="110">
        <v>6331</v>
      </c>
      <c r="G15" s="111"/>
      <c r="H15" s="109">
        <f t="shared" ref="H15:H22" si="0">C15-D15</f>
        <v>-1296</v>
      </c>
      <c r="I15" s="110">
        <f t="shared" ref="I15:I22" si="1">E15-F15</f>
        <v>-1975</v>
      </c>
      <c r="J15" s="112">
        <f t="shared" ref="J15:J22" si="2">IF(D15=0, "-", IF(H15/D15&lt;10, H15/D15, "&gt;999%"))</f>
        <v>-0.43798580601554582</v>
      </c>
      <c r="K15" s="113">
        <f t="shared" ref="K15:K22" si="3">IF(F15=0, "-", IF(I15/F15&lt;10, I15/F15, "&gt;999%"))</f>
        <v>-0.31195703680303272</v>
      </c>
      <c r="L15" s="99"/>
    </row>
    <row r="16" spans="1:12" ht="15" x14ac:dyDescent="0.2">
      <c r="A16" s="99"/>
      <c r="B16" s="108" t="s">
        <v>94</v>
      </c>
      <c r="C16" s="109">
        <v>32499</v>
      </c>
      <c r="D16" s="110">
        <v>26621</v>
      </c>
      <c r="E16" s="109">
        <v>85328</v>
      </c>
      <c r="F16" s="110">
        <v>74663</v>
      </c>
      <c r="G16" s="111"/>
      <c r="H16" s="109">
        <f t="shared" si="0"/>
        <v>5878</v>
      </c>
      <c r="I16" s="110">
        <f t="shared" si="1"/>
        <v>10665</v>
      </c>
      <c r="J16" s="112">
        <f t="shared" si="2"/>
        <v>0.22080312535216559</v>
      </c>
      <c r="K16" s="113">
        <f t="shared" si="3"/>
        <v>0.14284183598301703</v>
      </c>
      <c r="L16" s="99"/>
    </row>
    <row r="17" spans="1:12" ht="15" x14ac:dyDescent="0.2">
      <c r="A17" s="99"/>
      <c r="B17" s="108" t="s">
        <v>95</v>
      </c>
      <c r="C17" s="109">
        <v>918</v>
      </c>
      <c r="D17" s="110">
        <v>640</v>
      </c>
      <c r="E17" s="109">
        <v>2374</v>
      </c>
      <c r="F17" s="110">
        <v>1714</v>
      </c>
      <c r="G17" s="111"/>
      <c r="H17" s="109">
        <f t="shared" si="0"/>
        <v>278</v>
      </c>
      <c r="I17" s="110">
        <f t="shared" si="1"/>
        <v>660</v>
      </c>
      <c r="J17" s="112">
        <f t="shared" si="2"/>
        <v>0.43437500000000001</v>
      </c>
      <c r="K17" s="113">
        <f t="shared" si="3"/>
        <v>0.38506417736289383</v>
      </c>
      <c r="L17" s="99"/>
    </row>
    <row r="18" spans="1:12" ht="15" x14ac:dyDescent="0.2">
      <c r="A18" s="99"/>
      <c r="B18" s="108" t="s">
        <v>96</v>
      </c>
      <c r="C18" s="109">
        <v>21588</v>
      </c>
      <c r="D18" s="110">
        <v>16272</v>
      </c>
      <c r="E18" s="109">
        <v>56497</v>
      </c>
      <c r="F18" s="110">
        <v>46275</v>
      </c>
      <c r="G18" s="111"/>
      <c r="H18" s="109">
        <f t="shared" si="0"/>
        <v>5316</v>
      </c>
      <c r="I18" s="110">
        <f t="shared" si="1"/>
        <v>10222</v>
      </c>
      <c r="J18" s="112">
        <f t="shared" si="2"/>
        <v>0.32669616519174044</v>
      </c>
      <c r="K18" s="113">
        <f t="shared" si="3"/>
        <v>0.22089681253376553</v>
      </c>
      <c r="L18" s="99"/>
    </row>
    <row r="19" spans="1:12" ht="15" x14ac:dyDescent="0.2">
      <c r="A19" s="99"/>
      <c r="B19" s="108" t="s">
        <v>97</v>
      </c>
      <c r="C19" s="109">
        <v>6389</v>
      </c>
      <c r="D19" s="110">
        <v>4991</v>
      </c>
      <c r="E19" s="109">
        <v>17010</v>
      </c>
      <c r="F19" s="110">
        <v>14607</v>
      </c>
      <c r="G19" s="111"/>
      <c r="H19" s="109">
        <f t="shared" si="0"/>
        <v>1398</v>
      </c>
      <c r="I19" s="110">
        <f t="shared" si="1"/>
        <v>2403</v>
      </c>
      <c r="J19" s="112">
        <f t="shared" si="2"/>
        <v>0.28010418753756761</v>
      </c>
      <c r="K19" s="113">
        <f t="shared" si="3"/>
        <v>0.16451016635859519</v>
      </c>
      <c r="L19" s="99"/>
    </row>
    <row r="20" spans="1:12" ht="15" x14ac:dyDescent="0.2">
      <c r="A20" s="99"/>
      <c r="B20" s="108" t="s">
        <v>98</v>
      </c>
      <c r="C20" s="109">
        <v>1634</v>
      </c>
      <c r="D20" s="110">
        <v>1257</v>
      </c>
      <c r="E20" s="109">
        <v>4245</v>
      </c>
      <c r="F20" s="110">
        <v>3843</v>
      </c>
      <c r="G20" s="111"/>
      <c r="H20" s="109">
        <f t="shared" si="0"/>
        <v>377</v>
      </c>
      <c r="I20" s="110">
        <f t="shared" si="1"/>
        <v>402</v>
      </c>
      <c r="J20" s="112">
        <f t="shared" si="2"/>
        <v>0.29992044550517105</v>
      </c>
      <c r="K20" s="113">
        <f t="shared" si="3"/>
        <v>0.10460577673692428</v>
      </c>
      <c r="L20" s="99"/>
    </row>
    <row r="21" spans="1:12" ht="15" x14ac:dyDescent="0.2">
      <c r="A21" s="99"/>
      <c r="B21" s="108" t="s">
        <v>99</v>
      </c>
      <c r="C21" s="109">
        <v>25800</v>
      </c>
      <c r="D21" s="110">
        <v>21662</v>
      </c>
      <c r="E21" s="109">
        <v>67549</v>
      </c>
      <c r="F21" s="110">
        <v>65027</v>
      </c>
      <c r="G21" s="111"/>
      <c r="H21" s="109">
        <f t="shared" si="0"/>
        <v>4138</v>
      </c>
      <c r="I21" s="110">
        <f t="shared" si="1"/>
        <v>2522</v>
      </c>
      <c r="J21" s="112">
        <f t="shared" si="2"/>
        <v>0.19102575939433108</v>
      </c>
      <c r="K21" s="113">
        <f t="shared" si="3"/>
        <v>3.8783889768865237E-2</v>
      </c>
      <c r="L21" s="99"/>
    </row>
    <row r="22" spans="1:12" ht="15" x14ac:dyDescent="0.2">
      <c r="A22" s="99"/>
      <c r="B22" s="108" t="s">
        <v>100</v>
      </c>
      <c r="C22" s="109">
        <v>9514</v>
      </c>
      <c r="D22" s="110">
        <v>7288</v>
      </c>
      <c r="E22" s="109">
        <v>26289</v>
      </c>
      <c r="F22" s="110">
        <v>20901</v>
      </c>
      <c r="G22" s="111"/>
      <c r="H22" s="109">
        <f t="shared" si="0"/>
        <v>2226</v>
      </c>
      <c r="I22" s="110">
        <f t="shared" si="1"/>
        <v>5388</v>
      </c>
      <c r="J22" s="112">
        <f t="shared" si="2"/>
        <v>0.30543358946212951</v>
      </c>
      <c r="K22" s="113">
        <f t="shared" si="3"/>
        <v>0.25778670876991533</v>
      </c>
      <c r="L22" s="99"/>
    </row>
    <row r="23" spans="1:12" ht="15" x14ac:dyDescent="0.2">
      <c r="A23" s="99"/>
      <c r="B23" s="108"/>
      <c r="C23" s="114"/>
      <c r="D23" s="115"/>
      <c r="E23" s="114"/>
      <c r="F23" s="115"/>
      <c r="G23" s="116"/>
      <c r="H23" s="114"/>
      <c r="I23" s="115"/>
      <c r="J23" s="117"/>
      <c r="K23" s="118"/>
      <c r="L23" s="99"/>
    </row>
    <row r="24" spans="1:12" s="43" customFormat="1" ht="15.75" x14ac:dyDescent="0.25">
      <c r="A24" s="100"/>
      <c r="B24" s="119" t="s">
        <v>5</v>
      </c>
      <c r="C24" s="120">
        <f>SUM(C15:C23)</f>
        <v>100005</v>
      </c>
      <c r="D24" s="121">
        <f>SUM(D15:D23)</f>
        <v>81690</v>
      </c>
      <c r="E24" s="120">
        <f>SUM(E15:E23)</f>
        <v>263648</v>
      </c>
      <c r="F24" s="121">
        <f>SUM(F15:F23)</f>
        <v>233361</v>
      </c>
      <c r="G24" s="122"/>
      <c r="H24" s="120">
        <f>SUM(H15:H23)</f>
        <v>18315</v>
      </c>
      <c r="I24" s="121">
        <f>SUM(I15:I23)</f>
        <v>30287</v>
      </c>
      <c r="J24" s="123">
        <f>IF(D24=0, 0, H24/D24)</f>
        <v>0.22420124862284246</v>
      </c>
      <c r="K24" s="124">
        <f>IF(F24=0, 0, I24/F24)</f>
        <v>0.129786039655298</v>
      </c>
      <c r="L24" s="101"/>
    </row>
    <row r="25" spans="1:12" s="43" customFormat="1" x14ac:dyDescent="0.2">
      <c r="A25" s="94"/>
      <c r="B25" s="95"/>
      <c r="C25" s="96"/>
      <c r="D25" s="96"/>
      <c r="E25" s="96"/>
      <c r="F25" s="96"/>
      <c r="G25" s="96"/>
      <c r="H25" s="96"/>
      <c r="I25" s="96"/>
      <c r="J25" s="97"/>
      <c r="K25" s="97"/>
    </row>
    <row r="26" spans="1:12" s="43" customFormat="1" x14ac:dyDescent="0.2">
      <c r="A26" s="94"/>
      <c r="B26" s="94"/>
      <c r="C26" s="98"/>
      <c r="D26" s="98"/>
      <c r="E26" s="98"/>
      <c r="F26" s="98"/>
      <c r="G26" s="98"/>
      <c r="H26" s="98"/>
      <c r="I26" s="98"/>
      <c r="J26" s="97"/>
      <c r="K26" s="97"/>
    </row>
    <row r="27" spans="1:12" s="43" customFormat="1" ht="14.25" x14ac:dyDescent="0.2">
      <c r="A27" s="94"/>
      <c r="B27" s="125"/>
      <c r="C27" s="98"/>
      <c r="D27" s="98"/>
      <c r="E27" s="98"/>
      <c r="F27" s="98"/>
      <c r="G27" s="98"/>
      <c r="H27" s="98"/>
      <c r="I27" s="98"/>
      <c r="J27" s="97"/>
      <c r="K27" s="97"/>
    </row>
    <row r="28" spans="1:12" s="43" customFormat="1" ht="14.25" x14ac:dyDescent="0.2">
      <c r="A28" s="94"/>
      <c r="B28" s="125"/>
      <c r="C28" s="98"/>
      <c r="D28" s="98"/>
      <c r="E28" s="98"/>
      <c r="F28" s="98"/>
      <c r="G28" s="98"/>
      <c r="H28" s="98"/>
      <c r="I28" s="98"/>
      <c r="J28" s="97"/>
      <c r="K28" s="97"/>
    </row>
    <row r="29" spans="1:12" s="43" customFormat="1" ht="14.25" x14ac:dyDescent="0.2">
      <c r="A29" s="94"/>
      <c r="B29" s="125"/>
      <c r="C29" s="98"/>
      <c r="D29" s="98"/>
      <c r="E29" s="98"/>
      <c r="F29" s="98"/>
      <c r="G29" s="98"/>
      <c r="H29" s="98"/>
      <c r="I29" s="98"/>
      <c r="J29" s="97"/>
      <c r="K29" s="97"/>
    </row>
    <row r="30" spans="1:12" s="43" customFormat="1" ht="14.25" x14ac:dyDescent="0.2">
      <c r="A30" s="94"/>
      <c r="B30" s="125"/>
      <c r="C30" s="98"/>
      <c r="D30" s="98"/>
      <c r="E30" s="98"/>
      <c r="F30" s="98"/>
      <c r="G30" s="98"/>
      <c r="H30" s="98"/>
      <c r="I30" s="98"/>
      <c r="J30" s="97"/>
      <c r="K30" s="97"/>
    </row>
    <row r="31" spans="1:12" s="43" customFormat="1" x14ac:dyDescent="0.2">
      <c r="A31" s="94"/>
      <c r="C31" s="98"/>
      <c r="D31" s="98"/>
      <c r="E31" s="98"/>
      <c r="F31" s="98"/>
      <c r="G31" s="98"/>
      <c r="H31" s="98"/>
      <c r="I31" s="98"/>
      <c r="J31" s="97"/>
      <c r="K31" s="97"/>
    </row>
    <row r="32" spans="1:12" s="43" customFormat="1" x14ac:dyDescent="0.2">
      <c r="A32" s="94"/>
      <c r="C32" s="98"/>
      <c r="D32" s="98"/>
      <c r="E32" s="98"/>
      <c r="F32" s="98"/>
      <c r="G32" s="98"/>
      <c r="H32" s="98"/>
      <c r="I32" s="98"/>
      <c r="J32" s="97"/>
      <c r="K32" s="97"/>
    </row>
    <row r="33" spans="1:15" s="43" customFormat="1" x14ac:dyDescent="0.2">
      <c r="A33" s="94"/>
      <c r="B33" s="94"/>
      <c r="C33" s="98"/>
      <c r="D33" s="98"/>
      <c r="E33" s="98"/>
      <c r="F33" s="98"/>
      <c r="G33" s="98"/>
      <c r="H33" s="98"/>
      <c r="I33" s="98"/>
      <c r="J33" s="97"/>
      <c r="K33" s="97"/>
    </row>
    <row r="34" spans="1:15" s="43" customFormat="1" x14ac:dyDescent="0.2">
      <c r="A34" s="94"/>
      <c r="B34" s="94"/>
      <c r="C34" s="98"/>
      <c r="D34" s="98"/>
      <c r="E34" s="98"/>
      <c r="F34" s="98"/>
      <c r="G34" s="98"/>
      <c r="H34" s="98"/>
      <c r="I34" s="98"/>
      <c r="J34" s="97"/>
      <c r="K34" s="97"/>
    </row>
    <row r="35" spans="1:15" s="43" customFormat="1" x14ac:dyDescent="0.2">
      <c r="A35" s="94"/>
      <c r="B35" s="94"/>
      <c r="C35" s="98"/>
      <c r="D35" s="98"/>
      <c r="E35" s="98"/>
      <c r="F35" s="98"/>
      <c r="G35" s="98"/>
      <c r="H35" s="98"/>
      <c r="I35" s="98"/>
      <c r="J35" s="97"/>
      <c r="K35" s="97"/>
      <c r="O35" s="137"/>
    </row>
    <row r="36" spans="1:15" ht="12.75" customHeight="1" x14ac:dyDescent="0.2">
      <c r="A36" s="185"/>
      <c r="B36" s="185"/>
      <c r="C36" s="185"/>
      <c r="D36" s="185"/>
      <c r="E36" s="185"/>
      <c r="F36" s="185"/>
      <c r="G36" s="185"/>
      <c r="H36" s="185"/>
      <c r="I36" s="185"/>
    </row>
    <row r="37" spans="1:15" s="90" customFormat="1" ht="29.25" customHeight="1" x14ac:dyDescent="0.2">
      <c r="A37" s="127"/>
      <c r="B37" s="179" t="s">
        <v>101</v>
      </c>
      <c r="C37" s="180"/>
      <c r="D37" s="180"/>
      <c r="E37" s="180"/>
      <c r="F37" s="180"/>
      <c r="G37" s="180"/>
      <c r="H37" s="180"/>
      <c r="I37" s="180"/>
      <c r="J37" s="180"/>
      <c r="K37" s="180"/>
      <c r="L37" s="135"/>
    </row>
    <row r="38" spans="1:15" s="90" customFormat="1" ht="29.25" customHeight="1" x14ac:dyDescent="0.2">
      <c r="A38" s="126"/>
      <c r="B38" s="180"/>
      <c r="C38" s="180"/>
      <c r="D38" s="180"/>
      <c r="E38" s="180"/>
      <c r="F38" s="180"/>
      <c r="G38" s="180"/>
      <c r="H38" s="180"/>
      <c r="I38" s="180"/>
      <c r="J38" s="180"/>
      <c r="K38" s="180"/>
      <c r="L38" s="135"/>
    </row>
    <row r="39" spans="1:15" s="90" customFormat="1" ht="29.25" customHeight="1" x14ac:dyDescent="0.2">
      <c r="A39" s="126"/>
      <c r="B39" s="180"/>
      <c r="C39" s="180"/>
      <c r="D39" s="180"/>
      <c r="E39" s="180"/>
      <c r="F39" s="180"/>
      <c r="G39" s="180"/>
      <c r="H39" s="180"/>
      <c r="I39" s="180"/>
      <c r="J39" s="180"/>
      <c r="K39" s="180"/>
      <c r="L39" s="136"/>
    </row>
    <row r="40" spans="1:15" s="90" customFormat="1" ht="29.25" customHeight="1" x14ac:dyDescent="0.2">
      <c r="A40" s="134"/>
      <c r="B40" s="181"/>
      <c r="C40" s="181"/>
      <c r="D40" s="181"/>
      <c r="E40" s="181"/>
      <c r="F40" s="181"/>
      <c r="G40" s="181"/>
      <c r="H40" s="181"/>
      <c r="I40" s="181"/>
      <c r="J40" s="181"/>
      <c r="K40" s="181"/>
      <c r="L40" s="133"/>
    </row>
    <row r="44" spans="1:15" x14ac:dyDescent="0.2">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93"/>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102</v>
      </c>
      <c r="B2" s="202" t="s">
        <v>92</v>
      </c>
      <c r="C2" s="198"/>
      <c r="D2" s="198"/>
      <c r="E2" s="203"/>
      <c r="F2" s="203"/>
      <c r="G2" s="203"/>
      <c r="H2" s="203"/>
      <c r="I2" s="203"/>
      <c r="J2" s="203"/>
      <c r="K2" s="203"/>
    </row>
    <row r="4" spans="1:11" ht="15.75" x14ac:dyDescent="0.25">
      <c r="A4" s="164" t="s">
        <v>113</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113</v>
      </c>
      <c r="B6" s="61" t="s">
        <v>12</v>
      </c>
      <c r="C6" s="62" t="s">
        <v>13</v>
      </c>
      <c r="D6" s="61" t="s">
        <v>12</v>
      </c>
      <c r="E6" s="63" t="s">
        <v>13</v>
      </c>
      <c r="F6" s="62" t="s">
        <v>12</v>
      </c>
      <c r="G6" s="62" t="s">
        <v>13</v>
      </c>
      <c r="H6" s="61" t="s">
        <v>12</v>
      </c>
      <c r="I6" s="63" t="s">
        <v>13</v>
      </c>
      <c r="J6" s="61"/>
      <c r="K6" s="63"/>
    </row>
    <row r="7" spans="1:11" x14ac:dyDescent="0.2">
      <c r="A7" s="7" t="s">
        <v>315</v>
      </c>
      <c r="B7" s="65">
        <v>0</v>
      </c>
      <c r="C7" s="34">
        <f>IF(B22=0, "-", B7/B22)</f>
        <v>0</v>
      </c>
      <c r="D7" s="65">
        <v>0</v>
      </c>
      <c r="E7" s="9">
        <f>IF(D22=0, "-", D7/D22)</f>
        <v>0</v>
      </c>
      <c r="F7" s="81">
        <v>0</v>
      </c>
      <c r="G7" s="34">
        <f>IF(F22=0, "-", F7/F22)</f>
        <v>0</v>
      </c>
      <c r="H7" s="65">
        <v>1</v>
      </c>
      <c r="I7" s="9">
        <f>IF(H22=0, "-", H7/H22)</f>
        <v>1.9723865877712033E-3</v>
      </c>
      <c r="J7" s="8" t="str">
        <f t="shared" ref="J7:J20" si="0">IF(D7=0, "-", IF((B7-D7)/D7&lt;10, (B7-D7)/D7, "&gt;999%"))</f>
        <v>-</v>
      </c>
      <c r="K7" s="9">
        <f t="shared" ref="K7:K20" si="1">IF(H7=0, "-", IF((F7-H7)/H7&lt;10, (F7-H7)/H7, "&gt;999%"))</f>
        <v>-1</v>
      </c>
    </row>
    <row r="8" spans="1:11" x14ac:dyDescent="0.2">
      <c r="A8" s="7" t="s">
        <v>316</v>
      </c>
      <c r="B8" s="65">
        <v>0</v>
      </c>
      <c r="C8" s="34">
        <f>IF(B22=0, "-", B8/B22)</f>
        <v>0</v>
      </c>
      <c r="D8" s="65">
        <v>0</v>
      </c>
      <c r="E8" s="9">
        <f>IF(D22=0, "-", D8/D22)</f>
        <v>0</v>
      </c>
      <c r="F8" s="81">
        <v>0</v>
      </c>
      <c r="G8" s="34">
        <f>IF(F22=0, "-", F8/F22)</f>
        <v>0</v>
      </c>
      <c r="H8" s="65">
        <v>1</v>
      </c>
      <c r="I8" s="9">
        <f>IF(H22=0, "-", H8/H22)</f>
        <v>1.9723865877712033E-3</v>
      </c>
      <c r="J8" s="8" t="str">
        <f t="shared" si="0"/>
        <v>-</v>
      </c>
      <c r="K8" s="9">
        <f t="shared" si="1"/>
        <v>-1</v>
      </c>
    </row>
    <row r="9" spans="1:11" x14ac:dyDescent="0.2">
      <c r="A9" s="7" t="s">
        <v>317</v>
      </c>
      <c r="B9" s="65">
        <v>22</v>
      </c>
      <c r="C9" s="34">
        <f>IF(B22=0, "-", B9/B22)</f>
        <v>5.7291666666666664E-2</v>
      </c>
      <c r="D9" s="65">
        <v>0</v>
      </c>
      <c r="E9" s="9">
        <f>IF(D22=0, "-", D9/D22)</f>
        <v>0</v>
      </c>
      <c r="F9" s="81">
        <v>52</v>
      </c>
      <c r="G9" s="34">
        <f>IF(F22=0, "-", F9/F22)</f>
        <v>5.4621848739495799E-2</v>
      </c>
      <c r="H9" s="65">
        <v>0</v>
      </c>
      <c r="I9" s="9">
        <f>IF(H22=0, "-", H9/H22)</f>
        <v>0</v>
      </c>
      <c r="J9" s="8" t="str">
        <f t="shared" si="0"/>
        <v>-</v>
      </c>
      <c r="K9" s="9" t="str">
        <f t="shared" si="1"/>
        <v>-</v>
      </c>
    </row>
    <row r="10" spans="1:11" x14ac:dyDescent="0.2">
      <c r="A10" s="7" t="s">
        <v>318</v>
      </c>
      <c r="B10" s="65">
        <v>0</v>
      </c>
      <c r="C10" s="34">
        <f>IF(B22=0, "-", B10/B22)</f>
        <v>0</v>
      </c>
      <c r="D10" s="65">
        <v>62</v>
      </c>
      <c r="E10" s="9">
        <f>IF(D22=0, "-", D10/D22)</f>
        <v>0.35428571428571426</v>
      </c>
      <c r="F10" s="81">
        <v>0</v>
      </c>
      <c r="G10" s="34">
        <f>IF(F22=0, "-", F10/F22)</f>
        <v>0</v>
      </c>
      <c r="H10" s="65">
        <v>114</v>
      </c>
      <c r="I10" s="9">
        <f>IF(H22=0, "-", H10/H22)</f>
        <v>0.22485207100591717</v>
      </c>
      <c r="J10" s="8">
        <f t="shared" si="0"/>
        <v>-1</v>
      </c>
      <c r="K10" s="9">
        <f t="shared" si="1"/>
        <v>-1</v>
      </c>
    </row>
    <row r="11" spans="1:11" x14ac:dyDescent="0.2">
      <c r="A11" s="7" t="s">
        <v>319</v>
      </c>
      <c r="B11" s="65">
        <v>48</v>
      </c>
      <c r="C11" s="34">
        <f>IF(B22=0, "-", B11/B22)</f>
        <v>0.125</v>
      </c>
      <c r="D11" s="65">
        <v>25</v>
      </c>
      <c r="E11" s="9">
        <f>IF(D22=0, "-", D11/D22)</f>
        <v>0.14285714285714285</v>
      </c>
      <c r="F11" s="81">
        <v>89</v>
      </c>
      <c r="G11" s="34">
        <f>IF(F22=0, "-", F11/F22)</f>
        <v>9.3487394957983194E-2</v>
      </c>
      <c r="H11" s="65">
        <v>62</v>
      </c>
      <c r="I11" s="9">
        <f>IF(H22=0, "-", H11/H22)</f>
        <v>0.1222879684418146</v>
      </c>
      <c r="J11" s="8">
        <f t="shared" si="0"/>
        <v>0.92</v>
      </c>
      <c r="K11" s="9">
        <f t="shared" si="1"/>
        <v>0.43548387096774194</v>
      </c>
    </row>
    <row r="12" spans="1:11" x14ac:dyDescent="0.2">
      <c r="A12" s="7" t="s">
        <v>320</v>
      </c>
      <c r="B12" s="65">
        <v>52</v>
      </c>
      <c r="C12" s="34">
        <f>IF(B22=0, "-", B12/B22)</f>
        <v>0.13541666666666666</v>
      </c>
      <c r="D12" s="65">
        <v>0</v>
      </c>
      <c r="E12" s="9">
        <f>IF(D22=0, "-", D12/D22)</f>
        <v>0</v>
      </c>
      <c r="F12" s="81">
        <v>90</v>
      </c>
      <c r="G12" s="34">
        <f>IF(F22=0, "-", F12/F22)</f>
        <v>9.4537815126050417E-2</v>
      </c>
      <c r="H12" s="65">
        <v>0</v>
      </c>
      <c r="I12" s="9">
        <f>IF(H22=0, "-", H12/H22)</f>
        <v>0</v>
      </c>
      <c r="J12" s="8" t="str">
        <f t="shared" si="0"/>
        <v>-</v>
      </c>
      <c r="K12" s="9" t="str">
        <f t="shared" si="1"/>
        <v>-</v>
      </c>
    </row>
    <row r="13" spans="1:11" x14ac:dyDescent="0.2">
      <c r="A13" s="7" t="s">
        <v>321</v>
      </c>
      <c r="B13" s="65">
        <v>140</v>
      </c>
      <c r="C13" s="34">
        <f>IF(B22=0, "-", B13/B22)</f>
        <v>0.36458333333333331</v>
      </c>
      <c r="D13" s="65">
        <v>73</v>
      </c>
      <c r="E13" s="9">
        <f>IF(D22=0, "-", D13/D22)</f>
        <v>0.41714285714285715</v>
      </c>
      <c r="F13" s="81">
        <v>375</v>
      </c>
      <c r="G13" s="34">
        <f>IF(F22=0, "-", F13/F22)</f>
        <v>0.39390756302521007</v>
      </c>
      <c r="H13" s="65">
        <v>290</v>
      </c>
      <c r="I13" s="9">
        <f>IF(H22=0, "-", H13/H22)</f>
        <v>0.57199211045364895</v>
      </c>
      <c r="J13" s="8">
        <f t="shared" si="0"/>
        <v>0.9178082191780822</v>
      </c>
      <c r="K13" s="9">
        <f t="shared" si="1"/>
        <v>0.29310344827586204</v>
      </c>
    </row>
    <row r="14" spans="1:11" x14ac:dyDescent="0.2">
      <c r="A14" s="7" t="s">
        <v>322</v>
      </c>
      <c r="B14" s="65">
        <v>10</v>
      </c>
      <c r="C14" s="34">
        <f>IF(B22=0, "-", B14/B22)</f>
        <v>2.6041666666666668E-2</v>
      </c>
      <c r="D14" s="65">
        <v>2</v>
      </c>
      <c r="E14" s="9">
        <f>IF(D22=0, "-", D14/D22)</f>
        <v>1.1428571428571429E-2</v>
      </c>
      <c r="F14" s="81">
        <v>33</v>
      </c>
      <c r="G14" s="34">
        <f>IF(F22=0, "-", F14/F22)</f>
        <v>3.4663865546218489E-2</v>
      </c>
      <c r="H14" s="65">
        <v>3</v>
      </c>
      <c r="I14" s="9">
        <f>IF(H22=0, "-", H14/H22)</f>
        <v>5.9171597633136093E-3</v>
      </c>
      <c r="J14" s="8">
        <f t="shared" si="0"/>
        <v>4</v>
      </c>
      <c r="K14" s="9" t="str">
        <f t="shared" si="1"/>
        <v>&gt;999%</v>
      </c>
    </row>
    <row r="15" spans="1:11" x14ac:dyDescent="0.2">
      <c r="A15" s="7" t="s">
        <v>323</v>
      </c>
      <c r="B15" s="65">
        <v>0</v>
      </c>
      <c r="C15" s="34">
        <f>IF(B22=0, "-", B15/B22)</f>
        <v>0</v>
      </c>
      <c r="D15" s="65">
        <v>1</v>
      </c>
      <c r="E15" s="9">
        <f>IF(D22=0, "-", D15/D22)</f>
        <v>5.7142857142857143E-3</v>
      </c>
      <c r="F15" s="81">
        <v>0</v>
      </c>
      <c r="G15" s="34">
        <f>IF(F22=0, "-", F15/F22)</f>
        <v>0</v>
      </c>
      <c r="H15" s="65">
        <v>1</v>
      </c>
      <c r="I15" s="9">
        <f>IF(H22=0, "-", H15/H22)</f>
        <v>1.9723865877712033E-3</v>
      </c>
      <c r="J15" s="8">
        <f t="shared" si="0"/>
        <v>-1</v>
      </c>
      <c r="K15" s="9">
        <f t="shared" si="1"/>
        <v>-1</v>
      </c>
    </row>
    <row r="16" spans="1:11" x14ac:dyDescent="0.2">
      <c r="A16" s="7" t="s">
        <v>324</v>
      </c>
      <c r="B16" s="65">
        <v>0</v>
      </c>
      <c r="C16" s="34">
        <f>IF(B22=0, "-", B16/B22)</f>
        <v>0</v>
      </c>
      <c r="D16" s="65">
        <v>0</v>
      </c>
      <c r="E16" s="9">
        <f>IF(D22=0, "-", D16/D22)</f>
        <v>0</v>
      </c>
      <c r="F16" s="81">
        <v>0</v>
      </c>
      <c r="G16" s="34">
        <f>IF(F22=0, "-", F16/F22)</f>
        <v>0</v>
      </c>
      <c r="H16" s="65">
        <v>1</v>
      </c>
      <c r="I16" s="9">
        <f>IF(H22=0, "-", H16/H22)</f>
        <v>1.9723865877712033E-3</v>
      </c>
      <c r="J16" s="8" t="str">
        <f t="shared" si="0"/>
        <v>-</v>
      </c>
      <c r="K16" s="9">
        <f t="shared" si="1"/>
        <v>-1</v>
      </c>
    </row>
    <row r="17" spans="1:11" x14ac:dyDescent="0.2">
      <c r="A17" s="7" t="s">
        <v>325</v>
      </c>
      <c r="B17" s="65">
        <v>8</v>
      </c>
      <c r="C17" s="34">
        <f>IF(B22=0, "-", B17/B22)</f>
        <v>2.0833333333333332E-2</v>
      </c>
      <c r="D17" s="65">
        <v>2</v>
      </c>
      <c r="E17" s="9">
        <f>IF(D22=0, "-", D17/D22)</f>
        <v>1.1428571428571429E-2</v>
      </c>
      <c r="F17" s="81">
        <v>18</v>
      </c>
      <c r="G17" s="34">
        <f>IF(F22=0, "-", F17/F22)</f>
        <v>1.8907563025210083E-2</v>
      </c>
      <c r="H17" s="65">
        <v>9</v>
      </c>
      <c r="I17" s="9">
        <f>IF(H22=0, "-", H17/H22)</f>
        <v>1.7751479289940829E-2</v>
      </c>
      <c r="J17" s="8">
        <f t="shared" si="0"/>
        <v>3</v>
      </c>
      <c r="K17" s="9">
        <f t="shared" si="1"/>
        <v>1</v>
      </c>
    </row>
    <row r="18" spans="1:11" x14ac:dyDescent="0.2">
      <c r="A18" s="7" t="s">
        <v>326</v>
      </c>
      <c r="B18" s="65">
        <v>9</v>
      </c>
      <c r="C18" s="34">
        <f>IF(B22=0, "-", B18/B22)</f>
        <v>2.34375E-2</v>
      </c>
      <c r="D18" s="65">
        <v>10</v>
      </c>
      <c r="E18" s="9">
        <f>IF(D22=0, "-", D18/D22)</f>
        <v>5.7142857142857141E-2</v>
      </c>
      <c r="F18" s="81">
        <v>32</v>
      </c>
      <c r="G18" s="34">
        <f>IF(F22=0, "-", F18/F22)</f>
        <v>3.3613445378151259E-2</v>
      </c>
      <c r="H18" s="65">
        <v>25</v>
      </c>
      <c r="I18" s="9">
        <f>IF(H22=0, "-", H18/H22)</f>
        <v>4.9309664694280081E-2</v>
      </c>
      <c r="J18" s="8">
        <f t="shared" si="0"/>
        <v>-0.1</v>
      </c>
      <c r="K18" s="9">
        <f t="shared" si="1"/>
        <v>0.28000000000000003</v>
      </c>
    </row>
    <row r="19" spans="1:11" x14ac:dyDescent="0.2">
      <c r="A19" s="7" t="s">
        <v>327</v>
      </c>
      <c r="B19" s="65">
        <v>66</v>
      </c>
      <c r="C19" s="34">
        <f>IF(B22=0, "-", B19/B22)</f>
        <v>0.171875</v>
      </c>
      <c r="D19" s="65">
        <v>0</v>
      </c>
      <c r="E19" s="9">
        <f>IF(D22=0, "-", D19/D22)</f>
        <v>0</v>
      </c>
      <c r="F19" s="81">
        <v>160</v>
      </c>
      <c r="G19" s="34">
        <f>IF(F22=0, "-", F19/F22)</f>
        <v>0.16806722689075632</v>
      </c>
      <c r="H19" s="65">
        <v>0</v>
      </c>
      <c r="I19" s="9">
        <f>IF(H22=0, "-", H19/H22)</f>
        <v>0</v>
      </c>
      <c r="J19" s="8" t="str">
        <f t="shared" si="0"/>
        <v>-</v>
      </c>
      <c r="K19" s="9" t="str">
        <f t="shared" si="1"/>
        <v>-</v>
      </c>
    </row>
    <row r="20" spans="1:11" x14ac:dyDescent="0.2">
      <c r="A20" s="7" t="s">
        <v>328</v>
      </c>
      <c r="B20" s="65">
        <v>29</v>
      </c>
      <c r="C20" s="34">
        <f>IF(B22=0, "-", B20/B22)</f>
        <v>7.5520833333333329E-2</v>
      </c>
      <c r="D20" s="65">
        <v>0</v>
      </c>
      <c r="E20" s="9">
        <f>IF(D22=0, "-", D20/D22)</f>
        <v>0</v>
      </c>
      <c r="F20" s="81">
        <v>103</v>
      </c>
      <c r="G20" s="34">
        <f>IF(F22=0, "-", F20/F22)</f>
        <v>0.10819327731092437</v>
      </c>
      <c r="H20" s="65">
        <v>0</v>
      </c>
      <c r="I20" s="9">
        <f>IF(H22=0, "-", H20/H22)</f>
        <v>0</v>
      </c>
      <c r="J20" s="8" t="str">
        <f t="shared" si="0"/>
        <v>-</v>
      </c>
      <c r="K20" s="9" t="str">
        <f t="shared" si="1"/>
        <v>-</v>
      </c>
    </row>
    <row r="21" spans="1:11" x14ac:dyDescent="0.2">
      <c r="A21" s="2"/>
      <c r="B21" s="68"/>
      <c r="C21" s="33"/>
      <c r="D21" s="68"/>
      <c r="E21" s="6"/>
      <c r="F21" s="82"/>
      <c r="G21" s="33"/>
      <c r="H21" s="68"/>
      <c r="I21" s="6"/>
      <c r="J21" s="5"/>
      <c r="K21" s="6"/>
    </row>
    <row r="22" spans="1:11" s="43" customFormat="1" x14ac:dyDescent="0.2">
      <c r="A22" s="162" t="s">
        <v>565</v>
      </c>
      <c r="B22" s="71">
        <f>SUM(B7:B21)</f>
        <v>384</v>
      </c>
      <c r="C22" s="40">
        <f>B22/6389</f>
        <v>6.0103302551259979E-2</v>
      </c>
      <c r="D22" s="71">
        <f>SUM(D7:D21)</f>
        <v>175</v>
      </c>
      <c r="E22" s="41">
        <f>D22/4991</f>
        <v>3.5063113604488078E-2</v>
      </c>
      <c r="F22" s="77">
        <f>SUM(F7:F21)</f>
        <v>952</v>
      </c>
      <c r="G22" s="42">
        <f>F22/17010</f>
        <v>5.5967078189300412E-2</v>
      </c>
      <c r="H22" s="71">
        <f>SUM(H7:H21)</f>
        <v>507</v>
      </c>
      <c r="I22" s="41">
        <f>H22/14607</f>
        <v>3.4709385910864657E-2</v>
      </c>
      <c r="J22" s="37">
        <f>IF(D22=0, "-", IF((B22-D22)/D22&lt;10, (B22-D22)/D22, "&gt;999%"))</f>
        <v>1.1942857142857144</v>
      </c>
      <c r="K22" s="38">
        <f>IF(H22=0, "-", IF((F22-H22)/H22&lt;10, (F22-H22)/H22, "&gt;999%"))</f>
        <v>0.87771203155818545</v>
      </c>
    </row>
    <row r="23" spans="1:11" x14ac:dyDescent="0.2">
      <c r="B23" s="83"/>
      <c r="D23" s="83"/>
      <c r="F23" s="83"/>
      <c r="H23" s="83"/>
    </row>
    <row r="24" spans="1:11" s="43" customFormat="1" x14ac:dyDescent="0.2">
      <c r="A24" s="162" t="s">
        <v>565</v>
      </c>
      <c r="B24" s="71">
        <v>384</v>
      </c>
      <c r="C24" s="40">
        <f>B24/6389</f>
        <v>6.0103302551259979E-2</v>
      </c>
      <c r="D24" s="71">
        <v>175</v>
      </c>
      <c r="E24" s="41">
        <f>D24/4991</f>
        <v>3.5063113604488078E-2</v>
      </c>
      <c r="F24" s="77">
        <v>952</v>
      </c>
      <c r="G24" s="42">
        <f>F24/17010</f>
        <v>5.5967078189300412E-2</v>
      </c>
      <c r="H24" s="71">
        <v>507</v>
      </c>
      <c r="I24" s="41">
        <f>H24/14607</f>
        <v>3.4709385910864657E-2</v>
      </c>
      <c r="J24" s="37">
        <f>IF(D24=0, "-", IF((B24-D24)/D24&lt;10, (B24-D24)/D24, "&gt;999%"))</f>
        <v>1.1942857142857144</v>
      </c>
      <c r="K24" s="38">
        <f>IF(H24=0, "-", IF((F24-H24)/H24&lt;10, (F24-H24)/H24, "&gt;999%"))</f>
        <v>0.87771203155818545</v>
      </c>
    </row>
    <row r="25" spans="1:11" x14ac:dyDescent="0.2">
      <c r="B25" s="83"/>
      <c r="D25" s="83"/>
      <c r="F25" s="83"/>
      <c r="H25" s="83"/>
    </row>
    <row r="26" spans="1:11" ht="15.75" x14ac:dyDescent="0.25">
      <c r="A26" s="164" t="s">
        <v>114</v>
      </c>
      <c r="B26" s="196" t="s">
        <v>1</v>
      </c>
      <c r="C26" s="200"/>
      <c r="D26" s="200"/>
      <c r="E26" s="197"/>
      <c r="F26" s="196" t="s">
        <v>14</v>
      </c>
      <c r="G26" s="200"/>
      <c r="H26" s="200"/>
      <c r="I26" s="197"/>
      <c r="J26" s="196" t="s">
        <v>15</v>
      </c>
      <c r="K26" s="197"/>
    </row>
    <row r="27" spans="1:11" x14ac:dyDescent="0.2">
      <c r="A27" s="22"/>
      <c r="B27" s="196">
        <f>VALUE(RIGHT($B$2, 4))</f>
        <v>2021</v>
      </c>
      <c r="C27" s="197"/>
      <c r="D27" s="196">
        <f>B27-1</f>
        <v>2020</v>
      </c>
      <c r="E27" s="204"/>
      <c r="F27" s="196">
        <f>B27</f>
        <v>2021</v>
      </c>
      <c r="G27" s="204"/>
      <c r="H27" s="196">
        <f>D27</f>
        <v>2020</v>
      </c>
      <c r="I27" s="204"/>
      <c r="J27" s="140" t="s">
        <v>4</v>
      </c>
      <c r="K27" s="141" t="s">
        <v>2</v>
      </c>
    </row>
    <row r="28" spans="1:11" x14ac:dyDescent="0.2">
      <c r="A28" s="163" t="s">
        <v>144</v>
      </c>
      <c r="B28" s="61" t="s">
        <v>12</v>
      </c>
      <c r="C28" s="62" t="s">
        <v>13</v>
      </c>
      <c r="D28" s="61" t="s">
        <v>12</v>
      </c>
      <c r="E28" s="63" t="s">
        <v>13</v>
      </c>
      <c r="F28" s="62" t="s">
        <v>12</v>
      </c>
      <c r="G28" s="62" t="s">
        <v>13</v>
      </c>
      <c r="H28" s="61" t="s">
        <v>12</v>
      </c>
      <c r="I28" s="63" t="s">
        <v>13</v>
      </c>
      <c r="J28" s="61"/>
      <c r="K28" s="63"/>
    </row>
    <row r="29" spans="1:11" x14ac:dyDescent="0.2">
      <c r="A29" s="7" t="s">
        <v>329</v>
      </c>
      <c r="B29" s="65">
        <v>0</v>
      </c>
      <c r="C29" s="34">
        <f>IF(B49=0, "-", B29/B49)</f>
        <v>0</v>
      </c>
      <c r="D29" s="65">
        <v>2</v>
      </c>
      <c r="E29" s="9">
        <f>IF(D49=0, "-", D29/D49)</f>
        <v>2.8694404591104736E-3</v>
      </c>
      <c r="F29" s="81">
        <v>0</v>
      </c>
      <c r="G29" s="34">
        <f>IF(F49=0, "-", F29/F49)</f>
        <v>0</v>
      </c>
      <c r="H29" s="65">
        <v>2</v>
      </c>
      <c r="I29" s="9">
        <f>IF(H49=0, "-", H29/H49)</f>
        <v>1.0706638115631692E-3</v>
      </c>
      <c r="J29" s="8">
        <f t="shared" ref="J29:J47" si="2">IF(D29=0, "-", IF((B29-D29)/D29&lt;10, (B29-D29)/D29, "&gt;999%"))</f>
        <v>-1</v>
      </c>
      <c r="K29" s="9">
        <f t="shared" ref="K29:K47" si="3">IF(H29=0, "-", IF((F29-H29)/H29&lt;10, (F29-H29)/H29, "&gt;999%"))</f>
        <v>-1</v>
      </c>
    </row>
    <row r="30" spans="1:11" x14ac:dyDescent="0.2">
      <c r="A30" s="7" t="s">
        <v>330</v>
      </c>
      <c r="B30" s="65">
        <v>18</v>
      </c>
      <c r="C30" s="34">
        <f>IF(B49=0, "-", B30/B49)</f>
        <v>2.085747392815759E-2</v>
      </c>
      <c r="D30" s="65">
        <v>3</v>
      </c>
      <c r="E30" s="9">
        <f>IF(D49=0, "-", D30/D49)</f>
        <v>4.30416068866571E-3</v>
      </c>
      <c r="F30" s="81">
        <v>43</v>
      </c>
      <c r="G30" s="34">
        <f>IF(F49=0, "-", F30/F49)</f>
        <v>1.8447018447018446E-2</v>
      </c>
      <c r="H30" s="65">
        <v>14</v>
      </c>
      <c r="I30" s="9">
        <f>IF(H49=0, "-", H30/H49)</f>
        <v>7.4946466809421844E-3</v>
      </c>
      <c r="J30" s="8">
        <f t="shared" si="2"/>
        <v>5</v>
      </c>
      <c r="K30" s="9">
        <f t="shared" si="3"/>
        <v>2.0714285714285716</v>
      </c>
    </row>
    <row r="31" spans="1:11" x14ac:dyDescent="0.2">
      <c r="A31" s="7" t="s">
        <v>331</v>
      </c>
      <c r="B31" s="65">
        <v>56</v>
      </c>
      <c r="C31" s="34">
        <f>IF(B49=0, "-", B31/B49)</f>
        <v>6.4889918887601386E-2</v>
      </c>
      <c r="D31" s="65">
        <v>39</v>
      </c>
      <c r="E31" s="9">
        <f>IF(D49=0, "-", D31/D49)</f>
        <v>5.5954088952654232E-2</v>
      </c>
      <c r="F31" s="81">
        <v>122</v>
      </c>
      <c r="G31" s="34">
        <f>IF(F49=0, "-", F31/F49)</f>
        <v>5.2338052338052339E-2</v>
      </c>
      <c r="H31" s="65">
        <v>155</v>
      </c>
      <c r="I31" s="9">
        <f>IF(H49=0, "-", H31/H49)</f>
        <v>8.2976445396145612E-2</v>
      </c>
      <c r="J31" s="8">
        <f t="shared" si="2"/>
        <v>0.4358974358974359</v>
      </c>
      <c r="K31" s="9">
        <f t="shared" si="3"/>
        <v>-0.2129032258064516</v>
      </c>
    </row>
    <row r="32" spans="1:11" x14ac:dyDescent="0.2">
      <c r="A32" s="7" t="s">
        <v>332</v>
      </c>
      <c r="B32" s="65">
        <v>76</v>
      </c>
      <c r="C32" s="34">
        <f>IF(B49=0, "-", B32/B49)</f>
        <v>8.8064889918887598E-2</v>
      </c>
      <c r="D32" s="65">
        <v>54</v>
      </c>
      <c r="E32" s="9">
        <f>IF(D49=0, "-", D32/D49)</f>
        <v>7.7474892395982778E-2</v>
      </c>
      <c r="F32" s="81">
        <v>191</v>
      </c>
      <c r="G32" s="34">
        <f>IF(F49=0, "-", F32/F49)</f>
        <v>8.1939081939081934E-2</v>
      </c>
      <c r="H32" s="65">
        <v>158</v>
      </c>
      <c r="I32" s="9">
        <f>IF(H49=0, "-", H32/H49)</f>
        <v>8.4582441113490364E-2</v>
      </c>
      <c r="J32" s="8">
        <f t="shared" si="2"/>
        <v>0.40740740740740738</v>
      </c>
      <c r="K32" s="9">
        <f t="shared" si="3"/>
        <v>0.20886075949367089</v>
      </c>
    </row>
    <row r="33" spans="1:11" x14ac:dyDescent="0.2">
      <c r="A33" s="7" t="s">
        <v>333</v>
      </c>
      <c r="B33" s="65">
        <v>2</v>
      </c>
      <c r="C33" s="34">
        <f>IF(B49=0, "-", B33/B49)</f>
        <v>2.3174971031286211E-3</v>
      </c>
      <c r="D33" s="65">
        <v>1</v>
      </c>
      <c r="E33" s="9">
        <f>IF(D49=0, "-", D33/D49)</f>
        <v>1.4347202295552368E-3</v>
      </c>
      <c r="F33" s="81">
        <v>13</v>
      </c>
      <c r="G33" s="34">
        <f>IF(F49=0, "-", F33/F49)</f>
        <v>5.5770055770055773E-3</v>
      </c>
      <c r="H33" s="65">
        <v>8</v>
      </c>
      <c r="I33" s="9">
        <f>IF(H49=0, "-", H33/H49)</f>
        <v>4.2826552462526769E-3</v>
      </c>
      <c r="J33" s="8">
        <f t="shared" si="2"/>
        <v>1</v>
      </c>
      <c r="K33" s="9">
        <f t="shared" si="3"/>
        <v>0.625</v>
      </c>
    </row>
    <row r="34" spans="1:11" x14ac:dyDescent="0.2">
      <c r="A34" s="7" t="s">
        <v>334</v>
      </c>
      <c r="B34" s="65">
        <v>55</v>
      </c>
      <c r="C34" s="34">
        <f>IF(B49=0, "-", B34/B49)</f>
        <v>6.3731170336037077E-2</v>
      </c>
      <c r="D34" s="65">
        <v>44</v>
      </c>
      <c r="E34" s="9">
        <f>IF(D49=0, "-", D34/D49)</f>
        <v>6.3127690100430414E-2</v>
      </c>
      <c r="F34" s="81">
        <v>191</v>
      </c>
      <c r="G34" s="34">
        <f>IF(F49=0, "-", F34/F49)</f>
        <v>8.1939081939081934E-2</v>
      </c>
      <c r="H34" s="65">
        <v>147</v>
      </c>
      <c r="I34" s="9">
        <f>IF(H49=0, "-", H34/H49)</f>
        <v>7.8693790149892931E-2</v>
      </c>
      <c r="J34" s="8">
        <f t="shared" si="2"/>
        <v>0.25</v>
      </c>
      <c r="K34" s="9">
        <f t="shared" si="3"/>
        <v>0.29931972789115646</v>
      </c>
    </row>
    <row r="35" spans="1:11" x14ac:dyDescent="0.2">
      <c r="A35" s="7" t="s">
        <v>335</v>
      </c>
      <c r="B35" s="65">
        <v>89</v>
      </c>
      <c r="C35" s="34">
        <f>IF(B49=0, "-", B35/B49)</f>
        <v>0.10312862108922363</v>
      </c>
      <c r="D35" s="65">
        <v>60</v>
      </c>
      <c r="E35" s="9">
        <f>IF(D49=0, "-", D35/D49)</f>
        <v>8.608321377331421E-2</v>
      </c>
      <c r="F35" s="81">
        <v>216</v>
      </c>
      <c r="G35" s="34">
        <f>IF(F49=0, "-", F35/F49)</f>
        <v>9.2664092664092659E-2</v>
      </c>
      <c r="H35" s="65">
        <v>131</v>
      </c>
      <c r="I35" s="9">
        <f>IF(H49=0, "-", H35/H49)</f>
        <v>7.0128479657387582E-2</v>
      </c>
      <c r="J35" s="8">
        <f t="shared" si="2"/>
        <v>0.48333333333333334</v>
      </c>
      <c r="K35" s="9">
        <f t="shared" si="3"/>
        <v>0.64885496183206104</v>
      </c>
    </row>
    <row r="36" spans="1:11" x14ac:dyDescent="0.2">
      <c r="A36" s="7" t="s">
        <v>336</v>
      </c>
      <c r="B36" s="65">
        <v>105</v>
      </c>
      <c r="C36" s="34">
        <f>IF(B49=0, "-", B36/B49)</f>
        <v>0.12166859791425261</v>
      </c>
      <c r="D36" s="65">
        <v>18</v>
      </c>
      <c r="E36" s="9">
        <f>IF(D49=0, "-", D36/D49)</f>
        <v>2.5824964131994262E-2</v>
      </c>
      <c r="F36" s="81">
        <v>264</v>
      </c>
      <c r="G36" s="34">
        <f>IF(F49=0, "-", F36/F49)</f>
        <v>0.11325611325611326</v>
      </c>
      <c r="H36" s="65">
        <v>56</v>
      </c>
      <c r="I36" s="9">
        <f>IF(H49=0, "-", H36/H49)</f>
        <v>2.9978586723768737E-2</v>
      </c>
      <c r="J36" s="8">
        <f t="shared" si="2"/>
        <v>4.833333333333333</v>
      </c>
      <c r="K36" s="9">
        <f t="shared" si="3"/>
        <v>3.7142857142857144</v>
      </c>
    </row>
    <row r="37" spans="1:11" x14ac:dyDescent="0.2">
      <c r="A37" s="7" t="s">
        <v>337</v>
      </c>
      <c r="B37" s="65">
        <v>116</v>
      </c>
      <c r="C37" s="34">
        <f>IF(B49=0, "-", B37/B49)</f>
        <v>0.13441483198146004</v>
      </c>
      <c r="D37" s="65">
        <v>212</v>
      </c>
      <c r="E37" s="9">
        <f>IF(D49=0, "-", D37/D49)</f>
        <v>0.30416068866571017</v>
      </c>
      <c r="F37" s="81">
        <v>368</v>
      </c>
      <c r="G37" s="34">
        <f>IF(F49=0, "-", F37/F49)</f>
        <v>0.15787215787215786</v>
      </c>
      <c r="H37" s="65">
        <v>465</v>
      </c>
      <c r="I37" s="9">
        <f>IF(H49=0, "-", H37/H49)</f>
        <v>0.24892933618843682</v>
      </c>
      <c r="J37" s="8">
        <f t="shared" si="2"/>
        <v>-0.45283018867924529</v>
      </c>
      <c r="K37" s="9">
        <f t="shared" si="3"/>
        <v>-0.2086021505376344</v>
      </c>
    </row>
    <row r="38" spans="1:11" x14ac:dyDescent="0.2">
      <c r="A38" s="7" t="s">
        <v>338</v>
      </c>
      <c r="B38" s="65">
        <v>96</v>
      </c>
      <c r="C38" s="34">
        <f>IF(B49=0, "-", B38/B49)</f>
        <v>0.11123986095017381</v>
      </c>
      <c r="D38" s="65">
        <v>34</v>
      </c>
      <c r="E38" s="9">
        <f>IF(D49=0, "-", D38/D49)</f>
        <v>4.878048780487805E-2</v>
      </c>
      <c r="F38" s="81">
        <v>210</v>
      </c>
      <c r="G38" s="34">
        <f>IF(F49=0, "-", F38/F49)</f>
        <v>9.0090090090090086E-2</v>
      </c>
      <c r="H38" s="65">
        <v>95</v>
      </c>
      <c r="I38" s="9">
        <f>IF(H49=0, "-", H38/H49)</f>
        <v>5.0856531049250538E-2</v>
      </c>
      <c r="J38" s="8">
        <f t="shared" si="2"/>
        <v>1.8235294117647058</v>
      </c>
      <c r="K38" s="9">
        <f t="shared" si="3"/>
        <v>1.2105263157894737</v>
      </c>
    </row>
    <row r="39" spans="1:11" x14ac:dyDescent="0.2">
      <c r="A39" s="7" t="s">
        <v>339</v>
      </c>
      <c r="B39" s="65">
        <v>54</v>
      </c>
      <c r="C39" s="34">
        <f>IF(B49=0, "-", B39/B49)</f>
        <v>6.2572421784472768E-2</v>
      </c>
      <c r="D39" s="65">
        <v>94</v>
      </c>
      <c r="E39" s="9">
        <f>IF(D49=0, "-", D39/D49)</f>
        <v>0.13486370157819225</v>
      </c>
      <c r="F39" s="81">
        <v>158</v>
      </c>
      <c r="G39" s="34">
        <f>IF(F49=0, "-", F39/F49)</f>
        <v>6.7782067782067787E-2</v>
      </c>
      <c r="H39" s="65">
        <v>213</v>
      </c>
      <c r="I39" s="9">
        <f>IF(H49=0, "-", H39/H49)</f>
        <v>0.11402569593147752</v>
      </c>
      <c r="J39" s="8">
        <f t="shared" si="2"/>
        <v>-0.42553191489361702</v>
      </c>
      <c r="K39" s="9">
        <f t="shared" si="3"/>
        <v>-0.25821596244131456</v>
      </c>
    </row>
    <row r="40" spans="1:11" x14ac:dyDescent="0.2">
      <c r="A40" s="7" t="s">
        <v>340</v>
      </c>
      <c r="B40" s="65">
        <v>1</v>
      </c>
      <c r="C40" s="34">
        <f>IF(B49=0, "-", B40/B49)</f>
        <v>1.1587485515643105E-3</v>
      </c>
      <c r="D40" s="65">
        <v>0</v>
      </c>
      <c r="E40" s="9">
        <f>IF(D49=0, "-", D40/D49)</f>
        <v>0</v>
      </c>
      <c r="F40" s="81">
        <v>3</v>
      </c>
      <c r="G40" s="34">
        <f>IF(F49=0, "-", F40/F49)</f>
        <v>1.287001287001287E-3</v>
      </c>
      <c r="H40" s="65">
        <v>0</v>
      </c>
      <c r="I40" s="9">
        <f>IF(H49=0, "-", H40/H49)</f>
        <v>0</v>
      </c>
      <c r="J40" s="8" t="str">
        <f t="shared" si="2"/>
        <v>-</v>
      </c>
      <c r="K40" s="9" t="str">
        <f t="shared" si="3"/>
        <v>-</v>
      </c>
    </row>
    <row r="41" spans="1:11" x14ac:dyDescent="0.2">
      <c r="A41" s="7" t="s">
        <v>341</v>
      </c>
      <c r="B41" s="65">
        <v>0</v>
      </c>
      <c r="C41" s="34">
        <f>IF(B49=0, "-", B41/B49)</f>
        <v>0</v>
      </c>
      <c r="D41" s="65">
        <v>4</v>
      </c>
      <c r="E41" s="9">
        <f>IF(D49=0, "-", D41/D49)</f>
        <v>5.7388809182209472E-3</v>
      </c>
      <c r="F41" s="81">
        <v>0</v>
      </c>
      <c r="G41" s="34">
        <f>IF(F49=0, "-", F41/F49)</f>
        <v>0</v>
      </c>
      <c r="H41" s="65">
        <v>15</v>
      </c>
      <c r="I41" s="9">
        <f>IF(H49=0, "-", H41/H49)</f>
        <v>8.0299785867237686E-3</v>
      </c>
      <c r="J41" s="8">
        <f t="shared" si="2"/>
        <v>-1</v>
      </c>
      <c r="K41" s="9">
        <f t="shared" si="3"/>
        <v>-1</v>
      </c>
    </row>
    <row r="42" spans="1:11" x14ac:dyDescent="0.2">
      <c r="A42" s="7" t="s">
        <v>342</v>
      </c>
      <c r="B42" s="65">
        <v>12</v>
      </c>
      <c r="C42" s="34">
        <f>IF(B49=0, "-", B42/B49)</f>
        <v>1.3904982618771726E-2</v>
      </c>
      <c r="D42" s="65">
        <v>0</v>
      </c>
      <c r="E42" s="9">
        <f>IF(D49=0, "-", D42/D49)</f>
        <v>0</v>
      </c>
      <c r="F42" s="81">
        <v>54</v>
      </c>
      <c r="G42" s="34">
        <f>IF(F49=0, "-", F42/F49)</f>
        <v>2.3166023166023165E-2</v>
      </c>
      <c r="H42" s="65">
        <v>0</v>
      </c>
      <c r="I42" s="9">
        <f>IF(H49=0, "-", H42/H49)</f>
        <v>0</v>
      </c>
      <c r="J42" s="8" t="str">
        <f t="shared" si="2"/>
        <v>-</v>
      </c>
      <c r="K42" s="9" t="str">
        <f t="shared" si="3"/>
        <v>-</v>
      </c>
    </row>
    <row r="43" spans="1:11" x14ac:dyDescent="0.2">
      <c r="A43" s="7" t="s">
        <v>343</v>
      </c>
      <c r="B43" s="65">
        <v>67</v>
      </c>
      <c r="C43" s="34">
        <f>IF(B49=0, "-", B43/B49)</f>
        <v>7.7636152954808801E-2</v>
      </c>
      <c r="D43" s="65">
        <v>56</v>
      </c>
      <c r="E43" s="9">
        <f>IF(D49=0, "-", D43/D49)</f>
        <v>8.0344332855093251E-2</v>
      </c>
      <c r="F43" s="81">
        <v>203</v>
      </c>
      <c r="G43" s="34">
        <f>IF(F49=0, "-", F43/F49)</f>
        <v>8.7087087087087081E-2</v>
      </c>
      <c r="H43" s="65">
        <v>168</v>
      </c>
      <c r="I43" s="9">
        <f>IF(H49=0, "-", H43/H49)</f>
        <v>8.9935760171306209E-2</v>
      </c>
      <c r="J43" s="8">
        <f t="shared" si="2"/>
        <v>0.19642857142857142</v>
      </c>
      <c r="K43" s="9">
        <f t="shared" si="3"/>
        <v>0.20833333333333334</v>
      </c>
    </row>
    <row r="44" spans="1:11" x14ac:dyDescent="0.2">
      <c r="A44" s="7" t="s">
        <v>344</v>
      </c>
      <c r="B44" s="65">
        <v>3</v>
      </c>
      <c r="C44" s="34">
        <f>IF(B49=0, "-", B44/B49)</f>
        <v>3.4762456546929316E-3</v>
      </c>
      <c r="D44" s="65">
        <v>2</v>
      </c>
      <c r="E44" s="9">
        <f>IF(D49=0, "-", D44/D49)</f>
        <v>2.8694404591104736E-3</v>
      </c>
      <c r="F44" s="81">
        <v>7</v>
      </c>
      <c r="G44" s="34">
        <f>IF(F49=0, "-", F44/F49)</f>
        <v>3.003003003003003E-3</v>
      </c>
      <c r="H44" s="65">
        <v>11</v>
      </c>
      <c r="I44" s="9">
        <f>IF(H49=0, "-", H44/H49)</f>
        <v>5.8886509635974306E-3</v>
      </c>
      <c r="J44" s="8">
        <f t="shared" si="2"/>
        <v>0.5</v>
      </c>
      <c r="K44" s="9">
        <f t="shared" si="3"/>
        <v>-0.36363636363636365</v>
      </c>
    </row>
    <row r="45" spans="1:11" x14ac:dyDescent="0.2">
      <c r="A45" s="7" t="s">
        <v>345</v>
      </c>
      <c r="B45" s="65">
        <v>26</v>
      </c>
      <c r="C45" s="34">
        <f>IF(B49=0, "-", B45/B49)</f>
        <v>3.0127462340672075E-2</v>
      </c>
      <c r="D45" s="65">
        <v>27</v>
      </c>
      <c r="E45" s="9">
        <f>IF(D49=0, "-", D45/D49)</f>
        <v>3.8737446197991389E-2</v>
      </c>
      <c r="F45" s="81">
        <v>90</v>
      </c>
      <c r="G45" s="34">
        <f>IF(F49=0, "-", F45/F49)</f>
        <v>3.8610038610038609E-2</v>
      </c>
      <c r="H45" s="65">
        <v>98</v>
      </c>
      <c r="I45" s="9">
        <f>IF(H49=0, "-", H45/H49)</f>
        <v>5.246252676659529E-2</v>
      </c>
      <c r="J45" s="8">
        <f t="shared" si="2"/>
        <v>-3.7037037037037035E-2</v>
      </c>
      <c r="K45" s="9">
        <f t="shared" si="3"/>
        <v>-8.1632653061224483E-2</v>
      </c>
    </row>
    <row r="46" spans="1:11" x14ac:dyDescent="0.2">
      <c r="A46" s="7" t="s">
        <v>346</v>
      </c>
      <c r="B46" s="65">
        <v>69</v>
      </c>
      <c r="C46" s="34">
        <f>IF(B49=0, "-", B46/B49)</f>
        <v>7.9953650057937434E-2</v>
      </c>
      <c r="D46" s="65">
        <v>47</v>
      </c>
      <c r="E46" s="9">
        <f>IF(D49=0, "-", D46/D49)</f>
        <v>6.7431850789096123E-2</v>
      </c>
      <c r="F46" s="81">
        <v>157</v>
      </c>
      <c r="G46" s="34">
        <f>IF(F49=0, "-", F46/F49)</f>
        <v>6.7353067353067356E-2</v>
      </c>
      <c r="H46" s="65">
        <v>132</v>
      </c>
      <c r="I46" s="9">
        <f>IF(H49=0, "-", H46/H49)</f>
        <v>7.0663811563169171E-2</v>
      </c>
      <c r="J46" s="8">
        <f t="shared" si="2"/>
        <v>0.46808510638297873</v>
      </c>
      <c r="K46" s="9">
        <f t="shared" si="3"/>
        <v>0.18939393939393939</v>
      </c>
    </row>
    <row r="47" spans="1:11" x14ac:dyDescent="0.2">
      <c r="A47" s="7" t="s">
        <v>347</v>
      </c>
      <c r="B47" s="65">
        <v>18</v>
      </c>
      <c r="C47" s="34">
        <f>IF(B49=0, "-", B47/B49)</f>
        <v>2.085747392815759E-2</v>
      </c>
      <c r="D47" s="65">
        <v>0</v>
      </c>
      <c r="E47" s="9">
        <f>IF(D49=0, "-", D47/D49)</f>
        <v>0</v>
      </c>
      <c r="F47" s="81">
        <v>41</v>
      </c>
      <c r="G47" s="34">
        <f>IF(F49=0, "-", F47/F49)</f>
        <v>1.758901758901759E-2</v>
      </c>
      <c r="H47" s="65">
        <v>0</v>
      </c>
      <c r="I47" s="9">
        <f>IF(H49=0, "-", H47/H49)</f>
        <v>0</v>
      </c>
      <c r="J47" s="8" t="str">
        <f t="shared" si="2"/>
        <v>-</v>
      </c>
      <c r="K47" s="9" t="str">
        <f t="shared" si="3"/>
        <v>-</v>
      </c>
    </row>
    <row r="48" spans="1:11" x14ac:dyDescent="0.2">
      <c r="A48" s="2"/>
      <c r="B48" s="68"/>
      <c r="C48" s="33"/>
      <c r="D48" s="68"/>
      <c r="E48" s="6"/>
      <c r="F48" s="82"/>
      <c r="G48" s="33"/>
      <c r="H48" s="68"/>
      <c r="I48" s="6"/>
      <c r="J48" s="5"/>
      <c r="K48" s="6"/>
    </row>
    <row r="49" spans="1:11" s="43" customFormat="1" x14ac:dyDescent="0.2">
      <c r="A49" s="162" t="s">
        <v>564</v>
      </c>
      <c r="B49" s="71">
        <f>SUM(B29:B48)</f>
        <v>863</v>
      </c>
      <c r="C49" s="40">
        <f>B49/6389</f>
        <v>0.13507591172327438</v>
      </c>
      <c r="D49" s="71">
        <f>SUM(D29:D48)</f>
        <v>697</v>
      </c>
      <c r="E49" s="41">
        <f>D49/4991</f>
        <v>0.13965137247044682</v>
      </c>
      <c r="F49" s="77">
        <f>SUM(F29:F48)</f>
        <v>2331</v>
      </c>
      <c r="G49" s="42">
        <f>F49/17010</f>
        <v>0.13703703703703704</v>
      </c>
      <c r="H49" s="71">
        <f>SUM(H29:H48)</f>
        <v>1868</v>
      </c>
      <c r="I49" s="41">
        <f>H49/14607</f>
        <v>0.12788389128500033</v>
      </c>
      <c r="J49" s="37">
        <f>IF(D49=0, "-", IF((B49-D49)/D49&lt;10, (B49-D49)/D49, "&gt;999%"))</f>
        <v>0.23816355810616929</v>
      </c>
      <c r="K49" s="38">
        <f>IF(H49=0, "-", IF((F49-H49)/H49&lt;10, (F49-H49)/H49, "&gt;999%"))</f>
        <v>0.24785867237687367</v>
      </c>
    </row>
    <row r="50" spans="1:11" x14ac:dyDescent="0.2">
      <c r="B50" s="83"/>
      <c r="D50" s="83"/>
      <c r="F50" s="83"/>
      <c r="H50" s="83"/>
    </row>
    <row r="51" spans="1:11" x14ac:dyDescent="0.2">
      <c r="A51" s="163" t="s">
        <v>145</v>
      </c>
      <c r="B51" s="61" t="s">
        <v>12</v>
      </c>
      <c r="C51" s="62" t="s">
        <v>13</v>
      </c>
      <c r="D51" s="61" t="s">
        <v>12</v>
      </c>
      <c r="E51" s="63" t="s">
        <v>13</v>
      </c>
      <c r="F51" s="62" t="s">
        <v>12</v>
      </c>
      <c r="G51" s="62" t="s">
        <v>13</v>
      </c>
      <c r="H51" s="61" t="s">
        <v>12</v>
      </c>
      <c r="I51" s="63" t="s">
        <v>13</v>
      </c>
      <c r="J51" s="61"/>
      <c r="K51" s="63"/>
    </row>
    <row r="52" spans="1:11" x14ac:dyDescent="0.2">
      <c r="A52" s="7" t="s">
        <v>348</v>
      </c>
      <c r="B52" s="65">
        <v>1</v>
      </c>
      <c r="C52" s="34">
        <f>IF(B62=0, "-", B52/B62)</f>
        <v>1.1494252873563218E-2</v>
      </c>
      <c r="D52" s="65">
        <v>2</v>
      </c>
      <c r="E52" s="9">
        <f>IF(D62=0, "-", D52/D62)</f>
        <v>4.0816326530612242E-2</v>
      </c>
      <c r="F52" s="81">
        <v>12</v>
      </c>
      <c r="G52" s="34">
        <f>IF(F62=0, "-", F52/F62)</f>
        <v>5.4794520547945202E-2</v>
      </c>
      <c r="H52" s="65">
        <v>12</v>
      </c>
      <c r="I52" s="9">
        <f>IF(H62=0, "-", H52/H62)</f>
        <v>8.0536912751677847E-2</v>
      </c>
      <c r="J52" s="8">
        <f t="shared" ref="J52:J60" si="4">IF(D52=0, "-", IF((B52-D52)/D52&lt;10, (B52-D52)/D52, "&gt;999%"))</f>
        <v>-0.5</v>
      </c>
      <c r="K52" s="9">
        <f t="shared" ref="K52:K60" si="5">IF(H52=0, "-", IF((F52-H52)/H52&lt;10, (F52-H52)/H52, "&gt;999%"))</f>
        <v>0</v>
      </c>
    </row>
    <row r="53" spans="1:11" x14ac:dyDescent="0.2">
      <c r="A53" s="7" t="s">
        <v>349</v>
      </c>
      <c r="B53" s="65">
        <v>41</v>
      </c>
      <c r="C53" s="34">
        <f>IF(B62=0, "-", B53/B62)</f>
        <v>0.47126436781609193</v>
      </c>
      <c r="D53" s="65">
        <v>10</v>
      </c>
      <c r="E53" s="9">
        <f>IF(D62=0, "-", D53/D62)</f>
        <v>0.20408163265306123</v>
      </c>
      <c r="F53" s="81">
        <v>73</v>
      </c>
      <c r="G53" s="34">
        <f>IF(F62=0, "-", F53/F62)</f>
        <v>0.33333333333333331</v>
      </c>
      <c r="H53" s="65">
        <v>27</v>
      </c>
      <c r="I53" s="9">
        <f>IF(H62=0, "-", H53/H62)</f>
        <v>0.18120805369127516</v>
      </c>
      <c r="J53" s="8">
        <f t="shared" si="4"/>
        <v>3.1</v>
      </c>
      <c r="K53" s="9">
        <f t="shared" si="5"/>
        <v>1.7037037037037037</v>
      </c>
    </row>
    <row r="54" spans="1:11" x14ac:dyDescent="0.2">
      <c r="A54" s="7" t="s">
        <v>350</v>
      </c>
      <c r="B54" s="65">
        <v>6</v>
      </c>
      <c r="C54" s="34">
        <f>IF(B62=0, "-", B54/B62)</f>
        <v>6.8965517241379309E-2</v>
      </c>
      <c r="D54" s="65">
        <v>1</v>
      </c>
      <c r="E54" s="9">
        <f>IF(D62=0, "-", D54/D62)</f>
        <v>2.0408163265306121E-2</v>
      </c>
      <c r="F54" s="81">
        <v>19</v>
      </c>
      <c r="G54" s="34">
        <f>IF(F62=0, "-", F54/F62)</f>
        <v>8.6757990867579904E-2</v>
      </c>
      <c r="H54" s="65">
        <v>17</v>
      </c>
      <c r="I54" s="9">
        <f>IF(H62=0, "-", H54/H62)</f>
        <v>0.11409395973154363</v>
      </c>
      <c r="J54" s="8">
        <f t="shared" si="4"/>
        <v>5</v>
      </c>
      <c r="K54" s="9">
        <f t="shared" si="5"/>
        <v>0.11764705882352941</v>
      </c>
    </row>
    <row r="55" spans="1:11" x14ac:dyDescent="0.2">
      <c r="A55" s="7" t="s">
        <v>351</v>
      </c>
      <c r="B55" s="65">
        <v>4</v>
      </c>
      <c r="C55" s="34">
        <f>IF(B62=0, "-", B55/B62)</f>
        <v>4.5977011494252873E-2</v>
      </c>
      <c r="D55" s="65">
        <v>0</v>
      </c>
      <c r="E55" s="9">
        <f>IF(D62=0, "-", D55/D62)</f>
        <v>0</v>
      </c>
      <c r="F55" s="81">
        <v>8</v>
      </c>
      <c r="G55" s="34">
        <f>IF(F62=0, "-", F55/F62)</f>
        <v>3.6529680365296802E-2</v>
      </c>
      <c r="H55" s="65">
        <v>9</v>
      </c>
      <c r="I55" s="9">
        <f>IF(H62=0, "-", H55/H62)</f>
        <v>6.0402684563758392E-2</v>
      </c>
      <c r="J55" s="8" t="str">
        <f t="shared" si="4"/>
        <v>-</v>
      </c>
      <c r="K55" s="9">
        <f t="shared" si="5"/>
        <v>-0.1111111111111111</v>
      </c>
    </row>
    <row r="56" spans="1:11" x14ac:dyDescent="0.2">
      <c r="A56" s="7" t="s">
        <v>352</v>
      </c>
      <c r="B56" s="65">
        <v>0</v>
      </c>
      <c r="C56" s="34">
        <f>IF(B62=0, "-", B56/B62)</f>
        <v>0</v>
      </c>
      <c r="D56" s="65">
        <v>4</v>
      </c>
      <c r="E56" s="9">
        <f>IF(D62=0, "-", D56/D62)</f>
        <v>8.1632653061224483E-2</v>
      </c>
      <c r="F56" s="81">
        <v>3</v>
      </c>
      <c r="G56" s="34">
        <f>IF(F62=0, "-", F56/F62)</f>
        <v>1.3698630136986301E-2</v>
      </c>
      <c r="H56" s="65">
        <v>6</v>
      </c>
      <c r="I56" s="9">
        <f>IF(H62=0, "-", H56/H62)</f>
        <v>4.0268456375838924E-2</v>
      </c>
      <c r="J56" s="8">
        <f t="shared" si="4"/>
        <v>-1</v>
      </c>
      <c r="K56" s="9">
        <f t="shared" si="5"/>
        <v>-0.5</v>
      </c>
    </row>
    <row r="57" spans="1:11" x14ac:dyDescent="0.2">
      <c r="A57" s="7" t="s">
        <v>353</v>
      </c>
      <c r="B57" s="65">
        <v>8</v>
      </c>
      <c r="C57" s="34">
        <f>IF(B62=0, "-", B57/B62)</f>
        <v>9.1954022988505746E-2</v>
      </c>
      <c r="D57" s="65">
        <v>4</v>
      </c>
      <c r="E57" s="9">
        <f>IF(D62=0, "-", D57/D62)</f>
        <v>8.1632653061224483E-2</v>
      </c>
      <c r="F57" s="81">
        <v>16</v>
      </c>
      <c r="G57" s="34">
        <f>IF(F62=0, "-", F57/F62)</f>
        <v>7.3059360730593603E-2</v>
      </c>
      <c r="H57" s="65">
        <v>11</v>
      </c>
      <c r="I57" s="9">
        <f>IF(H62=0, "-", H57/H62)</f>
        <v>7.3825503355704702E-2</v>
      </c>
      <c r="J57" s="8">
        <f t="shared" si="4"/>
        <v>1</v>
      </c>
      <c r="K57" s="9">
        <f t="shared" si="5"/>
        <v>0.45454545454545453</v>
      </c>
    </row>
    <row r="58" spans="1:11" x14ac:dyDescent="0.2">
      <c r="A58" s="7" t="s">
        <v>354</v>
      </c>
      <c r="B58" s="65">
        <v>1</v>
      </c>
      <c r="C58" s="34">
        <f>IF(B62=0, "-", B58/B62)</f>
        <v>1.1494252873563218E-2</v>
      </c>
      <c r="D58" s="65">
        <v>15</v>
      </c>
      <c r="E58" s="9">
        <f>IF(D62=0, "-", D58/D62)</f>
        <v>0.30612244897959184</v>
      </c>
      <c r="F58" s="81">
        <v>26</v>
      </c>
      <c r="G58" s="34">
        <f>IF(F62=0, "-", F58/F62)</f>
        <v>0.11872146118721461</v>
      </c>
      <c r="H58" s="65">
        <v>33</v>
      </c>
      <c r="I58" s="9">
        <f>IF(H62=0, "-", H58/H62)</f>
        <v>0.22147651006711411</v>
      </c>
      <c r="J58" s="8">
        <f t="shared" si="4"/>
        <v>-0.93333333333333335</v>
      </c>
      <c r="K58" s="9">
        <f t="shared" si="5"/>
        <v>-0.21212121212121213</v>
      </c>
    </row>
    <row r="59" spans="1:11" x14ac:dyDescent="0.2">
      <c r="A59" s="7" t="s">
        <v>355</v>
      </c>
      <c r="B59" s="65">
        <v>6</v>
      </c>
      <c r="C59" s="34">
        <f>IF(B62=0, "-", B59/B62)</f>
        <v>6.8965517241379309E-2</v>
      </c>
      <c r="D59" s="65">
        <v>1</v>
      </c>
      <c r="E59" s="9">
        <f>IF(D62=0, "-", D59/D62)</f>
        <v>2.0408163265306121E-2</v>
      </c>
      <c r="F59" s="81">
        <v>10</v>
      </c>
      <c r="G59" s="34">
        <f>IF(F62=0, "-", F59/F62)</f>
        <v>4.5662100456621002E-2</v>
      </c>
      <c r="H59" s="65">
        <v>7</v>
      </c>
      <c r="I59" s="9">
        <f>IF(H62=0, "-", H59/H62)</f>
        <v>4.6979865771812082E-2</v>
      </c>
      <c r="J59" s="8">
        <f t="shared" si="4"/>
        <v>5</v>
      </c>
      <c r="K59" s="9">
        <f t="shared" si="5"/>
        <v>0.42857142857142855</v>
      </c>
    </row>
    <row r="60" spans="1:11" x14ac:dyDescent="0.2">
      <c r="A60" s="7" t="s">
        <v>356</v>
      </c>
      <c r="B60" s="65">
        <v>20</v>
      </c>
      <c r="C60" s="34">
        <f>IF(B62=0, "-", B60/B62)</f>
        <v>0.22988505747126436</v>
      </c>
      <c r="D60" s="65">
        <v>12</v>
      </c>
      <c r="E60" s="9">
        <f>IF(D62=0, "-", D60/D62)</f>
        <v>0.24489795918367346</v>
      </c>
      <c r="F60" s="81">
        <v>52</v>
      </c>
      <c r="G60" s="34">
        <f>IF(F62=0, "-", F60/F62)</f>
        <v>0.23744292237442921</v>
      </c>
      <c r="H60" s="65">
        <v>27</v>
      </c>
      <c r="I60" s="9">
        <f>IF(H62=0, "-", H60/H62)</f>
        <v>0.18120805369127516</v>
      </c>
      <c r="J60" s="8">
        <f t="shared" si="4"/>
        <v>0.66666666666666663</v>
      </c>
      <c r="K60" s="9">
        <f t="shared" si="5"/>
        <v>0.92592592592592593</v>
      </c>
    </row>
    <row r="61" spans="1:11" x14ac:dyDescent="0.2">
      <c r="A61" s="2"/>
      <c r="B61" s="68"/>
      <c r="C61" s="33"/>
      <c r="D61" s="68"/>
      <c r="E61" s="6"/>
      <c r="F61" s="82"/>
      <c r="G61" s="33"/>
      <c r="H61" s="68"/>
      <c r="I61" s="6"/>
      <c r="J61" s="5"/>
      <c r="K61" s="6"/>
    </row>
    <row r="62" spans="1:11" s="43" customFormat="1" x14ac:dyDescent="0.2">
      <c r="A62" s="162" t="s">
        <v>563</v>
      </c>
      <c r="B62" s="71">
        <f>SUM(B52:B61)</f>
        <v>87</v>
      </c>
      <c r="C62" s="40">
        <f>B62/6389</f>
        <v>1.3617154484269839E-2</v>
      </c>
      <c r="D62" s="71">
        <f>SUM(D52:D61)</f>
        <v>49</v>
      </c>
      <c r="E62" s="41">
        <f>D62/4991</f>
        <v>9.8176718092566617E-3</v>
      </c>
      <c r="F62" s="77">
        <f>SUM(F52:F61)</f>
        <v>219</v>
      </c>
      <c r="G62" s="42">
        <f>F62/17010</f>
        <v>1.2874779541446208E-2</v>
      </c>
      <c r="H62" s="71">
        <f>SUM(H52:H61)</f>
        <v>149</v>
      </c>
      <c r="I62" s="41">
        <f>H62/14607</f>
        <v>1.0200588758814267E-2</v>
      </c>
      <c r="J62" s="37">
        <f>IF(D62=0, "-", IF((B62-D62)/D62&lt;10, (B62-D62)/D62, "&gt;999%"))</f>
        <v>0.77551020408163263</v>
      </c>
      <c r="K62" s="38">
        <f>IF(H62=0, "-", IF((F62-H62)/H62&lt;10, (F62-H62)/H62, "&gt;999%"))</f>
        <v>0.46979865771812079</v>
      </c>
    </row>
    <row r="63" spans="1:11" x14ac:dyDescent="0.2">
      <c r="B63" s="83"/>
      <c r="D63" s="83"/>
      <c r="F63" s="83"/>
      <c r="H63" s="83"/>
    </row>
    <row r="64" spans="1:11" s="43" customFormat="1" x14ac:dyDescent="0.2">
      <c r="A64" s="162" t="s">
        <v>562</v>
      </c>
      <c r="B64" s="71">
        <v>950</v>
      </c>
      <c r="C64" s="40">
        <f>B64/6389</f>
        <v>0.14869306620754422</v>
      </c>
      <c r="D64" s="71">
        <v>746</v>
      </c>
      <c r="E64" s="41">
        <f>D64/4991</f>
        <v>0.14946904427970348</v>
      </c>
      <c r="F64" s="77">
        <v>2550</v>
      </c>
      <c r="G64" s="42">
        <f>F64/17010</f>
        <v>0.14991181657848324</v>
      </c>
      <c r="H64" s="71">
        <v>2017</v>
      </c>
      <c r="I64" s="41">
        <f>H64/14607</f>
        <v>0.1380844800438146</v>
      </c>
      <c r="J64" s="37">
        <f>IF(D64=0, "-", IF((B64-D64)/D64&lt;10, (B64-D64)/D64, "&gt;999%"))</f>
        <v>0.27345844504021449</v>
      </c>
      <c r="K64" s="38">
        <f>IF(H64=0, "-", IF((F64-H64)/H64&lt;10, (F64-H64)/H64, "&gt;999%"))</f>
        <v>0.26425384234010907</v>
      </c>
    </row>
    <row r="65" spans="1:11" x14ac:dyDescent="0.2">
      <c r="B65" s="83"/>
      <c r="D65" s="83"/>
      <c r="F65" s="83"/>
      <c r="H65" s="83"/>
    </row>
    <row r="66" spans="1:11" ht="15.75" x14ac:dyDescent="0.25">
      <c r="A66" s="164" t="s">
        <v>115</v>
      </c>
      <c r="B66" s="196" t="s">
        <v>1</v>
      </c>
      <c r="C66" s="200"/>
      <c r="D66" s="200"/>
      <c r="E66" s="197"/>
      <c r="F66" s="196" t="s">
        <v>14</v>
      </c>
      <c r="G66" s="200"/>
      <c r="H66" s="200"/>
      <c r="I66" s="197"/>
      <c r="J66" s="196" t="s">
        <v>15</v>
      </c>
      <c r="K66" s="197"/>
    </row>
    <row r="67" spans="1:11" x14ac:dyDescent="0.2">
      <c r="A67" s="22"/>
      <c r="B67" s="196">
        <f>VALUE(RIGHT($B$2, 4))</f>
        <v>2021</v>
      </c>
      <c r="C67" s="197"/>
      <c r="D67" s="196">
        <f>B67-1</f>
        <v>2020</v>
      </c>
      <c r="E67" s="204"/>
      <c r="F67" s="196">
        <f>B67</f>
        <v>2021</v>
      </c>
      <c r="G67" s="204"/>
      <c r="H67" s="196">
        <f>D67</f>
        <v>2020</v>
      </c>
      <c r="I67" s="204"/>
      <c r="J67" s="140" t="s">
        <v>4</v>
      </c>
      <c r="K67" s="141" t="s">
        <v>2</v>
      </c>
    </row>
    <row r="68" spans="1:11" x14ac:dyDescent="0.2">
      <c r="A68" s="163" t="s">
        <v>146</v>
      </c>
      <c r="B68" s="61" t="s">
        <v>12</v>
      </c>
      <c r="C68" s="62" t="s">
        <v>13</v>
      </c>
      <c r="D68" s="61" t="s">
        <v>12</v>
      </c>
      <c r="E68" s="63" t="s">
        <v>13</v>
      </c>
      <c r="F68" s="62" t="s">
        <v>12</v>
      </c>
      <c r="G68" s="62" t="s">
        <v>13</v>
      </c>
      <c r="H68" s="61" t="s">
        <v>12</v>
      </c>
      <c r="I68" s="63" t="s">
        <v>13</v>
      </c>
      <c r="J68" s="61"/>
      <c r="K68" s="63"/>
    </row>
    <row r="69" spans="1:11" x14ac:dyDescent="0.2">
      <c r="A69" s="7" t="s">
        <v>357</v>
      </c>
      <c r="B69" s="65">
        <v>1</v>
      </c>
      <c r="C69" s="34">
        <f>IF(B91=0, "-", B69/B91)</f>
        <v>9.6246390760346492E-4</v>
      </c>
      <c r="D69" s="65">
        <v>0</v>
      </c>
      <c r="E69" s="9">
        <f>IF(D91=0, "-", D69/D91)</f>
        <v>0</v>
      </c>
      <c r="F69" s="81">
        <v>1</v>
      </c>
      <c r="G69" s="34">
        <f>IF(F91=0, "-", F69/F91)</f>
        <v>3.5752592062924561E-4</v>
      </c>
      <c r="H69" s="65">
        <v>0</v>
      </c>
      <c r="I69" s="9">
        <f>IF(H91=0, "-", H69/H91)</f>
        <v>0</v>
      </c>
      <c r="J69" s="8" t="str">
        <f t="shared" ref="J69:J89" si="6">IF(D69=0, "-", IF((B69-D69)/D69&lt;10, (B69-D69)/D69, "&gt;999%"))</f>
        <v>-</v>
      </c>
      <c r="K69" s="9" t="str">
        <f t="shared" ref="K69:K89" si="7">IF(H69=0, "-", IF((F69-H69)/H69&lt;10, (F69-H69)/H69, "&gt;999%"))</f>
        <v>-</v>
      </c>
    </row>
    <row r="70" spans="1:11" x14ac:dyDescent="0.2">
      <c r="A70" s="7" t="s">
        <v>358</v>
      </c>
      <c r="B70" s="65">
        <v>20</v>
      </c>
      <c r="C70" s="34">
        <f>IF(B91=0, "-", B70/B91)</f>
        <v>1.9249278152069296E-2</v>
      </c>
      <c r="D70" s="65">
        <v>10</v>
      </c>
      <c r="E70" s="9">
        <f>IF(D91=0, "-", D70/D91)</f>
        <v>1.1074197120708749E-2</v>
      </c>
      <c r="F70" s="81">
        <v>70</v>
      </c>
      <c r="G70" s="34">
        <f>IF(F91=0, "-", F70/F91)</f>
        <v>2.5026814444047193E-2</v>
      </c>
      <c r="H70" s="65">
        <v>53</v>
      </c>
      <c r="I70" s="9">
        <f>IF(H91=0, "-", H70/H91)</f>
        <v>2.0711215318483783E-2</v>
      </c>
      <c r="J70" s="8">
        <f t="shared" si="6"/>
        <v>1</v>
      </c>
      <c r="K70" s="9">
        <f t="shared" si="7"/>
        <v>0.32075471698113206</v>
      </c>
    </row>
    <row r="71" spans="1:11" x14ac:dyDescent="0.2">
      <c r="A71" s="7" t="s">
        <v>359</v>
      </c>
      <c r="B71" s="65">
        <v>1</v>
      </c>
      <c r="C71" s="34">
        <f>IF(B91=0, "-", B71/B91)</f>
        <v>9.6246390760346492E-4</v>
      </c>
      <c r="D71" s="65">
        <v>4</v>
      </c>
      <c r="E71" s="9">
        <f>IF(D91=0, "-", D71/D91)</f>
        <v>4.4296788482834993E-3</v>
      </c>
      <c r="F71" s="81">
        <v>12</v>
      </c>
      <c r="G71" s="34">
        <f>IF(F91=0, "-", F71/F91)</f>
        <v>4.2903110475509473E-3</v>
      </c>
      <c r="H71" s="65">
        <v>11</v>
      </c>
      <c r="I71" s="9">
        <f>IF(H91=0, "-", H71/H91)</f>
        <v>4.2985541227041815E-3</v>
      </c>
      <c r="J71" s="8">
        <f t="shared" si="6"/>
        <v>-0.75</v>
      </c>
      <c r="K71" s="9">
        <f t="shared" si="7"/>
        <v>9.0909090909090912E-2</v>
      </c>
    </row>
    <row r="72" spans="1:11" x14ac:dyDescent="0.2">
      <c r="A72" s="7" t="s">
        <v>360</v>
      </c>
      <c r="B72" s="65">
        <v>0</v>
      </c>
      <c r="C72" s="34">
        <f>IF(B91=0, "-", B72/B91)</f>
        <v>0</v>
      </c>
      <c r="D72" s="65">
        <v>46</v>
      </c>
      <c r="E72" s="9">
        <f>IF(D91=0, "-", D72/D91)</f>
        <v>5.0941306755260242E-2</v>
      </c>
      <c r="F72" s="81">
        <v>0</v>
      </c>
      <c r="G72" s="34">
        <f>IF(F91=0, "-", F72/F91)</f>
        <v>0</v>
      </c>
      <c r="H72" s="65">
        <v>61</v>
      </c>
      <c r="I72" s="9">
        <f>IF(H91=0, "-", H72/H91)</f>
        <v>2.3837436498632278E-2</v>
      </c>
      <c r="J72" s="8">
        <f t="shared" si="6"/>
        <v>-1</v>
      </c>
      <c r="K72" s="9">
        <f t="shared" si="7"/>
        <v>-1</v>
      </c>
    </row>
    <row r="73" spans="1:11" x14ac:dyDescent="0.2">
      <c r="A73" s="7" t="s">
        <v>361</v>
      </c>
      <c r="B73" s="65">
        <v>68</v>
      </c>
      <c r="C73" s="34">
        <f>IF(B91=0, "-", B73/B91)</f>
        <v>6.5447545717035607E-2</v>
      </c>
      <c r="D73" s="65">
        <v>32</v>
      </c>
      <c r="E73" s="9">
        <f>IF(D91=0, "-", D73/D91)</f>
        <v>3.5437430786267994E-2</v>
      </c>
      <c r="F73" s="81">
        <v>137</v>
      </c>
      <c r="G73" s="34">
        <f>IF(F91=0, "-", F73/F91)</f>
        <v>4.8981051126206647E-2</v>
      </c>
      <c r="H73" s="65">
        <v>146</v>
      </c>
      <c r="I73" s="9">
        <f>IF(H91=0, "-", H73/H91)</f>
        <v>5.7053536537710045E-2</v>
      </c>
      <c r="J73" s="8">
        <f t="shared" si="6"/>
        <v>1.125</v>
      </c>
      <c r="K73" s="9">
        <f t="shared" si="7"/>
        <v>-6.1643835616438353E-2</v>
      </c>
    </row>
    <row r="74" spans="1:11" x14ac:dyDescent="0.2">
      <c r="A74" s="7" t="s">
        <v>362</v>
      </c>
      <c r="B74" s="65">
        <v>25</v>
      </c>
      <c r="C74" s="34">
        <f>IF(B91=0, "-", B74/B91)</f>
        <v>2.406159769008662E-2</v>
      </c>
      <c r="D74" s="65">
        <v>57</v>
      </c>
      <c r="E74" s="9">
        <f>IF(D91=0, "-", D74/D91)</f>
        <v>6.3122923588039864E-2</v>
      </c>
      <c r="F74" s="81">
        <v>129</v>
      </c>
      <c r="G74" s="34">
        <f>IF(F91=0, "-", F74/F91)</f>
        <v>4.6120843761172682E-2</v>
      </c>
      <c r="H74" s="65">
        <v>189</v>
      </c>
      <c r="I74" s="9">
        <f>IF(H91=0, "-", H74/H91)</f>
        <v>7.3856975381008202E-2</v>
      </c>
      <c r="J74" s="8">
        <f t="shared" si="6"/>
        <v>-0.56140350877192979</v>
      </c>
      <c r="K74" s="9">
        <f t="shared" si="7"/>
        <v>-0.31746031746031744</v>
      </c>
    </row>
    <row r="75" spans="1:11" x14ac:dyDescent="0.2">
      <c r="A75" s="7" t="s">
        <v>363</v>
      </c>
      <c r="B75" s="65">
        <v>9</v>
      </c>
      <c r="C75" s="34">
        <f>IF(B91=0, "-", B75/B91)</f>
        <v>8.6621751684311833E-3</v>
      </c>
      <c r="D75" s="65">
        <v>4</v>
      </c>
      <c r="E75" s="9">
        <f>IF(D91=0, "-", D75/D91)</f>
        <v>4.4296788482834993E-3</v>
      </c>
      <c r="F75" s="81">
        <v>10</v>
      </c>
      <c r="G75" s="34">
        <f>IF(F91=0, "-", F75/F91)</f>
        <v>3.5752592062924561E-3</v>
      </c>
      <c r="H75" s="65">
        <v>8</v>
      </c>
      <c r="I75" s="9">
        <f>IF(H91=0, "-", H75/H91)</f>
        <v>3.1262211801484957E-3</v>
      </c>
      <c r="J75" s="8">
        <f t="shared" si="6"/>
        <v>1.25</v>
      </c>
      <c r="K75" s="9">
        <f t="shared" si="7"/>
        <v>0.25</v>
      </c>
    </row>
    <row r="76" spans="1:11" x14ac:dyDescent="0.2">
      <c r="A76" s="7" t="s">
        <v>364</v>
      </c>
      <c r="B76" s="65">
        <v>35</v>
      </c>
      <c r="C76" s="34">
        <f>IF(B91=0, "-", B76/B91)</f>
        <v>3.3686236766121272E-2</v>
      </c>
      <c r="D76" s="65">
        <v>59</v>
      </c>
      <c r="E76" s="9">
        <f>IF(D91=0, "-", D76/D91)</f>
        <v>6.533776301218161E-2</v>
      </c>
      <c r="F76" s="81">
        <v>110</v>
      </c>
      <c r="G76" s="34">
        <f>IF(F91=0, "-", F76/F91)</f>
        <v>3.9327851269217021E-2</v>
      </c>
      <c r="H76" s="65">
        <v>132</v>
      </c>
      <c r="I76" s="9">
        <f>IF(H91=0, "-", H76/H91)</f>
        <v>5.1582649472450177E-2</v>
      </c>
      <c r="J76" s="8">
        <f t="shared" si="6"/>
        <v>-0.40677966101694918</v>
      </c>
      <c r="K76" s="9">
        <f t="shared" si="7"/>
        <v>-0.16666666666666666</v>
      </c>
    </row>
    <row r="77" spans="1:11" x14ac:dyDescent="0.2">
      <c r="A77" s="7" t="s">
        <v>365</v>
      </c>
      <c r="B77" s="65">
        <v>222</v>
      </c>
      <c r="C77" s="34">
        <f>IF(B91=0, "-", B77/B91)</f>
        <v>0.2136669874879692</v>
      </c>
      <c r="D77" s="65">
        <v>117</v>
      </c>
      <c r="E77" s="9">
        <f>IF(D91=0, "-", D77/D91)</f>
        <v>0.12956810631229235</v>
      </c>
      <c r="F77" s="81">
        <v>584</v>
      </c>
      <c r="G77" s="34">
        <f>IF(F91=0, "-", F77/F91)</f>
        <v>0.20879513764747945</v>
      </c>
      <c r="H77" s="65">
        <v>425</v>
      </c>
      <c r="I77" s="9">
        <f>IF(H91=0, "-", H77/H91)</f>
        <v>0.16608050019538884</v>
      </c>
      <c r="J77" s="8">
        <f t="shared" si="6"/>
        <v>0.89743589743589747</v>
      </c>
      <c r="K77" s="9">
        <f t="shared" si="7"/>
        <v>0.37411764705882355</v>
      </c>
    </row>
    <row r="78" spans="1:11" x14ac:dyDescent="0.2">
      <c r="A78" s="7" t="s">
        <v>366</v>
      </c>
      <c r="B78" s="65">
        <v>22</v>
      </c>
      <c r="C78" s="34">
        <f>IF(B91=0, "-", B78/B91)</f>
        <v>2.1174205967276226E-2</v>
      </c>
      <c r="D78" s="65">
        <v>13</v>
      </c>
      <c r="E78" s="9">
        <f>IF(D91=0, "-", D78/D91)</f>
        <v>1.4396456256921373E-2</v>
      </c>
      <c r="F78" s="81">
        <v>58</v>
      </c>
      <c r="G78" s="34">
        <f>IF(F91=0, "-", F78/F91)</f>
        <v>2.0736503396496245E-2</v>
      </c>
      <c r="H78" s="65">
        <v>28</v>
      </c>
      <c r="I78" s="9">
        <f>IF(H91=0, "-", H78/H91)</f>
        <v>1.0941774130519734E-2</v>
      </c>
      <c r="J78" s="8">
        <f t="shared" si="6"/>
        <v>0.69230769230769229</v>
      </c>
      <c r="K78" s="9">
        <f t="shared" si="7"/>
        <v>1.0714285714285714</v>
      </c>
    </row>
    <row r="79" spans="1:11" x14ac:dyDescent="0.2">
      <c r="A79" s="7" t="s">
        <v>367</v>
      </c>
      <c r="B79" s="65">
        <v>95</v>
      </c>
      <c r="C79" s="34">
        <f>IF(B91=0, "-", B79/B91)</f>
        <v>9.1434071222329161E-2</v>
      </c>
      <c r="D79" s="65">
        <v>102</v>
      </c>
      <c r="E79" s="9">
        <f>IF(D91=0, "-", D79/D91)</f>
        <v>0.11295681063122924</v>
      </c>
      <c r="F79" s="81">
        <v>302</v>
      </c>
      <c r="G79" s="34">
        <f>IF(F91=0, "-", F79/F91)</f>
        <v>0.10797282803003218</v>
      </c>
      <c r="H79" s="65">
        <v>250</v>
      </c>
      <c r="I79" s="9">
        <f>IF(H91=0, "-", H79/H91)</f>
        <v>9.769441187964048E-2</v>
      </c>
      <c r="J79" s="8">
        <f t="shared" si="6"/>
        <v>-6.8627450980392163E-2</v>
      </c>
      <c r="K79" s="9">
        <f t="shared" si="7"/>
        <v>0.20799999999999999</v>
      </c>
    </row>
    <row r="80" spans="1:11" x14ac:dyDescent="0.2">
      <c r="A80" s="7" t="s">
        <v>368</v>
      </c>
      <c r="B80" s="65">
        <v>97</v>
      </c>
      <c r="C80" s="34">
        <f>IF(B91=0, "-", B80/B91)</f>
        <v>9.3358999037536097E-2</v>
      </c>
      <c r="D80" s="65">
        <v>98</v>
      </c>
      <c r="E80" s="9">
        <f>IF(D91=0, "-", D80/D91)</f>
        <v>0.10852713178294573</v>
      </c>
      <c r="F80" s="81">
        <v>243</v>
      </c>
      <c r="G80" s="34">
        <f>IF(F91=0, "-", F80/F91)</f>
        <v>8.6878798712906685E-2</v>
      </c>
      <c r="H80" s="65">
        <v>220</v>
      </c>
      <c r="I80" s="9">
        <f>IF(H91=0, "-", H80/H91)</f>
        <v>8.5971082454083622E-2</v>
      </c>
      <c r="J80" s="8">
        <f t="shared" si="6"/>
        <v>-1.020408163265306E-2</v>
      </c>
      <c r="K80" s="9">
        <f t="shared" si="7"/>
        <v>0.10454545454545454</v>
      </c>
    </row>
    <row r="81" spans="1:11" x14ac:dyDescent="0.2">
      <c r="A81" s="7" t="s">
        <v>369</v>
      </c>
      <c r="B81" s="65">
        <v>2</v>
      </c>
      <c r="C81" s="34">
        <f>IF(B91=0, "-", B81/B91)</f>
        <v>1.9249278152069298E-3</v>
      </c>
      <c r="D81" s="65">
        <v>0</v>
      </c>
      <c r="E81" s="9">
        <f>IF(D91=0, "-", D81/D91)</f>
        <v>0</v>
      </c>
      <c r="F81" s="81">
        <v>4</v>
      </c>
      <c r="G81" s="34">
        <f>IF(F91=0, "-", F81/F91)</f>
        <v>1.4301036825169824E-3</v>
      </c>
      <c r="H81" s="65">
        <v>4</v>
      </c>
      <c r="I81" s="9">
        <f>IF(H91=0, "-", H81/H91)</f>
        <v>1.5631105900742479E-3</v>
      </c>
      <c r="J81" s="8" t="str">
        <f t="shared" si="6"/>
        <v>-</v>
      </c>
      <c r="K81" s="9">
        <f t="shared" si="7"/>
        <v>0</v>
      </c>
    </row>
    <row r="82" spans="1:11" x14ac:dyDescent="0.2">
      <c r="A82" s="7" t="s">
        <v>370</v>
      </c>
      <c r="B82" s="65">
        <v>1</v>
      </c>
      <c r="C82" s="34">
        <f>IF(B91=0, "-", B82/B91)</f>
        <v>9.6246390760346492E-4</v>
      </c>
      <c r="D82" s="65">
        <v>0</v>
      </c>
      <c r="E82" s="9">
        <f>IF(D91=0, "-", D82/D91)</f>
        <v>0</v>
      </c>
      <c r="F82" s="81">
        <v>1</v>
      </c>
      <c r="G82" s="34">
        <f>IF(F91=0, "-", F82/F91)</f>
        <v>3.5752592062924561E-4</v>
      </c>
      <c r="H82" s="65">
        <v>4</v>
      </c>
      <c r="I82" s="9">
        <f>IF(H91=0, "-", H82/H91)</f>
        <v>1.5631105900742479E-3</v>
      </c>
      <c r="J82" s="8" t="str">
        <f t="shared" si="6"/>
        <v>-</v>
      </c>
      <c r="K82" s="9">
        <f t="shared" si="7"/>
        <v>-0.75</v>
      </c>
    </row>
    <row r="83" spans="1:11" x14ac:dyDescent="0.2">
      <c r="A83" s="7" t="s">
        <v>371</v>
      </c>
      <c r="B83" s="65">
        <v>22</v>
      </c>
      <c r="C83" s="34">
        <f>IF(B91=0, "-", B83/B91)</f>
        <v>2.1174205967276226E-2</v>
      </c>
      <c r="D83" s="65">
        <v>6</v>
      </c>
      <c r="E83" s="9">
        <f>IF(D91=0, "-", D83/D91)</f>
        <v>6.6445182724252493E-3</v>
      </c>
      <c r="F83" s="81">
        <v>22</v>
      </c>
      <c r="G83" s="34">
        <f>IF(F91=0, "-", F83/F91)</f>
        <v>7.8655702538434034E-3</v>
      </c>
      <c r="H83" s="65">
        <v>19</v>
      </c>
      <c r="I83" s="9">
        <f>IF(H91=0, "-", H83/H91)</f>
        <v>7.4247753028526767E-3</v>
      </c>
      <c r="J83" s="8">
        <f t="shared" si="6"/>
        <v>2.6666666666666665</v>
      </c>
      <c r="K83" s="9">
        <f t="shared" si="7"/>
        <v>0.15789473684210525</v>
      </c>
    </row>
    <row r="84" spans="1:11" x14ac:dyDescent="0.2">
      <c r="A84" s="7" t="s">
        <v>372</v>
      </c>
      <c r="B84" s="65">
        <v>6</v>
      </c>
      <c r="C84" s="34">
        <f>IF(B91=0, "-", B84/B91)</f>
        <v>5.7747834456207889E-3</v>
      </c>
      <c r="D84" s="65">
        <v>1</v>
      </c>
      <c r="E84" s="9">
        <f>IF(D91=0, "-", D84/D91)</f>
        <v>1.1074197120708748E-3</v>
      </c>
      <c r="F84" s="81">
        <v>21</v>
      </c>
      <c r="G84" s="34">
        <f>IF(F91=0, "-", F84/F91)</f>
        <v>7.5080443332141578E-3</v>
      </c>
      <c r="H84" s="65">
        <v>12</v>
      </c>
      <c r="I84" s="9">
        <f>IF(H91=0, "-", H84/H91)</f>
        <v>4.6893317702227429E-3</v>
      </c>
      <c r="J84" s="8">
        <f t="shared" si="6"/>
        <v>5</v>
      </c>
      <c r="K84" s="9">
        <f t="shared" si="7"/>
        <v>0.75</v>
      </c>
    </row>
    <row r="85" spans="1:11" x14ac:dyDescent="0.2">
      <c r="A85" s="7" t="s">
        <v>373</v>
      </c>
      <c r="B85" s="65">
        <v>3</v>
      </c>
      <c r="C85" s="34">
        <f>IF(B91=0, "-", B85/B91)</f>
        <v>2.8873917228103944E-3</v>
      </c>
      <c r="D85" s="65">
        <v>0</v>
      </c>
      <c r="E85" s="9">
        <f>IF(D91=0, "-", D85/D91)</f>
        <v>0</v>
      </c>
      <c r="F85" s="81">
        <v>3</v>
      </c>
      <c r="G85" s="34">
        <f>IF(F91=0, "-", F85/F91)</f>
        <v>1.0725777618877368E-3</v>
      </c>
      <c r="H85" s="65">
        <v>1</v>
      </c>
      <c r="I85" s="9">
        <f>IF(H91=0, "-", H85/H91)</f>
        <v>3.9077764751856197E-4</v>
      </c>
      <c r="J85" s="8" t="str">
        <f t="shared" si="6"/>
        <v>-</v>
      </c>
      <c r="K85" s="9">
        <f t="shared" si="7"/>
        <v>2</v>
      </c>
    </row>
    <row r="86" spans="1:11" x14ac:dyDescent="0.2">
      <c r="A86" s="7" t="s">
        <v>374</v>
      </c>
      <c r="B86" s="65">
        <v>89</v>
      </c>
      <c r="C86" s="34">
        <f>IF(B91=0, "-", B86/B91)</f>
        <v>8.5659287776708379E-2</v>
      </c>
      <c r="D86" s="65">
        <v>83</v>
      </c>
      <c r="E86" s="9">
        <f>IF(D91=0, "-", D86/D91)</f>
        <v>9.1915836101882614E-2</v>
      </c>
      <c r="F86" s="81">
        <v>300</v>
      </c>
      <c r="G86" s="34">
        <f>IF(F91=0, "-", F86/F91)</f>
        <v>0.10725777618877369</v>
      </c>
      <c r="H86" s="65">
        <v>218</v>
      </c>
      <c r="I86" s="9">
        <f>IF(H91=0, "-", H86/H91)</f>
        <v>8.5189527159046499E-2</v>
      </c>
      <c r="J86" s="8">
        <f t="shared" si="6"/>
        <v>7.2289156626506021E-2</v>
      </c>
      <c r="K86" s="9">
        <f t="shared" si="7"/>
        <v>0.37614678899082571</v>
      </c>
    </row>
    <row r="87" spans="1:11" x14ac:dyDescent="0.2">
      <c r="A87" s="7" t="s">
        <v>375</v>
      </c>
      <c r="B87" s="65">
        <v>313</v>
      </c>
      <c r="C87" s="34">
        <f>IF(B91=0, "-", B87/B91)</f>
        <v>0.30125120307988451</v>
      </c>
      <c r="D87" s="65">
        <v>257</v>
      </c>
      <c r="E87" s="9">
        <f>IF(D91=0, "-", D87/D91)</f>
        <v>0.28460686600221485</v>
      </c>
      <c r="F87" s="81">
        <v>771</v>
      </c>
      <c r="G87" s="34">
        <f>IF(F91=0, "-", F87/F91)</f>
        <v>0.27565248480514837</v>
      </c>
      <c r="H87" s="65">
        <v>712</v>
      </c>
      <c r="I87" s="9">
        <f>IF(H91=0, "-", H87/H91)</f>
        <v>0.2782336850332161</v>
      </c>
      <c r="J87" s="8">
        <f t="shared" si="6"/>
        <v>0.21789883268482491</v>
      </c>
      <c r="K87" s="9">
        <f t="shared" si="7"/>
        <v>8.2865168539325837E-2</v>
      </c>
    </row>
    <row r="88" spans="1:11" x14ac:dyDescent="0.2">
      <c r="A88" s="7" t="s">
        <v>376</v>
      </c>
      <c r="B88" s="65">
        <v>0</v>
      </c>
      <c r="C88" s="34">
        <f>IF(B91=0, "-", B88/B91)</f>
        <v>0</v>
      </c>
      <c r="D88" s="65">
        <v>2</v>
      </c>
      <c r="E88" s="9">
        <f>IF(D91=0, "-", D88/D91)</f>
        <v>2.2148394241417496E-3</v>
      </c>
      <c r="F88" s="81">
        <v>0</v>
      </c>
      <c r="G88" s="34">
        <f>IF(F91=0, "-", F88/F91)</f>
        <v>0</v>
      </c>
      <c r="H88" s="65">
        <v>7</v>
      </c>
      <c r="I88" s="9">
        <f>IF(H91=0, "-", H88/H91)</f>
        <v>2.7354435326299334E-3</v>
      </c>
      <c r="J88" s="8">
        <f t="shared" si="6"/>
        <v>-1</v>
      </c>
      <c r="K88" s="9">
        <f t="shared" si="7"/>
        <v>-1</v>
      </c>
    </row>
    <row r="89" spans="1:11" x14ac:dyDescent="0.2">
      <c r="A89" s="7" t="s">
        <v>377</v>
      </c>
      <c r="B89" s="65">
        <v>8</v>
      </c>
      <c r="C89" s="34">
        <f>IF(B91=0, "-", B89/B91)</f>
        <v>7.6997112608277194E-3</v>
      </c>
      <c r="D89" s="65">
        <v>12</v>
      </c>
      <c r="E89" s="9">
        <f>IF(D91=0, "-", D89/D91)</f>
        <v>1.3289036544850499E-2</v>
      </c>
      <c r="F89" s="81">
        <v>19</v>
      </c>
      <c r="G89" s="34">
        <f>IF(F91=0, "-", F89/F91)</f>
        <v>6.7929924919556666E-3</v>
      </c>
      <c r="H89" s="65">
        <v>59</v>
      </c>
      <c r="I89" s="9">
        <f>IF(H91=0, "-", H89/H91)</f>
        <v>2.3055881203595155E-2</v>
      </c>
      <c r="J89" s="8">
        <f t="shared" si="6"/>
        <v>-0.33333333333333331</v>
      </c>
      <c r="K89" s="9">
        <f t="shared" si="7"/>
        <v>-0.67796610169491522</v>
      </c>
    </row>
    <row r="90" spans="1:11" x14ac:dyDescent="0.2">
      <c r="A90" s="2"/>
      <c r="B90" s="68"/>
      <c r="C90" s="33"/>
      <c r="D90" s="68"/>
      <c r="E90" s="6"/>
      <c r="F90" s="82"/>
      <c r="G90" s="33"/>
      <c r="H90" s="68"/>
      <c r="I90" s="6"/>
      <c r="J90" s="5"/>
      <c r="K90" s="6"/>
    </row>
    <row r="91" spans="1:11" s="43" customFormat="1" x14ac:dyDescent="0.2">
      <c r="A91" s="162" t="s">
        <v>561</v>
      </c>
      <c r="B91" s="71">
        <f>SUM(B69:B90)</f>
        <v>1039</v>
      </c>
      <c r="C91" s="40">
        <f>B91/6389</f>
        <v>0.16262325872593519</v>
      </c>
      <c r="D91" s="71">
        <f>SUM(D69:D90)</f>
        <v>903</v>
      </c>
      <c r="E91" s="41">
        <f>D91/4991</f>
        <v>0.18092566619915848</v>
      </c>
      <c r="F91" s="77">
        <f>SUM(F69:F90)</f>
        <v>2797</v>
      </c>
      <c r="G91" s="42">
        <f>F91/17010</f>
        <v>0.16443268665490887</v>
      </c>
      <c r="H91" s="71">
        <f>SUM(H69:H90)</f>
        <v>2559</v>
      </c>
      <c r="I91" s="41">
        <f>H91/14607</f>
        <v>0.175189977408092</v>
      </c>
      <c r="J91" s="37">
        <f>IF(D91=0, "-", IF((B91-D91)/D91&lt;10, (B91-D91)/D91, "&gt;999%"))</f>
        <v>0.15060908084163899</v>
      </c>
      <c r="K91" s="38">
        <f>IF(H91=0, "-", IF((F91-H91)/H91&lt;10, (F91-H91)/H91, "&gt;999%"))</f>
        <v>9.3005080109417743E-2</v>
      </c>
    </row>
    <row r="92" spans="1:11" x14ac:dyDescent="0.2">
      <c r="B92" s="83"/>
      <c r="D92" s="83"/>
      <c r="F92" s="83"/>
      <c r="H92" s="83"/>
    </row>
    <row r="93" spans="1:11" x14ac:dyDescent="0.2">
      <c r="A93" s="163" t="s">
        <v>147</v>
      </c>
      <c r="B93" s="61" t="s">
        <v>12</v>
      </c>
      <c r="C93" s="62" t="s">
        <v>13</v>
      </c>
      <c r="D93" s="61" t="s">
        <v>12</v>
      </c>
      <c r="E93" s="63" t="s">
        <v>13</v>
      </c>
      <c r="F93" s="62" t="s">
        <v>12</v>
      </c>
      <c r="G93" s="62" t="s">
        <v>13</v>
      </c>
      <c r="H93" s="61" t="s">
        <v>12</v>
      </c>
      <c r="I93" s="63" t="s">
        <v>13</v>
      </c>
      <c r="J93" s="61"/>
      <c r="K93" s="63"/>
    </row>
    <row r="94" spans="1:11" x14ac:dyDescent="0.2">
      <c r="A94" s="7" t="s">
        <v>378</v>
      </c>
      <c r="B94" s="65">
        <v>1</v>
      </c>
      <c r="C94" s="34">
        <f>IF(B108=0, "-", B94/B108)</f>
        <v>8.9285714285714281E-3</v>
      </c>
      <c r="D94" s="65">
        <v>2</v>
      </c>
      <c r="E94" s="9">
        <f>IF(D108=0, "-", D94/D108)</f>
        <v>2.5000000000000001E-2</v>
      </c>
      <c r="F94" s="81">
        <v>1</v>
      </c>
      <c r="G94" s="34">
        <f>IF(F108=0, "-", F94/F108)</f>
        <v>3.7735849056603774E-3</v>
      </c>
      <c r="H94" s="65">
        <v>7</v>
      </c>
      <c r="I94" s="9">
        <f>IF(H108=0, "-", H94/H108)</f>
        <v>2.9045643153526972E-2</v>
      </c>
      <c r="J94" s="8">
        <f t="shared" ref="J94:J106" si="8">IF(D94=0, "-", IF((B94-D94)/D94&lt;10, (B94-D94)/D94, "&gt;999%"))</f>
        <v>-0.5</v>
      </c>
      <c r="K94" s="9">
        <f t="shared" ref="K94:K106" si="9">IF(H94=0, "-", IF((F94-H94)/H94&lt;10, (F94-H94)/H94, "&gt;999%"))</f>
        <v>-0.8571428571428571</v>
      </c>
    </row>
    <row r="95" spans="1:11" x14ac:dyDescent="0.2">
      <c r="A95" s="7" t="s">
        <v>379</v>
      </c>
      <c r="B95" s="65">
        <v>10</v>
      </c>
      <c r="C95" s="34">
        <f>IF(B108=0, "-", B95/B108)</f>
        <v>8.9285714285714288E-2</v>
      </c>
      <c r="D95" s="65">
        <v>4</v>
      </c>
      <c r="E95" s="9">
        <f>IF(D108=0, "-", D95/D108)</f>
        <v>0.05</v>
      </c>
      <c r="F95" s="81">
        <v>33</v>
      </c>
      <c r="G95" s="34">
        <f>IF(F108=0, "-", F95/F108)</f>
        <v>0.12452830188679245</v>
      </c>
      <c r="H95" s="65">
        <v>21</v>
      </c>
      <c r="I95" s="9">
        <f>IF(H108=0, "-", H95/H108)</f>
        <v>8.7136929460580909E-2</v>
      </c>
      <c r="J95" s="8">
        <f t="shared" si="8"/>
        <v>1.5</v>
      </c>
      <c r="K95" s="9">
        <f t="shared" si="9"/>
        <v>0.5714285714285714</v>
      </c>
    </row>
    <row r="96" spans="1:11" x14ac:dyDescent="0.2">
      <c r="A96" s="7" t="s">
        <v>380</v>
      </c>
      <c r="B96" s="65">
        <v>8</v>
      </c>
      <c r="C96" s="34">
        <f>IF(B108=0, "-", B96/B108)</f>
        <v>7.1428571428571425E-2</v>
      </c>
      <c r="D96" s="65">
        <v>9</v>
      </c>
      <c r="E96" s="9">
        <f>IF(D108=0, "-", D96/D108)</f>
        <v>0.1125</v>
      </c>
      <c r="F96" s="81">
        <v>27</v>
      </c>
      <c r="G96" s="34">
        <f>IF(F108=0, "-", F96/F108)</f>
        <v>0.10188679245283019</v>
      </c>
      <c r="H96" s="65">
        <v>25</v>
      </c>
      <c r="I96" s="9">
        <f>IF(H108=0, "-", H96/H108)</f>
        <v>0.1037344398340249</v>
      </c>
      <c r="J96" s="8">
        <f t="shared" si="8"/>
        <v>-0.1111111111111111</v>
      </c>
      <c r="K96" s="9">
        <f t="shared" si="9"/>
        <v>0.08</v>
      </c>
    </row>
    <row r="97" spans="1:11" x14ac:dyDescent="0.2">
      <c r="A97" s="7" t="s">
        <v>381</v>
      </c>
      <c r="B97" s="65">
        <v>2</v>
      </c>
      <c r="C97" s="34">
        <f>IF(B108=0, "-", B97/B108)</f>
        <v>1.7857142857142856E-2</v>
      </c>
      <c r="D97" s="65">
        <v>0</v>
      </c>
      <c r="E97" s="9">
        <f>IF(D108=0, "-", D97/D108)</f>
        <v>0</v>
      </c>
      <c r="F97" s="81">
        <v>3</v>
      </c>
      <c r="G97" s="34">
        <f>IF(F108=0, "-", F97/F108)</f>
        <v>1.1320754716981131E-2</v>
      </c>
      <c r="H97" s="65">
        <v>12</v>
      </c>
      <c r="I97" s="9">
        <f>IF(H108=0, "-", H97/H108)</f>
        <v>4.9792531120331947E-2</v>
      </c>
      <c r="J97" s="8" t="str">
        <f t="shared" si="8"/>
        <v>-</v>
      </c>
      <c r="K97" s="9">
        <f t="shared" si="9"/>
        <v>-0.75</v>
      </c>
    </row>
    <row r="98" spans="1:11" x14ac:dyDescent="0.2">
      <c r="A98" s="7" t="s">
        <v>382</v>
      </c>
      <c r="B98" s="65">
        <v>7</v>
      </c>
      <c r="C98" s="34">
        <f>IF(B108=0, "-", B98/B108)</f>
        <v>6.25E-2</v>
      </c>
      <c r="D98" s="65">
        <v>7</v>
      </c>
      <c r="E98" s="9">
        <f>IF(D108=0, "-", D98/D108)</f>
        <v>8.7499999999999994E-2</v>
      </c>
      <c r="F98" s="81">
        <v>11</v>
      </c>
      <c r="G98" s="34">
        <f>IF(F108=0, "-", F98/F108)</f>
        <v>4.1509433962264149E-2</v>
      </c>
      <c r="H98" s="65">
        <v>15</v>
      </c>
      <c r="I98" s="9">
        <f>IF(H108=0, "-", H98/H108)</f>
        <v>6.2240663900414939E-2</v>
      </c>
      <c r="J98" s="8">
        <f t="shared" si="8"/>
        <v>0</v>
      </c>
      <c r="K98" s="9">
        <f t="shared" si="9"/>
        <v>-0.26666666666666666</v>
      </c>
    </row>
    <row r="99" spans="1:11" x14ac:dyDescent="0.2">
      <c r="A99" s="7" t="s">
        <v>383</v>
      </c>
      <c r="B99" s="65">
        <v>8</v>
      </c>
      <c r="C99" s="34">
        <f>IF(B108=0, "-", B99/B108)</f>
        <v>7.1428571428571425E-2</v>
      </c>
      <c r="D99" s="65">
        <v>10</v>
      </c>
      <c r="E99" s="9">
        <f>IF(D108=0, "-", D99/D108)</f>
        <v>0.125</v>
      </c>
      <c r="F99" s="81">
        <v>15</v>
      </c>
      <c r="G99" s="34">
        <f>IF(F108=0, "-", F99/F108)</f>
        <v>5.6603773584905662E-2</v>
      </c>
      <c r="H99" s="65">
        <v>17</v>
      </c>
      <c r="I99" s="9">
        <f>IF(H108=0, "-", H99/H108)</f>
        <v>7.0539419087136929E-2</v>
      </c>
      <c r="J99" s="8">
        <f t="shared" si="8"/>
        <v>-0.2</v>
      </c>
      <c r="K99" s="9">
        <f t="shared" si="9"/>
        <v>-0.11764705882352941</v>
      </c>
    </row>
    <row r="100" spans="1:11" x14ac:dyDescent="0.2">
      <c r="A100" s="7" t="s">
        <v>384</v>
      </c>
      <c r="B100" s="65">
        <v>15</v>
      </c>
      <c r="C100" s="34">
        <f>IF(B108=0, "-", B100/B108)</f>
        <v>0.13392857142857142</v>
      </c>
      <c r="D100" s="65">
        <v>6</v>
      </c>
      <c r="E100" s="9">
        <f>IF(D108=0, "-", D100/D108)</f>
        <v>7.4999999999999997E-2</v>
      </c>
      <c r="F100" s="81">
        <v>29</v>
      </c>
      <c r="G100" s="34">
        <f>IF(F108=0, "-", F100/F108)</f>
        <v>0.10943396226415095</v>
      </c>
      <c r="H100" s="65">
        <v>30</v>
      </c>
      <c r="I100" s="9">
        <f>IF(H108=0, "-", H100/H108)</f>
        <v>0.12448132780082988</v>
      </c>
      <c r="J100" s="8">
        <f t="shared" si="8"/>
        <v>1.5</v>
      </c>
      <c r="K100" s="9">
        <f t="shared" si="9"/>
        <v>-3.3333333333333333E-2</v>
      </c>
    </row>
    <row r="101" spans="1:11" x14ac:dyDescent="0.2">
      <c r="A101" s="7" t="s">
        <v>385</v>
      </c>
      <c r="B101" s="65">
        <v>1</v>
      </c>
      <c r="C101" s="34">
        <f>IF(B108=0, "-", B101/B108)</f>
        <v>8.9285714285714281E-3</v>
      </c>
      <c r="D101" s="65">
        <v>1</v>
      </c>
      <c r="E101" s="9">
        <f>IF(D108=0, "-", D101/D108)</f>
        <v>1.2500000000000001E-2</v>
      </c>
      <c r="F101" s="81">
        <v>1</v>
      </c>
      <c r="G101" s="34">
        <f>IF(F108=0, "-", F101/F108)</f>
        <v>3.7735849056603774E-3</v>
      </c>
      <c r="H101" s="65">
        <v>1</v>
      </c>
      <c r="I101" s="9">
        <f>IF(H108=0, "-", H101/H108)</f>
        <v>4.1493775933609959E-3</v>
      </c>
      <c r="J101" s="8">
        <f t="shared" si="8"/>
        <v>0</v>
      </c>
      <c r="K101" s="9">
        <f t="shared" si="9"/>
        <v>0</v>
      </c>
    </row>
    <row r="102" spans="1:11" x14ac:dyDescent="0.2">
      <c r="A102" s="7" t="s">
        <v>386</v>
      </c>
      <c r="B102" s="65">
        <v>26</v>
      </c>
      <c r="C102" s="34">
        <f>IF(B108=0, "-", B102/B108)</f>
        <v>0.23214285714285715</v>
      </c>
      <c r="D102" s="65">
        <v>0</v>
      </c>
      <c r="E102" s="9">
        <f>IF(D108=0, "-", D102/D108)</f>
        <v>0</v>
      </c>
      <c r="F102" s="81">
        <v>52</v>
      </c>
      <c r="G102" s="34">
        <f>IF(F108=0, "-", F102/F108)</f>
        <v>0.19622641509433963</v>
      </c>
      <c r="H102" s="65">
        <v>0</v>
      </c>
      <c r="I102" s="9">
        <f>IF(H108=0, "-", H102/H108)</f>
        <v>0</v>
      </c>
      <c r="J102" s="8" t="str">
        <f t="shared" si="8"/>
        <v>-</v>
      </c>
      <c r="K102" s="9" t="str">
        <f t="shared" si="9"/>
        <v>-</v>
      </c>
    </row>
    <row r="103" spans="1:11" x14ac:dyDescent="0.2">
      <c r="A103" s="7" t="s">
        <v>387</v>
      </c>
      <c r="B103" s="65">
        <v>3</v>
      </c>
      <c r="C103" s="34">
        <f>IF(B108=0, "-", B103/B108)</f>
        <v>2.6785714285714284E-2</v>
      </c>
      <c r="D103" s="65">
        <v>6</v>
      </c>
      <c r="E103" s="9">
        <f>IF(D108=0, "-", D103/D108)</f>
        <v>7.4999999999999997E-2</v>
      </c>
      <c r="F103" s="81">
        <v>5</v>
      </c>
      <c r="G103" s="34">
        <f>IF(F108=0, "-", F103/F108)</f>
        <v>1.8867924528301886E-2</v>
      </c>
      <c r="H103" s="65">
        <v>18</v>
      </c>
      <c r="I103" s="9">
        <f>IF(H108=0, "-", H103/H108)</f>
        <v>7.4688796680497924E-2</v>
      </c>
      <c r="J103" s="8">
        <f t="shared" si="8"/>
        <v>-0.5</v>
      </c>
      <c r="K103" s="9">
        <f t="shared" si="9"/>
        <v>-0.72222222222222221</v>
      </c>
    </row>
    <row r="104" spans="1:11" x14ac:dyDescent="0.2">
      <c r="A104" s="7" t="s">
        <v>388</v>
      </c>
      <c r="B104" s="65">
        <v>3</v>
      </c>
      <c r="C104" s="34">
        <f>IF(B108=0, "-", B104/B108)</f>
        <v>2.6785714285714284E-2</v>
      </c>
      <c r="D104" s="65">
        <v>14</v>
      </c>
      <c r="E104" s="9">
        <f>IF(D108=0, "-", D104/D108)</f>
        <v>0.17499999999999999</v>
      </c>
      <c r="F104" s="81">
        <v>26</v>
      </c>
      <c r="G104" s="34">
        <f>IF(F108=0, "-", F104/F108)</f>
        <v>9.8113207547169817E-2</v>
      </c>
      <c r="H104" s="65">
        <v>38</v>
      </c>
      <c r="I104" s="9">
        <f>IF(H108=0, "-", H104/H108)</f>
        <v>0.15767634854771784</v>
      </c>
      <c r="J104" s="8">
        <f t="shared" si="8"/>
        <v>-0.7857142857142857</v>
      </c>
      <c r="K104" s="9">
        <f t="shared" si="9"/>
        <v>-0.31578947368421051</v>
      </c>
    </row>
    <row r="105" spans="1:11" x14ac:dyDescent="0.2">
      <c r="A105" s="7" t="s">
        <v>389</v>
      </c>
      <c r="B105" s="65">
        <v>17</v>
      </c>
      <c r="C105" s="34">
        <f>IF(B108=0, "-", B105/B108)</f>
        <v>0.15178571428571427</v>
      </c>
      <c r="D105" s="65">
        <v>13</v>
      </c>
      <c r="E105" s="9">
        <f>IF(D108=0, "-", D105/D108)</f>
        <v>0.16250000000000001</v>
      </c>
      <c r="F105" s="81">
        <v>39</v>
      </c>
      <c r="G105" s="34">
        <f>IF(F108=0, "-", F105/F108)</f>
        <v>0.14716981132075471</v>
      </c>
      <c r="H105" s="65">
        <v>35</v>
      </c>
      <c r="I105" s="9">
        <f>IF(H108=0, "-", H105/H108)</f>
        <v>0.14522821576763487</v>
      </c>
      <c r="J105" s="8">
        <f t="shared" si="8"/>
        <v>0.30769230769230771</v>
      </c>
      <c r="K105" s="9">
        <f t="shared" si="9"/>
        <v>0.11428571428571428</v>
      </c>
    </row>
    <row r="106" spans="1:11" x14ac:dyDescent="0.2">
      <c r="A106" s="7" t="s">
        <v>390</v>
      </c>
      <c r="B106" s="65">
        <v>11</v>
      </c>
      <c r="C106" s="34">
        <f>IF(B108=0, "-", B106/B108)</f>
        <v>9.8214285714285712E-2</v>
      </c>
      <c r="D106" s="65">
        <v>8</v>
      </c>
      <c r="E106" s="9">
        <f>IF(D108=0, "-", D106/D108)</f>
        <v>0.1</v>
      </c>
      <c r="F106" s="81">
        <v>23</v>
      </c>
      <c r="G106" s="34">
        <f>IF(F108=0, "-", F106/F108)</f>
        <v>8.6792452830188674E-2</v>
      </c>
      <c r="H106" s="65">
        <v>22</v>
      </c>
      <c r="I106" s="9">
        <f>IF(H108=0, "-", H106/H108)</f>
        <v>9.1286307053941904E-2</v>
      </c>
      <c r="J106" s="8">
        <f t="shared" si="8"/>
        <v>0.375</v>
      </c>
      <c r="K106" s="9">
        <f t="shared" si="9"/>
        <v>4.5454545454545456E-2</v>
      </c>
    </row>
    <row r="107" spans="1:11" x14ac:dyDescent="0.2">
      <c r="A107" s="2"/>
      <c r="B107" s="68"/>
      <c r="C107" s="33"/>
      <c r="D107" s="68"/>
      <c r="E107" s="6"/>
      <c r="F107" s="82"/>
      <c r="G107" s="33"/>
      <c r="H107" s="68"/>
      <c r="I107" s="6"/>
      <c r="J107" s="5"/>
      <c r="K107" s="6"/>
    </row>
    <row r="108" spans="1:11" s="43" customFormat="1" x14ac:dyDescent="0.2">
      <c r="A108" s="162" t="s">
        <v>560</v>
      </c>
      <c r="B108" s="71">
        <f>SUM(B94:B107)</f>
        <v>112</v>
      </c>
      <c r="C108" s="40">
        <f>B108/6389</f>
        <v>1.7530129910784162E-2</v>
      </c>
      <c r="D108" s="71">
        <f>SUM(D94:D107)</f>
        <v>80</v>
      </c>
      <c r="E108" s="41">
        <f>D108/4991</f>
        <v>1.6028851933480266E-2</v>
      </c>
      <c r="F108" s="77">
        <f>SUM(F94:F107)</f>
        <v>265</v>
      </c>
      <c r="G108" s="42">
        <f>F108/17010</f>
        <v>1.557907113462669E-2</v>
      </c>
      <c r="H108" s="71">
        <f>SUM(H94:H107)</f>
        <v>241</v>
      </c>
      <c r="I108" s="41">
        <f>H108/14607</f>
        <v>1.6498938864927773E-2</v>
      </c>
      <c r="J108" s="37">
        <f>IF(D108=0, "-", IF((B108-D108)/D108&lt;10, (B108-D108)/D108, "&gt;999%"))</f>
        <v>0.4</v>
      </c>
      <c r="K108" s="38">
        <f>IF(H108=0, "-", IF((F108-H108)/H108&lt;10, (F108-H108)/H108, "&gt;999%"))</f>
        <v>9.9585062240663894E-2</v>
      </c>
    </row>
    <row r="109" spans="1:11" x14ac:dyDescent="0.2">
      <c r="B109" s="83"/>
      <c r="D109" s="83"/>
      <c r="F109" s="83"/>
      <c r="H109" s="83"/>
    </row>
    <row r="110" spans="1:11" s="43" customFormat="1" x14ac:dyDescent="0.2">
      <c r="A110" s="162" t="s">
        <v>559</v>
      </c>
      <c r="B110" s="71">
        <v>1151</v>
      </c>
      <c r="C110" s="40">
        <f>B110/6389</f>
        <v>0.18015338863671937</v>
      </c>
      <c r="D110" s="71">
        <v>983</v>
      </c>
      <c r="E110" s="41">
        <f>D110/4991</f>
        <v>0.19695451813263876</v>
      </c>
      <c r="F110" s="77">
        <v>3062</v>
      </c>
      <c r="G110" s="42">
        <f>F110/17010</f>
        <v>0.18001175778953557</v>
      </c>
      <c r="H110" s="71">
        <v>2800</v>
      </c>
      <c r="I110" s="41">
        <f>H110/14607</f>
        <v>0.19168891627301979</v>
      </c>
      <c r="J110" s="37">
        <f>IF(D110=0, "-", IF((B110-D110)/D110&lt;10, (B110-D110)/D110, "&gt;999%"))</f>
        <v>0.17090539165818922</v>
      </c>
      <c r="K110" s="38">
        <f>IF(H110=0, "-", IF((F110-H110)/H110&lt;10, (F110-H110)/H110, "&gt;999%"))</f>
        <v>9.3571428571428569E-2</v>
      </c>
    </row>
    <row r="111" spans="1:11" x14ac:dyDescent="0.2">
      <c r="B111" s="83"/>
      <c r="D111" s="83"/>
      <c r="F111" s="83"/>
      <c r="H111" s="83"/>
    </row>
    <row r="112" spans="1:11" ht="15.75" x14ac:dyDescent="0.25">
      <c r="A112" s="164" t="s">
        <v>116</v>
      </c>
      <c r="B112" s="196" t="s">
        <v>1</v>
      </c>
      <c r="C112" s="200"/>
      <c r="D112" s="200"/>
      <c r="E112" s="197"/>
      <c r="F112" s="196" t="s">
        <v>14</v>
      </c>
      <c r="G112" s="200"/>
      <c r="H112" s="200"/>
      <c r="I112" s="197"/>
      <c r="J112" s="196" t="s">
        <v>15</v>
      </c>
      <c r="K112" s="197"/>
    </row>
    <row r="113" spans="1:11" x14ac:dyDescent="0.2">
      <c r="A113" s="22"/>
      <c r="B113" s="196">
        <f>VALUE(RIGHT($B$2, 4))</f>
        <v>2021</v>
      </c>
      <c r="C113" s="197"/>
      <c r="D113" s="196">
        <f>B113-1</f>
        <v>2020</v>
      </c>
      <c r="E113" s="204"/>
      <c r="F113" s="196">
        <f>B113</f>
        <v>2021</v>
      </c>
      <c r="G113" s="204"/>
      <c r="H113" s="196">
        <f>D113</f>
        <v>2020</v>
      </c>
      <c r="I113" s="204"/>
      <c r="J113" s="140" t="s">
        <v>4</v>
      </c>
      <c r="K113" s="141" t="s">
        <v>2</v>
      </c>
    </row>
    <row r="114" spans="1:11" x14ac:dyDescent="0.2">
      <c r="A114" s="163" t="s">
        <v>148</v>
      </c>
      <c r="B114" s="61" t="s">
        <v>12</v>
      </c>
      <c r="C114" s="62" t="s">
        <v>13</v>
      </c>
      <c r="D114" s="61" t="s">
        <v>12</v>
      </c>
      <c r="E114" s="63" t="s">
        <v>13</v>
      </c>
      <c r="F114" s="62" t="s">
        <v>12</v>
      </c>
      <c r="G114" s="62" t="s">
        <v>13</v>
      </c>
      <c r="H114" s="61" t="s">
        <v>12</v>
      </c>
      <c r="I114" s="63" t="s">
        <v>13</v>
      </c>
      <c r="J114" s="61"/>
      <c r="K114" s="63"/>
    </row>
    <row r="115" spans="1:11" x14ac:dyDescent="0.2">
      <c r="A115" s="7" t="s">
        <v>391</v>
      </c>
      <c r="B115" s="65">
        <v>0</v>
      </c>
      <c r="C115" s="34">
        <f>IF(B140=0, "-", B115/B140)</f>
        <v>0</v>
      </c>
      <c r="D115" s="65">
        <v>5</v>
      </c>
      <c r="E115" s="9">
        <f>IF(D140=0, "-", D115/D140)</f>
        <v>9.8425196850393699E-3</v>
      </c>
      <c r="F115" s="81">
        <v>1</v>
      </c>
      <c r="G115" s="34">
        <f>IF(F140=0, "-", F115/F140)</f>
        <v>5.7142857142857147E-4</v>
      </c>
      <c r="H115" s="65">
        <v>22</v>
      </c>
      <c r="I115" s="9">
        <f>IF(H140=0, "-", H115/H140)</f>
        <v>1.3845185651353053E-2</v>
      </c>
      <c r="J115" s="8">
        <f t="shared" ref="J115:J138" si="10">IF(D115=0, "-", IF((B115-D115)/D115&lt;10, (B115-D115)/D115, "&gt;999%"))</f>
        <v>-1</v>
      </c>
      <c r="K115" s="9">
        <f t="shared" ref="K115:K138" si="11">IF(H115=0, "-", IF((F115-H115)/H115&lt;10, (F115-H115)/H115, "&gt;999%"))</f>
        <v>-0.95454545454545459</v>
      </c>
    </row>
    <row r="116" spans="1:11" x14ac:dyDescent="0.2">
      <c r="A116" s="7" t="s">
        <v>392</v>
      </c>
      <c r="B116" s="65">
        <v>26</v>
      </c>
      <c r="C116" s="34">
        <f>IF(B140=0, "-", B116/B140)</f>
        <v>3.7845705967976713E-2</v>
      </c>
      <c r="D116" s="65">
        <v>26</v>
      </c>
      <c r="E116" s="9">
        <f>IF(D140=0, "-", D116/D140)</f>
        <v>5.1181102362204724E-2</v>
      </c>
      <c r="F116" s="81">
        <v>93</v>
      </c>
      <c r="G116" s="34">
        <f>IF(F140=0, "-", F116/F140)</f>
        <v>5.3142857142857144E-2</v>
      </c>
      <c r="H116" s="65">
        <v>102</v>
      </c>
      <c r="I116" s="9">
        <f>IF(H140=0, "-", H116/H140)</f>
        <v>6.4191315292636872E-2</v>
      </c>
      <c r="J116" s="8">
        <f t="shared" si="10"/>
        <v>0</v>
      </c>
      <c r="K116" s="9">
        <f t="shared" si="11"/>
        <v>-8.8235294117647065E-2</v>
      </c>
    </row>
    <row r="117" spans="1:11" x14ac:dyDescent="0.2">
      <c r="A117" s="7" t="s">
        <v>393</v>
      </c>
      <c r="B117" s="65">
        <v>2</v>
      </c>
      <c r="C117" s="34">
        <f>IF(B140=0, "-", B117/B140)</f>
        <v>2.911208151382824E-3</v>
      </c>
      <c r="D117" s="65">
        <v>0</v>
      </c>
      <c r="E117" s="9">
        <f>IF(D140=0, "-", D117/D140)</f>
        <v>0</v>
      </c>
      <c r="F117" s="81">
        <v>2</v>
      </c>
      <c r="G117" s="34">
        <f>IF(F140=0, "-", F117/F140)</f>
        <v>1.1428571428571429E-3</v>
      </c>
      <c r="H117" s="65">
        <v>2</v>
      </c>
      <c r="I117" s="9">
        <f>IF(H140=0, "-", H117/H140)</f>
        <v>1.2586532410320957E-3</v>
      </c>
      <c r="J117" s="8" t="str">
        <f t="shared" si="10"/>
        <v>-</v>
      </c>
      <c r="K117" s="9">
        <f t="shared" si="11"/>
        <v>0</v>
      </c>
    </row>
    <row r="118" spans="1:11" x14ac:dyDescent="0.2">
      <c r="A118" s="7" t="s">
        <v>394</v>
      </c>
      <c r="B118" s="65">
        <v>0</v>
      </c>
      <c r="C118" s="34">
        <f>IF(B140=0, "-", B118/B140)</f>
        <v>0</v>
      </c>
      <c r="D118" s="65">
        <v>22</v>
      </c>
      <c r="E118" s="9">
        <f>IF(D140=0, "-", D118/D140)</f>
        <v>4.3307086614173228E-2</v>
      </c>
      <c r="F118" s="81">
        <v>0</v>
      </c>
      <c r="G118" s="34">
        <f>IF(F140=0, "-", F118/F140)</f>
        <v>0</v>
      </c>
      <c r="H118" s="65">
        <v>48</v>
      </c>
      <c r="I118" s="9">
        <f>IF(H140=0, "-", H118/H140)</f>
        <v>3.0207677784770296E-2</v>
      </c>
      <c r="J118" s="8">
        <f t="shared" si="10"/>
        <v>-1</v>
      </c>
      <c r="K118" s="9">
        <f t="shared" si="11"/>
        <v>-1</v>
      </c>
    </row>
    <row r="119" spans="1:11" x14ac:dyDescent="0.2">
      <c r="A119" s="7" t="s">
        <v>395</v>
      </c>
      <c r="B119" s="65">
        <v>0</v>
      </c>
      <c r="C119" s="34">
        <f>IF(B140=0, "-", B119/B140)</f>
        <v>0</v>
      </c>
      <c r="D119" s="65">
        <v>42</v>
      </c>
      <c r="E119" s="9">
        <f>IF(D140=0, "-", D119/D140)</f>
        <v>8.2677165354330714E-2</v>
      </c>
      <c r="F119" s="81">
        <v>0</v>
      </c>
      <c r="G119" s="34">
        <f>IF(F140=0, "-", F119/F140)</f>
        <v>0</v>
      </c>
      <c r="H119" s="65">
        <v>92</v>
      </c>
      <c r="I119" s="9">
        <f>IF(H140=0, "-", H119/H140)</f>
        <v>5.7898049087476401E-2</v>
      </c>
      <c r="J119" s="8">
        <f t="shared" si="10"/>
        <v>-1</v>
      </c>
      <c r="K119" s="9">
        <f t="shared" si="11"/>
        <v>-1</v>
      </c>
    </row>
    <row r="120" spans="1:11" x14ac:dyDescent="0.2">
      <c r="A120" s="7" t="s">
        <v>396</v>
      </c>
      <c r="B120" s="65">
        <v>25</v>
      </c>
      <c r="C120" s="34">
        <f>IF(B140=0, "-", B120/B140)</f>
        <v>3.6390101892285295E-2</v>
      </c>
      <c r="D120" s="65">
        <v>0</v>
      </c>
      <c r="E120" s="9">
        <f>IF(D140=0, "-", D120/D140)</f>
        <v>0</v>
      </c>
      <c r="F120" s="81">
        <v>50</v>
      </c>
      <c r="G120" s="34">
        <f>IF(F140=0, "-", F120/F140)</f>
        <v>2.8571428571428571E-2</v>
      </c>
      <c r="H120" s="65">
        <v>0</v>
      </c>
      <c r="I120" s="9">
        <f>IF(H140=0, "-", H120/H140)</f>
        <v>0</v>
      </c>
      <c r="J120" s="8" t="str">
        <f t="shared" si="10"/>
        <v>-</v>
      </c>
      <c r="K120" s="9" t="str">
        <f t="shared" si="11"/>
        <v>-</v>
      </c>
    </row>
    <row r="121" spans="1:11" x14ac:dyDescent="0.2">
      <c r="A121" s="7" t="s">
        <v>397</v>
      </c>
      <c r="B121" s="65">
        <v>20</v>
      </c>
      <c r="C121" s="34">
        <f>IF(B140=0, "-", B121/B140)</f>
        <v>2.9112081513828238E-2</v>
      </c>
      <c r="D121" s="65">
        <v>6</v>
      </c>
      <c r="E121" s="9">
        <f>IF(D140=0, "-", D121/D140)</f>
        <v>1.1811023622047244E-2</v>
      </c>
      <c r="F121" s="81">
        <v>68</v>
      </c>
      <c r="G121" s="34">
        <f>IF(F140=0, "-", F121/F140)</f>
        <v>3.8857142857142854E-2</v>
      </c>
      <c r="H121" s="65">
        <v>51</v>
      </c>
      <c r="I121" s="9">
        <f>IF(H140=0, "-", H121/H140)</f>
        <v>3.2095657646318436E-2</v>
      </c>
      <c r="J121" s="8">
        <f t="shared" si="10"/>
        <v>2.3333333333333335</v>
      </c>
      <c r="K121" s="9">
        <f t="shared" si="11"/>
        <v>0.33333333333333331</v>
      </c>
    </row>
    <row r="122" spans="1:11" x14ac:dyDescent="0.2">
      <c r="A122" s="7" t="s">
        <v>398</v>
      </c>
      <c r="B122" s="65">
        <v>66</v>
      </c>
      <c r="C122" s="34">
        <f>IF(B140=0, "-", B122/B140)</f>
        <v>9.606986899563319E-2</v>
      </c>
      <c r="D122" s="65">
        <v>47</v>
      </c>
      <c r="E122" s="9">
        <f>IF(D140=0, "-", D122/D140)</f>
        <v>9.2519685039370081E-2</v>
      </c>
      <c r="F122" s="81">
        <v>186</v>
      </c>
      <c r="G122" s="34">
        <f>IF(F140=0, "-", F122/F140)</f>
        <v>0.10628571428571429</v>
      </c>
      <c r="H122" s="65">
        <v>128</v>
      </c>
      <c r="I122" s="9">
        <f>IF(H140=0, "-", H122/H140)</f>
        <v>8.0553807426054128E-2</v>
      </c>
      <c r="J122" s="8">
        <f t="shared" si="10"/>
        <v>0.40425531914893614</v>
      </c>
      <c r="K122" s="9">
        <f t="shared" si="11"/>
        <v>0.453125</v>
      </c>
    </row>
    <row r="123" spans="1:11" x14ac:dyDescent="0.2">
      <c r="A123" s="7" t="s">
        <v>399</v>
      </c>
      <c r="B123" s="65">
        <v>15</v>
      </c>
      <c r="C123" s="34">
        <f>IF(B140=0, "-", B123/B140)</f>
        <v>2.1834061135371178E-2</v>
      </c>
      <c r="D123" s="65">
        <v>8</v>
      </c>
      <c r="E123" s="9">
        <f>IF(D140=0, "-", D123/D140)</f>
        <v>1.5748031496062992E-2</v>
      </c>
      <c r="F123" s="81">
        <v>33</v>
      </c>
      <c r="G123" s="34">
        <f>IF(F140=0, "-", F123/F140)</f>
        <v>1.8857142857142857E-2</v>
      </c>
      <c r="H123" s="65">
        <v>28</v>
      </c>
      <c r="I123" s="9">
        <f>IF(H140=0, "-", H123/H140)</f>
        <v>1.7621145374449341E-2</v>
      </c>
      <c r="J123" s="8">
        <f t="shared" si="10"/>
        <v>0.875</v>
      </c>
      <c r="K123" s="9">
        <f t="shared" si="11"/>
        <v>0.17857142857142858</v>
      </c>
    </row>
    <row r="124" spans="1:11" x14ac:dyDescent="0.2">
      <c r="A124" s="7" t="s">
        <v>400</v>
      </c>
      <c r="B124" s="65">
        <v>10</v>
      </c>
      <c r="C124" s="34">
        <f>IF(B140=0, "-", B124/B140)</f>
        <v>1.4556040756914119E-2</v>
      </c>
      <c r="D124" s="65">
        <v>4</v>
      </c>
      <c r="E124" s="9">
        <f>IF(D140=0, "-", D124/D140)</f>
        <v>7.874015748031496E-3</v>
      </c>
      <c r="F124" s="81">
        <v>22</v>
      </c>
      <c r="G124" s="34">
        <f>IF(F140=0, "-", F124/F140)</f>
        <v>1.2571428571428572E-2</v>
      </c>
      <c r="H124" s="65">
        <v>14</v>
      </c>
      <c r="I124" s="9">
        <f>IF(H140=0, "-", H124/H140)</f>
        <v>8.8105726872246704E-3</v>
      </c>
      <c r="J124" s="8">
        <f t="shared" si="10"/>
        <v>1.5</v>
      </c>
      <c r="K124" s="9">
        <f t="shared" si="11"/>
        <v>0.5714285714285714</v>
      </c>
    </row>
    <row r="125" spans="1:11" x14ac:dyDescent="0.2">
      <c r="A125" s="7" t="s">
        <v>401</v>
      </c>
      <c r="B125" s="65">
        <v>19</v>
      </c>
      <c r="C125" s="34">
        <f>IF(B140=0, "-", B125/B140)</f>
        <v>2.7656477438136828E-2</v>
      </c>
      <c r="D125" s="65">
        <v>13</v>
      </c>
      <c r="E125" s="9">
        <f>IF(D140=0, "-", D125/D140)</f>
        <v>2.5590551181102362E-2</v>
      </c>
      <c r="F125" s="81">
        <v>98</v>
      </c>
      <c r="G125" s="34">
        <f>IF(F140=0, "-", F125/F140)</f>
        <v>5.6000000000000001E-2</v>
      </c>
      <c r="H125" s="65">
        <v>59</v>
      </c>
      <c r="I125" s="9">
        <f>IF(H140=0, "-", H125/H140)</f>
        <v>3.7130270610446825E-2</v>
      </c>
      <c r="J125" s="8">
        <f t="shared" si="10"/>
        <v>0.46153846153846156</v>
      </c>
      <c r="K125" s="9">
        <f t="shared" si="11"/>
        <v>0.66101694915254239</v>
      </c>
    </row>
    <row r="126" spans="1:11" x14ac:dyDescent="0.2">
      <c r="A126" s="7" t="s">
        <v>402</v>
      </c>
      <c r="B126" s="65">
        <v>2</v>
      </c>
      <c r="C126" s="34">
        <f>IF(B140=0, "-", B126/B140)</f>
        <v>2.911208151382824E-3</v>
      </c>
      <c r="D126" s="65">
        <v>2</v>
      </c>
      <c r="E126" s="9">
        <f>IF(D140=0, "-", D126/D140)</f>
        <v>3.937007874015748E-3</v>
      </c>
      <c r="F126" s="81">
        <v>4</v>
      </c>
      <c r="G126" s="34">
        <f>IF(F140=0, "-", F126/F140)</f>
        <v>2.2857142857142859E-3</v>
      </c>
      <c r="H126" s="65">
        <v>3</v>
      </c>
      <c r="I126" s="9">
        <f>IF(H140=0, "-", H126/H140)</f>
        <v>1.8879798615481435E-3</v>
      </c>
      <c r="J126" s="8">
        <f t="shared" si="10"/>
        <v>0</v>
      </c>
      <c r="K126" s="9">
        <f t="shared" si="11"/>
        <v>0.33333333333333331</v>
      </c>
    </row>
    <row r="127" spans="1:11" x14ac:dyDescent="0.2">
      <c r="A127" s="7" t="s">
        <v>403</v>
      </c>
      <c r="B127" s="65">
        <v>26</v>
      </c>
      <c r="C127" s="34">
        <f>IF(B140=0, "-", B127/B140)</f>
        <v>3.7845705967976713E-2</v>
      </c>
      <c r="D127" s="65">
        <v>13</v>
      </c>
      <c r="E127" s="9">
        <f>IF(D140=0, "-", D127/D140)</f>
        <v>2.5590551181102362E-2</v>
      </c>
      <c r="F127" s="81">
        <v>113</v>
      </c>
      <c r="G127" s="34">
        <f>IF(F140=0, "-", F127/F140)</f>
        <v>6.4571428571428571E-2</v>
      </c>
      <c r="H127" s="65">
        <v>34</v>
      </c>
      <c r="I127" s="9">
        <f>IF(H140=0, "-", H127/H140)</f>
        <v>2.1397105097545627E-2</v>
      </c>
      <c r="J127" s="8">
        <f t="shared" si="10"/>
        <v>1</v>
      </c>
      <c r="K127" s="9">
        <f t="shared" si="11"/>
        <v>2.3235294117647061</v>
      </c>
    </row>
    <row r="128" spans="1:11" x14ac:dyDescent="0.2">
      <c r="A128" s="7" t="s">
        <v>404</v>
      </c>
      <c r="B128" s="65">
        <v>57</v>
      </c>
      <c r="C128" s="34">
        <f>IF(B140=0, "-", B128/B140)</f>
        <v>8.296943231441048E-2</v>
      </c>
      <c r="D128" s="65">
        <v>23</v>
      </c>
      <c r="E128" s="9">
        <f>IF(D140=0, "-", D128/D140)</f>
        <v>4.5275590551181105E-2</v>
      </c>
      <c r="F128" s="81">
        <v>115</v>
      </c>
      <c r="G128" s="34">
        <f>IF(F140=0, "-", F128/F140)</f>
        <v>6.5714285714285711E-2</v>
      </c>
      <c r="H128" s="65">
        <v>94</v>
      </c>
      <c r="I128" s="9">
        <f>IF(H140=0, "-", H128/H140)</f>
        <v>5.9156702328508497E-2</v>
      </c>
      <c r="J128" s="8">
        <f t="shared" si="10"/>
        <v>1.4782608695652173</v>
      </c>
      <c r="K128" s="9">
        <f t="shared" si="11"/>
        <v>0.22340425531914893</v>
      </c>
    </row>
    <row r="129" spans="1:11" x14ac:dyDescent="0.2">
      <c r="A129" s="7" t="s">
        <v>405</v>
      </c>
      <c r="B129" s="65">
        <v>34</v>
      </c>
      <c r="C129" s="34">
        <f>IF(B140=0, "-", B129/B140)</f>
        <v>4.9490538573508006E-2</v>
      </c>
      <c r="D129" s="65">
        <v>14</v>
      </c>
      <c r="E129" s="9">
        <f>IF(D140=0, "-", D129/D140)</f>
        <v>2.7559055118110236E-2</v>
      </c>
      <c r="F129" s="81">
        <v>84</v>
      </c>
      <c r="G129" s="34">
        <f>IF(F140=0, "-", F129/F140)</f>
        <v>4.8000000000000001E-2</v>
      </c>
      <c r="H129" s="65">
        <v>44</v>
      </c>
      <c r="I129" s="9">
        <f>IF(H140=0, "-", H129/H140)</f>
        <v>2.7690371302706105E-2</v>
      </c>
      <c r="J129" s="8">
        <f t="shared" si="10"/>
        <v>1.4285714285714286</v>
      </c>
      <c r="K129" s="9">
        <f t="shared" si="11"/>
        <v>0.90909090909090906</v>
      </c>
    </row>
    <row r="130" spans="1:11" x14ac:dyDescent="0.2">
      <c r="A130" s="7" t="s">
        <v>406</v>
      </c>
      <c r="B130" s="65">
        <v>67</v>
      </c>
      <c r="C130" s="34">
        <f>IF(B140=0, "-", B130/B140)</f>
        <v>9.75254730713246E-2</v>
      </c>
      <c r="D130" s="65">
        <v>82</v>
      </c>
      <c r="E130" s="9">
        <f>IF(D140=0, "-", D130/D140)</f>
        <v>0.16141732283464566</v>
      </c>
      <c r="F130" s="81">
        <v>181</v>
      </c>
      <c r="G130" s="34">
        <f>IF(F140=0, "-", F130/F140)</f>
        <v>0.10342857142857143</v>
      </c>
      <c r="H130" s="65">
        <v>209</v>
      </c>
      <c r="I130" s="9">
        <f>IF(H140=0, "-", H130/H140)</f>
        <v>0.131529263687854</v>
      </c>
      <c r="J130" s="8">
        <f t="shared" si="10"/>
        <v>-0.18292682926829268</v>
      </c>
      <c r="K130" s="9">
        <f t="shared" si="11"/>
        <v>-0.13397129186602871</v>
      </c>
    </row>
    <row r="131" spans="1:11" x14ac:dyDescent="0.2">
      <c r="A131" s="7" t="s">
        <v>407</v>
      </c>
      <c r="B131" s="65">
        <v>2</v>
      </c>
      <c r="C131" s="34">
        <f>IF(B140=0, "-", B131/B140)</f>
        <v>2.911208151382824E-3</v>
      </c>
      <c r="D131" s="65">
        <v>5</v>
      </c>
      <c r="E131" s="9">
        <f>IF(D140=0, "-", D131/D140)</f>
        <v>9.8425196850393699E-3</v>
      </c>
      <c r="F131" s="81">
        <v>11</v>
      </c>
      <c r="G131" s="34">
        <f>IF(F140=0, "-", F131/F140)</f>
        <v>6.285714285714286E-3</v>
      </c>
      <c r="H131" s="65">
        <v>14</v>
      </c>
      <c r="I131" s="9">
        <f>IF(H140=0, "-", H131/H140)</f>
        <v>8.8105726872246704E-3</v>
      </c>
      <c r="J131" s="8">
        <f t="shared" si="10"/>
        <v>-0.6</v>
      </c>
      <c r="K131" s="9">
        <f t="shared" si="11"/>
        <v>-0.21428571428571427</v>
      </c>
    </row>
    <row r="132" spans="1:11" x14ac:dyDescent="0.2">
      <c r="A132" s="7" t="s">
        <v>408</v>
      </c>
      <c r="B132" s="65">
        <v>12</v>
      </c>
      <c r="C132" s="34">
        <f>IF(B140=0, "-", B132/B140)</f>
        <v>1.7467248908296942E-2</v>
      </c>
      <c r="D132" s="65">
        <v>5</v>
      </c>
      <c r="E132" s="9">
        <f>IF(D140=0, "-", D132/D140)</f>
        <v>9.8425196850393699E-3</v>
      </c>
      <c r="F132" s="81">
        <v>27</v>
      </c>
      <c r="G132" s="34">
        <f>IF(F140=0, "-", F132/F140)</f>
        <v>1.5428571428571429E-2</v>
      </c>
      <c r="H132" s="65">
        <v>22</v>
      </c>
      <c r="I132" s="9">
        <f>IF(H140=0, "-", H132/H140)</f>
        <v>1.3845185651353053E-2</v>
      </c>
      <c r="J132" s="8">
        <f t="shared" si="10"/>
        <v>1.4</v>
      </c>
      <c r="K132" s="9">
        <f t="shared" si="11"/>
        <v>0.22727272727272727</v>
      </c>
    </row>
    <row r="133" spans="1:11" x14ac:dyDescent="0.2">
      <c r="A133" s="7" t="s">
        <v>409</v>
      </c>
      <c r="B133" s="65">
        <v>1</v>
      </c>
      <c r="C133" s="34">
        <f>IF(B140=0, "-", B133/B140)</f>
        <v>1.455604075691412E-3</v>
      </c>
      <c r="D133" s="65">
        <v>0</v>
      </c>
      <c r="E133" s="9">
        <f>IF(D140=0, "-", D133/D140)</f>
        <v>0</v>
      </c>
      <c r="F133" s="81">
        <v>2</v>
      </c>
      <c r="G133" s="34">
        <f>IF(F140=0, "-", F133/F140)</f>
        <v>1.1428571428571429E-3</v>
      </c>
      <c r="H133" s="65">
        <v>0</v>
      </c>
      <c r="I133" s="9">
        <f>IF(H140=0, "-", H133/H140)</f>
        <v>0</v>
      </c>
      <c r="J133" s="8" t="str">
        <f t="shared" si="10"/>
        <v>-</v>
      </c>
      <c r="K133" s="9" t="str">
        <f t="shared" si="11"/>
        <v>-</v>
      </c>
    </row>
    <row r="134" spans="1:11" x14ac:dyDescent="0.2">
      <c r="A134" s="7" t="s">
        <v>410</v>
      </c>
      <c r="B134" s="65">
        <v>86</v>
      </c>
      <c r="C134" s="34">
        <f>IF(B140=0, "-", B134/B140)</f>
        <v>0.12518195050946143</v>
      </c>
      <c r="D134" s="65">
        <v>31</v>
      </c>
      <c r="E134" s="9">
        <f>IF(D140=0, "-", D134/D140)</f>
        <v>6.1023622047244097E-2</v>
      </c>
      <c r="F134" s="81">
        <v>159</v>
      </c>
      <c r="G134" s="34">
        <f>IF(F140=0, "-", F134/F140)</f>
        <v>9.0857142857142859E-2</v>
      </c>
      <c r="H134" s="65">
        <v>100</v>
      </c>
      <c r="I134" s="9">
        <f>IF(H140=0, "-", H134/H140)</f>
        <v>6.2932662051604776E-2</v>
      </c>
      <c r="J134" s="8">
        <f t="shared" si="10"/>
        <v>1.7741935483870968</v>
      </c>
      <c r="K134" s="9">
        <f t="shared" si="11"/>
        <v>0.59</v>
      </c>
    </row>
    <row r="135" spans="1:11" x14ac:dyDescent="0.2">
      <c r="A135" s="7" t="s">
        <v>411</v>
      </c>
      <c r="B135" s="65">
        <v>25</v>
      </c>
      <c r="C135" s="34">
        <f>IF(B140=0, "-", B135/B140)</f>
        <v>3.6390101892285295E-2</v>
      </c>
      <c r="D135" s="65">
        <v>14</v>
      </c>
      <c r="E135" s="9">
        <f>IF(D140=0, "-", D135/D140)</f>
        <v>2.7559055118110236E-2</v>
      </c>
      <c r="F135" s="81">
        <v>56</v>
      </c>
      <c r="G135" s="34">
        <f>IF(F140=0, "-", F135/F140)</f>
        <v>3.2000000000000001E-2</v>
      </c>
      <c r="H135" s="65">
        <v>38</v>
      </c>
      <c r="I135" s="9">
        <f>IF(H140=0, "-", H135/H140)</f>
        <v>2.3914411579609818E-2</v>
      </c>
      <c r="J135" s="8">
        <f t="shared" si="10"/>
        <v>0.7857142857142857</v>
      </c>
      <c r="K135" s="9">
        <f t="shared" si="11"/>
        <v>0.47368421052631576</v>
      </c>
    </row>
    <row r="136" spans="1:11" x14ac:dyDescent="0.2">
      <c r="A136" s="7" t="s">
        <v>412</v>
      </c>
      <c r="B136" s="65">
        <v>15</v>
      </c>
      <c r="C136" s="34">
        <f>IF(B140=0, "-", B136/B140)</f>
        <v>2.1834061135371178E-2</v>
      </c>
      <c r="D136" s="65">
        <v>54</v>
      </c>
      <c r="E136" s="9">
        <f>IF(D140=0, "-", D136/D140)</f>
        <v>0.1062992125984252</v>
      </c>
      <c r="F136" s="81">
        <v>50</v>
      </c>
      <c r="G136" s="34">
        <f>IF(F140=0, "-", F136/F140)</f>
        <v>2.8571428571428571E-2</v>
      </c>
      <c r="H136" s="65">
        <v>189</v>
      </c>
      <c r="I136" s="9">
        <f>IF(H140=0, "-", H136/H140)</f>
        <v>0.11894273127753303</v>
      </c>
      <c r="J136" s="8">
        <f t="shared" si="10"/>
        <v>-0.72222222222222221</v>
      </c>
      <c r="K136" s="9">
        <f t="shared" si="11"/>
        <v>-0.73544973544973546</v>
      </c>
    </row>
    <row r="137" spans="1:11" x14ac:dyDescent="0.2">
      <c r="A137" s="7" t="s">
        <v>413</v>
      </c>
      <c r="B137" s="65">
        <v>120</v>
      </c>
      <c r="C137" s="34">
        <f>IF(B140=0, "-", B137/B140)</f>
        <v>0.17467248908296942</v>
      </c>
      <c r="D137" s="65">
        <v>82</v>
      </c>
      <c r="E137" s="9">
        <f>IF(D140=0, "-", D137/D140)</f>
        <v>0.16141732283464566</v>
      </c>
      <c r="F137" s="81">
        <v>271</v>
      </c>
      <c r="G137" s="34">
        <f>IF(F140=0, "-", F137/F140)</f>
        <v>0.15485714285714286</v>
      </c>
      <c r="H137" s="65">
        <v>253</v>
      </c>
      <c r="I137" s="9">
        <f>IF(H140=0, "-", H137/H140)</f>
        <v>0.1592196349905601</v>
      </c>
      <c r="J137" s="8">
        <f t="shared" si="10"/>
        <v>0.46341463414634149</v>
      </c>
      <c r="K137" s="9">
        <f t="shared" si="11"/>
        <v>7.1146245059288543E-2</v>
      </c>
    </row>
    <row r="138" spans="1:11" x14ac:dyDescent="0.2">
      <c r="A138" s="7" t="s">
        <v>414</v>
      </c>
      <c r="B138" s="65">
        <v>57</v>
      </c>
      <c r="C138" s="34">
        <f>IF(B140=0, "-", B138/B140)</f>
        <v>8.296943231441048E-2</v>
      </c>
      <c r="D138" s="65">
        <v>10</v>
      </c>
      <c r="E138" s="9">
        <f>IF(D140=0, "-", D138/D140)</f>
        <v>1.968503937007874E-2</v>
      </c>
      <c r="F138" s="81">
        <v>124</v>
      </c>
      <c r="G138" s="34">
        <f>IF(F140=0, "-", F138/F140)</f>
        <v>7.0857142857142855E-2</v>
      </c>
      <c r="H138" s="65">
        <v>43</v>
      </c>
      <c r="I138" s="9">
        <f>IF(H140=0, "-", H138/H140)</f>
        <v>2.7061044682190057E-2</v>
      </c>
      <c r="J138" s="8">
        <f t="shared" si="10"/>
        <v>4.7</v>
      </c>
      <c r="K138" s="9">
        <f t="shared" si="11"/>
        <v>1.8837209302325582</v>
      </c>
    </row>
    <row r="139" spans="1:11" x14ac:dyDescent="0.2">
      <c r="A139" s="2"/>
      <c r="B139" s="68"/>
      <c r="C139" s="33"/>
      <c r="D139" s="68"/>
      <c r="E139" s="6"/>
      <c r="F139" s="82"/>
      <c r="G139" s="33"/>
      <c r="H139" s="68"/>
      <c r="I139" s="6"/>
      <c r="J139" s="5"/>
      <c r="K139" s="6"/>
    </row>
    <row r="140" spans="1:11" s="43" customFormat="1" x14ac:dyDescent="0.2">
      <c r="A140" s="162" t="s">
        <v>558</v>
      </c>
      <c r="B140" s="71">
        <f>SUM(B115:B139)</f>
        <v>687</v>
      </c>
      <c r="C140" s="40">
        <f>B140/6389</f>
        <v>0.10752856472061355</v>
      </c>
      <c r="D140" s="71">
        <f>SUM(D115:D139)</f>
        <v>508</v>
      </c>
      <c r="E140" s="41">
        <f>D140/4991</f>
        <v>0.10178320977759968</v>
      </c>
      <c r="F140" s="77">
        <f>SUM(F115:F139)</f>
        <v>1750</v>
      </c>
      <c r="G140" s="42">
        <f>F140/17010</f>
        <v>0.102880658436214</v>
      </c>
      <c r="H140" s="71">
        <f>SUM(H115:H139)</f>
        <v>1589</v>
      </c>
      <c r="I140" s="41">
        <f>H140/14607</f>
        <v>0.10878345998493873</v>
      </c>
      <c r="J140" s="37">
        <f>IF(D140=0, "-", IF((B140-D140)/D140&lt;10, (B140-D140)/D140, "&gt;999%"))</f>
        <v>0.35236220472440943</v>
      </c>
      <c r="K140" s="38">
        <f>IF(H140=0, "-", IF((F140-H140)/H140&lt;10, (F140-H140)/H140, "&gt;999%"))</f>
        <v>0.1013215859030837</v>
      </c>
    </row>
    <row r="141" spans="1:11" x14ac:dyDescent="0.2">
      <c r="B141" s="83"/>
      <c r="D141" s="83"/>
      <c r="F141" s="83"/>
      <c r="H141" s="83"/>
    </row>
    <row r="142" spans="1:11" x14ac:dyDescent="0.2">
      <c r="A142" s="163" t="s">
        <v>149</v>
      </c>
      <c r="B142" s="61" t="s">
        <v>12</v>
      </c>
      <c r="C142" s="62" t="s">
        <v>13</v>
      </c>
      <c r="D142" s="61" t="s">
        <v>12</v>
      </c>
      <c r="E142" s="63" t="s">
        <v>13</v>
      </c>
      <c r="F142" s="62" t="s">
        <v>12</v>
      </c>
      <c r="G142" s="62" t="s">
        <v>13</v>
      </c>
      <c r="H142" s="61" t="s">
        <v>12</v>
      </c>
      <c r="I142" s="63" t="s">
        <v>13</v>
      </c>
      <c r="J142" s="61"/>
      <c r="K142" s="63"/>
    </row>
    <row r="143" spans="1:11" x14ac:dyDescent="0.2">
      <c r="A143" s="7" t="s">
        <v>415</v>
      </c>
      <c r="B143" s="65">
        <v>1</v>
      </c>
      <c r="C143" s="34">
        <f>IF(B161=0, "-", B143/B161)</f>
        <v>1.3157894736842105E-2</v>
      </c>
      <c r="D143" s="65">
        <v>0</v>
      </c>
      <c r="E143" s="9">
        <f>IF(D161=0, "-", D143/D161)</f>
        <v>0</v>
      </c>
      <c r="F143" s="81">
        <v>4</v>
      </c>
      <c r="G143" s="34">
        <f>IF(F161=0, "-", F143/F161)</f>
        <v>1.834862385321101E-2</v>
      </c>
      <c r="H143" s="65">
        <v>0</v>
      </c>
      <c r="I143" s="9">
        <f>IF(H161=0, "-", H143/H161)</f>
        <v>0</v>
      </c>
      <c r="J143" s="8" t="str">
        <f t="shared" ref="J143:J159" si="12">IF(D143=0, "-", IF((B143-D143)/D143&lt;10, (B143-D143)/D143, "&gt;999%"))</f>
        <v>-</v>
      </c>
      <c r="K143" s="9" t="str">
        <f t="shared" ref="K143:K159" si="13">IF(H143=0, "-", IF((F143-H143)/H143&lt;10, (F143-H143)/H143, "&gt;999%"))</f>
        <v>-</v>
      </c>
    </row>
    <row r="144" spans="1:11" x14ac:dyDescent="0.2">
      <c r="A144" s="7" t="s">
        <v>416</v>
      </c>
      <c r="B144" s="65">
        <v>6</v>
      </c>
      <c r="C144" s="34">
        <f>IF(B161=0, "-", B144/B161)</f>
        <v>7.8947368421052627E-2</v>
      </c>
      <c r="D144" s="65">
        <v>1</v>
      </c>
      <c r="E144" s="9">
        <f>IF(D161=0, "-", D144/D161)</f>
        <v>2.6315789473684209E-2</v>
      </c>
      <c r="F144" s="81">
        <v>18</v>
      </c>
      <c r="G144" s="34">
        <f>IF(F161=0, "-", F144/F161)</f>
        <v>8.2568807339449546E-2</v>
      </c>
      <c r="H144" s="65">
        <v>13</v>
      </c>
      <c r="I144" s="9">
        <f>IF(H161=0, "-", H144/H161)</f>
        <v>8.5526315789473686E-2</v>
      </c>
      <c r="J144" s="8">
        <f t="shared" si="12"/>
        <v>5</v>
      </c>
      <c r="K144" s="9">
        <f t="shared" si="13"/>
        <v>0.38461538461538464</v>
      </c>
    </row>
    <row r="145" spans="1:11" x14ac:dyDescent="0.2">
      <c r="A145" s="7" t="s">
        <v>417</v>
      </c>
      <c r="B145" s="65">
        <v>9</v>
      </c>
      <c r="C145" s="34">
        <f>IF(B161=0, "-", B145/B161)</f>
        <v>0.11842105263157894</v>
      </c>
      <c r="D145" s="65">
        <v>5</v>
      </c>
      <c r="E145" s="9">
        <f>IF(D161=0, "-", D145/D161)</f>
        <v>0.13157894736842105</v>
      </c>
      <c r="F145" s="81">
        <v>27</v>
      </c>
      <c r="G145" s="34">
        <f>IF(F161=0, "-", F145/F161)</f>
        <v>0.12385321100917432</v>
      </c>
      <c r="H145" s="65">
        <v>17</v>
      </c>
      <c r="I145" s="9">
        <f>IF(H161=0, "-", H145/H161)</f>
        <v>0.1118421052631579</v>
      </c>
      <c r="J145" s="8">
        <f t="shared" si="12"/>
        <v>0.8</v>
      </c>
      <c r="K145" s="9">
        <f t="shared" si="13"/>
        <v>0.58823529411764708</v>
      </c>
    </row>
    <row r="146" spans="1:11" x14ac:dyDescent="0.2">
      <c r="A146" s="7" t="s">
        <v>418</v>
      </c>
      <c r="B146" s="65">
        <v>1</v>
      </c>
      <c r="C146" s="34">
        <f>IF(B161=0, "-", B146/B161)</f>
        <v>1.3157894736842105E-2</v>
      </c>
      <c r="D146" s="65">
        <v>2</v>
      </c>
      <c r="E146" s="9">
        <f>IF(D161=0, "-", D146/D161)</f>
        <v>5.2631578947368418E-2</v>
      </c>
      <c r="F146" s="81">
        <v>4</v>
      </c>
      <c r="G146" s="34">
        <f>IF(F161=0, "-", F146/F161)</f>
        <v>1.834862385321101E-2</v>
      </c>
      <c r="H146" s="65">
        <v>3</v>
      </c>
      <c r="I146" s="9">
        <f>IF(H161=0, "-", H146/H161)</f>
        <v>1.9736842105263157E-2</v>
      </c>
      <c r="J146" s="8">
        <f t="shared" si="12"/>
        <v>-0.5</v>
      </c>
      <c r="K146" s="9">
        <f t="shared" si="13"/>
        <v>0.33333333333333331</v>
      </c>
    </row>
    <row r="147" spans="1:11" x14ac:dyDescent="0.2">
      <c r="A147" s="7" t="s">
        <v>419</v>
      </c>
      <c r="B147" s="65">
        <v>2</v>
      </c>
      <c r="C147" s="34">
        <f>IF(B161=0, "-", B147/B161)</f>
        <v>2.6315789473684209E-2</v>
      </c>
      <c r="D147" s="65">
        <v>0</v>
      </c>
      <c r="E147" s="9">
        <f>IF(D161=0, "-", D147/D161)</f>
        <v>0</v>
      </c>
      <c r="F147" s="81">
        <v>2</v>
      </c>
      <c r="G147" s="34">
        <f>IF(F161=0, "-", F147/F161)</f>
        <v>9.1743119266055051E-3</v>
      </c>
      <c r="H147" s="65">
        <v>1</v>
      </c>
      <c r="I147" s="9">
        <f>IF(H161=0, "-", H147/H161)</f>
        <v>6.5789473684210523E-3</v>
      </c>
      <c r="J147" s="8" t="str">
        <f t="shared" si="12"/>
        <v>-</v>
      </c>
      <c r="K147" s="9">
        <f t="shared" si="13"/>
        <v>1</v>
      </c>
    </row>
    <row r="148" spans="1:11" x14ac:dyDescent="0.2">
      <c r="A148" s="7" t="s">
        <v>420</v>
      </c>
      <c r="B148" s="65">
        <v>0</v>
      </c>
      <c r="C148" s="34">
        <f>IF(B161=0, "-", B148/B161)</f>
        <v>0</v>
      </c>
      <c r="D148" s="65">
        <v>1</v>
      </c>
      <c r="E148" s="9">
        <f>IF(D161=0, "-", D148/D161)</f>
        <v>2.6315789473684209E-2</v>
      </c>
      <c r="F148" s="81">
        <v>1</v>
      </c>
      <c r="G148" s="34">
        <f>IF(F161=0, "-", F148/F161)</f>
        <v>4.5871559633027525E-3</v>
      </c>
      <c r="H148" s="65">
        <v>1</v>
      </c>
      <c r="I148" s="9">
        <f>IF(H161=0, "-", H148/H161)</f>
        <v>6.5789473684210523E-3</v>
      </c>
      <c r="J148" s="8">
        <f t="shared" si="12"/>
        <v>-1</v>
      </c>
      <c r="K148" s="9">
        <f t="shared" si="13"/>
        <v>0</v>
      </c>
    </row>
    <row r="149" spans="1:11" x14ac:dyDescent="0.2">
      <c r="A149" s="7" t="s">
        <v>421</v>
      </c>
      <c r="B149" s="65">
        <v>6</v>
      </c>
      <c r="C149" s="34">
        <f>IF(B161=0, "-", B149/B161)</f>
        <v>7.8947368421052627E-2</v>
      </c>
      <c r="D149" s="65">
        <v>0</v>
      </c>
      <c r="E149" s="9">
        <f>IF(D161=0, "-", D149/D161)</f>
        <v>0</v>
      </c>
      <c r="F149" s="81">
        <v>17</v>
      </c>
      <c r="G149" s="34">
        <f>IF(F161=0, "-", F149/F161)</f>
        <v>7.7981651376146793E-2</v>
      </c>
      <c r="H149" s="65">
        <v>0</v>
      </c>
      <c r="I149" s="9">
        <f>IF(H161=0, "-", H149/H161)</f>
        <v>0</v>
      </c>
      <c r="J149" s="8" t="str">
        <f t="shared" si="12"/>
        <v>-</v>
      </c>
      <c r="K149" s="9" t="str">
        <f t="shared" si="13"/>
        <v>-</v>
      </c>
    </row>
    <row r="150" spans="1:11" x14ac:dyDescent="0.2">
      <c r="A150" s="7" t="s">
        <v>422</v>
      </c>
      <c r="B150" s="65">
        <v>4</v>
      </c>
      <c r="C150" s="34">
        <f>IF(B161=0, "-", B150/B161)</f>
        <v>5.2631578947368418E-2</v>
      </c>
      <c r="D150" s="65">
        <v>4</v>
      </c>
      <c r="E150" s="9">
        <f>IF(D161=0, "-", D150/D161)</f>
        <v>0.10526315789473684</v>
      </c>
      <c r="F150" s="81">
        <v>21</v>
      </c>
      <c r="G150" s="34">
        <f>IF(F161=0, "-", F150/F161)</f>
        <v>9.6330275229357804E-2</v>
      </c>
      <c r="H150" s="65">
        <v>14</v>
      </c>
      <c r="I150" s="9">
        <f>IF(H161=0, "-", H150/H161)</f>
        <v>9.2105263157894732E-2</v>
      </c>
      <c r="J150" s="8">
        <f t="shared" si="12"/>
        <v>0</v>
      </c>
      <c r="K150" s="9">
        <f t="shared" si="13"/>
        <v>0.5</v>
      </c>
    </row>
    <row r="151" spans="1:11" x14ac:dyDescent="0.2">
      <c r="A151" s="7" t="s">
        <v>423</v>
      </c>
      <c r="B151" s="65">
        <v>1</v>
      </c>
      <c r="C151" s="34">
        <f>IF(B161=0, "-", B151/B161)</f>
        <v>1.3157894736842105E-2</v>
      </c>
      <c r="D151" s="65">
        <v>1</v>
      </c>
      <c r="E151" s="9">
        <f>IF(D161=0, "-", D151/D161)</f>
        <v>2.6315789473684209E-2</v>
      </c>
      <c r="F151" s="81">
        <v>6</v>
      </c>
      <c r="G151" s="34">
        <f>IF(F161=0, "-", F151/F161)</f>
        <v>2.7522935779816515E-2</v>
      </c>
      <c r="H151" s="65">
        <v>8</v>
      </c>
      <c r="I151" s="9">
        <f>IF(H161=0, "-", H151/H161)</f>
        <v>5.2631578947368418E-2</v>
      </c>
      <c r="J151" s="8">
        <f t="shared" si="12"/>
        <v>0</v>
      </c>
      <c r="K151" s="9">
        <f t="shared" si="13"/>
        <v>-0.25</v>
      </c>
    </row>
    <row r="152" spans="1:11" x14ac:dyDescent="0.2">
      <c r="A152" s="7" t="s">
        <v>424</v>
      </c>
      <c r="B152" s="65">
        <v>12</v>
      </c>
      <c r="C152" s="34">
        <f>IF(B161=0, "-", B152/B161)</f>
        <v>0.15789473684210525</v>
      </c>
      <c r="D152" s="65">
        <v>4</v>
      </c>
      <c r="E152" s="9">
        <f>IF(D161=0, "-", D152/D161)</f>
        <v>0.10526315789473684</v>
      </c>
      <c r="F152" s="81">
        <v>20</v>
      </c>
      <c r="G152" s="34">
        <f>IF(F161=0, "-", F152/F161)</f>
        <v>9.1743119266055051E-2</v>
      </c>
      <c r="H152" s="65">
        <v>10</v>
      </c>
      <c r="I152" s="9">
        <f>IF(H161=0, "-", H152/H161)</f>
        <v>6.5789473684210523E-2</v>
      </c>
      <c r="J152" s="8">
        <f t="shared" si="12"/>
        <v>2</v>
      </c>
      <c r="K152" s="9">
        <f t="shared" si="13"/>
        <v>1</v>
      </c>
    </row>
    <row r="153" spans="1:11" x14ac:dyDescent="0.2">
      <c r="A153" s="7" t="s">
        <v>425</v>
      </c>
      <c r="B153" s="65">
        <v>0</v>
      </c>
      <c r="C153" s="34">
        <f>IF(B161=0, "-", B153/B161)</f>
        <v>0</v>
      </c>
      <c r="D153" s="65">
        <v>0</v>
      </c>
      <c r="E153" s="9">
        <f>IF(D161=0, "-", D153/D161)</f>
        <v>0</v>
      </c>
      <c r="F153" s="81">
        <v>3</v>
      </c>
      <c r="G153" s="34">
        <f>IF(F161=0, "-", F153/F161)</f>
        <v>1.3761467889908258E-2</v>
      </c>
      <c r="H153" s="65">
        <v>2</v>
      </c>
      <c r="I153" s="9">
        <f>IF(H161=0, "-", H153/H161)</f>
        <v>1.3157894736842105E-2</v>
      </c>
      <c r="J153" s="8" t="str">
        <f t="shared" si="12"/>
        <v>-</v>
      </c>
      <c r="K153" s="9">
        <f t="shared" si="13"/>
        <v>0.5</v>
      </c>
    </row>
    <row r="154" spans="1:11" x14ac:dyDescent="0.2">
      <c r="A154" s="7" t="s">
        <v>426</v>
      </c>
      <c r="B154" s="65">
        <v>2</v>
      </c>
      <c r="C154" s="34">
        <f>IF(B161=0, "-", B154/B161)</f>
        <v>2.6315789473684209E-2</v>
      </c>
      <c r="D154" s="65">
        <v>0</v>
      </c>
      <c r="E154" s="9">
        <f>IF(D161=0, "-", D154/D161)</f>
        <v>0</v>
      </c>
      <c r="F154" s="81">
        <v>10</v>
      </c>
      <c r="G154" s="34">
        <f>IF(F161=0, "-", F154/F161)</f>
        <v>4.5871559633027525E-2</v>
      </c>
      <c r="H154" s="65">
        <v>0</v>
      </c>
      <c r="I154" s="9">
        <f>IF(H161=0, "-", H154/H161)</f>
        <v>0</v>
      </c>
      <c r="J154" s="8" t="str">
        <f t="shared" si="12"/>
        <v>-</v>
      </c>
      <c r="K154" s="9" t="str">
        <f t="shared" si="13"/>
        <v>-</v>
      </c>
    </row>
    <row r="155" spans="1:11" x14ac:dyDescent="0.2">
      <c r="A155" s="7" t="s">
        <v>427</v>
      </c>
      <c r="B155" s="65">
        <v>7</v>
      </c>
      <c r="C155" s="34">
        <f>IF(B161=0, "-", B155/B161)</f>
        <v>9.2105263157894732E-2</v>
      </c>
      <c r="D155" s="65">
        <v>6</v>
      </c>
      <c r="E155" s="9">
        <f>IF(D161=0, "-", D155/D161)</f>
        <v>0.15789473684210525</v>
      </c>
      <c r="F155" s="81">
        <v>21</v>
      </c>
      <c r="G155" s="34">
        <f>IF(F161=0, "-", F155/F161)</f>
        <v>9.6330275229357804E-2</v>
      </c>
      <c r="H155" s="65">
        <v>33</v>
      </c>
      <c r="I155" s="9">
        <f>IF(H161=0, "-", H155/H161)</f>
        <v>0.21710526315789475</v>
      </c>
      <c r="J155" s="8">
        <f t="shared" si="12"/>
        <v>0.16666666666666666</v>
      </c>
      <c r="K155" s="9">
        <f t="shared" si="13"/>
        <v>-0.36363636363636365</v>
      </c>
    </row>
    <row r="156" spans="1:11" x14ac:dyDescent="0.2">
      <c r="A156" s="7" t="s">
        <v>428</v>
      </c>
      <c r="B156" s="65">
        <v>4</v>
      </c>
      <c r="C156" s="34">
        <f>IF(B161=0, "-", B156/B161)</f>
        <v>5.2631578947368418E-2</v>
      </c>
      <c r="D156" s="65">
        <v>1</v>
      </c>
      <c r="E156" s="9">
        <f>IF(D161=0, "-", D156/D161)</f>
        <v>2.6315789473684209E-2</v>
      </c>
      <c r="F156" s="81">
        <v>9</v>
      </c>
      <c r="G156" s="34">
        <f>IF(F161=0, "-", F156/F161)</f>
        <v>4.1284403669724773E-2</v>
      </c>
      <c r="H156" s="65">
        <v>8</v>
      </c>
      <c r="I156" s="9">
        <f>IF(H161=0, "-", H156/H161)</f>
        <v>5.2631578947368418E-2</v>
      </c>
      <c r="J156" s="8">
        <f t="shared" si="12"/>
        <v>3</v>
      </c>
      <c r="K156" s="9">
        <f t="shared" si="13"/>
        <v>0.125</v>
      </c>
    </row>
    <row r="157" spans="1:11" x14ac:dyDescent="0.2">
      <c r="A157" s="7" t="s">
        <v>429</v>
      </c>
      <c r="B157" s="65">
        <v>2</v>
      </c>
      <c r="C157" s="34">
        <f>IF(B161=0, "-", B157/B161)</f>
        <v>2.6315789473684209E-2</v>
      </c>
      <c r="D157" s="65">
        <v>6</v>
      </c>
      <c r="E157" s="9">
        <f>IF(D161=0, "-", D157/D161)</f>
        <v>0.15789473684210525</v>
      </c>
      <c r="F157" s="81">
        <v>9</v>
      </c>
      <c r="G157" s="34">
        <f>IF(F161=0, "-", F157/F161)</f>
        <v>4.1284403669724773E-2</v>
      </c>
      <c r="H157" s="65">
        <v>16</v>
      </c>
      <c r="I157" s="9">
        <f>IF(H161=0, "-", H157/H161)</f>
        <v>0.10526315789473684</v>
      </c>
      <c r="J157" s="8">
        <f t="shared" si="12"/>
        <v>-0.66666666666666663</v>
      </c>
      <c r="K157" s="9">
        <f t="shared" si="13"/>
        <v>-0.4375</v>
      </c>
    </row>
    <row r="158" spans="1:11" x14ac:dyDescent="0.2">
      <c r="A158" s="7" t="s">
        <v>430</v>
      </c>
      <c r="B158" s="65">
        <v>17</v>
      </c>
      <c r="C158" s="34">
        <f>IF(B161=0, "-", B158/B161)</f>
        <v>0.22368421052631579</v>
      </c>
      <c r="D158" s="65">
        <v>5</v>
      </c>
      <c r="E158" s="9">
        <f>IF(D161=0, "-", D158/D161)</f>
        <v>0.13157894736842105</v>
      </c>
      <c r="F158" s="81">
        <v>34</v>
      </c>
      <c r="G158" s="34">
        <f>IF(F161=0, "-", F158/F161)</f>
        <v>0.15596330275229359</v>
      </c>
      <c r="H158" s="65">
        <v>19</v>
      </c>
      <c r="I158" s="9">
        <f>IF(H161=0, "-", H158/H161)</f>
        <v>0.125</v>
      </c>
      <c r="J158" s="8">
        <f t="shared" si="12"/>
        <v>2.4</v>
      </c>
      <c r="K158" s="9">
        <f t="shared" si="13"/>
        <v>0.78947368421052633</v>
      </c>
    </row>
    <row r="159" spans="1:11" x14ac:dyDescent="0.2">
      <c r="A159" s="7" t="s">
        <v>431</v>
      </c>
      <c r="B159" s="65">
        <v>2</v>
      </c>
      <c r="C159" s="34">
        <f>IF(B161=0, "-", B159/B161)</f>
        <v>2.6315789473684209E-2</v>
      </c>
      <c r="D159" s="65">
        <v>2</v>
      </c>
      <c r="E159" s="9">
        <f>IF(D161=0, "-", D159/D161)</f>
        <v>5.2631578947368418E-2</v>
      </c>
      <c r="F159" s="81">
        <v>12</v>
      </c>
      <c r="G159" s="34">
        <f>IF(F161=0, "-", F159/F161)</f>
        <v>5.5045871559633031E-2</v>
      </c>
      <c r="H159" s="65">
        <v>7</v>
      </c>
      <c r="I159" s="9">
        <f>IF(H161=0, "-", H159/H161)</f>
        <v>4.6052631578947366E-2</v>
      </c>
      <c r="J159" s="8">
        <f t="shared" si="12"/>
        <v>0</v>
      </c>
      <c r="K159" s="9">
        <f t="shared" si="13"/>
        <v>0.7142857142857143</v>
      </c>
    </row>
    <row r="160" spans="1:11" x14ac:dyDescent="0.2">
      <c r="A160" s="2"/>
      <c r="B160" s="68"/>
      <c r="C160" s="33"/>
      <c r="D160" s="68"/>
      <c r="E160" s="6"/>
      <c r="F160" s="82"/>
      <c r="G160" s="33"/>
      <c r="H160" s="68"/>
      <c r="I160" s="6"/>
      <c r="J160" s="5"/>
      <c r="K160" s="6"/>
    </row>
    <row r="161" spans="1:11" s="43" customFormat="1" x14ac:dyDescent="0.2">
      <c r="A161" s="162" t="s">
        <v>557</v>
      </c>
      <c r="B161" s="71">
        <f>SUM(B143:B160)</f>
        <v>76</v>
      </c>
      <c r="C161" s="40">
        <f>B161/6389</f>
        <v>1.1895445296603538E-2</v>
      </c>
      <c r="D161" s="71">
        <f>SUM(D143:D160)</f>
        <v>38</v>
      </c>
      <c r="E161" s="41">
        <f>D161/4991</f>
        <v>7.613704668403126E-3</v>
      </c>
      <c r="F161" s="77">
        <f>SUM(F143:F160)</f>
        <v>218</v>
      </c>
      <c r="G161" s="42">
        <f>F161/17010</f>
        <v>1.2815990593768372E-2</v>
      </c>
      <c r="H161" s="71">
        <f>SUM(H143:H160)</f>
        <v>152</v>
      </c>
      <c r="I161" s="41">
        <f>H161/14607</f>
        <v>1.040596974053536E-2</v>
      </c>
      <c r="J161" s="37">
        <f>IF(D161=0, "-", IF((B161-D161)/D161&lt;10, (B161-D161)/D161, "&gt;999%"))</f>
        <v>1</v>
      </c>
      <c r="K161" s="38">
        <f>IF(H161=0, "-", IF((F161-H161)/H161&lt;10, (F161-H161)/H161, "&gt;999%"))</f>
        <v>0.43421052631578949</v>
      </c>
    </row>
    <row r="162" spans="1:11" x14ac:dyDescent="0.2">
      <c r="B162" s="83"/>
      <c r="D162" s="83"/>
      <c r="F162" s="83"/>
      <c r="H162" s="83"/>
    </row>
    <row r="163" spans="1:11" s="43" customFormat="1" x14ac:dyDescent="0.2">
      <c r="A163" s="162" t="s">
        <v>556</v>
      </c>
      <c r="B163" s="71">
        <v>763</v>
      </c>
      <c r="C163" s="40">
        <f>B163/6389</f>
        <v>0.11942401001721709</v>
      </c>
      <c r="D163" s="71">
        <v>546</v>
      </c>
      <c r="E163" s="41">
        <f>D163/4991</f>
        <v>0.1093969144460028</v>
      </c>
      <c r="F163" s="77">
        <v>1968</v>
      </c>
      <c r="G163" s="42">
        <f>F163/17010</f>
        <v>0.11569664902998236</v>
      </c>
      <c r="H163" s="71">
        <v>1741</v>
      </c>
      <c r="I163" s="41">
        <f>H163/14607</f>
        <v>0.11918942972547408</v>
      </c>
      <c r="J163" s="37">
        <f>IF(D163=0, "-", IF((B163-D163)/D163&lt;10, (B163-D163)/D163, "&gt;999%"))</f>
        <v>0.39743589743589741</v>
      </c>
      <c r="K163" s="38">
        <f>IF(H163=0, "-", IF((F163-H163)/H163&lt;10, (F163-H163)/H163, "&gt;999%"))</f>
        <v>0.13038483630097644</v>
      </c>
    </row>
    <row r="164" spans="1:11" x14ac:dyDescent="0.2">
      <c r="B164" s="83"/>
      <c r="D164" s="83"/>
      <c r="F164" s="83"/>
      <c r="H164" s="83"/>
    </row>
    <row r="165" spans="1:11" ht="15.75" x14ac:dyDescent="0.25">
      <c r="A165" s="164" t="s">
        <v>117</v>
      </c>
      <c r="B165" s="196" t="s">
        <v>1</v>
      </c>
      <c r="C165" s="200"/>
      <c r="D165" s="200"/>
      <c r="E165" s="197"/>
      <c r="F165" s="196" t="s">
        <v>14</v>
      </c>
      <c r="G165" s="200"/>
      <c r="H165" s="200"/>
      <c r="I165" s="197"/>
      <c r="J165" s="196" t="s">
        <v>15</v>
      </c>
      <c r="K165" s="197"/>
    </row>
    <row r="166" spans="1:11" x14ac:dyDescent="0.2">
      <c r="A166" s="22"/>
      <c r="B166" s="196">
        <f>VALUE(RIGHT($B$2, 4))</f>
        <v>2021</v>
      </c>
      <c r="C166" s="197"/>
      <c r="D166" s="196">
        <f>B166-1</f>
        <v>2020</v>
      </c>
      <c r="E166" s="204"/>
      <c r="F166" s="196">
        <f>B166</f>
        <v>2021</v>
      </c>
      <c r="G166" s="204"/>
      <c r="H166" s="196">
        <f>D166</f>
        <v>2020</v>
      </c>
      <c r="I166" s="204"/>
      <c r="J166" s="140" t="s">
        <v>4</v>
      </c>
      <c r="K166" s="141" t="s">
        <v>2</v>
      </c>
    </row>
    <row r="167" spans="1:11" x14ac:dyDescent="0.2">
      <c r="A167" s="163" t="s">
        <v>150</v>
      </c>
      <c r="B167" s="61" t="s">
        <v>12</v>
      </c>
      <c r="C167" s="62" t="s">
        <v>13</v>
      </c>
      <c r="D167" s="61" t="s">
        <v>12</v>
      </c>
      <c r="E167" s="63" t="s">
        <v>13</v>
      </c>
      <c r="F167" s="62" t="s">
        <v>12</v>
      </c>
      <c r="G167" s="62" t="s">
        <v>13</v>
      </c>
      <c r="H167" s="61" t="s">
        <v>12</v>
      </c>
      <c r="I167" s="63" t="s">
        <v>13</v>
      </c>
      <c r="J167" s="61"/>
      <c r="K167" s="63"/>
    </row>
    <row r="168" spans="1:11" x14ac:dyDescent="0.2">
      <c r="A168" s="7" t="s">
        <v>432</v>
      </c>
      <c r="B168" s="65">
        <v>27</v>
      </c>
      <c r="C168" s="34">
        <f>IF(B171=0, "-", B168/B171)</f>
        <v>0.13043478260869565</v>
      </c>
      <c r="D168" s="65">
        <v>15</v>
      </c>
      <c r="E168" s="9">
        <f>IF(D171=0, "-", D168/D171)</f>
        <v>0.15625</v>
      </c>
      <c r="F168" s="81">
        <v>54</v>
      </c>
      <c r="G168" s="34">
        <f>IF(F171=0, "-", F168/F171)</f>
        <v>0.12217194570135746</v>
      </c>
      <c r="H168" s="65">
        <v>23</v>
      </c>
      <c r="I168" s="9">
        <f>IF(H171=0, "-", H168/H171)</f>
        <v>8.8803088803088806E-2</v>
      </c>
      <c r="J168" s="8">
        <f>IF(D168=0, "-", IF((B168-D168)/D168&lt;10, (B168-D168)/D168, "&gt;999%"))</f>
        <v>0.8</v>
      </c>
      <c r="K168" s="9">
        <f>IF(H168=0, "-", IF((F168-H168)/H168&lt;10, (F168-H168)/H168, "&gt;999%"))</f>
        <v>1.3478260869565217</v>
      </c>
    </row>
    <row r="169" spans="1:11" x14ac:dyDescent="0.2">
      <c r="A169" s="7" t="s">
        <v>433</v>
      </c>
      <c r="B169" s="65">
        <v>180</v>
      </c>
      <c r="C169" s="34">
        <f>IF(B171=0, "-", B169/B171)</f>
        <v>0.86956521739130432</v>
      </c>
      <c r="D169" s="65">
        <v>81</v>
      </c>
      <c r="E169" s="9">
        <f>IF(D171=0, "-", D169/D171)</f>
        <v>0.84375</v>
      </c>
      <c r="F169" s="81">
        <v>388</v>
      </c>
      <c r="G169" s="34">
        <f>IF(F171=0, "-", F169/F171)</f>
        <v>0.87782805429864252</v>
      </c>
      <c r="H169" s="65">
        <v>236</v>
      </c>
      <c r="I169" s="9">
        <f>IF(H171=0, "-", H169/H171)</f>
        <v>0.91119691119691115</v>
      </c>
      <c r="J169" s="8">
        <f>IF(D169=0, "-", IF((B169-D169)/D169&lt;10, (B169-D169)/D169, "&gt;999%"))</f>
        <v>1.2222222222222223</v>
      </c>
      <c r="K169" s="9">
        <f>IF(H169=0, "-", IF((F169-H169)/H169&lt;10, (F169-H169)/H169, "&gt;999%"))</f>
        <v>0.64406779661016944</v>
      </c>
    </row>
    <row r="170" spans="1:11" x14ac:dyDescent="0.2">
      <c r="A170" s="2"/>
      <c r="B170" s="68"/>
      <c r="C170" s="33"/>
      <c r="D170" s="68"/>
      <c r="E170" s="6"/>
      <c r="F170" s="82"/>
      <c r="G170" s="33"/>
      <c r="H170" s="68"/>
      <c r="I170" s="6"/>
      <c r="J170" s="5"/>
      <c r="K170" s="6"/>
    </row>
    <row r="171" spans="1:11" s="43" customFormat="1" x14ac:dyDescent="0.2">
      <c r="A171" s="162" t="s">
        <v>555</v>
      </c>
      <c r="B171" s="71">
        <f>SUM(B168:B170)</f>
        <v>207</v>
      </c>
      <c r="C171" s="40">
        <f>B171/6389</f>
        <v>3.2399436531538581E-2</v>
      </c>
      <c r="D171" s="71">
        <f>SUM(D168:D170)</f>
        <v>96</v>
      </c>
      <c r="E171" s="41">
        <f>D171/4991</f>
        <v>1.9234622320176316E-2</v>
      </c>
      <c r="F171" s="77">
        <f>SUM(F168:F170)</f>
        <v>442</v>
      </c>
      <c r="G171" s="42">
        <f>F171/17010</f>
        <v>2.5984714873603761E-2</v>
      </c>
      <c r="H171" s="71">
        <f>SUM(H168:H170)</f>
        <v>259</v>
      </c>
      <c r="I171" s="41">
        <f>H171/14607</f>
        <v>1.7731224755254332E-2</v>
      </c>
      <c r="J171" s="37">
        <f>IF(D171=0, "-", IF((B171-D171)/D171&lt;10, (B171-D171)/D171, "&gt;999%"))</f>
        <v>1.15625</v>
      </c>
      <c r="K171" s="38">
        <f>IF(H171=0, "-", IF((F171-H171)/H171&lt;10, (F171-H171)/H171, "&gt;999%"))</f>
        <v>0.70656370656370659</v>
      </c>
    </row>
    <row r="172" spans="1:11" x14ac:dyDescent="0.2">
      <c r="B172" s="83"/>
      <c r="D172" s="83"/>
      <c r="F172" s="83"/>
      <c r="H172" s="83"/>
    </row>
    <row r="173" spans="1:11" x14ac:dyDescent="0.2">
      <c r="A173" s="163" t="s">
        <v>151</v>
      </c>
      <c r="B173" s="61" t="s">
        <v>12</v>
      </c>
      <c r="C173" s="62" t="s">
        <v>13</v>
      </c>
      <c r="D173" s="61" t="s">
        <v>12</v>
      </c>
      <c r="E173" s="63" t="s">
        <v>13</v>
      </c>
      <c r="F173" s="62" t="s">
        <v>12</v>
      </c>
      <c r="G173" s="62" t="s">
        <v>13</v>
      </c>
      <c r="H173" s="61" t="s">
        <v>12</v>
      </c>
      <c r="I173" s="63" t="s">
        <v>13</v>
      </c>
      <c r="J173" s="61"/>
      <c r="K173" s="63"/>
    </row>
    <row r="174" spans="1:11" x14ac:dyDescent="0.2">
      <c r="A174" s="7" t="s">
        <v>434</v>
      </c>
      <c r="B174" s="65">
        <v>1</v>
      </c>
      <c r="C174" s="34">
        <f>IF(B185=0, "-", B174/B185)</f>
        <v>9.0909090909090912E-2</v>
      </c>
      <c r="D174" s="65">
        <v>0</v>
      </c>
      <c r="E174" s="9">
        <f>IF(D185=0, "-", D174/D185)</f>
        <v>0</v>
      </c>
      <c r="F174" s="81">
        <v>1</v>
      </c>
      <c r="G174" s="34">
        <f>IF(F185=0, "-", F174/F185)</f>
        <v>4.1666666666666664E-2</v>
      </c>
      <c r="H174" s="65">
        <v>0</v>
      </c>
      <c r="I174" s="9">
        <f>IF(H185=0, "-", H174/H185)</f>
        <v>0</v>
      </c>
      <c r="J174" s="8" t="str">
        <f t="shared" ref="J174:J183" si="14">IF(D174=0, "-", IF((B174-D174)/D174&lt;10, (B174-D174)/D174, "&gt;999%"))</f>
        <v>-</v>
      </c>
      <c r="K174" s="9" t="str">
        <f t="shared" ref="K174:K183" si="15">IF(H174=0, "-", IF((F174-H174)/H174&lt;10, (F174-H174)/H174, "&gt;999%"))</f>
        <v>-</v>
      </c>
    </row>
    <row r="175" spans="1:11" x14ac:dyDescent="0.2">
      <c r="A175" s="7" t="s">
        <v>435</v>
      </c>
      <c r="B175" s="65">
        <v>1</v>
      </c>
      <c r="C175" s="34">
        <f>IF(B185=0, "-", B175/B185)</f>
        <v>9.0909090909090912E-2</v>
      </c>
      <c r="D175" s="65">
        <v>0</v>
      </c>
      <c r="E175" s="9">
        <f>IF(D185=0, "-", D175/D185)</f>
        <v>0</v>
      </c>
      <c r="F175" s="81">
        <v>1</v>
      </c>
      <c r="G175" s="34">
        <f>IF(F185=0, "-", F175/F185)</f>
        <v>4.1666666666666664E-2</v>
      </c>
      <c r="H175" s="65">
        <v>1</v>
      </c>
      <c r="I175" s="9">
        <f>IF(H185=0, "-", H175/H185)</f>
        <v>3.7037037037037035E-2</v>
      </c>
      <c r="J175" s="8" t="str">
        <f t="shared" si="14"/>
        <v>-</v>
      </c>
      <c r="K175" s="9">
        <f t="shared" si="15"/>
        <v>0</v>
      </c>
    </row>
    <row r="176" spans="1:11" x14ac:dyDescent="0.2">
      <c r="A176" s="7" t="s">
        <v>436</v>
      </c>
      <c r="B176" s="65">
        <v>1</v>
      </c>
      <c r="C176" s="34">
        <f>IF(B185=0, "-", B176/B185)</f>
        <v>9.0909090909090912E-2</v>
      </c>
      <c r="D176" s="65">
        <v>0</v>
      </c>
      <c r="E176" s="9">
        <f>IF(D185=0, "-", D176/D185)</f>
        <v>0</v>
      </c>
      <c r="F176" s="81">
        <v>2</v>
      </c>
      <c r="G176" s="34">
        <f>IF(F185=0, "-", F176/F185)</f>
        <v>8.3333333333333329E-2</v>
      </c>
      <c r="H176" s="65">
        <v>0</v>
      </c>
      <c r="I176" s="9">
        <f>IF(H185=0, "-", H176/H185)</f>
        <v>0</v>
      </c>
      <c r="J176" s="8" t="str">
        <f t="shared" si="14"/>
        <v>-</v>
      </c>
      <c r="K176" s="9" t="str">
        <f t="shared" si="15"/>
        <v>-</v>
      </c>
    </row>
    <row r="177" spans="1:11" x14ac:dyDescent="0.2">
      <c r="A177" s="7" t="s">
        <v>437</v>
      </c>
      <c r="B177" s="65">
        <v>0</v>
      </c>
      <c r="C177" s="34">
        <f>IF(B185=0, "-", B177/B185)</f>
        <v>0</v>
      </c>
      <c r="D177" s="65">
        <v>2</v>
      </c>
      <c r="E177" s="9">
        <f>IF(D185=0, "-", D177/D185)</f>
        <v>0.2</v>
      </c>
      <c r="F177" s="81">
        <v>2</v>
      </c>
      <c r="G177" s="34">
        <f>IF(F185=0, "-", F177/F185)</f>
        <v>8.3333333333333329E-2</v>
      </c>
      <c r="H177" s="65">
        <v>4</v>
      </c>
      <c r="I177" s="9">
        <f>IF(H185=0, "-", H177/H185)</f>
        <v>0.14814814814814814</v>
      </c>
      <c r="J177" s="8">
        <f t="shared" si="14"/>
        <v>-1</v>
      </c>
      <c r="K177" s="9">
        <f t="shared" si="15"/>
        <v>-0.5</v>
      </c>
    </row>
    <row r="178" spans="1:11" x14ac:dyDescent="0.2">
      <c r="A178" s="7" t="s">
        <v>438</v>
      </c>
      <c r="B178" s="65">
        <v>0</v>
      </c>
      <c r="C178" s="34">
        <f>IF(B185=0, "-", B178/B185)</f>
        <v>0</v>
      </c>
      <c r="D178" s="65">
        <v>0</v>
      </c>
      <c r="E178" s="9">
        <f>IF(D185=0, "-", D178/D185)</f>
        <v>0</v>
      </c>
      <c r="F178" s="81">
        <v>1</v>
      </c>
      <c r="G178" s="34">
        <f>IF(F185=0, "-", F178/F185)</f>
        <v>4.1666666666666664E-2</v>
      </c>
      <c r="H178" s="65">
        <v>0</v>
      </c>
      <c r="I178" s="9">
        <f>IF(H185=0, "-", H178/H185)</f>
        <v>0</v>
      </c>
      <c r="J178" s="8" t="str">
        <f t="shared" si="14"/>
        <v>-</v>
      </c>
      <c r="K178" s="9" t="str">
        <f t="shared" si="15"/>
        <v>-</v>
      </c>
    </row>
    <row r="179" spans="1:11" x14ac:dyDescent="0.2">
      <c r="A179" s="7" t="s">
        <v>439</v>
      </c>
      <c r="B179" s="65">
        <v>0</v>
      </c>
      <c r="C179" s="34">
        <f>IF(B185=0, "-", B179/B185)</f>
        <v>0</v>
      </c>
      <c r="D179" s="65">
        <v>5</v>
      </c>
      <c r="E179" s="9">
        <f>IF(D185=0, "-", D179/D185)</f>
        <v>0.5</v>
      </c>
      <c r="F179" s="81">
        <v>2</v>
      </c>
      <c r="G179" s="34">
        <f>IF(F185=0, "-", F179/F185)</f>
        <v>8.3333333333333329E-2</v>
      </c>
      <c r="H179" s="65">
        <v>10</v>
      </c>
      <c r="I179" s="9">
        <f>IF(H185=0, "-", H179/H185)</f>
        <v>0.37037037037037035</v>
      </c>
      <c r="J179" s="8">
        <f t="shared" si="14"/>
        <v>-1</v>
      </c>
      <c r="K179" s="9">
        <f t="shared" si="15"/>
        <v>-0.8</v>
      </c>
    </row>
    <row r="180" spans="1:11" x14ac:dyDescent="0.2">
      <c r="A180" s="7" t="s">
        <v>440</v>
      </c>
      <c r="B180" s="65">
        <v>1</v>
      </c>
      <c r="C180" s="34">
        <f>IF(B185=0, "-", B180/B185)</f>
        <v>9.0909090909090912E-2</v>
      </c>
      <c r="D180" s="65">
        <v>0</v>
      </c>
      <c r="E180" s="9">
        <f>IF(D185=0, "-", D180/D185)</f>
        <v>0</v>
      </c>
      <c r="F180" s="81">
        <v>2</v>
      </c>
      <c r="G180" s="34">
        <f>IF(F185=0, "-", F180/F185)</f>
        <v>8.3333333333333329E-2</v>
      </c>
      <c r="H180" s="65">
        <v>1</v>
      </c>
      <c r="I180" s="9">
        <f>IF(H185=0, "-", H180/H185)</f>
        <v>3.7037037037037035E-2</v>
      </c>
      <c r="J180" s="8" t="str">
        <f t="shared" si="14"/>
        <v>-</v>
      </c>
      <c r="K180" s="9">
        <f t="shared" si="15"/>
        <v>1</v>
      </c>
    </row>
    <row r="181" spans="1:11" x14ac:dyDescent="0.2">
      <c r="A181" s="7" t="s">
        <v>441</v>
      </c>
      <c r="B181" s="65">
        <v>2</v>
      </c>
      <c r="C181" s="34">
        <f>IF(B185=0, "-", B181/B185)</f>
        <v>0.18181818181818182</v>
      </c>
      <c r="D181" s="65">
        <v>0</v>
      </c>
      <c r="E181" s="9">
        <f>IF(D185=0, "-", D181/D185)</f>
        <v>0</v>
      </c>
      <c r="F181" s="81">
        <v>3</v>
      </c>
      <c r="G181" s="34">
        <f>IF(F185=0, "-", F181/F185)</f>
        <v>0.125</v>
      </c>
      <c r="H181" s="65">
        <v>3</v>
      </c>
      <c r="I181" s="9">
        <f>IF(H185=0, "-", H181/H185)</f>
        <v>0.1111111111111111</v>
      </c>
      <c r="J181" s="8" t="str">
        <f t="shared" si="14"/>
        <v>-</v>
      </c>
      <c r="K181" s="9">
        <f t="shared" si="15"/>
        <v>0</v>
      </c>
    </row>
    <row r="182" spans="1:11" x14ac:dyDescent="0.2">
      <c r="A182" s="7" t="s">
        <v>442</v>
      </c>
      <c r="B182" s="65">
        <v>4</v>
      </c>
      <c r="C182" s="34">
        <f>IF(B185=0, "-", B182/B185)</f>
        <v>0.36363636363636365</v>
      </c>
      <c r="D182" s="65">
        <v>1</v>
      </c>
      <c r="E182" s="9">
        <f>IF(D185=0, "-", D182/D185)</f>
        <v>0.1</v>
      </c>
      <c r="F182" s="81">
        <v>8</v>
      </c>
      <c r="G182" s="34">
        <f>IF(F185=0, "-", F182/F185)</f>
        <v>0.33333333333333331</v>
      </c>
      <c r="H182" s="65">
        <v>1</v>
      </c>
      <c r="I182" s="9">
        <f>IF(H185=0, "-", H182/H185)</f>
        <v>3.7037037037037035E-2</v>
      </c>
      <c r="J182" s="8">
        <f t="shared" si="14"/>
        <v>3</v>
      </c>
      <c r="K182" s="9">
        <f t="shared" si="15"/>
        <v>7</v>
      </c>
    </row>
    <row r="183" spans="1:11" x14ac:dyDescent="0.2">
      <c r="A183" s="7" t="s">
        <v>443</v>
      </c>
      <c r="B183" s="65">
        <v>1</v>
      </c>
      <c r="C183" s="34">
        <f>IF(B185=0, "-", B183/B185)</f>
        <v>9.0909090909090912E-2</v>
      </c>
      <c r="D183" s="65">
        <v>2</v>
      </c>
      <c r="E183" s="9">
        <f>IF(D185=0, "-", D183/D185)</f>
        <v>0.2</v>
      </c>
      <c r="F183" s="81">
        <v>2</v>
      </c>
      <c r="G183" s="34">
        <f>IF(F185=0, "-", F183/F185)</f>
        <v>8.3333333333333329E-2</v>
      </c>
      <c r="H183" s="65">
        <v>7</v>
      </c>
      <c r="I183" s="9">
        <f>IF(H185=0, "-", H183/H185)</f>
        <v>0.25925925925925924</v>
      </c>
      <c r="J183" s="8">
        <f t="shared" si="14"/>
        <v>-0.5</v>
      </c>
      <c r="K183" s="9">
        <f t="shared" si="15"/>
        <v>-0.7142857142857143</v>
      </c>
    </row>
    <row r="184" spans="1:11" x14ac:dyDescent="0.2">
      <c r="A184" s="2"/>
      <c r="B184" s="68"/>
      <c r="C184" s="33"/>
      <c r="D184" s="68"/>
      <c r="E184" s="6"/>
      <c r="F184" s="82"/>
      <c r="G184" s="33"/>
      <c r="H184" s="68"/>
      <c r="I184" s="6"/>
      <c r="J184" s="5"/>
      <c r="K184" s="6"/>
    </row>
    <row r="185" spans="1:11" s="43" customFormat="1" x14ac:dyDescent="0.2">
      <c r="A185" s="162" t="s">
        <v>554</v>
      </c>
      <c r="B185" s="71">
        <f>SUM(B174:B184)</f>
        <v>11</v>
      </c>
      <c r="C185" s="40">
        <f>B185/6389</f>
        <v>1.7217091876663014E-3</v>
      </c>
      <c r="D185" s="71">
        <f>SUM(D174:D184)</f>
        <v>10</v>
      </c>
      <c r="E185" s="41">
        <f>D185/4991</f>
        <v>2.0036064916850332E-3</v>
      </c>
      <c r="F185" s="77">
        <f>SUM(F174:F184)</f>
        <v>24</v>
      </c>
      <c r="G185" s="42">
        <f>F185/17010</f>
        <v>1.4109347442680777E-3</v>
      </c>
      <c r="H185" s="71">
        <f>SUM(H174:H184)</f>
        <v>27</v>
      </c>
      <c r="I185" s="41">
        <f>H185/14607</f>
        <v>1.8484288354898336E-3</v>
      </c>
      <c r="J185" s="37">
        <f>IF(D185=0, "-", IF((B185-D185)/D185&lt;10, (B185-D185)/D185, "&gt;999%"))</f>
        <v>0.1</v>
      </c>
      <c r="K185" s="38">
        <f>IF(H185=0, "-", IF((F185-H185)/H185&lt;10, (F185-H185)/H185, "&gt;999%"))</f>
        <v>-0.1111111111111111</v>
      </c>
    </row>
    <row r="186" spans="1:11" x14ac:dyDescent="0.2">
      <c r="B186" s="83"/>
      <c r="D186" s="83"/>
      <c r="F186" s="83"/>
      <c r="H186" s="83"/>
    </row>
    <row r="187" spans="1:11" s="43" customFormat="1" x14ac:dyDescent="0.2">
      <c r="A187" s="162" t="s">
        <v>553</v>
      </c>
      <c r="B187" s="71">
        <v>218</v>
      </c>
      <c r="C187" s="40">
        <f>B187/6389</f>
        <v>3.4121145719204882E-2</v>
      </c>
      <c r="D187" s="71">
        <v>106</v>
      </c>
      <c r="E187" s="41">
        <f>D187/4991</f>
        <v>2.123822881186135E-2</v>
      </c>
      <c r="F187" s="77">
        <v>466</v>
      </c>
      <c r="G187" s="42">
        <f>F187/17010</f>
        <v>2.7395649617871842E-2</v>
      </c>
      <c r="H187" s="71">
        <v>286</v>
      </c>
      <c r="I187" s="41">
        <f>H187/14607</f>
        <v>1.9579653590744164E-2</v>
      </c>
      <c r="J187" s="37">
        <f>IF(D187=0, "-", IF((B187-D187)/D187&lt;10, (B187-D187)/D187, "&gt;999%"))</f>
        <v>1.0566037735849056</v>
      </c>
      <c r="K187" s="38">
        <f>IF(H187=0, "-", IF((F187-H187)/H187&lt;10, (F187-H187)/H187, "&gt;999%"))</f>
        <v>0.62937062937062938</v>
      </c>
    </row>
    <row r="188" spans="1:11" x14ac:dyDescent="0.2">
      <c r="B188" s="83"/>
      <c r="D188" s="83"/>
      <c r="F188" s="83"/>
      <c r="H188" s="83"/>
    </row>
    <row r="189" spans="1:11" x14ac:dyDescent="0.2">
      <c r="A189" s="27" t="s">
        <v>551</v>
      </c>
      <c r="B189" s="71">
        <f>B193-B191</f>
        <v>3180</v>
      </c>
      <c r="C189" s="40">
        <f>B189/6389</f>
        <v>0.49773047425262168</v>
      </c>
      <c r="D189" s="71">
        <f>D193-D191</f>
        <v>2379</v>
      </c>
      <c r="E189" s="41">
        <f>D189/4991</f>
        <v>0.47665798437186935</v>
      </c>
      <c r="F189" s="77">
        <f>F193-F191</f>
        <v>8272</v>
      </c>
      <c r="G189" s="42">
        <f>F189/17010</f>
        <v>0.48630217519106406</v>
      </c>
      <c r="H189" s="71">
        <f>H193-H191</f>
        <v>6782</v>
      </c>
      <c r="I189" s="41">
        <f>H189/14607</f>
        <v>0.46429793934415009</v>
      </c>
      <c r="J189" s="37">
        <f>IF(D189=0, "-", IF((B189-D189)/D189&lt;10, (B189-D189)/D189, "&gt;999%"))</f>
        <v>0.33669609079445145</v>
      </c>
      <c r="K189" s="38">
        <f>IF(H189=0, "-", IF((F189-H189)/H189&lt;10, (F189-H189)/H189, "&gt;999%"))</f>
        <v>0.21969920377469773</v>
      </c>
    </row>
    <row r="190" spans="1:11" x14ac:dyDescent="0.2">
      <c r="A190" s="27"/>
      <c r="B190" s="71"/>
      <c r="C190" s="40"/>
      <c r="D190" s="71"/>
      <c r="E190" s="41"/>
      <c r="F190" s="77"/>
      <c r="G190" s="42"/>
      <c r="H190" s="71"/>
      <c r="I190" s="41"/>
      <c r="J190" s="37"/>
      <c r="K190" s="38"/>
    </row>
    <row r="191" spans="1:11" x14ac:dyDescent="0.2">
      <c r="A191" s="27" t="s">
        <v>552</v>
      </c>
      <c r="B191" s="71">
        <v>286</v>
      </c>
      <c r="C191" s="40">
        <f>B191/6389</f>
        <v>4.476443887932384E-2</v>
      </c>
      <c r="D191" s="71">
        <v>177</v>
      </c>
      <c r="E191" s="41">
        <f>D191/4991</f>
        <v>3.5463834902825085E-2</v>
      </c>
      <c r="F191" s="77">
        <v>726</v>
      </c>
      <c r="G191" s="42">
        <f>F191/17010</f>
        <v>4.2680776014109349E-2</v>
      </c>
      <c r="H191" s="71">
        <v>569</v>
      </c>
      <c r="I191" s="41">
        <f>H191/14607</f>
        <v>3.8953926199767237E-2</v>
      </c>
      <c r="J191" s="37">
        <f>IF(D191=0, "-", IF((B191-D191)/D191&lt;10, (B191-D191)/D191, "&gt;999%"))</f>
        <v>0.61581920903954801</v>
      </c>
      <c r="K191" s="38">
        <f>IF(H191=0, "-", IF((F191-H191)/H191&lt;10, (F191-H191)/H191, "&gt;999%"))</f>
        <v>0.27592267135325133</v>
      </c>
    </row>
    <row r="192" spans="1:11" x14ac:dyDescent="0.2">
      <c r="A192" s="27"/>
      <c r="B192" s="71"/>
      <c r="C192" s="40"/>
      <c r="D192" s="71"/>
      <c r="E192" s="41"/>
      <c r="F192" s="77"/>
      <c r="G192" s="42"/>
      <c r="H192" s="71"/>
      <c r="I192" s="41"/>
      <c r="J192" s="37"/>
      <c r="K192" s="38"/>
    </row>
    <row r="193" spans="1:11" x14ac:dyDescent="0.2">
      <c r="A193" s="27" t="s">
        <v>550</v>
      </c>
      <c r="B193" s="71">
        <v>3466</v>
      </c>
      <c r="C193" s="40">
        <f>B193/6389</f>
        <v>0.54249491313194553</v>
      </c>
      <c r="D193" s="71">
        <v>2556</v>
      </c>
      <c r="E193" s="41">
        <f>D193/4991</f>
        <v>0.51212181927469447</v>
      </c>
      <c r="F193" s="77">
        <v>8998</v>
      </c>
      <c r="G193" s="42">
        <f>F193/17010</f>
        <v>0.52898295120517347</v>
      </c>
      <c r="H193" s="71">
        <v>7351</v>
      </c>
      <c r="I193" s="41">
        <f>H193/14607</f>
        <v>0.50325186554391732</v>
      </c>
      <c r="J193" s="37">
        <f>IF(D193=0, "-", IF((B193-D193)/D193&lt;10, (B193-D193)/D193, "&gt;999%"))</f>
        <v>0.35602503912363065</v>
      </c>
      <c r="K193" s="38">
        <f>IF(H193=0, "-", IF((F193-H193)/H193&lt;10, (F193-H193)/H193, "&gt;999%"))</f>
        <v>0.22405114950346891</v>
      </c>
    </row>
  </sheetData>
  <mergeCells count="37">
    <mergeCell ref="B1:K1"/>
    <mergeCell ref="B2:K2"/>
    <mergeCell ref="B165:E165"/>
    <mergeCell ref="F165:I165"/>
    <mergeCell ref="J165:K165"/>
    <mergeCell ref="B166:C166"/>
    <mergeCell ref="D166:E166"/>
    <mergeCell ref="F166:G166"/>
    <mergeCell ref="H166:I166"/>
    <mergeCell ref="B112:E112"/>
    <mergeCell ref="F112:I112"/>
    <mergeCell ref="J112:K112"/>
    <mergeCell ref="B113:C113"/>
    <mergeCell ref="D113:E113"/>
    <mergeCell ref="F113:G113"/>
    <mergeCell ref="H113:I113"/>
    <mergeCell ref="B66:E66"/>
    <mergeCell ref="F66:I66"/>
    <mergeCell ref="J66:K66"/>
    <mergeCell ref="B67:C67"/>
    <mergeCell ref="D67:E67"/>
    <mergeCell ref="F67:G67"/>
    <mergeCell ref="H67:I67"/>
    <mergeCell ref="B26:E26"/>
    <mergeCell ref="F26:I26"/>
    <mergeCell ref="J26:K26"/>
    <mergeCell ref="B27:C27"/>
    <mergeCell ref="D27:E27"/>
    <mergeCell ref="F27:G27"/>
    <mergeCell ref="H27:I27"/>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0" max="16383" man="1"/>
    <brk id="164" max="16383" man="1"/>
    <brk id="193"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578</v>
      </c>
      <c r="C1" s="198"/>
      <c r="D1" s="198"/>
      <c r="E1" s="199"/>
      <c r="F1" s="199"/>
      <c r="G1" s="199"/>
      <c r="H1" s="199"/>
      <c r="I1" s="199"/>
      <c r="J1" s="199"/>
      <c r="K1" s="199"/>
    </row>
    <row r="2" spans="1:11" s="52" customFormat="1" ht="20.25" x14ac:dyDescent="0.3">
      <c r="A2" s="4" t="s">
        <v>102</v>
      </c>
      <c r="B2" s="202" t="s">
        <v>92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1</v>
      </c>
      <c r="C7" s="39">
        <f>IF(B45=0, "-", B7/B45)</f>
        <v>2.8851702250432774E-4</v>
      </c>
      <c r="D7" s="65">
        <v>2</v>
      </c>
      <c r="E7" s="21">
        <f>IF(D45=0, "-", D7/D45)</f>
        <v>7.8247261345852897E-4</v>
      </c>
      <c r="F7" s="81">
        <v>1</v>
      </c>
      <c r="G7" s="39">
        <f>IF(F45=0, "-", F7/F45)</f>
        <v>1.1113580795732385E-4</v>
      </c>
      <c r="H7" s="65">
        <v>7</v>
      </c>
      <c r="I7" s="21">
        <f>IF(H45=0, "-", H7/H45)</f>
        <v>9.5225139436811313E-4</v>
      </c>
      <c r="J7" s="20">
        <f t="shared" ref="J7:J43" si="0">IF(D7=0, "-", IF((B7-D7)/D7&lt;10, (B7-D7)/D7, "&gt;999%"))</f>
        <v>-0.5</v>
      </c>
      <c r="K7" s="21">
        <f t="shared" ref="K7:K43" si="1">IF(H7=0, "-", IF((F7-H7)/H7&lt;10, (F7-H7)/H7, "&gt;999%"))</f>
        <v>-0.8571428571428571</v>
      </c>
    </row>
    <row r="8" spans="1:11" x14ac:dyDescent="0.2">
      <c r="A8" s="7" t="s">
        <v>32</v>
      </c>
      <c r="B8" s="65">
        <v>1</v>
      </c>
      <c r="C8" s="39">
        <f>IF(B45=0, "-", B8/B45)</f>
        <v>2.8851702250432774E-4</v>
      </c>
      <c r="D8" s="65">
        <v>0</v>
      </c>
      <c r="E8" s="21">
        <f>IF(D45=0, "-", D8/D45)</f>
        <v>0</v>
      </c>
      <c r="F8" s="81">
        <v>1</v>
      </c>
      <c r="G8" s="39">
        <f>IF(F45=0, "-", F8/F45)</f>
        <v>1.1113580795732385E-4</v>
      </c>
      <c r="H8" s="65">
        <v>0</v>
      </c>
      <c r="I8" s="21">
        <f>IF(H45=0, "-", H8/H45)</f>
        <v>0</v>
      </c>
      <c r="J8" s="20" t="str">
        <f t="shared" si="0"/>
        <v>-</v>
      </c>
      <c r="K8" s="21" t="str">
        <f t="shared" si="1"/>
        <v>-</v>
      </c>
    </row>
    <row r="9" spans="1:11" x14ac:dyDescent="0.2">
      <c r="A9" s="7" t="s">
        <v>33</v>
      </c>
      <c r="B9" s="65">
        <v>60</v>
      </c>
      <c r="C9" s="39">
        <f>IF(B45=0, "-", B9/B45)</f>
        <v>1.7311021350259664E-2</v>
      </c>
      <c r="D9" s="65">
        <v>17</v>
      </c>
      <c r="E9" s="21">
        <f>IF(D45=0, "-", D9/D45)</f>
        <v>6.6510172143974958E-3</v>
      </c>
      <c r="F9" s="81">
        <v>141</v>
      </c>
      <c r="G9" s="39">
        <f>IF(F45=0, "-", F9/F45)</f>
        <v>1.5670148921982662E-2</v>
      </c>
      <c r="H9" s="65">
        <v>74</v>
      </c>
      <c r="I9" s="21">
        <f>IF(H45=0, "-", H9/H45)</f>
        <v>1.0066657597605768E-2</v>
      </c>
      <c r="J9" s="20">
        <f t="shared" si="0"/>
        <v>2.5294117647058822</v>
      </c>
      <c r="K9" s="21">
        <f t="shared" si="1"/>
        <v>0.90540540540540537</v>
      </c>
    </row>
    <row r="10" spans="1:11" x14ac:dyDescent="0.2">
      <c r="A10" s="7" t="s">
        <v>34</v>
      </c>
      <c r="B10" s="65">
        <v>1</v>
      </c>
      <c r="C10" s="39">
        <f>IF(B45=0, "-", B10/B45)</f>
        <v>2.8851702250432774E-4</v>
      </c>
      <c r="D10" s="65">
        <v>0</v>
      </c>
      <c r="E10" s="21">
        <f>IF(D45=0, "-", D10/D45)</f>
        <v>0</v>
      </c>
      <c r="F10" s="81">
        <v>2</v>
      </c>
      <c r="G10" s="39">
        <f>IF(F45=0, "-", F10/F45)</f>
        <v>2.2227161591464769E-4</v>
      </c>
      <c r="H10" s="65">
        <v>0</v>
      </c>
      <c r="I10" s="21">
        <f>IF(H45=0, "-", H10/H45)</f>
        <v>0</v>
      </c>
      <c r="J10" s="20" t="str">
        <f t="shared" si="0"/>
        <v>-</v>
      </c>
      <c r="K10" s="21" t="str">
        <f t="shared" si="1"/>
        <v>-</v>
      </c>
    </row>
    <row r="11" spans="1:11" x14ac:dyDescent="0.2">
      <c r="A11" s="7" t="s">
        <v>35</v>
      </c>
      <c r="B11" s="65">
        <v>30</v>
      </c>
      <c r="C11" s="39">
        <f>IF(B45=0, "-", B11/B45)</f>
        <v>8.6555106751298322E-3</v>
      </c>
      <c r="D11" s="65">
        <v>19</v>
      </c>
      <c r="E11" s="21">
        <f>IF(D45=0, "-", D11/D45)</f>
        <v>7.4334898278560248E-3</v>
      </c>
      <c r="F11" s="81">
        <v>90</v>
      </c>
      <c r="G11" s="39">
        <f>IF(F45=0, "-", F11/F45)</f>
        <v>1.0002222716159146E-2</v>
      </c>
      <c r="H11" s="65">
        <v>87</v>
      </c>
      <c r="I11" s="21">
        <f>IF(H45=0, "-", H11/H45)</f>
        <v>1.1835124472860835E-2</v>
      </c>
      <c r="J11" s="20">
        <f t="shared" si="0"/>
        <v>0.57894736842105265</v>
      </c>
      <c r="K11" s="21">
        <f t="shared" si="1"/>
        <v>3.4482758620689655E-2</v>
      </c>
    </row>
    <row r="12" spans="1:11" x14ac:dyDescent="0.2">
      <c r="A12" s="7" t="s">
        <v>38</v>
      </c>
      <c r="B12" s="65">
        <v>1</v>
      </c>
      <c r="C12" s="39">
        <f>IF(B45=0, "-", B12/B45)</f>
        <v>2.8851702250432774E-4</v>
      </c>
      <c r="D12" s="65">
        <v>0</v>
      </c>
      <c r="E12" s="21">
        <f>IF(D45=0, "-", D12/D45)</f>
        <v>0</v>
      </c>
      <c r="F12" s="81">
        <v>1</v>
      </c>
      <c r="G12" s="39">
        <f>IF(F45=0, "-", F12/F45)</f>
        <v>1.1113580795732385E-4</v>
      </c>
      <c r="H12" s="65">
        <v>1</v>
      </c>
      <c r="I12" s="21">
        <f>IF(H45=0, "-", H12/H45)</f>
        <v>1.3603591348115902E-4</v>
      </c>
      <c r="J12" s="20" t="str">
        <f t="shared" si="0"/>
        <v>-</v>
      </c>
      <c r="K12" s="21">
        <f t="shared" si="1"/>
        <v>0</v>
      </c>
    </row>
    <row r="13" spans="1:11" x14ac:dyDescent="0.2">
      <c r="A13" s="7" t="s">
        <v>41</v>
      </c>
      <c r="B13" s="65">
        <v>0</v>
      </c>
      <c r="C13" s="39">
        <f>IF(B45=0, "-", B13/B45)</f>
        <v>0</v>
      </c>
      <c r="D13" s="65">
        <v>2</v>
      </c>
      <c r="E13" s="21">
        <f>IF(D45=0, "-", D13/D45)</f>
        <v>7.8247261345852897E-4</v>
      </c>
      <c r="F13" s="81">
        <v>0</v>
      </c>
      <c r="G13" s="39">
        <f>IF(F45=0, "-", F13/F45)</f>
        <v>0</v>
      </c>
      <c r="H13" s="65">
        <v>2</v>
      </c>
      <c r="I13" s="21">
        <f>IF(H45=0, "-", H13/H45)</f>
        <v>2.7207182696231805E-4</v>
      </c>
      <c r="J13" s="20">
        <f t="shared" si="0"/>
        <v>-1</v>
      </c>
      <c r="K13" s="21">
        <f t="shared" si="1"/>
        <v>-1</v>
      </c>
    </row>
    <row r="14" spans="1:11" x14ac:dyDescent="0.2">
      <c r="A14" s="7" t="s">
        <v>43</v>
      </c>
      <c r="B14" s="65">
        <v>68</v>
      </c>
      <c r="C14" s="39">
        <f>IF(B45=0, "-", B14/B45)</f>
        <v>1.9619157530294286E-2</v>
      </c>
      <c r="D14" s="65">
        <v>41</v>
      </c>
      <c r="E14" s="21">
        <f>IF(D45=0, "-", D14/D45)</f>
        <v>1.6040688575899843E-2</v>
      </c>
      <c r="F14" s="81">
        <v>216</v>
      </c>
      <c r="G14" s="39">
        <f>IF(F45=0, "-", F14/F45)</f>
        <v>2.4005334518781951E-2</v>
      </c>
      <c r="H14" s="65">
        <v>178</v>
      </c>
      <c r="I14" s="21">
        <f>IF(H45=0, "-", H14/H45)</f>
        <v>2.4214392599646306E-2</v>
      </c>
      <c r="J14" s="20">
        <f t="shared" si="0"/>
        <v>0.65853658536585369</v>
      </c>
      <c r="K14" s="21">
        <f t="shared" si="1"/>
        <v>0.21348314606741572</v>
      </c>
    </row>
    <row r="15" spans="1:11" x14ac:dyDescent="0.2">
      <c r="A15" s="7" t="s">
        <v>46</v>
      </c>
      <c r="B15" s="65">
        <v>21</v>
      </c>
      <c r="C15" s="39">
        <f>IF(B45=0, "-", B15/B45)</f>
        <v>6.0588574725908831E-3</v>
      </c>
      <c r="D15" s="65">
        <v>7</v>
      </c>
      <c r="E15" s="21">
        <f>IF(D45=0, "-", D15/D45)</f>
        <v>2.7386541471048514E-3</v>
      </c>
      <c r="F15" s="81">
        <v>57</v>
      </c>
      <c r="G15" s="39">
        <f>IF(F45=0, "-", F15/F45)</f>
        <v>6.3347410535674591E-3</v>
      </c>
      <c r="H15" s="65">
        <v>27</v>
      </c>
      <c r="I15" s="21">
        <f>IF(H45=0, "-", H15/H45)</f>
        <v>3.6729696639912937E-3</v>
      </c>
      <c r="J15" s="20">
        <f t="shared" si="0"/>
        <v>2</v>
      </c>
      <c r="K15" s="21">
        <f t="shared" si="1"/>
        <v>1.1111111111111112</v>
      </c>
    </row>
    <row r="16" spans="1:11" x14ac:dyDescent="0.2">
      <c r="A16" s="7" t="s">
        <v>48</v>
      </c>
      <c r="B16" s="65">
        <v>0</v>
      </c>
      <c r="C16" s="39">
        <f>IF(B45=0, "-", B16/B45)</f>
        <v>0</v>
      </c>
      <c r="D16" s="65">
        <v>172</v>
      </c>
      <c r="E16" s="21">
        <f>IF(D45=0, "-", D16/D45)</f>
        <v>6.729264475743349E-2</v>
      </c>
      <c r="F16" s="81">
        <v>0</v>
      </c>
      <c r="G16" s="39">
        <f>IF(F45=0, "-", F16/F45)</f>
        <v>0</v>
      </c>
      <c r="H16" s="65">
        <v>315</v>
      </c>
      <c r="I16" s="21">
        <f>IF(H45=0, "-", H16/H45)</f>
        <v>4.285131274656509E-2</v>
      </c>
      <c r="J16" s="20">
        <f t="shared" si="0"/>
        <v>-1</v>
      </c>
      <c r="K16" s="21">
        <f t="shared" si="1"/>
        <v>-1</v>
      </c>
    </row>
    <row r="17" spans="1:11" x14ac:dyDescent="0.2">
      <c r="A17" s="7" t="s">
        <v>49</v>
      </c>
      <c r="B17" s="65">
        <v>124</v>
      </c>
      <c r="C17" s="39">
        <f>IF(B45=0, "-", B17/B45)</f>
        <v>3.5776110790536643E-2</v>
      </c>
      <c r="D17" s="65">
        <v>71</v>
      </c>
      <c r="E17" s="21">
        <f>IF(D45=0, "-", D17/D45)</f>
        <v>2.7777777777777776E-2</v>
      </c>
      <c r="F17" s="81">
        <v>259</v>
      </c>
      <c r="G17" s="39">
        <f>IF(F45=0, "-", F17/F45)</f>
        <v>2.8784174260946878E-2</v>
      </c>
      <c r="H17" s="65">
        <v>301</v>
      </c>
      <c r="I17" s="21">
        <f>IF(H45=0, "-", H17/H45)</f>
        <v>4.0946809957828866E-2</v>
      </c>
      <c r="J17" s="20">
        <f t="shared" si="0"/>
        <v>0.74647887323943662</v>
      </c>
      <c r="K17" s="21">
        <f t="shared" si="1"/>
        <v>-0.13953488372093023</v>
      </c>
    </row>
    <row r="18" spans="1:11" x14ac:dyDescent="0.2">
      <c r="A18" s="7" t="s">
        <v>50</v>
      </c>
      <c r="B18" s="65">
        <v>194</v>
      </c>
      <c r="C18" s="39">
        <f>IF(B45=0, "-", B18/B45)</f>
        <v>5.5972302365839582E-2</v>
      </c>
      <c r="D18" s="65">
        <v>142</v>
      </c>
      <c r="E18" s="21">
        <f>IF(D45=0, "-", D18/D45)</f>
        <v>5.5555555555555552E-2</v>
      </c>
      <c r="F18" s="81">
        <v>527</v>
      </c>
      <c r="G18" s="39">
        <f>IF(F45=0, "-", F18/F45)</f>
        <v>5.8568570793509668E-2</v>
      </c>
      <c r="H18" s="65">
        <v>460</v>
      </c>
      <c r="I18" s="21">
        <f>IF(H45=0, "-", H18/H45)</f>
        <v>6.2576520201333155E-2</v>
      </c>
      <c r="J18" s="20">
        <f t="shared" si="0"/>
        <v>0.36619718309859156</v>
      </c>
      <c r="K18" s="21">
        <f t="shared" si="1"/>
        <v>0.14565217391304347</v>
      </c>
    </row>
    <row r="19" spans="1:11" x14ac:dyDescent="0.2">
      <c r="A19" s="7" t="s">
        <v>53</v>
      </c>
      <c r="B19" s="65">
        <v>66</v>
      </c>
      <c r="C19" s="39">
        <f>IF(B45=0, "-", B19/B45)</f>
        <v>1.9042123485285632E-2</v>
      </c>
      <c r="D19" s="65">
        <v>47</v>
      </c>
      <c r="E19" s="21">
        <f>IF(D45=0, "-", D19/D45)</f>
        <v>1.8388106416275432E-2</v>
      </c>
      <c r="F19" s="81">
        <v>186</v>
      </c>
      <c r="G19" s="39">
        <f>IF(F45=0, "-", F19/F45)</f>
        <v>2.0671260280062238E-2</v>
      </c>
      <c r="H19" s="65">
        <v>128</v>
      </c>
      <c r="I19" s="21">
        <f>IF(H45=0, "-", H19/H45)</f>
        <v>1.7412596925588355E-2</v>
      </c>
      <c r="J19" s="20">
        <f t="shared" si="0"/>
        <v>0.40425531914893614</v>
      </c>
      <c r="K19" s="21">
        <f t="shared" si="1"/>
        <v>0.453125</v>
      </c>
    </row>
    <row r="20" spans="1:11" x14ac:dyDescent="0.2">
      <c r="A20" s="7" t="s">
        <v>55</v>
      </c>
      <c r="B20" s="65">
        <v>2</v>
      </c>
      <c r="C20" s="39">
        <f>IF(B45=0, "-", B20/B45)</f>
        <v>5.7703404500865547E-4</v>
      </c>
      <c r="D20" s="65">
        <v>5</v>
      </c>
      <c r="E20" s="21">
        <f>IF(D45=0, "-", D20/D45)</f>
        <v>1.9561815336463224E-3</v>
      </c>
      <c r="F20" s="81">
        <v>6</v>
      </c>
      <c r="G20" s="39">
        <f>IF(F45=0, "-", F20/F45)</f>
        <v>6.6681484774394314E-4</v>
      </c>
      <c r="H20" s="65">
        <v>8</v>
      </c>
      <c r="I20" s="21">
        <f>IF(H45=0, "-", H20/H45)</f>
        <v>1.0882873078492722E-3</v>
      </c>
      <c r="J20" s="20">
        <f t="shared" si="0"/>
        <v>-0.6</v>
      </c>
      <c r="K20" s="21">
        <f t="shared" si="1"/>
        <v>-0.25</v>
      </c>
    </row>
    <row r="21" spans="1:11" x14ac:dyDescent="0.2">
      <c r="A21" s="7" t="s">
        <v>56</v>
      </c>
      <c r="B21" s="65">
        <v>36</v>
      </c>
      <c r="C21" s="39">
        <f>IF(B45=0, "-", B21/B45)</f>
        <v>1.03866128101558E-2</v>
      </c>
      <c r="D21" s="65">
        <v>17</v>
      </c>
      <c r="E21" s="21">
        <f>IF(D45=0, "-", D21/D45)</f>
        <v>6.6510172143974958E-3</v>
      </c>
      <c r="F21" s="81">
        <v>78</v>
      </c>
      <c r="G21" s="39">
        <f>IF(F45=0, "-", F21/F45)</f>
        <v>8.6685930206712603E-3</v>
      </c>
      <c r="H21" s="65">
        <v>58</v>
      </c>
      <c r="I21" s="21">
        <f>IF(H45=0, "-", H21/H45)</f>
        <v>7.8900829819072236E-3</v>
      </c>
      <c r="J21" s="20">
        <f t="shared" si="0"/>
        <v>1.1176470588235294</v>
      </c>
      <c r="K21" s="21">
        <f t="shared" si="1"/>
        <v>0.34482758620689657</v>
      </c>
    </row>
    <row r="22" spans="1:11" x14ac:dyDescent="0.2">
      <c r="A22" s="7" t="s">
        <v>58</v>
      </c>
      <c r="B22" s="65">
        <v>161</v>
      </c>
      <c r="C22" s="39">
        <f>IF(B45=0, "-", B22/B45)</f>
        <v>4.645124062319677E-2</v>
      </c>
      <c r="D22" s="65">
        <v>116</v>
      </c>
      <c r="E22" s="21">
        <f>IF(D45=0, "-", D22/D45)</f>
        <v>4.5383411580594682E-2</v>
      </c>
      <c r="F22" s="81">
        <v>489</v>
      </c>
      <c r="G22" s="39">
        <f>IF(F45=0, "-", F22/F45)</f>
        <v>5.4345410091131363E-2</v>
      </c>
      <c r="H22" s="65">
        <v>338</v>
      </c>
      <c r="I22" s="21">
        <f>IF(H45=0, "-", H22/H45)</f>
        <v>4.5980138756631754E-2</v>
      </c>
      <c r="J22" s="20">
        <f t="shared" si="0"/>
        <v>0.38793103448275862</v>
      </c>
      <c r="K22" s="21">
        <f t="shared" si="1"/>
        <v>0.44674556213017752</v>
      </c>
    </row>
    <row r="23" spans="1:11" x14ac:dyDescent="0.2">
      <c r="A23" s="7" t="s">
        <v>59</v>
      </c>
      <c r="B23" s="65">
        <v>0</v>
      </c>
      <c r="C23" s="39">
        <f>IF(B45=0, "-", B23/B45)</f>
        <v>0</v>
      </c>
      <c r="D23" s="65">
        <v>0</v>
      </c>
      <c r="E23" s="21">
        <f>IF(D45=0, "-", D23/D45)</f>
        <v>0</v>
      </c>
      <c r="F23" s="81">
        <v>1</v>
      </c>
      <c r="G23" s="39">
        <f>IF(F45=0, "-", F23/F45)</f>
        <v>1.1113580795732385E-4</v>
      </c>
      <c r="H23" s="65">
        <v>0</v>
      </c>
      <c r="I23" s="21">
        <f>IF(H45=0, "-", H23/H45)</f>
        <v>0</v>
      </c>
      <c r="J23" s="20" t="str">
        <f t="shared" si="0"/>
        <v>-</v>
      </c>
      <c r="K23" s="21" t="str">
        <f t="shared" si="1"/>
        <v>-</v>
      </c>
    </row>
    <row r="24" spans="1:11" x14ac:dyDescent="0.2">
      <c r="A24" s="7" t="s">
        <v>60</v>
      </c>
      <c r="B24" s="65">
        <v>27</v>
      </c>
      <c r="C24" s="39">
        <f>IF(B45=0, "-", B24/B45)</f>
        <v>7.7899596076168491E-3</v>
      </c>
      <c r="D24" s="65">
        <v>27</v>
      </c>
      <c r="E24" s="21">
        <f>IF(D45=0, "-", D24/D45)</f>
        <v>1.0563380281690141E-2</v>
      </c>
      <c r="F24" s="81">
        <v>74</v>
      </c>
      <c r="G24" s="39">
        <f>IF(F45=0, "-", F24/F45)</f>
        <v>8.2240497888419646E-3</v>
      </c>
      <c r="H24" s="65">
        <v>65</v>
      </c>
      <c r="I24" s="21">
        <f>IF(H45=0, "-", H24/H45)</f>
        <v>8.8423343762753358E-3</v>
      </c>
      <c r="J24" s="20">
        <f t="shared" si="0"/>
        <v>0</v>
      </c>
      <c r="K24" s="21">
        <f t="shared" si="1"/>
        <v>0.13846153846153847</v>
      </c>
    </row>
    <row r="25" spans="1:11" x14ac:dyDescent="0.2">
      <c r="A25" s="7" t="s">
        <v>61</v>
      </c>
      <c r="B25" s="65">
        <v>2</v>
      </c>
      <c r="C25" s="39">
        <f>IF(B45=0, "-", B25/B45)</f>
        <v>5.7703404500865547E-4</v>
      </c>
      <c r="D25" s="65">
        <v>2</v>
      </c>
      <c r="E25" s="21">
        <f>IF(D45=0, "-", D25/D45)</f>
        <v>7.8247261345852897E-4</v>
      </c>
      <c r="F25" s="81">
        <v>4</v>
      </c>
      <c r="G25" s="39">
        <f>IF(F45=0, "-", F25/F45)</f>
        <v>4.4454323182929539E-4</v>
      </c>
      <c r="H25" s="65">
        <v>3</v>
      </c>
      <c r="I25" s="21">
        <f>IF(H45=0, "-", H25/H45)</f>
        <v>4.0810774044347709E-4</v>
      </c>
      <c r="J25" s="20">
        <f t="shared" si="0"/>
        <v>0</v>
      </c>
      <c r="K25" s="21">
        <f t="shared" si="1"/>
        <v>0.33333333333333331</v>
      </c>
    </row>
    <row r="26" spans="1:11" x14ac:dyDescent="0.2">
      <c r="A26" s="7" t="s">
        <v>62</v>
      </c>
      <c r="B26" s="65">
        <v>37</v>
      </c>
      <c r="C26" s="39">
        <f>IF(B45=0, "-", B26/B45)</f>
        <v>1.0675129832660127E-2</v>
      </c>
      <c r="D26" s="65">
        <v>14</v>
      </c>
      <c r="E26" s="21">
        <f>IF(D45=0, "-", D26/D45)</f>
        <v>5.4773082942097028E-3</v>
      </c>
      <c r="F26" s="81">
        <v>68</v>
      </c>
      <c r="G26" s="39">
        <f>IF(F45=0, "-", F26/F45)</f>
        <v>7.5572349410980219E-3</v>
      </c>
      <c r="H26" s="65">
        <v>54</v>
      </c>
      <c r="I26" s="21">
        <f>IF(H45=0, "-", H26/H45)</f>
        <v>7.3459393279825874E-3</v>
      </c>
      <c r="J26" s="20">
        <f t="shared" si="0"/>
        <v>1.6428571428571428</v>
      </c>
      <c r="K26" s="21">
        <f t="shared" si="1"/>
        <v>0.25925925925925924</v>
      </c>
    </row>
    <row r="27" spans="1:11" x14ac:dyDescent="0.2">
      <c r="A27" s="7" t="s">
        <v>66</v>
      </c>
      <c r="B27" s="65">
        <v>0</v>
      </c>
      <c r="C27" s="39">
        <f>IF(B45=0, "-", B27/B45)</f>
        <v>0</v>
      </c>
      <c r="D27" s="65">
        <v>0</v>
      </c>
      <c r="E27" s="21">
        <f>IF(D45=0, "-", D27/D45)</f>
        <v>0</v>
      </c>
      <c r="F27" s="81">
        <v>3</v>
      </c>
      <c r="G27" s="39">
        <f>IF(F45=0, "-", F27/F45)</f>
        <v>3.3340742387197157E-4</v>
      </c>
      <c r="H27" s="65">
        <v>2</v>
      </c>
      <c r="I27" s="21">
        <f>IF(H45=0, "-", H27/H45)</f>
        <v>2.7207182696231805E-4</v>
      </c>
      <c r="J27" s="20" t="str">
        <f t="shared" si="0"/>
        <v>-</v>
      </c>
      <c r="K27" s="21">
        <f t="shared" si="1"/>
        <v>0.5</v>
      </c>
    </row>
    <row r="28" spans="1:11" x14ac:dyDescent="0.2">
      <c r="A28" s="7" t="s">
        <v>67</v>
      </c>
      <c r="B28" s="65">
        <v>534</v>
      </c>
      <c r="C28" s="39">
        <f>IF(B45=0, "-", B28/B45)</f>
        <v>0.15406809001731103</v>
      </c>
      <c r="D28" s="65">
        <v>286</v>
      </c>
      <c r="E28" s="21">
        <f>IF(D45=0, "-", D28/D45)</f>
        <v>0.11189358372456965</v>
      </c>
      <c r="F28" s="81">
        <v>1403</v>
      </c>
      <c r="G28" s="39">
        <f>IF(F45=0, "-", F28/F45)</f>
        <v>0.15592353856412536</v>
      </c>
      <c r="H28" s="65">
        <v>974</v>
      </c>
      <c r="I28" s="21">
        <f>IF(H45=0, "-", H28/H45)</f>
        <v>0.13249897973064889</v>
      </c>
      <c r="J28" s="20">
        <f t="shared" si="0"/>
        <v>0.86713286713286708</v>
      </c>
      <c r="K28" s="21">
        <f t="shared" si="1"/>
        <v>0.4404517453798768</v>
      </c>
    </row>
    <row r="29" spans="1:11" x14ac:dyDescent="0.2">
      <c r="A29" s="7" t="s">
        <v>69</v>
      </c>
      <c r="B29" s="65">
        <v>48</v>
      </c>
      <c r="C29" s="39">
        <f>IF(B45=0, "-", B29/B45)</f>
        <v>1.3848817080207732E-2</v>
      </c>
      <c r="D29" s="65">
        <v>45</v>
      </c>
      <c r="E29" s="21">
        <f>IF(D45=0, "-", D29/D45)</f>
        <v>1.7605633802816902E-2</v>
      </c>
      <c r="F29" s="81">
        <v>151</v>
      </c>
      <c r="G29" s="39">
        <f>IF(F45=0, "-", F29/F45)</f>
        <v>1.6781507001555902E-2</v>
      </c>
      <c r="H29" s="65">
        <v>131</v>
      </c>
      <c r="I29" s="21">
        <f>IF(H45=0, "-", H29/H45)</f>
        <v>1.7820704666031834E-2</v>
      </c>
      <c r="J29" s="20">
        <f t="shared" si="0"/>
        <v>6.6666666666666666E-2</v>
      </c>
      <c r="K29" s="21">
        <f t="shared" si="1"/>
        <v>0.15267175572519084</v>
      </c>
    </row>
    <row r="30" spans="1:11" x14ac:dyDescent="0.2">
      <c r="A30" s="7" t="s">
        <v>72</v>
      </c>
      <c r="B30" s="65">
        <v>127</v>
      </c>
      <c r="C30" s="39">
        <f>IF(B45=0, "-", B30/B45)</f>
        <v>3.6641661858049623E-2</v>
      </c>
      <c r="D30" s="65">
        <v>31</v>
      </c>
      <c r="E30" s="21">
        <f>IF(D45=0, "-", D30/D45)</f>
        <v>1.2128325508607199E-2</v>
      </c>
      <c r="F30" s="81">
        <v>322</v>
      </c>
      <c r="G30" s="39">
        <f>IF(F45=0, "-", F30/F45)</f>
        <v>3.5785730162258278E-2</v>
      </c>
      <c r="H30" s="65">
        <v>84</v>
      </c>
      <c r="I30" s="21">
        <f>IF(H45=0, "-", H30/H45)</f>
        <v>1.1427016732417358E-2</v>
      </c>
      <c r="J30" s="20">
        <f t="shared" si="0"/>
        <v>3.096774193548387</v>
      </c>
      <c r="K30" s="21">
        <f t="shared" si="1"/>
        <v>2.8333333333333335</v>
      </c>
    </row>
    <row r="31" spans="1:11" x14ac:dyDescent="0.2">
      <c r="A31" s="7" t="s">
        <v>73</v>
      </c>
      <c r="B31" s="65">
        <v>6</v>
      </c>
      <c r="C31" s="39">
        <f>IF(B45=0, "-", B31/B45)</f>
        <v>1.7311021350259665E-3</v>
      </c>
      <c r="D31" s="65">
        <v>1</v>
      </c>
      <c r="E31" s="21">
        <f>IF(D45=0, "-", D31/D45)</f>
        <v>3.9123630672926448E-4</v>
      </c>
      <c r="F31" s="81">
        <v>10</v>
      </c>
      <c r="G31" s="39">
        <f>IF(F45=0, "-", F31/F45)</f>
        <v>1.1113580795732384E-3</v>
      </c>
      <c r="H31" s="65">
        <v>7</v>
      </c>
      <c r="I31" s="21">
        <f>IF(H45=0, "-", H31/H45)</f>
        <v>9.5225139436811313E-4</v>
      </c>
      <c r="J31" s="20">
        <f t="shared" si="0"/>
        <v>5</v>
      </c>
      <c r="K31" s="21">
        <f t="shared" si="1"/>
        <v>0.42857142857142855</v>
      </c>
    </row>
    <row r="32" spans="1:11" x14ac:dyDescent="0.2">
      <c r="A32" s="7" t="s">
        <v>74</v>
      </c>
      <c r="B32" s="65">
        <v>408</v>
      </c>
      <c r="C32" s="39">
        <f>IF(B45=0, "-", B32/B45)</f>
        <v>0.11771494518176573</v>
      </c>
      <c r="D32" s="65">
        <v>444</v>
      </c>
      <c r="E32" s="21">
        <f>IF(D45=0, "-", D32/D45)</f>
        <v>0.17370892018779344</v>
      </c>
      <c r="F32" s="81">
        <v>1145</v>
      </c>
      <c r="G32" s="39">
        <f>IF(F45=0, "-", F32/F45)</f>
        <v>0.12725050011113581</v>
      </c>
      <c r="H32" s="65">
        <v>1063</v>
      </c>
      <c r="I32" s="21">
        <f>IF(H45=0, "-", H32/H45)</f>
        <v>0.14460617603047204</v>
      </c>
      <c r="J32" s="20">
        <f t="shared" si="0"/>
        <v>-8.1081081081081086E-2</v>
      </c>
      <c r="K32" s="21">
        <f t="shared" si="1"/>
        <v>7.7140169332079025E-2</v>
      </c>
    </row>
    <row r="33" spans="1:11" x14ac:dyDescent="0.2">
      <c r="A33" s="7" t="s">
        <v>75</v>
      </c>
      <c r="B33" s="65">
        <v>190</v>
      </c>
      <c r="C33" s="39">
        <f>IF(B45=0, "-", B33/B45)</f>
        <v>5.4818234275822275E-2</v>
      </c>
      <c r="D33" s="65">
        <v>214</v>
      </c>
      <c r="E33" s="21">
        <f>IF(D45=0, "-", D33/D45)</f>
        <v>8.3724569640062599E-2</v>
      </c>
      <c r="F33" s="81">
        <v>499</v>
      </c>
      <c r="G33" s="39">
        <f>IF(F45=0, "-", F33/F45)</f>
        <v>5.54567681707046E-2</v>
      </c>
      <c r="H33" s="65">
        <v>473</v>
      </c>
      <c r="I33" s="21">
        <f>IF(H45=0, "-", H33/H45)</f>
        <v>6.4344987076588214E-2</v>
      </c>
      <c r="J33" s="20">
        <f t="shared" si="0"/>
        <v>-0.11214953271028037</v>
      </c>
      <c r="K33" s="21">
        <f t="shared" si="1"/>
        <v>5.4968287526427059E-2</v>
      </c>
    </row>
    <row r="34" spans="1:11" x14ac:dyDescent="0.2">
      <c r="A34" s="7" t="s">
        <v>76</v>
      </c>
      <c r="B34" s="65">
        <v>4</v>
      </c>
      <c r="C34" s="39">
        <f>IF(B45=0, "-", B34/B45)</f>
        <v>1.1540680900173109E-3</v>
      </c>
      <c r="D34" s="65">
        <v>0</v>
      </c>
      <c r="E34" s="21">
        <f>IF(D45=0, "-", D34/D45)</f>
        <v>0</v>
      </c>
      <c r="F34" s="81">
        <v>8</v>
      </c>
      <c r="G34" s="39">
        <f>IF(F45=0, "-", F34/F45)</f>
        <v>8.8908646365859077E-4</v>
      </c>
      <c r="H34" s="65">
        <v>8</v>
      </c>
      <c r="I34" s="21">
        <f>IF(H45=0, "-", H34/H45)</f>
        <v>1.0882873078492722E-3</v>
      </c>
      <c r="J34" s="20" t="str">
        <f t="shared" si="0"/>
        <v>-</v>
      </c>
      <c r="K34" s="21">
        <f t="shared" si="1"/>
        <v>0</v>
      </c>
    </row>
    <row r="35" spans="1:11" x14ac:dyDescent="0.2">
      <c r="A35" s="7" t="s">
        <v>77</v>
      </c>
      <c r="B35" s="65">
        <v>23</v>
      </c>
      <c r="C35" s="39">
        <f>IF(B45=0, "-", B35/B45)</f>
        <v>6.6358915175995384E-3</v>
      </c>
      <c r="D35" s="65">
        <v>20</v>
      </c>
      <c r="E35" s="21">
        <f>IF(D45=0, "-", D35/D45)</f>
        <v>7.8247261345852897E-3</v>
      </c>
      <c r="F35" s="81">
        <v>57</v>
      </c>
      <c r="G35" s="39">
        <f>IF(F45=0, "-", F35/F45)</f>
        <v>6.3347410535674591E-3</v>
      </c>
      <c r="H35" s="65">
        <v>59</v>
      </c>
      <c r="I35" s="21">
        <f>IF(H45=0, "-", H35/H45)</f>
        <v>8.026118895388382E-3</v>
      </c>
      <c r="J35" s="20">
        <f t="shared" si="0"/>
        <v>0.15</v>
      </c>
      <c r="K35" s="21">
        <f t="shared" si="1"/>
        <v>-3.3898305084745763E-2</v>
      </c>
    </row>
    <row r="36" spans="1:11" x14ac:dyDescent="0.2">
      <c r="A36" s="7" t="s">
        <v>79</v>
      </c>
      <c r="B36" s="65">
        <v>22</v>
      </c>
      <c r="C36" s="39">
        <f>IF(B45=0, "-", B36/B45)</f>
        <v>6.3473744950952107E-3</v>
      </c>
      <c r="D36" s="65">
        <v>11</v>
      </c>
      <c r="E36" s="21">
        <f>IF(D45=0, "-", D36/D45)</f>
        <v>4.3035993740219089E-3</v>
      </c>
      <c r="F36" s="81">
        <v>22</v>
      </c>
      <c r="G36" s="39">
        <f>IF(F45=0, "-", F36/F45)</f>
        <v>2.4449877750611247E-3</v>
      </c>
      <c r="H36" s="65">
        <v>35</v>
      </c>
      <c r="I36" s="21">
        <f>IF(H45=0, "-", H36/H45)</f>
        <v>4.7612569718405657E-3</v>
      </c>
      <c r="J36" s="20">
        <f t="shared" si="0"/>
        <v>1</v>
      </c>
      <c r="K36" s="21">
        <f t="shared" si="1"/>
        <v>-0.37142857142857144</v>
      </c>
    </row>
    <row r="37" spans="1:11" x14ac:dyDescent="0.2">
      <c r="A37" s="7" t="s">
        <v>81</v>
      </c>
      <c r="B37" s="65">
        <v>30</v>
      </c>
      <c r="C37" s="39">
        <f>IF(B45=0, "-", B37/B45)</f>
        <v>8.6555106751298322E-3</v>
      </c>
      <c r="D37" s="65">
        <v>6</v>
      </c>
      <c r="E37" s="21">
        <f>IF(D45=0, "-", D37/D45)</f>
        <v>2.3474178403755869E-3</v>
      </c>
      <c r="F37" s="81">
        <v>102</v>
      </c>
      <c r="G37" s="39">
        <f>IF(F45=0, "-", F37/F45)</f>
        <v>1.1335852411647033E-2</v>
      </c>
      <c r="H37" s="65">
        <v>34</v>
      </c>
      <c r="I37" s="21">
        <f>IF(H45=0, "-", H37/H45)</f>
        <v>4.6252210583594073E-3</v>
      </c>
      <c r="J37" s="20">
        <f t="shared" si="0"/>
        <v>4</v>
      </c>
      <c r="K37" s="21">
        <f t="shared" si="1"/>
        <v>2</v>
      </c>
    </row>
    <row r="38" spans="1:11" x14ac:dyDescent="0.2">
      <c r="A38" s="7" t="s">
        <v>82</v>
      </c>
      <c r="B38" s="65">
        <v>4</v>
      </c>
      <c r="C38" s="39">
        <f>IF(B45=0, "-", B38/B45)</f>
        <v>1.1540680900173109E-3</v>
      </c>
      <c r="D38" s="65">
        <v>0</v>
      </c>
      <c r="E38" s="21">
        <f>IF(D45=0, "-", D38/D45)</f>
        <v>0</v>
      </c>
      <c r="F38" s="81">
        <v>5</v>
      </c>
      <c r="G38" s="39">
        <f>IF(F45=0, "-", F38/F45)</f>
        <v>5.5567903978661921E-4</v>
      </c>
      <c r="H38" s="65">
        <v>2</v>
      </c>
      <c r="I38" s="21">
        <f>IF(H45=0, "-", H38/H45)</f>
        <v>2.7207182696231805E-4</v>
      </c>
      <c r="J38" s="20" t="str">
        <f t="shared" si="0"/>
        <v>-</v>
      </c>
      <c r="K38" s="21">
        <f t="shared" si="1"/>
        <v>1.5</v>
      </c>
    </row>
    <row r="39" spans="1:11" x14ac:dyDescent="0.2">
      <c r="A39" s="7" t="s">
        <v>83</v>
      </c>
      <c r="B39" s="65">
        <v>242</v>
      </c>
      <c r="C39" s="39">
        <f>IF(B45=0, "-", B39/B45)</f>
        <v>6.9821119446047311E-2</v>
      </c>
      <c r="D39" s="65">
        <v>170</v>
      </c>
      <c r="E39" s="21">
        <f>IF(D45=0, "-", D39/D45)</f>
        <v>6.6510172143974963E-2</v>
      </c>
      <c r="F39" s="81">
        <v>662</v>
      </c>
      <c r="G39" s="39">
        <f>IF(F45=0, "-", F39/F45)</f>
        <v>7.3571904867748394E-2</v>
      </c>
      <c r="H39" s="65">
        <v>486</v>
      </c>
      <c r="I39" s="21">
        <f>IF(H45=0, "-", H39/H45)</f>
        <v>6.6113453951843287E-2</v>
      </c>
      <c r="J39" s="20">
        <f t="shared" si="0"/>
        <v>0.42352941176470588</v>
      </c>
      <c r="K39" s="21">
        <f t="shared" si="1"/>
        <v>0.36213991769547327</v>
      </c>
    </row>
    <row r="40" spans="1:11" x14ac:dyDescent="0.2">
      <c r="A40" s="7" t="s">
        <v>84</v>
      </c>
      <c r="B40" s="65">
        <v>46</v>
      </c>
      <c r="C40" s="39">
        <f>IF(B45=0, "-", B40/B45)</f>
        <v>1.3271783035199077E-2</v>
      </c>
      <c r="D40" s="65">
        <v>41</v>
      </c>
      <c r="E40" s="21">
        <f>IF(D45=0, "-", D40/D45)</f>
        <v>1.6040688575899843E-2</v>
      </c>
      <c r="F40" s="81">
        <v>147</v>
      </c>
      <c r="G40" s="39">
        <f>IF(F45=0, "-", F40/F45)</f>
        <v>1.6336963769726605E-2</v>
      </c>
      <c r="H40" s="65">
        <v>143</v>
      </c>
      <c r="I40" s="21">
        <f>IF(H45=0, "-", H40/H45)</f>
        <v>1.9453135627805741E-2</v>
      </c>
      <c r="J40" s="20">
        <f t="shared" si="0"/>
        <v>0.12195121951219512</v>
      </c>
      <c r="K40" s="21">
        <f t="shared" si="1"/>
        <v>2.7972027972027972E-2</v>
      </c>
    </row>
    <row r="41" spans="1:11" x14ac:dyDescent="0.2">
      <c r="A41" s="7" t="s">
        <v>85</v>
      </c>
      <c r="B41" s="65">
        <v>788</v>
      </c>
      <c r="C41" s="39">
        <f>IF(B45=0, "-", B41/B45)</f>
        <v>0.22735141373341028</v>
      </c>
      <c r="D41" s="65">
        <v>535</v>
      </c>
      <c r="E41" s="21">
        <f>IF(D45=0, "-", D41/D45)</f>
        <v>0.20931142410015649</v>
      </c>
      <c r="F41" s="81">
        <v>1853</v>
      </c>
      <c r="G41" s="39">
        <f>IF(F45=0, "-", F41/F45)</f>
        <v>0.2059346521449211</v>
      </c>
      <c r="H41" s="65">
        <v>1560</v>
      </c>
      <c r="I41" s="21">
        <f>IF(H45=0, "-", H41/H45)</f>
        <v>0.21221602503060807</v>
      </c>
      <c r="J41" s="20">
        <f t="shared" si="0"/>
        <v>0.47289719626168225</v>
      </c>
      <c r="K41" s="21">
        <f t="shared" si="1"/>
        <v>0.18782051282051282</v>
      </c>
    </row>
    <row r="42" spans="1:11" x14ac:dyDescent="0.2">
      <c r="A42" s="7" t="s">
        <v>87</v>
      </c>
      <c r="B42" s="65">
        <v>129</v>
      </c>
      <c r="C42" s="39">
        <f>IF(B45=0, "-", B42/B45)</f>
        <v>3.7218695903058277E-2</v>
      </c>
      <c r="D42" s="65">
        <v>29</v>
      </c>
      <c r="E42" s="21">
        <f>IF(D45=0, "-", D42/D45)</f>
        <v>1.134585289514867E-2</v>
      </c>
      <c r="F42" s="81">
        <v>321</v>
      </c>
      <c r="G42" s="39">
        <f>IF(F45=0, "-", F42/F45)</f>
        <v>3.5674594354300954E-2</v>
      </c>
      <c r="H42" s="65">
        <v>128</v>
      </c>
      <c r="I42" s="21">
        <f>IF(H45=0, "-", H42/H45)</f>
        <v>1.7412596925588355E-2</v>
      </c>
      <c r="J42" s="20">
        <f t="shared" si="0"/>
        <v>3.4482758620689653</v>
      </c>
      <c r="K42" s="21">
        <f t="shared" si="1"/>
        <v>1.5078125</v>
      </c>
    </row>
    <row r="43" spans="1:11" x14ac:dyDescent="0.2">
      <c r="A43" s="7" t="s">
        <v>88</v>
      </c>
      <c r="B43" s="65">
        <v>33</v>
      </c>
      <c r="C43" s="39">
        <f>IF(B45=0, "-", B43/B45)</f>
        <v>9.5210617426428161E-3</v>
      </c>
      <c r="D43" s="65">
        <v>22</v>
      </c>
      <c r="E43" s="21">
        <f>IF(D45=0, "-", D43/D45)</f>
        <v>8.6071987480438178E-3</v>
      </c>
      <c r="F43" s="81">
        <v>87</v>
      </c>
      <c r="G43" s="39">
        <f>IF(F45=0, "-", F43/F45)</f>
        <v>9.6688152922871744E-3</v>
      </c>
      <c r="H43" s="65">
        <v>56</v>
      </c>
      <c r="I43" s="21">
        <f>IF(H45=0, "-", H43/H45)</f>
        <v>7.6180111549449051E-3</v>
      </c>
      <c r="J43" s="20">
        <f t="shared" si="0"/>
        <v>0.5</v>
      </c>
      <c r="K43" s="21">
        <f t="shared" si="1"/>
        <v>0.5535714285714286</v>
      </c>
    </row>
    <row r="44" spans="1:11" x14ac:dyDescent="0.2">
      <c r="A44" s="2"/>
      <c r="B44" s="68"/>
      <c r="C44" s="33"/>
      <c r="D44" s="68"/>
      <c r="E44" s="6"/>
      <c r="F44" s="82"/>
      <c r="G44" s="33"/>
      <c r="H44" s="68"/>
      <c r="I44" s="6"/>
      <c r="J44" s="5"/>
      <c r="K44" s="6"/>
    </row>
    <row r="45" spans="1:11" s="43" customFormat="1" x14ac:dyDescent="0.2">
      <c r="A45" s="162" t="s">
        <v>550</v>
      </c>
      <c r="B45" s="71">
        <f>SUM(B7:B44)</f>
        <v>3466</v>
      </c>
      <c r="C45" s="40">
        <v>1</v>
      </c>
      <c r="D45" s="71">
        <f>SUM(D7:D44)</f>
        <v>2556</v>
      </c>
      <c r="E45" s="41">
        <v>1</v>
      </c>
      <c r="F45" s="77">
        <f>SUM(F7:F44)</f>
        <v>8998</v>
      </c>
      <c r="G45" s="42">
        <v>1</v>
      </c>
      <c r="H45" s="71">
        <f>SUM(H7:H44)</f>
        <v>7351</v>
      </c>
      <c r="I45" s="41">
        <v>1</v>
      </c>
      <c r="J45" s="37">
        <f>IF(D45=0, "-", (B45-D45)/D45)</f>
        <v>0.35602503912363065</v>
      </c>
      <c r="K45" s="38">
        <f>IF(H45=0, "-", (F45-H45)/H45)</f>
        <v>0.22405114950346891</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5"/>
  <sheetViews>
    <sheetView tabSelected="1" zoomScaleNormal="100" workbookViewId="0">
      <selection activeCell="M1" sqref="M1"/>
    </sheetView>
  </sheetViews>
  <sheetFormatPr defaultRowHeight="12.75" x14ac:dyDescent="0.2"/>
  <cols>
    <col min="1" max="1" width="30.710937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102</v>
      </c>
      <c r="B2" s="202" t="s">
        <v>92</v>
      </c>
      <c r="C2" s="198"/>
      <c r="D2" s="198"/>
      <c r="E2" s="203"/>
      <c r="F2" s="203"/>
      <c r="G2" s="203"/>
      <c r="H2" s="203"/>
      <c r="I2" s="203"/>
      <c r="J2" s="203"/>
      <c r="K2" s="203"/>
    </row>
    <row r="4" spans="1:11" ht="15.75" x14ac:dyDescent="0.25">
      <c r="A4" s="164" t="s">
        <v>118</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120</v>
      </c>
      <c r="B6" s="61" t="s">
        <v>12</v>
      </c>
      <c r="C6" s="62" t="s">
        <v>13</v>
      </c>
      <c r="D6" s="61" t="s">
        <v>12</v>
      </c>
      <c r="E6" s="63" t="s">
        <v>13</v>
      </c>
      <c r="F6" s="62" t="s">
        <v>12</v>
      </c>
      <c r="G6" s="62" t="s">
        <v>13</v>
      </c>
      <c r="H6" s="61" t="s">
        <v>12</v>
      </c>
      <c r="I6" s="63" t="s">
        <v>13</v>
      </c>
      <c r="J6" s="61"/>
      <c r="K6" s="63"/>
    </row>
    <row r="7" spans="1:11" x14ac:dyDescent="0.2">
      <c r="A7" s="7" t="s">
        <v>444</v>
      </c>
      <c r="B7" s="65">
        <v>0</v>
      </c>
      <c r="C7" s="34">
        <f>IF(B12=0, "-", B7/B12)</f>
        <v>0</v>
      </c>
      <c r="D7" s="65">
        <v>0</v>
      </c>
      <c r="E7" s="9">
        <f>IF(D12=0, "-", D7/D12)</f>
        <v>0</v>
      </c>
      <c r="F7" s="81">
        <v>1</v>
      </c>
      <c r="G7" s="34">
        <f>IF(F12=0, "-", F7/F12)</f>
        <v>2.3255813953488372E-2</v>
      </c>
      <c r="H7" s="65">
        <v>0</v>
      </c>
      <c r="I7" s="9">
        <f>IF(H12=0, "-", H7/H12)</f>
        <v>0</v>
      </c>
      <c r="J7" s="8" t="str">
        <f>IF(D7=0, "-", IF((B7-D7)/D7&lt;10, (B7-D7)/D7, "&gt;999%"))</f>
        <v>-</v>
      </c>
      <c r="K7" s="9" t="str">
        <f>IF(H7=0, "-", IF((F7-H7)/H7&lt;10, (F7-H7)/H7, "&gt;999%"))</f>
        <v>-</v>
      </c>
    </row>
    <row r="8" spans="1:11" x14ac:dyDescent="0.2">
      <c r="A8" s="7" t="s">
        <v>445</v>
      </c>
      <c r="B8" s="65">
        <v>1</v>
      </c>
      <c r="C8" s="34">
        <f>IF(B12=0, "-", B8/B12)</f>
        <v>5.8823529411764705E-2</v>
      </c>
      <c r="D8" s="65">
        <v>1</v>
      </c>
      <c r="E8" s="9">
        <f>IF(D12=0, "-", D8/D12)</f>
        <v>5.5555555555555552E-2</v>
      </c>
      <c r="F8" s="81">
        <v>2</v>
      </c>
      <c r="G8" s="34">
        <f>IF(F12=0, "-", F8/F12)</f>
        <v>4.6511627906976744E-2</v>
      </c>
      <c r="H8" s="65">
        <v>2</v>
      </c>
      <c r="I8" s="9">
        <f>IF(H12=0, "-", H8/H12)</f>
        <v>4.2553191489361701E-2</v>
      </c>
      <c r="J8" s="8">
        <f>IF(D8=0, "-", IF((B8-D8)/D8&lt;10, (B8-D8)/D8, "&gt;999%"))</f>
        <v>0</v>
      </c>
      <c r="K8" s="9">
        <f>IF(H8=0, "-", IF((F8-H8)/H8&lt;10, (F8-H8)/H8, "&gt;999%"))</f>
        <v>0</v>
      </c>
    </row>
    <row r="9" spans="1:11" x14ac:dyDescent="0.2">
      <c r="A9" s="7" t="s">
        <v>446</v>
      </c>
      <c r="B9" s="65">
        <v>1</v>
      </c>
      <c r="C9" s="34">
        <f>IF(B12=0, "-", B9/B12)</f>
        <v>5.8823529411764705E-2</v>
      </c>
      <c r="D9" s="65">
        <v>0</v>
      </c>
      <c r="E9" s="9">
        <f>IF(D12=0, "-", D9/D12)</f>
        <v>0</v>
      </c>
      <c r="F9" s="81">
        <v>1</v>
      </c>
      <c r="G9" s="34">
        <f>IF(F12=0, "-", F9/F12)</f>
        <v>2.3255813953488372E-2</v>
      </c>
      <c r="H9" s="65">
        <v>1</v>
      </c>
      <c r="I9" s="9">
        <f>IF(H12=0, "-", H9/H12)</f>
        <v>2.1276595744680851E-2</v>
      </c>
      <c r="J9" s="8" t="str">
        <f>IF(D9=0, "-", IF((B9-D9)/D9&lt;10, (B9-D9)/D9, "&gt;999%"))</f>
        <v>-</v>
      </c>
      <c r="K9" s="9">
        <f>IF(H9=0, "-", IF((F9-H9)/H9&lt;10, (F9-H9)/H9, "&gt;999%"))</f>
        <v>0</v>
      </c>
    </row>
    <row r="10" spans="1:11" x14ac:dyDescent="0.2">
      <c r="A10" s="7" t="s">
        <v>447</v>
      </c>
      <c r="B10" s="65">
        <v>15</v>
      </c>
      <c r="C10" s="34">
        <f>IF(B12=0, "-", B10/B12)</f>
        <v>0.88235294117647056</v>
      </c>
      <c r="D10" s="65">
        <v>17</v>
      </c>
      <c r="E10" s="9">
        <f>IF(D12=0, "-", D10/D12)</f>
        <v>0.94444444444444442</v>
      </c>
      <c r="F10" s="81">
        <v>39</v>
      </c>
      <c r="G10" s="34">
        <f>IF(F12=0, "-", F10/F12)</f>
        <v>0.90697674418604646</v>
      </c>
      <c r="H10" s="65">
        <v>44</v>
      </c>
      <c r="I10" s="9">
        <f>IF(H12=0, "-", H10/H12)</f>
        <v>0.93617021276595747</v>
      </c>
      <c r="J10" s="8">
        <f>IF(D10=0, "-", IF((B10-D10)/D10&lt;10, (B10-D10)/D10, "&gt;999%"))</f>
        <v>-0.11764705882352941</v>
      </c>
      <c r="K10" s="9">
        <f>IF(H10=0, "-", IF((F10-H10)/H10&lt;10, (F10-H10)/H10, "&gt;999%"))</f>
        <v>-0.11363636363636363</v>
      </c>
    </row>
    <row r="11" spans="1:11" x14ac:dyDescent="0.2">
      <c r="A11" s="2"/>
      <c r="B11" s="68"/>
      <c r="C11" s="33"/>
      <c r="D11" s="68"/>
      <c r="E11" s="6"/>
      <c r="F11" s="82"/>
      <c r="G11" s="33"/>
      <c r="H11" s="68"/>
      <c r="I11" s="6"/>
      <c r="J11" s="5"/>
      <c r="K11" s="6"/>
    </row>
    <row r="12" spans="1:11" s="43" customFormat="1" x14ac:dyDescent="0.2">
      <c r="A12" s="162" t="s">
        <v>572</v>
      </c>
      <c r="B12" s="71">
        <f>SUM(B7:B11)</f>
        <v>17</v>
      </c>
      <c r="C12" s="40">
        <f>B12/6389</f>
        <v>2.6608232900297386E-3</v>
      </c>
      <c r="D12" s="71">
        <f>SUM(D7:D11)</f>
        <v>18</v>
      </c>
      <c r="E12" s="41">
        <f>D12/4991</f>
        <v>3.6064916850330597E-3</v>
      </c>
      <c r="F12" s="77">
        <f>SUM(F7:F11)</f>
        <v>43</v>
      </c>
      <c r="G12" s="42">
        <f>F12/17010</f>
        <v>2.5279247501469723E-3</v>
      </c>
      <c r="H12" s="71">
        <f>SUM(H7:H11)</f>
        <v>47</v>
      </c>
      <c r="I12" s="41">
        <f>H12/14607</f>
        <v>3.217635380297118E-3</v>
      </c>
      <c r="J12" s="37">
        <f>IF(D12=0, "-", IF((B12-D12)/D12&lt;10, (B12-D12)/D12, "&gt;999%"))</f>
        <v>-5.5555555555555552E-2</v>
      </c>
      <c r="K12" s="38">
        <f>IF(H12=0, "-", IF((F12-H12)/H12&lt;10, (F12-H12)/H12, "&gt;999%"))</f>
        <v>-8.5106382978723402E-2</v>
      </c>
    </row>
    <row r="13" spans="1:11" x14ac:dyDescent="0.2">
      <c r="B13" s="83"/>
      <c r="D13" s="83"/>
      <c r="F13" s="83"/>
      <c r="H13" s="83"/>
    </row>
    <row r="14" spans="1:11" x14ac:dyDescent="0.2">
      <c r="A14" s="163" t="s">
        <v>121</v>
      </c>
      <c r="B14" s="61" t="s">
        <v>12</v>
      </c>
      <c r="C14" s="62" t="s">
        <v>13</v>
      </c>
      <c r="D14" s="61" t="s">
        <v>12</v>
      </c>
      <c r="E14" s="63" t="s">
        <v>13</v>
      </c>
      <c r="F14" s="62" t="s">
        <v>12</v>
      </c>
      <c r="G14" s="62" t="s">
        <v>13</v>
      </c>
      <c r="H14" s="61" t="s">
        <v>12</v>
      </c>
      <c r="I14" s="63" t="s">
        <v>13</v>
      </c>
      <c r="J14" s="61"/>
      <c r="K14" s="63"/>
    </row>
    <row r="15" spans="1:11" x14ac:dyDescent="0.2">
      <c r="A15" s="7" t="s">
        <v>448</v>
      </c>
      <c r="B15" s="65">
        <v>1</v>
      </c>
      <c r="C15" s="34">
        <f>IF(B17=0, "-", B15/B17)</f>
        <v>1</v>
      </c>
      <c r="D15" s="65">
        <v>1</v>
      </c>
      <c r="E15" s="9">
        <f>IF(D17=0, "-", D15/D17)</f>
        <v>1</v>
      </c>
      <c r="F15" s="81">
        <v>2</v>
      </c>
      <c r="G15" s="34">
        <f>IF(F17=0, "-", F15/F17)</f>
        <v>1</v>
      </c>
      <c r="H15" s="65">
        <v>2</v>
      </c>
      <c r="I15" s="9">
        <f>IF(H17=0, "-", H15/H17)</f>
        <v>1</v>
      </c>
      <c r="J15" s="8">
        <f>IF(D15=0, "-", IF((B15-D15)/D15&lt;10, (B15-D15)/D15, "&gt;999%"))</f>
        <v>0</v>
      </c>
      <c r="K15" s="9">
        <f>IF(H15=0, "-", IF((F15-H15)/H15&lt;10, (F15-H15)/H15, "&gt;999%"))</f>
        <v>0</v>
      </c>
    </row>
    <row r="16" spans="1:11" x14ac:dyDescent="0.2">
      <c r="A16" s="2"/>
      <c r="B16" s="68"/>
      <c r="C16" s="33"/>
      <c r="D16" s="68"/>
      <c r="E16" s="6"/>
      <c r="F16" s="82"/>
      <c r="G16" s="33"/>
      <c r="H16" s="68"/>
      <c r="I16" s="6"/>
      <c r="J16" s="5"/>
      <c r="K16" s="6"/>
    </row>
    <row r="17" spans="1:11" s="43" customFormat="1" x14ac:dyDescent="0.2">
      <c r="A17" s="162" t="s">
        <v>571</v>
      </c>
      <c r="B17" s="71">
        <f>SUM(B15:B16)</f>
        <v>1</v>
      </c>
      <c r="C17" s="40">
        <f>B17/6389</f>
        <v>1.5651901706057285E-4</v>
      </c>
      <c r="D17" s="71">
        <f>SUM(D15:D16)</f>
        <v>1</v>
      </c>
      <c r="E17" s="41">
        <f>D17/4991</f>
        <v>2.0036064916850331E-4</v>
      </c>
      <c r="F17" s="77">
        <f>SUM(F15:F16)</f>
        <v>2</v>
      </c>
      <c r="G17" s="42">
        <f>F17/17010</f>
        <v>1.1757789535567314E-4</v>
      </c>
      <c r="H17" s="71">
        <f>SUM(H15:H16)</f>
        <v>2</v>
      </c>
      <c r="I17" s="41">
        <f>H17/14607</f>
        <v>1.3692065448072841E-4</v>
      </c>
      <c r="J17" s="37">
        <f>IF(D17=0, "-", IF((B17-D17)/D17&lt;10, (B17-D17)/D17, "&gt;999%"))</f>
        <v>0</v>
      </c>
      <c r="K17" s="38">
        <f>IF(H17=0, "-", IF((F17-H17)/H17&lt;10, (F17-H17)/H17, "&gt;999%"))</f>
        <v>0</v>
      </c>
    </row>
    <row r="18" spans="1:11" x14ac:dyDescent="0.2">
      <c r="B18" s="83"/>
      <c r="D18" s="83"/>
      <c r="F18" s="83"/>
      <c r="H18" s="83"/>
    </row>
    <row r="19" spans="1:11" x14ac:dyDescent="0.2">
      <c r="A19" s="163" t="s">
        <v>122</v>
      </c>
      <c r="B19" s="61" t="s">
        <v>12</v>
      </c>
      <c r="C19" s="62" t="s">
        <v>13</v>
      </c>
      <c r="D19" s="61" t="s">
        <v>12</v>
      </c>
      <c r="E19" s="63" t="s">
        <v>13</v>
      </c>
      <c r="F19" s="62" t="s">
        <v>12</v>
      </c>
      <c r="G19" s="62" t="s">
        <v>13</v>
      </c>
      <c r="H19" s="61" t="s">
        <v>12</v>
      </c>
      <c r="I19" s="63" t="s">
        <v>13</v>
      </c>
      <c r="J19" s="61"/>
      <c r="K19" s="63"/>
    </row>
    <row r="20" spans="1:11" x14ac:dyDescent="0.2">
      <c r="A20" s="7" t="s">
        <v>449</v>
      </c>
      <c r="B20" s="65">
        <v>1</v>
      </c>
      <c r="C20" s="34">
        <f>IF(B24=0, "-", B20/B24)</f>
        <v>0.16666666666666666</v>
      </c>
      <c r="D20" s="65">
        <v>2</v>
      </c>
      <c r="E20" s="9">
        <f>IF(D24=0, "-", D20/D24)</f>
        <v>0.2857142857142857</v>
      </c>
      <c r="F20" s="81">
        <v>3</v>
      </c>
      <c r="G20" s="34">
        <f>IF(F24=0, "-", F20/F24)</f>
        <v>0.13043478260869565</v>
      </c>
      <c r="H20" s="65">
        <v>5</v>
      </c>
      <c r="I20" s="9">
        <f>IF(H24=0, "-", H20/H24)</f>
        <v>0.27777777777777779</v>
      </c>
      <c r="J20" s="8">
        <f>IF(D20=0, "-", IF((B20-D20)/D20&lt;10, (B20-D20)/D20, "&gt;999%"))</f>
        <v>-0.5</v>
      </c>
      <c r="K20" s="9">
        <f>IF(H20=0, "-", IF((F20-H20)/H20&lt;10, (F20-H20)/H20, "&gt;999%"))</f>
        <v>-0.4</v>
      </c>
    </row>
    <row r="21" spans="1:11" x14ac:dyDescent="0.2">
      <c r="A21" s="7" t="s">
        <v>450</v>
      </c>
      <c r="B21" s="65">
        <v>5</v>
      </c>
      <c r="C21" s="34">
        <f>IF(B24=0, "-", B21/B24)</f>
        <v>0.83333333333333337</v>
      </c>
      <c r="D21" s="65">
        <v>2</v>
      </c>
      <c r="E21" s="9">
        <f>IF(D24=0, "-", D21/D24)</f>
        <v>0.2857142857142857</v>
      </c>
      <c r="F21" s="81">
        <v>15</v>
      </c>
      <c r="G21" s="34">
        <f>IF(F24=0, "-", F21/F24)</f>
        <v>0.65217391304347827</v>
      </c>
      <c r="H21" s="65">
        <v>3</v>
      </c>
      <c r="I21" s="9">
        <f>IF(H24=0, "-", H21/H24)</f>
        <v>0.16666666666666666</v>
      </c>
      <c r="J21" s="8">
        <f>IF(D21=0, "-", IF((B21-D21)/D21&lt;10, (B21-D21)/D21, "&gt;999%"))</f>
        <v>1.5</v>
      </c>
      <c r="K21" s="9">
        <f>IF(H21=0, "-", IF((F21-H21)/H21&lt;10, (F21-H21)/H21, "&gt;999%"))</f>
        <v>4</v>
      </c>
    </row>
    <row r="22" spans="1:11" x14ac:dyDescent="0.2">
      <c r="A22" s="7" t="s">
        <v>451</v>
      </c>
      <c r="B22" s="65">
        <v>0</v>
      </c>
      <c r="C22" s="34">
        <f>IF(B24=0, "-", B22/B24)</f>
        <v>0</v>
      </c>
      <c r="D22" s="65">
        <v>3</v>
      </c>
      <c r="E22" s="9">
        <f>IF(D24=0, "-", D22/D24)</f>
        <v>0.42857142857142855</v>
      </c>
      <c r="F22" s="81">
        <v>5</v>
      </c>
      <c r="G22" s="34">
        <f>IF(F24=0, "-", F22/F24)</f>
        <v>0.21739130434782608</v>
      </c>
      <c r="H22" s="65">
        <v>10</v>
      </c>
      <c r="I22" s="9">
        <f>IF(H24=0, "-", H22/H24)</f>
        <v>0.55555555555555558</v>
      </c>
      <c r="J22" s="8">
        <f>IF(D22=0, "-", IF((B22-D22)/D22&lt;10, (B22-D22)/D22, "&gt;999%"))</f>
        <v>-1</v>
      </c>
      <c r="K22" s="9">
        <f>IF(H22=0, "-", IF((F22-H22)/H22&lt;10, (F22-H22)/H22, "&gt;999%"))</f>
        <v>-0.5</v>
      </c>
    </row>
    <row r="23" spans="1:11" x14ac:dyDescent="0.2">
      <c r="A23" s="2"/>
      <c r="B23" s="68"/>
      <c r="C23" s="33"/>
      <c r="D23" s="68"/>
      <c r="E23" s="6"/>
      <c r="F23" s="82"/>
      <c r="G23" s="33"/>
      <c r="H23" s="68"/>
      <c r="I23" s="6"/>
      <c r="J23" s="5"/>
      <c r="K23" s="6"/>
    </row>
    <row r="24" spans="1:11" s="43" customFormat="1" x14ac:dyDescent="0.2">
      <c r="A24" s="162" t="s">
        <v>570</v>
      </c>
      <c r="B24" s="71">
        <f>SUM(B20:B23)</f>
        <v>6</v>
      </c>
      <c r="C24" s="40">
        <f>B24/6389</f>
        <v>9.3911410236343718E-4</v>
      </c>
      <c r="D24" s="71">
        <f>SUM(D20:D23)</f>
        <v>7</v>
      </c>
      <c r="E24" s="41">
        <f>D24/4991</f>
        <v>1.4025245441795231E-3</v>
      </c>
      <c r="F24" s="77">
        <f>SUM(F20:F23)</f>
        <v>23</v>
      </c>
      <c r="G24" s="42">
        <f>F24/17010</f>
        <v>1.3521457965902409E-3</v>
      </c>
      <c r="H24" s="71">
        <f>SUM(H20:H23)</f>
        <v>18</v>
      </c>
      <c r="I24" s="41">
        <f>H24/14607</f>
        <v>1.2322858903265558E-3</v>
      </c>
      <c r="J24" s="37">
        <f>IF(D24=0, "-", IF((B24-D24)/D24&lt;10, (B24-D24)/D24, "&gt;999%"))</f>
        <v>-0.14285714285714285</v>
      </c>
      <c r="K24" s="38">
        <f>IF(H24=0, "-", IF((F24-H24)/H24&lt;10, (F24-H24)/H24, "&gt;999%"))</f>
        <v>0.27777777777777779</v>
      </c>
    </row>
    <row r="25" spans="1:11" x14ac:dyDescent="0.2">
      <c r="B25" s="83"/>
      <c r="D25" s="83"/>
      <c r="F25" s="83"/>
      <c r="H25" s="83"/>
    </row>
    <row r="26" spans="1:11" x14ac:dyDescent="0.2">
      <c r="A26" s="163" t="s">
        <v>123</v>
      </c>
      <c r="B26" s="61" t="s">
        <v>12</v>
      </c>
      <c r="C26" s="62" t="s">
        <v>13</v>
      </c>
      <c r="D26" s="61" t="s">
        <v>12</v>
      </c>
      <c r="E26" s="63" t="s">
        <v>13</v>
      </c>
      <c r="F26" s="62" t="s">
        <v>12</v>
      </c>
      <c r="G26" s="62" t="s">
        <v>13</v>
      </c>
      <c r="H26" s="61" t="s">
        <v>12</v>
      </c>
      <c r="I26" s="63" t="s">
        <v>13</v>
      </c>
      <c r="J26" s="61"/>
      <c r="K26" s="63"/>
    </row>
    <row r="27" spans="1:11" x14ac:dyDescent="0.2">
      <c r="A27" s="7" t="s">
        <v>452</v>
      </c>
      <c r="B27" s="65">
        <v>16</v>
      </c>
      <c r="C27" s="34">
        <f>IF(B38=0, "-", B27/B38)</f>
        <v>0.1</v>
      </c>
      <c r="D27" s="65">
        <v>6</v>
      </c>
      <c r="E27" s="9">
        <f>IF(D38=0, "-", D27/D38)</f>
        <v>9.5238095238095233E-2</v>
      </c>
      <c r="F27" s="81">
        <v>62</v>
      </c>
      <c r="G27" s="34">
        <f>IF(F38=0, "-", F27/F38)</f>
        <v>0.13777777777777778</v>
      </c>
      <c r="H27" s="65">
        <v>38</v>
      </c>
      <c r="I27" s="9">
        <f>IF(H38=0, "-", H27/H38)</f>
        <v>0.16101694915254236</v>
      </c>
      <c r="J27" s="8">
        <f t="shared" ref="J27:J36" si="0">IF(D27=0, "-", IF((B27-D27)/D27&lt;10, (B27-D27)/D27, "&gt;999%"))</f>
        <v>1.6666666666666667</v>
      </c>
      <c r="K27" s="9">
        <f t="shared" ref="K27:K36" si="1">IF(H27=0, "-", IF((F27-H27)/H27&lt;10, (F27-H27)/H27, "&gt;999%"))</f>
        <v>0.63157894736842102</v>
      </c>
    </row>
    <row r="28" spans="1:11" x14ac:dyDescent="0.2">
      <c r="A28" s="7" t="s">
        <v>453</v>
      </c>
      <c r="B28" s="65">
        <v>10</v>
      </c>
      <c r="C28" s="34">
        <f>IF(B38=0, "-", B28/B38)</f>
        <v>6.25E-2</v>
      </c>
      <c r="D28" s="65">
        <v>11</v>
      </c>
      <c r="E28" s="9">
        <f>IF(D38=0, "-", D28/D38)</f>
        <v>0.17460317460317459</v>
      </c>
      <c r="F28" s="81">
        <v>46</v>
      </c>
      <c r="G28" s="34">
        <f>IF(F38=0, "-", F28/F38)</f>
        <v>0.10222222222222223</v>
      </c>
      <c r="H28" s="65">
        <v>25</v>
      </c>
      <c r="I28" s="9">
        <f>IF(H38=0, "-", H28/H38)</f>
        <v>0.1059322033898305</v>
      </c>
      <c r="J28" s="8">
        <f t="shared" si="0"/>
        <v>-9.0909090909090912E-2</v>
      </c>
      <c r="K28" s="9">
        <f t="shared" si="1"/>
        <v>0.84</v>
      </c>
    </row>
    <row r="29" spans="1:11" x14ac:dyDescent="0.2">
      <c r="A29" s="7" t="s">
        <v>454</v>
      </c>
      <c r="B29" s="65">
        <v>8</v>
      </c>
      <c r="C29" s="34">
        <f>IF(B38=0, "-", B29/B38)</f>
        <v>0.05</v>
      </c>
      <c r="D29" s="65">
        <v>3</v>
      </c>
      <c r="E29" s="9">
        <f>IF(D38=0, "-", D29/D38)</f>
        <v>4.7619047619047616E-2</v>
      </c>
      <c r="F29" s="81">
        <v>22</v>
      </c>
      <c r="G29" s="34">
        <f>IF(F38=0, "-", F29/F38)</f>
        <v>4.8888888888888891E-2</v>
      </c>
      <c r="H29" s="65">
        <v>13</v>
      </c>
      <c r="I29" s="9">
        <f>IF(H38=0, "-", H29/H38)</f>
        <v>5.5084745762711863E-2</v>
      </c>
      <c r="J29" s="8">
        <f t="shared" si="0"/>
        <v>1.6666666666666667</v>
      </c>
      <c r="K29" s="9">
        <f t="shared" si="1"/>
        <v>0.69230769230769229</v>
      </c>
    </row>
    <row r="30" spans="1:11" x14ac:dyDescent="0.2">
      <c r="A30" s="7" t="s">
        <v>455</v>
      </c>
      <c r="B30" s="65">
        <v>2</v>
      </c>
      <c r="C30" s="34">
        <f>IF(B38=0, "-", B30/B38)</f>
        <v>1.2500000000000001E-2</v>
      </c>
      <c r="D30" s="65">
        <v>2</v>
      </c>
      <c r="E30" s="9">
        <f>IF(D38=0, "-", D30/D38)</f>
        <v>3.1746031746031744E-2</v>
      </c>
      <c r="F30" s="81">
        <v>6</v>
      </c>
      <c r="G30" s="34">
        <f>IF(F38=0, "-", F30/F38)</f>
        <v>1.3333333333333334E-2</v>
      </c>
      <c r="H30" s="65">
        <v>6</v>
      </c>
      <c r="I30" s="9">
        <f>IF(H38=0, "-", H30/H38)</f>
        <v>2.5423728813559324E-2</v>
      </c>
      <c r="J30" s="8">
        <f t="shared" si="0"/>
        <v>0</v>
      </c>
      <c r="K30" s="9">
        <f t="shared" si="1"/>
        <v>0</v>
      </c>
    </row>
    <row r="31" spans="1:11" x14ac:dyDescent="0.2">
      <c r="A31" s="7" t="s">
        <v>456</v>
      </c>
      <c r="B31" s="65">
        <v>12</v>
      </c>
      <c r="C31" s="34">
        <f>IF(B38=0, "-", B31/B38)</f>
        <v>7.4999999999999997E-2</v>
      </c>
      <c r="D31" s="65">
        <v>3</v>
      </c>
      <c r="E31" s="9">
        <f>IF(D38=0, "-", D31/D38)</f>
        <v>4.7619047619047616E-2</v>
      </c>
      <c r="F31" s="81">
        <v>22</v>
      </c>
      <c r="G31" s="34">
        <f>IF(F38=0, "-", F31/F38)</f>
        <v>4.8888888888888891E-2</v>
      </c>
      <c r="H31" s="65">
        <v>9</v>
      </c>
      <c r="I31" s="9">
        <f>IF(H38=0, "-", H31/H38)</f>
        <v>3.8135593220338986E-2</v>
      </c>
      <c r="J31" s="8">
        <f t="shared" si="0"/>
        <v>3</v>
      </c>
      <c r="K31" s="9">
        <f t="shared" si="1"/>
        <v>1.4444444444444444</v>
      </c>
    </row>
    <row r="32" spans="1:11" x14ac:dyDescent="0.2">
      <c r="A32" s="7" t="s">
        <v>457</v>
      </c>
      <c r="B32" s="65">
        <v>5</v>
      </c>
      <c r="C32" s="34">
        <f>IF(B38=0, "-", B32/B38)</f>
        <v>3.125E-2</v>
      </c>
      <c r="D32" s="65">
        <v>0</v>
      </c>
      <c r="E32" s="9">
        <f>IF(D38=0, "-", D32/D38)</f>
        <v>0</v>
      </c>
      <c r="F32" s="81">
        <v>14</v>
      </c>
      <c r="G32" s="34">
        <f>IF(F38=0, "-", F32/F38)</f>
        <v>3.111111111111111E-2</v>
      </c>
      <c r="H32" s="65">
        <v>0</v>
      </c>
      <c r="I32" s="9">
        <f>IF(H38=0, "-", H32/H38)</f>
        <v>0</v>
      </c>
      <c r="J32" s="8" t="str">
        <f t="shared" si="0"/>
        <v>-</v>
      </c>
      <c r="K32" s="9" t="str">
        <f t="shared" si="1"/>
        <v>-</v>
      </c>
    </row>
    <row r="33" spans="1:11" x14ac:dyDescent="0.2">
      <c r="A33" s="7" t="s">
        <v>458</v>
      </c>
      <c r="B33" s="65">
        <v>1</v>
      </c>
      <c r="C33" s="34">
        <f>IF(B38=0, "-", B33/B38)</f>
        <v>6.2500000000000003E-3</v>
      </c>
      <c r="D33" s="65">
        <v>0</v>
      </c>
      <c r="E33" s="9">
        <f>IF(D38=0, "-", D33/D38)</f>
        <v>0</v>
      </c>
      <c r="F33" s="81">
        <v>3</v>
      </c>
      <c r="G33" s="34">
        <f>IF(F38=0, "-", F33/F38)</f>
        <v>6.6666666666666671E-3</v>
      </c>
      <c r="H33" s="65">
        <v>1</v>
      </c>
      <c r="I33" s="9">
        <f>IF(H38=0, "-", H33/H38)</f>
        <v>4.2372881355932203E-3</v>
      </c>
      <c r="J33" s="8" t="str">
        <f t="shared" si="0"/>
        <v>-</v>
      </c>
      <c r="K33" s="9">
        <f t="shared" si="1"/>
        <v>2</v>
      </c>
    </row>
    <row r="34" spans="1:11" x14ac:dyDescent="0.2">
      <c r="A34" s="7" t="s">
        <v>459</v>
      </c>
      <c r="B34" s="65">
        <v>19</v>
      </c>
      <c r="C34" s="34">
        <f>IF(B38=0, "-", B34/B38)</f>
        <v>0.11874999999999999</v>
      </c>
      <c r="D34" s="65">
        <v>3</v>
      </c>
      <c r="E34" s="9">
        <f>IF(D38=0, "-", D34/D38)</f>
        <v>4.7619047619047616E-2</v>
      </c>
      <c r="F34" s="81">
        <v>46</v>
      </c>
      <c r="G34" s="34">
        <f>IF(F38=0, "-", F34/F38)</f>
        <v>0.10222222222222223</v>
      </c>
      <c r="H34" s="65">
        <v>15</v>
      </c>
      <c r="I34" s="9">
        <f>IF(H38=0, "-", H34/H38)</f>
        <v>6.3559322033898302E-2</v>
      </c>
      <c r="J34" s="8">
        <f t="shared" si="0"/>
        <v>5.333333333333333</v>
      </c>
      <c r="K34" s="9">
        <f t="shared" si="1"/>
        <v>2.0666666666666669</v>
      </c>
    </row>
    <row r="35" spans="1:11" x14ac:dyDescent="0.2">
      <c r="A35" s="7" t="s">
        <v>460</v>
      </c>
      <c r="B35" s="65">
        <v>82</v>
      </c>
      <c r="C35" s="34">
        <f>IF(B38=0, "-", B35/B38)</f>
        <v>0.51249999999999996</v>
      </c>
      <c r="D35" s="65">
        <v>35</v>
      </c>
      <c r="E35" s="9">
        <f>IF(D38=0, "-", D35/D38)</f>
        <v>0.55555555555555558</v>
      </c>
      <c r="F35" s="81">
        <v>217</v>
      </c>
      <c r="G35" s="34">
        <f>IF(F38=0, "-", F35/F38)</f>
        <v>0.48222222222222222</v>
      </c>
      <c r="H35" s="65">
        <v>123</v>
      </c>
      <c r="I35" s="9">
        <f>IF(H38=0, "-", H35/H38)</f>
        <v>0.52118644067796616</v>
      </c>
      <c r="J35" s="8">
        <f t="shared" si="0"/>
        <v>1.3428571428571427</v>
      </c>
      <c r="K35" s="9">
        <f t="shared" si="1"/>
        <v>0.76422764227642281</v>
      </c>
    </row>
    <row r="36" spans="1:11" x14ac:dyDescent="0.2">
      <c r="A36" s="7" t="s">
        <v>461</v>
      </c>
      <c r="B36" s="65">
        <v>5</v>
      </c>
      <c r="C36" s="34">
        <f>IF(B38=0, "-", B36/B38)</f>
        <v>3.125E-2</v>
      </c>
      <c r="D36" s="65">
        <v>0</v>
      </c>
      <c r="E36" s="9">
        <f>IF(D38=0, "-", D36/D38)</f>
        <v>0</v>
      </c>
      <c r="F36" s="81">
        <v>12</v>
      </c>
      <c r="G36" s="34">
        <f>IF(F38=0, "-", F36/F38)</f>
        <v>2.6666666666666668E-2</v>
      </c>
      <c r="H36" s="65">
        <v>6</v>
      </c>
      <c r="I36" s="9">
        <f>IF(H38=0, "-", H36/H38)</f>
        <v>2.5423728813559324E-2</v>
      </c>
      <c r="J36" s="8" t="str">
        <f t="shared" si="0"/>
        <v>-</v>
      </c>
      <c r="K36" s="9">
        <f t="shared" si="1"/>
        <v>1</v>
      </c>
    </row>
    <row r="37" spans="1:11" x14ac:dyDescent="0.2">
      <c r="A37" s="2"/>
      <c r="B37" s="68"/>
      <c r="C37" s="33"/>
      <c r="D37" s="68"/>
      <c r="E37" s="6"/>
      <c r="F37" s="82"/>
      <c r="G37" s="33"/>
      <c r="H37" s="68"/>
      <c r="I37" s="6"/>
      <c r="J37" s="5"/>
      <c r="K37" s="6"/>
    </row>
    <row r="38" spans="1:11" s="43" customFormat="1" x14ac:dyDescent="0.2">
      <c r="A38" s="162" t="s">
        <v>569</v>
      </c>
      <c r="B38" s="71">
        <f>SUM(B27:B37)</f>
        <v>160</v>
      </c>
      <c r="C38" s="40">
        <f>B38/6389</f>
        <v>2.5043042729691659E-2</v>
      </c>
      <c r="D38" s="71">
        <f>SUM(D27:D37)</f>
        <v>63</v>
      </c>
      <c r="E38" s="41">
        <f>D38/4991</f>
        <v>1.2622720897615708E-2</v>
      </c>
      <c r="F38" s="77">
        <f>SUM(F27:F37)</f>
        <v>450</v>
      </c>
      <c r="G38" s="42">
        <f>F38/17010</f>
        <v>2.6455026455026454E-2</v>
      </c>
      <c r="H38" s="71">
        <f>SUM(H27:H37)</f>
        <v>236</v>
      </c>
      <c r="I38" s="41">
        <f>H38/14607</f>
        <v>1.6156637228725953E-2</v>
      </c>
      <c r="J38" s="37">
        <f>IF(D38=0, "-", IF((B38-D38)/D38&lt;10, (B38-D38)/D38, "&gt;999%"))</f>
        <v>1.5396825396825398</v>
      </c>
      <c r="K38" s="38">
        <f>IF(H38=0, "-", IF((F38-H38)/H38&lt;10, (F38-H38)/H38, "&gt;999%"))</f>
        <v>0.90677966101694918</v>
      </c>
    </row>
    <row r="39" spans="1:11" x14ac:dyDescent="0.2">
      <c r="B39" s="83"/>
      <c r="D39" s="83"/>
      <c r="F39" s="83"/>
      <c r="H39" s="83"/>
    </row>
    <row r="40" spans="1:11" x14ac:dyDescent="0.2">
      <c r="A40" s="163" t="s">
        <v>124</v>
      </c>
      <c r="B40" s="61" t="s">
        <v>12</v>
      </c>
      <c r="C40" s="62" t="s">
        <v>13</v>
      </c>
      <c r="D40" s="61" t="s">
        <v>12</v>
      </c>
      <c r="E40" s="63" t="s">
        <v>13</v>
      </c>
      <c r="F40" s="62" t="s">
        <v>12</v>
      </c>
      <c r="G40" s="62" t="s">
        <v>13</v>
      </c>
      <c r="H40" s="61" t="s">
        <v>12</v>
      </c>
      <c r="I40" s="63" t="s">
        <v>13</v>
      </c>
      <c r="J40" s="61"/>
      <c r="K40" s="63"/>
    </row>
    <row r="41" spans="1:11" x14ac:dyDescent="0.2">
      <c r="A41" s="7" t="s">
        <v>462</v>
      </c>
      <c r="B41" s="65">
        <v>8</v>
      </c>
      <c r="C41" s="34">
        <f>IF(B51=0, "-", B41/B51)</f>
        <v>5.128205128205128E-2</v>
      </c>
      <c r="D41" s="65">
        <v>12</v>
      </c>
      <c r="E41" s="9">
        <f>IF(D51=0, "-", D41/D51)</f>
        <v>9.5238095238095233E-2</v>
      </c>
      <c r="F41" s="81">
        <v>39</v>
      </c>
      <c r="G41" s="34">
        <f>IF(F51=0, "-", F41/F51)</f>
        <v>9.3975903614457831E-2</v>
      </c>
      <c r="H41" s="65">
        <v>29</v>
      </c>
      <c r="I41" s="9">
        <f>IF(H51=0, "-", H41/H51)</f>
        <v>9.3851132686084138E-2</v>
      </c>
      <c r="J41" s="8">
        <f t="shared" ref="J41:J49" si="2">IF(D41=0, "-", IF((B41-D41)/D41&lt;10, (B41-D41)/D41, "&gt;999%"))</f>
        <v>-0.33333333333333331</v>
      </c>
      <c r="K41" s="9">
        <f t="shared" ref="K41:K49" si="3">IF(H41=0, "-", IF((F41-H41)/H41&lt;10, (F41-H41)/H41, "&gt;999%"))</f>
        <v>0.34482758620689657</v>
      </c>
    </row>
    <row r="42" spans="1:11" x14ac:dyDescent="0.2">
      <c r="A42" s="7" t="s">
        <v>463</v>
      </c>
      <c r="B42" s="65">
        <v>0</v>
      </c>
      <c r="C42" s="34">
        <f>IF(B51=0, "-", B42/B51)</f>
        <v>0</v>
      </c>
      <c r="D42" s="65">
        <v>8</v>
      </c>
      <c r="E42" s="9">
        <f>IF(D51=0, "-", D42/D51)</f>
        <v>6.3492063492063489E-2</v>
      </c>
      <c r="F42" s="81">
        <v>12</v>
      </c>
      <c r="G42" s="34">
        <f>IF(F51=0, "-", F42/F51)</f>
        <v>2.891566265060241E-2</v>
      </c>
      <c r="H42" s="65">
        <v>12</v>
      </c>
      <c r="I42" s="9">
        <f>IF(H51=0, "-", H42/H51)</f>
        <v>3.8834951456310676E-2</v>
      </c>
      <c r="J42" s="8">
        <f t="shared" si="2"/>
        <v>-1</v>
      </c>
      <c r="K42" s="9">
        <f t="shared" si="3"/>
        <v>0</v>
      </c>
    </row>
    <row r="43" spans="1:11" x14ac:dyDescent="0.2">
      <c r="A43" s="7" t="s">
        <v>464</v>
      </c>
      <c r="B43" s="65">
        <v>0</v>
      </c>
      <c r="C43" s="34">
        <f>IF(B51=0, "-", B43/B51)</f>
        <v>0</v>
      </c>
      <c r="D43" s="65">
        <v>12</v>
      </c>
      <c r="E43" s="9">
        <f>IF(D51=0, "-", D43/D51)</f>
        <v>9.5238095238095233E-2</v>
      </c>
      <c r="F43" s="81">
        <v>0</v>
      </c>
      <c r="G43" s="34">
        <f>IF(F51=0, "-", F43/F51)</f>
        <v>0</v>
      </c>
      <c r="H43" s="65">
        <v>27</v>
      </c>
      <c r="I43" s="9">
        <f>IF(H51=0, "-", H43/H51)</f>
        <v>8.7378640776699032E-2</v>
      </c>
      <c r="J43" s="8">
        <f t="shared" si="2"/>
        <v>-1</v>
      </c>
      <c r="K43" s="9">
        <f t="shared" si="3"/>
        <v>-1</v>
      </c>
    </row>
    <row r="44" spans="1:11" x14ac:dyDescent="0.2">
      <c r="A44" s="7" t="s">
        <v>465</v>
      </c>
      <c r="B44" s="65">
        <v>45</v>
      </c>
      <c r="C44" s="34">
        <f>IF(B51=0, "-", B44/B51)</f>
        <v>0.28846153846153844</v>
      </c>
      <c r="D44" s="65">
        <v>17</v>
      </c>
      <c r="E44" s="9">
        <f>IF(D51=0, "-", D44/D51)</f>
        <v>0.13492063492063491</v>
      </c>
      <c r="F44" s="81">
        <v>112</v>
      </c>
      <c r="G44" s="34">
        <f>IF(F51=0, "-", F44/F51)</f>
        <v>0.26987951807228916</v>
      </c>
      <c r="H44" s="65">
        <v>36</v>
      </c>
      <c r="I44" s="9">
        <f>IF(H51=0, "-", H44/H51)</f>
        <v>0.11650485436893204</v>
      </c>
      <c r="J44" s="8">
        <f t="shared" si="2"/>
        <v>1.6470588235294117</v>
      </c>
      <c r="K44" s="9">
        <f t="shared" si="3"/>
        <v>2.1111111111111112</v>
      </c>
    </row>
    <row r="45" spans="1:11" x14ac:dyDescent="0.2">
      <c r="A45" s="7" t="s">
        <v>466</v>
      </c>
      <c r="B45" s="65">
        <v>6</v>
      </c>
      <c r="C45" s="34">
        <f>IF(B51=0, "-", B45/B51)</f>
        <v>3.8461538461538464E-2</v>
      </c>
      <c r="D45" s="65">
        <v>6</v>
      </c>
      <c r="E45" s="9">
        <f>IF(D51=0, "-", D45/D51)</f>
        <v>4.7619047619047616E-2</v>
      </c>
      <c r="F45" s="81">
        <v>24</v>
      </c>
      <c r="G45" s="34">
        <f>IF(F51=0, "-", F45/F51)</f>
        <v>5.7831325301204821E-2</v>
      </c>
      <c r="H45" s="65">
        <v>27</v>
      </c>
      <c r="I45" s="9">
        <f>IF(H51=0, "-", H45/H51)</f>
        <v>8.7378640776699032E-2</v>
      </c>
      <c r="J45" s="8">
        <f t="shared" si="2"/>
        <v>0</v>
      </c>
      <c r="K45" s="9">
        <f t="shared" si="3"/>
        <v>-0.1111111111111111</v>
      </c>
    </row>
    <row r="46" spans="1:11" x14ac:dyDescent="0.2">
      <c r="A46" s="7" t="s">
        <v>467</v>
      </c>
      <c r="B46" s="65">
        <v>0</v>
      </c>
      <c r="C46" s="34">
        <f>IF(B51=0, "-", B46/B51)</f>
        <v>0</v>
      </c>
      <c r="D46" s="65">
        <v>0</v>
      </c>
      <c r="E46" s="9">
        <f>IF(D51=0, "-", D46/D51)</f>
        <v>0</v>
      </c>
      <c r="F46" s="81">
        <v>0</v>
      </c>
      <c r="G46" s="34">
        <f>IF(F51=0, "-", F46/F51)</f>
        <v>0</v>
      </c>
      <c r="H46" s="65">
        <v>1</v>
      </c>
      <c r="I46" s="9">
        <f>IF(H51=0, "-", H46/H51)</f>
        <v>3.2362459546925568E-3</v>
      </c>
      <c r="J46" s="8" t="str">
        <f t="shared" si="2"/>
        <v>-</v>
      </c>
      <c r="K46" s="9">
        <f t="shared" si="3"/>
        <v>-1</v>
      </c>
    </row>
    <row r="47" spans="1:11" x14ac:dyDescent="0.2">
      <c r="A47" s="7" t="s">
        <v>468</v>
      </c>
      <c r="B47" s="65">
        <v>28</v>
      </c>
      <c r="C47" s="34">
        <f>IF(B51=0, "-", B47/B51)</f>
        <v>0.17948717948717949</v>
      </c>
      <c r="D47" s="65">
        <v>22</v>
      </c>
      <c r="E47" s="9">
        <f>IF(D51=0, "-", D47/D51)</f>
        <v>0.17460317460317459</v>
      </c>
      <c r="F47" s="81">
        <v>64</v>
      </c>
      <c r="G47" s="34">
        <f>IF(F51=0, "-", F47/F51)</f>
        <v>0.15421686746987953</v>
      </c>
      <c r="H47" s="65">
        <v>53</v>
      </c>
      <c r="I47" s="9">
        <f>IF(H51=0, "-", H47/H51)</f>
        <v>0.17152103559870549</v>
      </c>
      <c r="J47" s="8">
        <f t="shared" si="2"/>
        <v>0.27272727272727271</v>
      </c>
      <c r="K47" s="9">
        <f t="shared" si="3"/>
        <v>0.20754716981132076</v>
      </c>
    </row>
    <row r="48" spans="1:11" x14ac:dyDescent="0.2">
      <c r="A48" s="7" t="s">
        <v>469</v>
      </c>
      <c r="B48" s="65">
        <v>5</v>
      </c>
      <c r="C48" s="34">
        <f>IF(B51=0, "-", B48/B51)</f>
        <v>3.2051282051282048E-2</v>
      </c>
      <c r="D48" s="65">
        <v>4</v>
      </c>
      <c r="E48" s="9">
        <f>IF(D51=0, "-", D48/D51)</f>
        <v>3.1746031746031744E-2</v>
      </c>
      <c r="F48" s="81">
        <v>15</v>
      </c>
      <c r="G48" s="34">
        <f>IF(F51=0, "-", F48/F51)</f>
        <v>3.614457831325301E-2</v>
      </c>
      <c r="H48" s="65">
        <v>7</v>
      </c>
      <c r="I48" s="9">
        <f>IF(H51=0, "-", H48/H51)</f>
        <v>2.2653721682847898E-2</v>
      </c>
      <c r="J48" s="8">
        <f t="shared" si="2"/>
        <v>0.25</v>
      </c>
      <c r="K48" s="9">
        <f t="shared" si="3"/>
        <v>1.1428571428571428</v>
      </c>
    </row>
    <row r="49" spans="1:11" x14ac:dyDescent="0.2">
      <c r="A49" s="7" t="s">
        <v>470</v>
      </c>
      <c r="B49" s="65">
        <v>64</v>
      </c>
      <c r="C49" s="34">
        <f>IF(B51=0, "-", B49/B51)</f>
        <v>0.41025641025641024</v>
      </c>
      <c r="D49" s="65">
        <v>45</v>
      </c>
      <c r="E49" s="9">
        <f>IF(D51=0, "-", D49/D51)</f>
        <v>0.35714285714285715</v>
      </c>
      <c r="F49" s="81">
        <v>149</v>
      </c>
      <c r="G49" s="34">
        <f>IF(F51=0, "-", F49/F51)</f>
        <v>0.35903614457831323</v>
      </c>
      <c r="H49" s="65">
        <v>117</v>
      </c>
      <c r="I49" s="9">
        <f>IF(H51=0, "-", H49/H51)</f>
        <v>0.37864077669902912</v>
      </c>
      <c r="J49" s="8">
        <f t="shared" si="2"/>
        <v>0.42222222222222222</v>
      </c>
      <c r="K49" s="9">
        <f t="shared" si="3"/>
        <v>0.27350427350427353</v>
      </c>
    </row>
    <row r="50" spans="1:11" x14ac:dyDescent="0.2">
      <c r="A50" s="2"/>
      <c r="B50" s="68"/>
      <c r="C50" s="33"/>
      <c r="D50" s="68"/>
      <c r="E50" s="6"/>
      <c r="F50" s="82"/>
      <c r="G50" s="33"/>
      <c r="H50" s="68"/>
      <c r="I50" s="6"/>
      <c r="J50" s="5"/>
      <c r="K50" s="6"/>
    </row>
    <row r="51" spans="1:11" s="43" customFormat="1" x14ac:dyDescent="0.2">
      <c r="A51" s="162" t="s">
        <v>568</v>
      </c>
      <c r="B51" s="71">
        <f>SUM(B41:B50)</f>
        <v>156</v>
      </c>
      <c r="C51" s="40">
        <f>B51/6389</f>
        <v>2.4416966661449366E-2</v>
      </c>
      <c r="D51" s="71">
        <f>SUM(D41:D50)</f>
        <v>126</v>
      </c>
      <c r="E51" s="41">
        <f>D51/4991</f>
        <v>2.5245441795231416E-2</v>
      </c>
      <c r="F51" s="77">
        <f>SUM(F41:F50)</f>
        <v>415</v>
      </c>
      <c r="G51" s="42">
        <f>F51/17010</f>
        <v>2.4397413286302176E-2</v>
      </c>
      <c r="H51" s="71">
        <f>SUM(H41:H50)</f>
        <v>309</v>
      </c>
      <c r="I51" s="41">
        <f>H51/14607</f>
        <v>2.115424111727254E-2</v>
      </c>
      <c r="J51" s="37">
        <f>IF(D51=0, "-", IF((B51-D51)/D51&lt;10, (B51-D51)/D51, "&gt;999%"))</f>
        <v>0.23809523809523808</v>
      </c>
      <c r="K51" s="38">
        <f>IF(H51=0, "-", IF((F51-H51)/H51&lt;10, (F51-H51)/H51, "&gt;999%"))</f>
        <v>0.34304207119741098</v>
      </c>
    </row>
    <row r="52" spans="1:11" x14ac:dyDescent="0.2">
      <c r="B52" s="83"/>
      <c r="D52" s="83"/>
      <c r="F52" s="83"/>
      <c r="H52" s="83"/>
    </row>
    <row r="53" spans="1:11" x14ac:dyDescent="0.2">
      <c r="A53" s="163" t="s">
        <v>125</v>
      </c>
      <c r="B53" s="61" t="s">
        <v>12</v>
      </c>
      <c r="C53" s="62" t="s">
        <v>13</v>
      </c>
      <c r="D53" s="61" t="s">
        <v>12</v>
      </c>
      <c r="E53" s="63" t="s">
        <v>13</v>
      </c>
      <c r="F53" s="62" t="s">
        <v>12</v>
      </c>
      <c r="G53" s="62" t="s">
        <v>13</v>
      </c>
      <c r="H53" s="61" t="s">
        <v>12</v>
      </c>
      <c r="I53" s="63" t="s">
        <v>13</v>
      </c>
      <c r="J53" s="61"/>
      <c r="K53" s="63"/>
    </row>
    <row r="54" spans="1:11" x14ac:dyDescent="0.2">
      <c r="A54" s="7" t="s">
        <v>471</v>
      </c>
      <c r="B54" s="65">
        <v>3</v>
      </c>
      <c r="C54" s="34">
        <f>IF(B73=0, "-", B54/B73)</f>
        <v>2.952755905511811E-3</v>
      </c>
      <c r="D54" s="65">
        <v>0</v>
      </c>
      <c r="E54" s="9">
        <f>IF(D73=0, "-", D54/D73)</f>
        <v>0</v>
      </c>
      <c r="F54" s="81">
        <v>7</v>
      </c>
      <c r="G54" s="34">
        <f>IF(F73=0, "-", F54/F73)</f>
        <v>2.4398745207389336E-3</v>
      </c>
      <c r="H54" s="65">
        <v>0</v>
      </c>
      <c r="I54" s="9">
        <f>IF(H73=0, "-", H54/H73)</f>
        <v>0</v>
      </c>
      <c r="J54" s="8" t="str">
        <f t="shared" ref="J54:J71" si="4">IF(D54=0, "-", IF((B54-D54)/D54&lt;10, (B54-D54)/D54, "&gt;999%"))</f>
        <v>-</v>
      </c>
      <c r="K54" s="9" t="str">
        <f t="shared" ref="K54:K71" si="5">IF(H54=0, "-", IF((F54-H54)/H54&lt;10, (F54-H54)/H54, "&gt;999%"))</f>
        <v>-</v>
      </c>
    </row>
    <row r="55" spans="1:11" x14ac:dyDescent="0.2">
      <c r="A55" s="7" t="s">
        <v>472</v>
      </c>
      <c r="B55" s="65">
        <v>229</v>
      </c>
      <c r="C55" s="34">
        <f>IF(B73=0, "-", B55/B73)</f>
        <v>0.22539370078740156</v>
      </c>
      <c r="D55" s="65">
        <v>170</v>
      </c>
      <c r="E55" s="9">
        <f>IF(D73=0, "-", D55/D73)</f>
        <v>0.19209039548022599</v>
      </c>
      <c r="F55" s="81">
        <v>576</v>
      </c>
      <c r="G55" s="34">
        <f>IF(F73=0, "-", F55/F73)</f>
        <v>0.20076681770651794</v>
      </c>
      <c r="H55" s="65">
        <v>497</v>
      </c>
      <c r="I55" s="9">
        <f>IF(H73=0, "-", H55/H73)</f>
        <v>0.2008080808080808</v>
      </c>
      <c r="J55" s="8">
        <f t="shared" si="4"/>
        <v>0.34705882352941175</v>
      </c>
      <c r="K55" s="9">
        <f t="shared" si="5"/>
        <v>0.15895372233400401</v>
      </c>
    </row>
    <row r="56" spans="1:11" x14ac:dyDescent="0.2">
      <c r="A56" s="7" t="s">
        <v>473</v>
      </c>
      <c r="B56" s="65">
        <v>3</v>
      </c>
      <c r="C56" s="34">
        <f>IF(B73=0, "-", B56/B73)</f>
        <v>2.952755905511811E-3</v>
      </c>
      <c r="D56" s="65">
        <v>3</v>
      </c>
      <c r="E56" s="9">
        <f>IF(D73=0, "-", D56/D73)</f>
        <v>3.3898305084745762E-3</v>
      </c>
      <c r="F56" s="81">
        <v>5</v>
      </c>
      <c r="G56" s="34">
        <f>IF(F73=0, "-", F56/F73)</f>
        <v>1.7427675148135239E-3</v>
      </c>
      <c r="H56" s="65">
        <v>7</v>
      </c>
      <c r="I56" s="9">
        <f>IF(H73=0, "-", H56/H73)</f>
        <v>2.8282828282828283E-3</v>
      </c>
      <c r="J56" s="8">
        <f t="shared" si="4"/>
        <v>0</v>
      </c>
      <c r="K56" s="9">
        <f t="shared" si="5"/>
        <v>-0.2857142857142857</v>
      </c>
    </row>
    <row r="57" spans="1:11" x14ac:dyDescent="0.2">
      <c r="A57" s="7" t="s">
        <v>474</v>
      </c>
      <c r="B57" s="65">
        <v>26</v>
      </c>
      <c r="C57" s="34">
        <f>IF(B73=0, "-", B57/B73)</f>
        <v>2.5590551181102362E-2</v>
      </c>
      <c r="D57" s="65">
        <v>0</v>
      </c>
      <c r="E57" s="9">
        <f>IF(D73=0, "-", D57/D73)</f>
        <v>0</v>
      </c>
      <c r="F57" s="81">
        <v>65</v>
      </c>
      <c r="G57" s="34">
        <f>IF(F73=0, "-", F57/F73)</f>
        <v>2.265597769257581E-2</v>
      </c>
      <c r="H57" s="65">
        <v>0</v>
      </c>
      <c r="I57" s="9">
        <f>IF(H73=0, "-", H57/H73)</f>
        <v>0</v>
      </c>
      <c r="J57" s="8" t="str">
        <f t="shared" si="4"/>
        <v>-</v>
      </c>
      <c r="K57" s="9" t="str">
        <f t="shared" si="5"/>
        <v>-</v>
      </c>
    </row>
    <row r="58" spans="1:11" x14ac:dyDescent="0.2">
      <c r="A58" s="7" t="s">
        <v>475</v>
      </c>
      <c r="B58" s="65">
        <v>0</v>
      </c>
      <c r="C58" s="34">
        <f>IF(B73=0, "-", B58/B73)</f>
        <v>0</v>
      </c>
      <c r="D58" s="65">
        <v>159</v>
      </c>
      <c r="E58" s="9">
        <f>IF(D73=0, "-", D58/D73)</f>
        <v>0.17966101694915254</v>
      </c>
      <c r="F58" s="81">
        <v>0</v>
      </c>
      <c r="G58" s="34">
        <f>IF(F73=0, "-", F58/F73)</f>
        <v>0</v>
      </c>
      <c r="H58" s="65">
        <v>276</v>
      </c>
      <c r="I58" s="9">
        <f>IF(H73=0, "-", H58/H73)</f>
        <v>0.11151515151515151</v>
      </c>
      <c r="J58" s="8">
        <f t="shared" si="4"/>
        <v>-1</v>
      </c>
      <c r="K58" s="9">
        <f t="shared" si="5"/>
        <v>-1</v>
      </c>
    </row>
    <row r="59" spans="1:11" x14ac:dyDescent="0.2">
      <c r="A59" s="7" t="s">
        <v>476</v>
      </c>
      <c r="B59" s="65">
        <v>71</v>
      </c>
      <c r="C59" s="34">
        <f>IF(B73=0, "-", B59/B73)</f>
        <v>6.9881889763779528E-2</v>
      </c>
      <c r="D59" s="65">
        <v>62</v>
      </c>
      <c r="E59" s="9">
        <f>IF(D73=0, "-", D59/D73)</f>
        <v>7.0056497175141244E-2</v>
      </c>
      <c r="F59" s="81">
        <v>278</v>
      </c>
      <c r="G59" s="34">
        <f>IF(F73=0, "-", F59/F73)</f>
        <v>9.6897873823631922E-2</v>
      </c>
      <c r="H59" s="65">
        <v>147</v>
      </c>
      <c r="I59" s="9">
        <f>IF(H73=0, "-", H59/H73)</f>
        <v>5.9393939393939395E-2</v>
      </c>
      <c r="J59" s="8">
        <f t="shared" si="4"/>
        <v>0.14516129032258066</v>
      </c>
      <c r="K59" s="9">
        <f t="shared" si="5"/>
        <v>0.891156462585034</v>
      </c>
    </row>
    <row r="60" spans="1:11" x14ac:dyDescent="0.2">
      <c r="A60" s="7" t="s">
        <v>477</v>
      </c>
      <c r="B60" s="65">
        <v>7</v>
      </c>
      <c r="C60" s="34">
        <f>IF(B73=0, "-", B60/B73)</f>
        <v>6.889763779527559E-3</v>
      </c>
      <c r="D60" s="65">
        <v>0</v>
      </c>
      <c r="E60" s="9">
        <f>IF(D73=0, "-", D60/D73)</f>
        <v>0</v>
      </c>
      <c r="F60" s="81">
        <v>14</v>
      </c>
      <c r="G60" s="34">
        <f>IF(F73=0, "-", F60/F73)</f>
        <v>4.8797490414778672E-3</v>
      </c>
      <c r="H60" s="65">
        <v>0</v>
      </c>
      <c r="I60" s="9">
        <f>IF(H73=0, "-", H60/H73)</f>
        <v>0</v>
      </c>
      <c r="J60" s="8" t="str">
        <f t="shared" si="4"/>
        <v>-</v>
      </c>
      <c r="K60" s="9" t="str">
        <f t="shared" si="5"/>
        <v>-</v>
      </c>
    </row>
    <row r="61" spans="1:11" x14ac:dyDescent="0.2">
      <c r="A61" s="7" t="s">
        <v>478</v>
      </c>
      <c r="B61" s="65">
        <v>30</v>
      </c>
      <c r="C61" s="34">
        <f>IF(B73=0, "-", B61/B73)</f>
        <v>2.952755905511811E-2</v>
      </c>
      <c r="D61" s="65">
        <v>13</v>
      </c>
      <c r="E61" s="9">
        <f>IF(D73=0, "-", D61/D73)</f>
        <v>1.4689265536723164E-2</v>
      </c>
      <c r="F61" s="81">
        <v>61</v>
      </c>
      <c r="G61" s="34">
        <f>IF(F73=0, "-", F61/F73)</f>
        <v>2.126176368072499E-2</v>
      </c>
      <c r="H61" s="65">
        <v>33</v>
      </c>
      <c r="I61" s="9">
        <f>IF(H73=0, "-", H61/H73)</f>
        <v>1.3333333333333334E-2</v>
      </c>
      <c r="J61" s="8">
        <f t="shared" si="4"/>
        <v>1.3076923076923077</v>
      </c>
      <c r="K61" s="9">
        <f t="shared" si="5"/>
        <v>0.84848484848484851</v>
      </c>
    </row>
    <row r="62" spans="1:11" x14ac:dyDescent="0.2">
      <c r="A62" s="7" t="s">
        <v>479</v>
      </c>
      <c r="B62" s="65">
        <v>82</v>
      </c>
      <c r="C62" s="34">
        <f>IF(B73=0, "-", B62/B73)</f>
        <v>8.070866141732283E-2</v>
      </c>
      <c r="D62" s="65">
        <v>27</v>
      </c>
      <c r="E62" s="9">
        <f>IF(D73=0, "-", D62/D73)</f>
        <v>3.0508474576271188E-2</v>
      </c>
      <c r="F62" s="81">
        <v>209</v>
      </c>
      <c r="G62" s="34">
        <f>IF(F73=0, "-", F62/F73)</f>
        <v>7.2847682119205295E-2</v>
      </c>
      <c r="H62" s="65">
        <v>72</v>
      </c>
      <c r="I62" s="9">
        <f>IF(H73=0, "-", H62/H73)</f>
        <v>2.9090909090909091E-2</v>
      </c>
      <c r="J62" s="8">
        <f t="shared" si="4"/>
        <v>2.0370370370370372</v>
      </c>
      <c r="K62" s="9">
        <f t="shared" si="5"/>
        <v>1.9027777777777777</v>
      </c>
    </row>
    <row r="63" spans="1:11" x14ac:dyDescent="0.2">
      <c r="A63" s="7" t="s">
        <v>480</v>
      </c>
      <c r="B63" s="65">
        <v>0</v>
      </c>
      <c r="C63" s="34">
        <f>IF(B73=0, "-", B63/B73)</f>
        <v>0</v>
      </c>
      <c r="D63" s="65">
        <v>0</v>
      </c>
      <c r="E63" s="9">
        <f>IF(D73=0, "-", D63/D73)</f>
        <v>0</v>
      </c>
      <c r="F63" s="81">
        <v>2</v>
      </c>
      <c r="G63" s="34">
        <f>IF(F73=0, "-", F63/F73)</f>
        <v>6.9710700592540956E-4</v>
      </c>
      <c r="H63" s="65">
        <v>0</v>
      </c>
      <c r="I63" s="9">
        <f>IF(H73=0, "-", H63/H73)</f>
        <v>0</v>
      </c>
      <c r="J63" s="8" t="str">
        <f t="shared" si="4"/>
        <v>-</v>
      </c>
      <c r="K63" s="9" t="str">
        <f t="shared" si="5"/>
        <v>-</v>
      </c>
    </row>
    <row r="64" spans="1:11" x14ac:dyDescent="0.2">
      <c r="A64" s="7" t="s">
        <v>481</v>
      </c>
      <c r="B64" s="65">
        <v>1</v>
      </c>
      <c r="C64" s="34">
        <f>IF(B73=0, "-", B64/B73)</f>
        <v>9.8425196850393699E-4</v>
      </c>
      <c r="D64" s="65">
        <v>7</v>
      </c>
      <c r="E64" s="9">
        <f>IF(D73=0, "-", D64/D73)</f>
        <v>7.9096045197740109E-3</v>
      </c>
      <c r="F64" s="81">
        <v>8</v>
      </c>
      <c r="G64" s="34">
        <f>IF(F73=0, "-", F64/F73)</f>
        <v>2.7884280237016382E-3</v>
      </c>
      <c r="H64" s="65">
        <v>12</v>
      </c>
      <c r="I64" s="9">
        <f>IF(H73=0, "-", H64/H73)</f>
        <v>4.8484848484848485E-3</v>
      </c>
      <c r="J64" s="8">
        <f t="shared" si="4"/>
        <v>-0.8571428571428571</v>
      </c>
      <c r="K64" s="9">
        <f t="shared" si="5"/>
        <v>-0.33333333333333331</v>
      </c>
    </row>
    <row r="65" spans="1:11" x14ac:dyDescent="0.2">
      <c r="A65" s="7" t="s">
        <v>482</v>
      </c>
      <c r="B65" s="65">
        <v>157</v>
      </c>
      <c r="C65" s="34">
        <f>IF(B73=0, "-", B65/B73)</f>
        <v>0.15452755905511811</v>
      </c>
      <c r="D65" s="65">
        <v>160</v>
      </c>
      <c r="E65" s="9">
        <f>IF(D73=0, "-", D65/D73)</f>
        <v>0.1807909604519774</v>
      </c>
      <c r="F65" s="81">
        <v>440</v>
      </c>
      <c r="G65" s="34">
        <f>IF(F73=0, "-", F65/F73)</f>
        <v>0.15336354130359009</v>
      </c>
      <c r="H65" s="65">
        <v>551</v>
      </c>
      <c r="I65" s="9">
        <f>IF(H73=0, "-", H65/H73)</f>
        <v>0.22262626262626262</v>
      </c>
      <c r="J65" s="8">
        <f t="shared" si="4"/>
        <v>-1.8749999999999999E-2</v>
      </c>
      <c r="K65" s="9">
        <f t="shared" si="5"/>
        <v>-0.2014519056261343</v>
      </c>
    </row>
    <row r="66" spans="1:11" x14ac:dyDescent="0.2">
      <c r="A66" s="7" t="s">
        <v>483</v>
      </c>
      <c r="B66" s="65">
        <v>50</v>
      </c>
      <c r="C66" s="34">
        <f>IF(B73=0, "-", B66/B73)</f>
        <v>4.9212598425196853E-2</v>
      </c>
      <c r="D66" s="65">
        <v>39</v>
      </c>
      <c r="E66" s="9">
        <f>IF(D73=0, "-", D66/D73)</f>
        <v>4.4067796610169491E-2</v>
      </c>
      <c r="F66" s="81">
        <v>132</v>
      </c>
      <c r="G66" s="34">
        <f>IF(F73=0, "-", F66/F73)</f>
        <v>4.6009062391077028E-2</v>
      </c>
      <c r="H66" s="65">
        <v>112</v>
      </c>
      <c r="I66" s="9">
        <f>IF(H73=0, "-", H66/H73)</f>
        <v>4.5252525252525252E-2</v>
      </c>
      <c r="J66" s="8">
        <f t="shared" si="4"/>
        <v>0.28205128205128205</v>
      </c>
      <c r="K66" s="9">
        <f t="shared" si="5"/>
        <v>0.17857142857142858</v>
      </c>
    </row>
    <row r="67" spans="1:11" x14ac:dyDescent="0.2">
      <c r="A67" s="7" t="s">
        <v>484</v>
      </c>
      <c r="B67" s="65">
        <v>9</v>
      </c>
      <c r="C67" s="34">
        <f>IF(B73=0, "-", B67/B73)</f>
        <v>8.8582677165354329E-3</v>
      </c>
      <c r="D67" s="65">
        <v>9</v>
      </c>
      <c r="E67" s="9">
        <f>IF(D73=0, "-", D67/D73)</f>
        <v>1.0169491525423728E-2</v>
      </c>
      <c r="F67" s="81">
        <v>33</v>
      </c>
      <c r="G67" s="34">
        <f>IF(F73=0, "-", F67/F73)</f>
        <v>1.1502265597769257E-2</v>
      </c>
      <c r="H67" s="65">
        <v>23</v>
      </c>
      <c r="I67" s="9">
        <f>IF(H73=0, "-", H67/H73)</f>
        <v>9.2929292929292938E-3</v>
      </c>
      <c r="J67" s="8">
        <f t="shared" si="4"/>
        <v>0</v>
      </c>
      <c r="K67" s="9">
        <f t="shared" si="5"/>
        <v>0.43478260869565216</v>
      </c>
    </row>
    <row r="68" spans="1:11" x14ac:dyDescent="0.2">
      <c r="A68" s="7" t="s">
        <v>485</v>
      </c>
      <c r="B68" s="65">
        <v>6</v>
      </c>
      <c r="C68" s="34">
        <f>IF(B73=0, "-", B68/B73)</f>
        <v>5.905511811023622E-3</v>
      </c>
      <c r="D68" s="65">
        <v>0</v>
      </c>
      <c r="E68" s="9">
        <f>IF(D73=0, "-", D68/D73)</f>
        <v>0</v>
      </c>
      <c r="F68" s="81">
        <v>9</v>
      </c>
      <c r="G68" s="34">
        <f>IF(F73=0, "-", F68/F73)</f>
        <v>3.1369815266643428E-3</v>
      </c>
      <c r="H68" s="65">
        <v>2</v>
      </c>
      <c r="I68" s="9">
        <f>IF(H73=0, "-", H68/H73)</f>
        <v>8.0808080808080808E-4</v>
      </c>
      <c r="J68" s="8" t="str">
        <f t="shared" si="4"/>
        <v>-</v>
      </c>
      <c r="K68" s="9">
        <f t="shared" si="5"/>
        <v>3.5</v>
      </c>
    </row>
    <row r="69" spans="1:11" x14ac:dyDescent="0.2">
      <c r="A69" s="7" t="s">
        <v>486</v>
      </c>
      <c r="B69" s="65">
        <v>230</v>
      </c>
      <c r="C69" s="34">
        <f>IF(B73=0, "-", B69/B73)</f>
        <v>0.2263779527559055</v>
      </c>
      <c r="D69" s="65">
        <v>150</v>
      </c>
      <c r="E69" s="9">
        <f>IF(D73=0, "-", D69/D73)</f>
        <v>0.16949152542372881</v>
      </c>
      <c r="F69" s="81">
        <v>724</v>
      </c>
      <c r="G69" s="34">
        <f>IF(F73=0, "-", F69/F73)</f>
        <v>0.25235273614499826</v>
      </c>
      <c r="H69" s="65">
        <v>495</v>
      </c>
      <c r="I69" s="9">
        <f>IF(H73=0, "-", H69/H73)</f>
        <v>0.2</v>
      </c>
      <c r="J69" s="8">
        <f t="shared" si="4"/>
        <v>0.53333333333333333</v>
      </c>
      <c r="K69" s="9">
        <f t="shared" si="5"/>
        <v>0.46262626262626261</v>
      </c>
    </row>
    <row r="70" spans="1:11" x14ac:dyDescent="0.2">
      <c r="A70" s="7" t="s">
        <v>487</v>
      </c>
      <c r="B70" s="65">
        <v>72</v>
      </c>
      <c r="C70" s="34">
        <f>IF(B73=0, "-", B70/B73)</f>
        <v>7.0866141732283464E-2</v>
      </c>
      <c r="D70" s="65">
        <v>68</v>
      </c>
      <c r="E70" s="9">
        <f>IF(D73=0, "-", D70/D73)</f>
        <v>7.6836158192090401E-2</v>
      </c>
      <c r="F70" s="81">
        <v>190</v>
      </c>
      <c r="G70" s="34">
        <f>IF(F73=0, "-", F70/F73)</f>
        <v>6.6225165562913912E-2</v>
      </c>
      <c r="H70" s="65">
        <v>182</v>
      </c>
      <c r="I70" s="9">
        <f>IF(H73=0, "-", H70/H73)</f>
        <v>7.3535353535353537E-2</v>
      </c>
      <c r="J70" s="8">
        <f t="shared" si="4"/>
        <v>5.8823529411764705E-2</v>
      </c>
      <c r="K70" s="9">
        <f t="shared" si="5"/>
        <v>4.3956043956043959E-2</v>
      </c>
    </row>
    <row r="71" spans="1:11" x14ac:dyDescent="0.2">
      <c r="A71" s="7" t="s">
        <v>488</v>
      </c>
      <c r="B71" s="65">
        <v>40</v>
      </c>
      <c r="C71" s="34">
        <f>IF(B73=0, "-", B71/B73)</f>
        <v>3.937007874015748E-2</v>
      </c>
      <c r="D71" s="65">
        <v>18</v>
      </c>
      <c r="E71" s="9">
        <f>IF(D73=0, "-", D71/D73)</f>
        <v>2.0338983050847456E-2</v>
      </c>
      <c r="F71" s="81">
        <v>116</v>
      </c>
      <c r="G71" s="34">
        <f>IF(F73=0, "-", F71/F73)</f>
        <v>4.0432206343673754E-2</v>
      </c>
      <c r="H71" s="65">
        <v>66</v>
      </c>
      <c r="I71" s="9">
        <f>IF(H73=0, "-", H71/H73)</f>
        <v>2.6666666666666668E-2</v>
      </c>
      <c r="J71" s="8">
        <f t="shared" si="4"/>
        <v>1.2222222222222223</v>
      </c>
      <c r="K71" s="9">
        <f t="shared" si="5"/>
        <v>0.75757575757575757</v>
      </c>
    </row>
    <row r="72" spans="1:11" x14ac:dyDescent="0.2">
      <c r="A72" s="2"/>
      <c r="B72" s="68"/>
      <c r="C72" s="33"/>
      <c r="D72" s="68"/>
      <c r="E72" s="6"/>
      <c r="F72" s="82"/>
      <c r="G72" s="33"/>
      <c r="H72" s="68"/>
      <c r="I72" s="6"/>
      <c r="J72" s="5"/>
      <c r="K72" s="6"/>
    </row>
    <row r="73" spans="1:11" s="43" customFormat="1" x14ac:dyDescent="0.2">
      <c r="A73" s="162" t="s">
        <v>567</v>
      </c>
      <c r="B73" s="71">
        <f>SUM(B54:B72)</f>
        <v>1016</v>
      </c>
      <c r="C73" s="40">
        <f>B73/6389</f>
        <v>0.15902332133354202</v>
      </c>
      <c r="D73" s="71">
        <f>SUM(D54:D72)</f>
        <v>885</v>
      </c>
      <c r="E73" s="41">
        <f>D73/4991</f>
        <v>0.17731917451412543</v>
      </c>
      <c r="F73" s="77">
        <f>SUM(F54:F72)</f>
        <v>2869</v>
      </c>
      <c r="G73" s="42">
        <f>F73/17010</f>
        <v>0.1686654908877131</v>
      </c>
      <c r="H73" s="71">
        <f>SUM(H54:H72)</f>
        <v>2475</v>
      </c>
      <c r="I73" s="41">
        <f>H73/14607</f>
        <v>0.16943930991990142</v>
      </c>
      <c r="J73" s="37">
        <f>IF(D73=0, "-", IF((B73-D73)/D73&lt;10, (B73-D73)/D73, "&gt;999%"))</f>
        <v>0.1480225988700565</v>
      </c>
      <c r="K73" s="38">
        <f>IF(H73=0, "-", IF((F73-H73)/H73&lt;10, (F73-H73)/H73, "&gt;999%"))</f>
        <v>0.15919191919191919</v>
      </c>
    </row>
    <row r="74" spans="1:11" x14ac:dyDescent="0.2">
      <c r="B74" s="83"/>
      <c r="D74" s="83"/>
      <c r="F74" s="83"/>
      <c r="H74" s="83"/>
    </row>
    <row r="75" spans="1:11" x14ac:dyDescent="0.2">
      <c r="A75" s="27" t="s">
        <v>566</v>
      </c>
      <c r="B75" s="71">
        <v>1356</v>
      </c>
      <c r="C75" s="40">
        <f>B75/6389</f>
        <v>0.2122397871341368</v>
      </c>
      <c r="D75" s="71">
        <v>1100</v>
      </c>
      <c r="E75" s="41">
        <f>D75/4991</f>
        <v>0.22039671408535363</v>
      </c>
      <c r="F75" s="77">
        <v>3802</v>
      </c>
      <c r="G75" s="42">
        <f>F75/17010</f>
        <v>0.22351557907113462</v>
      </c>
      <c r="H75" s="71">
        <v>3087</v>
      </c>
      <c r="I75" s="41">
        <f>H75/14607</f>
        <v>0.2113370301910043</v>
      </c>
      <c r="J75" s="37">
        <f>IF(D75=0, "-", IF((B75-D75)/D75&lt;10, (B75-D75)/D75, "&gt;999%"))</f>
        <v>0.23272727272727273</v>
      </c>
      <c r="K75" s="38">
        <f>IF(H75=0, "-", IF((F75-H75)/H75&lt;10, (F75-H75)/H75, "&gt;999%"))</f>
        <v>0.23161645610625203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1" max="16383" man="1"/>
    <brk id="7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7"/>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579</v>
      </c>
      <c r="C1" s="198"/>
      <c r="D1" s="198"/>
      <c r="E1" s="199"/>
      <c r="F1" s="199"/>
      <c r="G1" s="199"/>
      <c r="H1" s="199"/>
      <c r="I1" s="199"/>
      <c r="J1" s="199"/>
      <c r="K1" s="199"/>
    </row>
    <row r="2" spans="1:11" s="52" customFormat="1" ht="20.25" x14ac:dyDescent="0.3">
      <c r="A2" s="4" t="s">
        <v>102</v>
      </c>
      <c r="B2" s="202" t="s">
        <v>92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36</v>
      </c>
      <c r="B7" s="65">
        <v>3</v>
      </c>
      <c r="C7" s="39">
        <f>IF(B27=0, "-", B7/B27)</f>
        <v>2.2123893805309734E-3</v>
      </c>
      <c r="D7" s="65">
        <v>0</v>
      </c>
      <c r="E7" s="21">
        <f>IF(D27=0, "-", D7/D27)</f>
        <v>0</v>
      </c>
      <c r="F7" s="81">
        <v>7</v>
      </c>
      <c r="G7" s="39">
        <f>IF(F27=0, "-", F7/F27)</f>
        <v>1.841136244082062E-3</v>
      </c>
      <c r="H7" s="65">
        <v>0</v>
      </c>
      <c r="I7" s="21">
        <f>IF(H27=0, "-", H7/H27)</f>
        <v>0</v>
      </c>
      <c r="J7" s="20" t="str">
        <f t="shared" ref="J7:J25" si="0">IF(D7=0, "-", IF((B7-D7)/D7&lt;10, (B7-D7)/D7, "&gt;999%"))</f>
        <v>-</v>
      </c>
      <c r="K7" s="21" t="str">
        <f t="shared" ref="K7:K25" si="1">IF(H7=0, "-", IF((F7-H7)/H7&lt;10, (F7-H7)/H7, "&gt;999%"))</f>
        <v>-</v>
      </c>
    </row>
    <row r="8" spans="1:11" x14ac:dyDescent="0.2">
      <c r="A8" s="7" t="s">
        <v>43</v>
      </c>
      <c r="B8" s="65">
        <v>253</v>
      </c>
      <c r="C8" s="39">
        <f>IF(B27=0, "-", B8/B27)</f>
        <v>0.18657817109144542</v>
      </c>
      <c r="D8" s="65">
        <v>188</v>
      </c>
      <c r="E8" s="21">
        <f>IF(D27=0, "-", D8/D27)</f>
        <v>0.1709090909090909</v>
      </c>
      <c r="F8" s="81">
        <v>678</v>
      </c>
      <c r="G8" s="39">
        <f>IF(F27=0, "-", F8/F27)</f>
        <v>0.17832719621251972</v>
      </c>
      <c r="H8" s="65">
        <v>564</v>
      </c>
      <c r="I8" s="21">
        <f>IF(H27=0, "-", H8/H27)</f>
        <v>0.1827016520894072</v>
      </c>
      <c r="J8" s="20">
        <f t="shared" si="0"/>
        <v>0.34574468085106386</v>
      </c>
      <c r="K8" s="21">
        <f t="shared" si="1"/>
        <v>0.20212765957446807</v>
      </c>
    </row>
    <row r="9" spans="1:11" x14ac:dyDescent="0.2">
      <c r="A9" s="7" t="s">
        <v>46</v>
      </c>
      <c r="B9" s="65">
        <v>29</v>
      </c>
      <c r="C9" s="39">
        <f>IF(B27=0, "-", B9/B27)</f>
        <v>2.1386430678466076E-2</v>
      </c>
      <c r="D9" s="65">
        <v>11</v>
      </c>
      <c r="E9" s="21">
        <f>IF(D27=0, "-", D9/D27)</f>
        <v>0.01</v>
      </c>
      <c r="F9" s="81">
        <v>82</v>
      </c>
      <c r="G9" s="39">
        <f>IF(F27=0, "-", F9/F27)</f>
        <v>2.1567596002104155E-2</v>
      </c>
      <c r="H9" s="65">
        <v>19</v>
      </c>
      <c r="I9" s="21">
        <f>IF(H27=0, "-", H9/H27)</f>
        <v>6.1548428895367669E-3</v>
      </c>
      <c r="J9" s="20">
        <f t="shared" si="0"/>
        <v>1.6363636363636365</v>
      </c>
      <c r="K9" s="21">
        <f t="shared" si="1"/>
        <v>3.3157894736842106</v>
      </c>
    </row>
    <row r="10" spans="1:11" x14ac:dyDescent="0.2">
      <c r="A10" s="7" t="s">
        <v>48</v>
      </c>
      <c r="B10" s="65">
        <v>0</v>
      </c>
      <c r="C10" s="39">
        <f>IF(B27=0, "-", B10/B27)</f>
        <v>0</v>
      </c>
      <c r="D10" s="65">
        <v>171</v>
      </c>
      <c r="E10" s="21">
        <f>IF(D27=0, "-", D10/D27)</f>
        <v>0.15545454545454546</v>
      </c>
      <c r="F10" s="81">
        <v>0</v>
      </c>
      <c r="G10" s="39">
        <f>IF(F27=0, "-", F10/F27)</f>
        <v>0</v>
      </c>
      <c r="H10" s="65">
        <v>303</v>
      </c>
      <c r="I10" s="21">
        <f>IF(H27=0, "-", H10/H27)</f>
        <v>9.8153547133138966E-2</v>
      </c>
      <c r="J10" s="20">
        <f t="shared" si="0"/>
        <v>-1</v>
      </c>
      <c r="K10" s="21">
        <f t="shared" si="1"/>
        <v>-1</v>
      </c>
    </row>
    <row r="11" spans="1:11" x14ac:dyDescent="0.2">
      <c r="A11" s="7" t="s">
        <v>50</v>
      </c>
      <c r="B11" s="65">
        <v>10</v>
      </c>
      <c r="C11" s="39">
        <f>IF(B27=0, "-", B11/B27)</f>
        <v>7.3746312684365781E-3</v>
      </c>
      <c r="D11" s="65">
        <v>11</v>
      </c>
      <c r="E11" s="21">
        <f>IF(D27=0, "-", D11/D27)</f>
        <v>0.01</v>
      </c>
      <c r="F11" s="81">
        <v>46</v>
      </c>
      <c r="G11" s="39">
        <f>IF(F27=0, "-", F11/F27)</f>
        <v>1.209889531825355E-2</v>
      </c>
      <c r="H11" s="65">
        <v>25</v>
      </c>
      <c r="I11" s="21">
        <f>IF(H27=0, "-", H11/H27)</f>
        <v>8.0984774862325887E-3</v>
      </c>
      <c r="J11" s="20">
        <f t="shared" si="0"/>
        <v>-9.0909090909090912E-2</v>
      </c>
      <c r="K11" s="21">
        <f t="shared" si="1"/>
        <v>0.84</v>
      </c>
    </row>
    <row r="12" spans="1:11" x14ac:dyDescent="0.2">
      <c r="A12" s="7" t="s">
        <v>53</v>
      </c>
      <c r="B12" s="65">
        <v>116</v>
      </c>
      <c r="C12" s="39">
        <f>IF(B27=0, "-", B12/B27)</f>
        <v>8.5545722713864306E-2</v>
      </c>
      <c r="D12" s="65">
        <v>79</v>
      </c>
      <c r="E12" s="21">
        <f>IF(D27=0, "-", D12/D27)</f>
        <v>7.1818181818181823E-2</v>
      </c>
      <c r="F12" s="81">
        <v>390</v>
      </c>
      <c r="G12" s="39">
        <f>IF(F27=0, "-", F12/F27)</f>
        <v>0.10257759074171488</v>
      </c>
      <c r="H12" s="65">
        <v>183</v>
      </c>
      <c r="I12" s="21">
        <f>IF(H27=0, "-", H12/H27)</f>
        <v>5.9280855199222549E-2</v>
      </c>
      <c r="J12" s="20">
        <f t="shared" si="0"/>
        <v>0.46835443037974683</v>
      </c>
      <c r="K12" s="21">
        <f t="shared" si="1"/>
        <v>1.1311475409836065</v>
      </c>
    </row>
    <row r="13" spans="1:11" x14ac:dyDescent="0.2">
      <c r="A13" s="7" t="s">
        <v>56</v>
      </c>
      <c r="B13" s="65">
        <v>7</v>
      </c>
      <c r="C13" s="39">
        <f>IF(B27=0, "-", B13/B27)</f>
        <v>5.1622418879056046E-3</v>
      </c>
      <c r="D13" s="65">
        <v>0</v>
      </c>
      <c r="E13" s="21">
        <f>IF(D27=0, "-", D13/D27)</f>
        <v>0</v>
      </c>
      <c r="F13" s="81">
        <v>14</v>
      </c>
      <c r="G13" s="39">
        <f>IF(F27=0, "-", F13/F27)</f>
        <v>3.682272488164124E-3</v>
      </c>
      <c r="H13" s="65">
        <v>0</v>
      </c>
      <c r="I13" s="21">
        <f>IF(H27=0, "-", H13/H27)</f>
        <v>0</v>
      </c>
      <c r="J13" s="20" t="str">
        <f t="shared" si="0"/>
        <v>-</v>
      </c>
      <c r="K13" s="21" t="str">
        <f t="shared" si="1"/>
        <v>-</v>
      </c>
    </row>
    <row r="14" spans="1:11" x14ac:dyDescent="0.2">
      <c r="A14" s="7" t="s">
        <v>61</v>
      </c>
      <c r="B14" s="65">
        <v>40</v>
      </c>
      <c r="C14" s="39">
        <f>IF(B27=0, "-", B14/B27)</f>
        <v>2.9498525073746312E-2</v>
      </c>
      <c r="D14" s="65">
        <v>18</v>
      </c>
      <c r="E14" s="21">
        <f>IF(D27=0, "-", D14/D27)</f>
        <v>1.6363636363636365E-2</v>
      </c>
      <c r="F14" s="81">
        <v>89</v>
      </c>
      <c r="G14" s="39">
        <f>IF(F27=0, "-", F14/F27)</f>
        <v>2.3408732246186219E-2</v>
      </c>
      <c r="H14" s="65">
        <v>52</v>
      </c>
      <c r="I14" s="21">
        <f>IF(H27=0, "-", H14/H27)</f>
        <v>1.6844833171363784E-2</v>
      </c>
      <c r="J14" s="20">
        <f t="shared" si="0"/>
        <v>1.2222222222222223</v>
      </c>
      <c r="K14" s="21">
        <f t="shared" si="1"/>
        <v>0.71153846153846156</v>
      </c>
    </row>
    <row r="15" spans="1:11" x14ac:dyDescent="0.2">
      <c r="A15" s="7" t="s">
        <v>67</v>
      </c>
      <c r="B15" s="65">
        <v>88</v>
      </c>
      <c r="C15" s="39">
        <f>IF(B27=0, "-", B15/B27)</f>
        <v>6.4896755162241887E-2</v>
      </c>
      <c r="D15" s="65">
        <v>33</v>
      </c>
      <c r="E15" s="21">
        <f>IF(D27=0, "-", D15/D27)</f>
        <v>0.03</v>
      </c>
      <c r="F15" s="81">
        <v>233</v>
      </c>
      <c r="G15" s="39">
        <f>IF(F27=0, "-", F15/F27)</f>
        <v>6.1283534981588637E-2</v>
      </c>
      <c r="H15" s="65">
        <v>99</v>
      </c>
      <c r="I15" s="21">
        <f>IF(H27=0, "-", H15/H27)</f>
        <v>3.2069970845481049E-2</v>
      </c>
      <c r="J15" s="20">
        <f t="shared" si="0"/>
        <v>1.6666666666666667</v>
      </c>
      <c r="K15" s="21">
        <f t="shared" si="1"/>
        <v>1.3535353535353536</v>
      </c>
    </row>
    <row r="16" spans="1:11" x14ac:dyDescent="0.2">
      <c r="A16" s="7" t="s">
        <v>69</v>
      </c>
      <c r="B16" s="65">
        <v>0</v>
      </c>
      <c r="C16" s="39">
        <f>IF(B27=0, "-", B16/B27)</f>
        <v>0</v>
      </c>
      <c r="D16" s="65">
        <v>0</v>
      </c>
      <c r="E16" s="21">
        <f>IF(D27=0, "-", D16/D27)</f>
        <v>0</v>
      </c>
      <c r="F16" s="81">
        <v>2</v>
      </c>
      <c r="G16" s="39">
        <f>IF(F27=0, "-", F16/F27)</f>
        <v>5.2603892688058915E-4</v>
      </c>
      <c r="H16" s="65">
        <v>0</v>
      </c>
      <c r="I16" s="21">
        <f>IF(H27=0, "-", H16/H27)</f>
        <v>0</v>
      </c>
      <c r="J16" s="20" t="str">
        <f t="shared" si="0"/>
        <v>-</v>
      </c>
      <c r="K16" s="21" t="str">
        <f t="shared" si="1"/>
        <v>-</v>
      </c>
    </row>
    <row r="17" spans="1:11" x14ac:dyDescent="0.2">
      <c r="A17" s="7" t="s">
        <v>71</v>
      </c>
      <c r="B17" s="65">
        <v>14</v>
      </c>
      <c r="C17" s="39">
        <f>IF(B27=0, "-", B17/B27)</f>
        <v>1.0324483775811209E-2</v>
      </c>
      <c r="D17" s="65">
        <v>11</v>
      </c>
      <c r="E17" s="21">
        <f>IF(D27=0, "-", D17/D27)</f>
        <v>0.01</v>
      </c>
      <c r="F17" s="81">
        <v>32</v>
      </c>
      <c r="G17" s="39">
        <f>IF(F27=0, "-", F17/F27)</f>
        <v>8.4166228300894264E-3</v>
      </c>
      <c r="H17" s="65">
        <v>24</v>
      </c>
      <c r="I17" s="21">
        <f>IF(H27=0, "-", H17/H27)</f>
        <v>7.7745383867832843E-3</v>
      </c>
      <c r="J17" s="20">
        <f t="shared" si="0"/>
        <v>0.27272727272727271</v>
      </c>
      <c r="K17" s="21">
        <f t="shared" si="1"/>
        <v>0.33333333333333331</v>
      </c>
    </row>
    <row r="18" spans="1:11" x14ac:dyDescent="0.2">
      <c r="A18" s="7" t="s">
        <v>74</v>
      </c>
      <c r="B18" s="65">
        <v>190</v>
      </c>
      <c r="C18" s="39">
        <f>IF(B27=0, "-", B18/B27)</f>
        <v>0.14011799410029499</v>
      </c>
      <c r="D18" s="65">
        <v>182</v>
      </c>
      <c r="E18" s="21">
        <f>IF(D27=0, "-", D18/D27)</f>
        <v>0.16545454545454547</v>
      </c>
      <c r="F18" s="81">
        <v>518</v>
      </c>
      <c r="G18" s="39">
        <f>IF(F27=0, "-", F18/F27)</f>
        <v>0.13624408206207259</v>
      </c>
      <c r="H18" s="65">
        <v>604</v>
      </c>
      <c r="I18" s="21">
        <f>IF(H27=0, "-", H18/H27)</f>
        <v>0.19565921606737932</v>
      </c>
      <c r="J18" s="20">
        <f t="shared" si="0"/>
        <v>4.3956043956043959E-2</v>
      </c>
      <c r="K18" s="21">
        <f t="shared" si="1"/>
        <v>-0.14238410596026491</v>
      </c>
    </row>
    <row r="19" spans="1:11" x14ac:dyDescent="0.2">
      <c r="A19" s="7" t="s">
        <v>75</v>
      </c>
      <c r="B19" s="65">
        <v>55</v>
      </c>
      <c r="C19" s="39">
        <f>IF(B27=0, "-", B19/B27)</f>
        <v>4.0560471976401183E-2</v>
      </c>
      <c r="D19" s="65">
        <v>43</v>
      </c>
      <c r="E19" s="21">
        <f>IF(D27=0, "-", D19/D27)</f>
        <v>3.9090909090909093E-2</v>
      </c>
      <c r="F19" s="81">
        <v>147</v>
      </c>
      <c r="G19" s="39">
        <f>IF(F27=0, "-", F19/F27)</f>
        <v>3.8663861125723301E-2</v>
      </c>
      <c r="H19" s="65">
        <v>119</v>
      </c>
      <c r="I19" s="21">
        <f>IF(H27=0, "-", H19/H27)</f>
        <v>3.8548752834467119E-2</v>
      </c>
      <c r="J19" s="20">
        <f t="shared" si="0"/>
        <v>0.27906976744186046</v>
      </c>
      <c r="K19" s="21">
        <f t="shared" si="1"/>
        <v>0.23529411764705882</v>
      </c>
    </row>
    <row r="20" spans="1:11" x14ac:dyDescent="0.2">
      <c r="A20" s="7" t="s">
        <v>76</v>
      </c>
      <c r="B20" s="65">
        <v>2</v>
      </c>
      <c r="C20" s="39">
        <f>IF(B27=0, "-", B20/B27)</f>
        <v>1.4749262536873156E-3</v>
      </c>
      <c r="D20" s="65">
        <v>2</v>
      </c>
      <c r="E20" s="21">
        <f>IF(D27=0, "-", D20/D27)</f>
        <v>1.8181818181818182E-3</v>
      </c>
      <c r="F20" s="81">
        <v>6</v>
      </c>
      <c r="G20" s="39">
        <f>IF(F27=0, "-", F20/F27)</f>
        <v>1.5781167806417674E-3</v>
      </c>
      <c r="H20" s="65">
        <v>6</v>
      </c>
      <c r="I20" s="21">
        <f>IF(H27=0, "-", H20/H27)</f>
        <v>1.9436345966958211E-3</v>
      </c>
      <c r="J20" s="20">
        <f t="shared" si="0"/>
        <v>0</v>
      </c>
      <c r="K20" s="21">
        <f t="shared" si="1"/>
        <v>0</v>
      </c>
    </row>
    <row r="21" spans="1:11" x14ac:dyDescent="0.2">
      <c r="A21" s="7" t="s">
        <v>78</v>
      </c>
      <c r="B21" s="65">
        <v>9</v>
      </c>
      <c r="C21" s="39">
        <f>IF(B27=0, "-", B21/B27)</f>
        <v>6.6371681415929203E-3</v>
      </c>
      <c r="D21" s="65">
        <v>9</v>
      </c>
      <c r="E21" s="21">
        <f>IF(D27=0, "-", D21/D27)</f>
        <v>8.1818181818181825E-3</v>
      </c>
      <c r="F21" s="81">
        <v>33</v>
      </c>
      <c r="G21" s="39">
        <f>IF(F27=0, "-", F21/F27)</f>
        <v>8.6796422935297209E-3</v>
      </c>
      <c r="H21" s="65">
        <v>23</v>
      </c>
      <c r="I21" s="21">
        <f>IF(H27=0, "-", H21/H27)</f>
        <v>7.4505992873339809E-3</v>
      </c>
      <c r="J21" s="20">
        <f t="shared" si="0"/>
        <v>0</v>
      </c>
      <c r="K21" s="21">
        <f t="shared" si="1"/>
        <v>0.43478260869565216</v>
      </c>
    </row>
    <row r="22" spans="1:11" x14ac:dyDescent="0.2">
      <c r="A22" s="7" t="s">
        <v>79</v>
      </c>
      <c r="B22" s="65">
        <v>25</v>
      </c>
      <c r="C22" s="39">
        <f>IF(B27=0, "-", B22/B27)</f>
        <v>1.8436578171091445E-2</v>
      </c>
      <c r="D22" s="65">
        <v>5</v>
      </c>
      <c r="E22" s="21">
        <f>IF(D27=0, "-", D22/D27)</f>
        <v>4.5454545454545452E-3</v>
      </c>
      <c r="F22" s="81">
        <v>62</v>
      </c>
      <c r="G22" s="39">
        <f>IF(F27=0, "-", F22/F27)</f>
        <v>1.6307206733298264E-2</v>
      </c>
      <c r="H22" s="65">
        <v>19</v>
      </c>
      <c r="I22" s="21">
        <f>IF(H27=0, "-", H22/H27)</f>
        <v>6.1548428895367669E-3</v>
      </c>
      <c r="J22" s="20">
        <f t="shared" si="0"/>
        <v>4</v>
      </c>
      <c r="K22" s="21">
        <f t="shared" si="1"/>
        <v>2.263157894736842</v>
      </c>
    </row>
    <row r="23" spans="1:11" x14ac:dyDescent="0.2">
      <c r="A23" s="7" t="s">
        <v>82</v>
      </c>
      <c r="B23" s="65">
        <v>6</v>
      </c>
      <c r="C23" s="39">
        <f>IF(B27=0, "-", B23/B27)</f>
        <v>4.4247787610619468E-3</v>
      </c>
      <c r="D23" s="65">
        <v>0</v>
      </c>
      <c r="E23" s="21">
        <f>IF(D27=0, "-", D23/D27)</f>
        <v>0</v>
      </c>
      <c r="F23" s="81">
        <v>9</v>
      </c>
      <c r="G23" s="39">
        <f>IF(F27=0, "-", F23/F27)</f>
        <v>2.3671751709626512E-3</v>
      </c>
      <c r="H23" s="65">
        <v>2</v>
      </c>
      <c r="I23" s="21">
        <f>IF(H27=0, "-", H23/H27)</f>
        <v>6.4787819889860706E-4</v>
      </c>
      <c r="J23" s="20" t="str">
        <f t="shared" si="0"/>
        <v>-</v>
      </c>
      <c r="K23" s="21">
        <f t="shared" si="1"/>
        <v>3.5</v>
      </c>
    </row>
    <row r="24" spans="1:11" x14ac:dyDescent="0.2">
      <c r="A24" s="7" t="s">
        <v>85</v>
      </c>
      <c r="B24" s="65">
        <v>464</v>
      </c>
      <c r="C24" s="39">
        <f>IF(B27=0, "-", B24/B27)</f>
        <v>0.34218289085545722</v>
      </c>
      <c r="D24" s="65">
        <v>316</v>
      </c>
      <c r="E24" s="21">
        <f>IF(D27=0, "-", D24/D27)</f>
        <v>0.28727272727272729</v>
      </c>
      <c r="F24" s="81">
        <v>1321</v>
      </c>
      <c r="G24" s="39">
        <f>IF(F27=0, "-", F24/F27)</f>
        <v>0.34744871120462917</v>
      </c>
      <c r="H24" s="65">
        <v>963</v>
      </c>
      <c r="I24" s="21">
        <f>IF(H27=0, "-", H24/H27)</f>
        <v>0.31195335276967928</v>
      </c>
      <c r="J24" s="20">
        <f t="shared" si="0"/>
        <v>0.46835443037974683</v>
      </c>
      <c r="K24" s="21">
        <f t="shared" si="1"/>
        <v>0.37175493250259606</v>
      </c>
    </row>
    <row r="25" spans="1:11" x14ac:dyDescent="0.2">
      <c r="A25" s="7" t="s">
        <v>87</v>
      </c>
      <c r="B25" s="65">
        <v>45</v>
      </c>
      <c r="C25" s="39">
        <f>IF(B27=0, "-", B25/B27)</f>
        <v>3.3185840707964605E-2</v>
      </c>
      <c r="D25" s="65">
        <v>21</v>
      </c>
      <c r="E25" s="21">
        <f>IF(D27=0, "-", D25/D27)</f>
        <v>1.9090909090909092E-2</v>
      </c>
      <c r="F25" s="81">
        <v>133</v>
      </c>
      <c r="G25" s="39">
        <f>IF(F27=0, "-", F25/F27)</f>
        <v>3.498158863755918E-2</v>
      </c>
      <c r="H25" s="65">
        <v>82</v>
      </c>
      <c r="I25" s="21">
        <f>IF(H27=0, "-", H25/H27)</f>
        <v>2.6563006154842889E-2</v>
      </c>
      <c r="J25" s="20">
        <f t="shared" si="0"/>
        <v>1.1428571428571428</v>
      </c>
      <c r="K25" s="21">
        <f t="shared" si="1"/>
        <v>0.62195121951219512</v>
      </c>
    </row>
    <row r="26" spans="1:11" x14ac:dyDescent="0.2">
      <c r="A26" s="2"/>
      <c r="B26" s="68"/>
      <c r="C26" s="33"/>
      <c r="D26" s="68"/>
      <c r="E26" s="6"/>
      <c r="F26" s="82"/>
      <c r="G26" s="33"/>
      <c r="H26" s="68"/>
      <c r="I26" s="6"/>
      <c r="J26" s="5"/>
      <c r="K26" s="6"/>
    </row>
    <row r="27" spans="1:11" s="43" customFormat="1" x14ac:dyDescent="0.2">
      <c r="A27" s="162" t="s">
        <v>566</v>
      </c>
      <c r="B27" s="71">
        <f>SUM(B7:B26)</f>
        <v>1356</v>
      </c>
      <c r="C27" s="40">
        <v>1</v>
      </c>
      <c r="D27" s="71">
        <f>SUM(D7:D26)</f>
        <v>1100</v>
      </c>
      <c r="E27" s="41">
        <v>1</v>
      </c>
      <c r="F27" s="77">
        <f>SUM(F7:F26)</f>
        <v>3802</v>
      </c>
      <c r="G27" s="42">
        <v>1</v>
      </c>
      <c r="H27" s="71">
        <f>SUM(H7:H26)</f>
        <v>3087</v>
      </c>
      <c r="I27" s="41">
        <v>1</v>
      </c>
      <c r="J27" s="37">
        <f>IF(D27=0, "-", (B27-D27)/D27)</f>
        <v>0.23272727272727273</v>
      </c>
      <c r="K27" s="38">
        <f>IF(H27=0, "-", (F27-H27)/H27)</f>
        <v>0.23161645610625203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54"/>
  <sheetViews>
    <sheetView tabSelected="1" zoomScaleNormal="100" workbookViewId="0">
      <selection activeCell="M1" sqref="M1"/>
    </sheetView>
  </sheetViews>
  <sheetFormatPr defaultRowHeight="12.75" x14ac:dyDescent="0.2"/>
  <cols>
    <col min="1" max="1" width="36.140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102</v>
      </c>
      <c r="B2" s="202" t="s">
        <v>92</v>
      </c>
      <c r="C2" s="198"/>
      <c r="D2" s="198"/>
      <c r="E2" s="203"/>
      <c r="F2" s="203"/>
      <c r="G2" s="203"/>
      <c r="H2" s="203"/>
      <c r="I2" s="203"/>
      <c r="J2" s="203"/>
      <c r="K2" s="203"/>
    </row>
    <row r="4" spans="1:11" ht="15.75" x14ac:dyDescent="0.25">
      <c r="A4" s="164" t="s">
        <v>119</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126</v>
      </c>
      <c r="B6" s="61" t="s">
        <v>12</v>
      </c>
      <c r="C6" s="62" t="s">
        <v>13</v>
      </c>
      <c r="D6" s="61" t="s">
        <v>12</v>
      </c>
      <c r="E6" s="63" t="s">
        <v>13</v>
      </c>
      <c r="F6" s="62" t="s">
        <v>12</v>
      </c>
      <c r="G6" s="62" t="s">
        <v>13</v>
      </c>
      <c r="H6" s="61" t="s">
        <v>12</v>
      </c>
      <c r="I6" s="63" t="s">
        <v>13</v>
      </c>
      <c r="J6" s="61"/>
      <c r="K6" s="63"/>
    </row>
    <row r="7" spans="1:11" x14ac:dyDescent="0.2">
      <c r="A7" s="7" t="s">
        <v>489</v>
      </c>
      <c r="B7" s="65">
        <v>6</v>
      </c>
      <c r="C7" s="34">
        <f>IF(B21=0, "-", B7/B21)</f>
        <v>4.8387096774193547E-2</v>
      </c>
      <c r="D7" s="65">
        <v>1</v>
      </c>
      <c r="E7" s="9">
        <f>IF(D21=0, "-", D7/D21)</f>
        <v>1.6129032258064516E-2</v>
      </c>
      <c r="F7" s="81">
        <v>18</v>
      </c>
      <c r="G7" s="34">
        <f>IF(F21=0, "-", F7/F21)</f>
        <v>6.25E-2</v>
      </c>
      <c r="H7" s="65">
        <v>5</v>
      </c>
      <c r="I7" s="9">
        <f>IF(H21=0, "-", H7/H21)</f>
        <v>2.9411764705882353E-2</v>
      </c>
      <c r="J7" s="8">
        <f t="shared" ref="J7:J19" si="0">IF(D7=0, "-", IF((B7-D7)/D7&lt;10, (B7-D7)/D7, "&gt;999%"))</f>
        <v>5</v>
      </c>
      <c r="K7" s="9">
        <f t="shared" ref="K7:K19" si="1">IF(H7=0, "-", IF((F7-H7)/H7&lt;10, (F7-H7)/H7, "&gt;999%"))</f>
        <v>2.6</v>
      </c>
    </row>
    <row r="8" spans="1:11" x14ac:dyDescent="0.2">
      <c r="A8" s="7" t="s">
        <v>490</v>
      </c>
      <c r="B8" s="65">
        <v>15</v>
      </c>
      <c r="C8" s="34">
        <f>IF(B21=0, "-", B8/B21)</f>
        <v>0.12096774193548387</v>
      </c>
      <c r="D8" s="65">
        <v>8</v>
      </c>
      <c r="E8" s="9">
        <f>IF(D21=0, "-", D8/D21)</f>
        <v>0.12903225806451613</v>
      </c>
      <c r="F8" s="81">
        <v>34</v>
      </c>
      <c r="G8" s="34">
        <f>IF(F21=0, "-", F8/F21)</f>
        <v>0.11805555555555555</v>
      </c>
      <c r="H8" s="65">
        <v>18</v>
      </c>
      <c r="I8" s="9">
        <f>IF(H21=0, "-", H8/H21)</f>
        <v>0.10588235294117647</v>
      </c>
      <c r="J8" s="8">
        <f t="shared" si="0"/>
        <v>0.875</v>
      </c>
      <c r="K8" s="9">
        <f t="shared" si="1"/>
        <v>0.88888888888888884</v>
      </c>
    </row>
    <row r="9" spans="1:11" x14ac:dyDescent="0.2">
      <c r="A9" s="7" t="s">
        <v>491</v>
      </c>
      <c r="B9" s="65">
        <v>15</v>
      </c>
      <c r="C9" s="34">
        <f>IF(B21=0, "-", B9/B21)</f>
        <v>0.12096774193548387</v>
      </c>
      <c r="D9" s="65">
        <v>7</v>
      </c>
      <c r="E9" s="9">
        <f>IF(D21=0, "-", D9/D21)</f>
        <v>0.11290322580645161</v>
      </c>
      <c r="F9" s="81">
        <v>47</v>
      </c>
      <c r="G9" s="34">
        <f>IF(F21=0, "-", F9/F21)</f>
        <v>0.16319444444444445</v>
      </c>
      <c r="H9" s="65">
        <v>21</v>
      </c>
      <c r="I9" s="9">
        <f>IF(H21=0, "-", H9/H21)</f>
        <v>0.12352941176470589</v>
      </c>
      <c r="J9" s="8">
        <f t="shared" si="0"/>
        <v>1.1428571428571428</v>
      </c>
      <c r="K9" s="9">
        <f t="shared" si="1"/>
        <v>1.2380952380952381</v>
      </c>
    </row>
    <row r="10" spans="1:11" x14ac:dyDescent="0.2">
      <c r="A10" s="7" t="s">
        <v>492</v>
      </c>
      <c r="B10" s="65">
        <v>11</v>
      </c>
      <c r="C10" s="34">
        <f>IF(B21=0, "-", B10/B21)</f>
        <v>8.8709677419354843E-2</v>
      </c>
      <c r="D10" s="65">
        <v>8</v>
      </c>
      <c r="E10" s="9">
        <f>IF(D21=0, "-", D10/D21)</f>
        <v>0.12903225806451613</v>
      </c>
      <c r="F10" s="81">
        <v>36</v>
      </c>
      <c r="G10" s="34">
        <f>IF(F21=0, "-", F10/F21)</f>
        <v>0.125</v>
      </c>
      <c r="H10" s="65">
        <v>21</v>
      </c>
      <c r="I10" s="9">
        <f>IF(H21=0, "-", H10/H21)</f>
        <v>0.12352941176470589</v>
      </c>
      <c r="J10" s="8">
        <f t="shared" si="0"/>
        <v>0.375</v>
      </c>
      <c r="K10" s="9">
        <f t="shared" si="1"/>
        <v>0.7142857142857143</v>
      </c>
    </row>
    <row r="11" spans="1:11" x14ac:dyDescent="0.2">
      <c r="A11" s="7" t="s">
        <v>493</v>
      </c>
      <c r="B11" s="65">
        <v>2</v>
      </c>
      <c r="C11" s="34">
        <f>IF(B21=0, "-", B11/B21)</f>
        <v>1.6129032258064516E-2</v>
      </c>
      <c r="D11" s="65">
        <v>0</v>
      </c>
      <c r="E11" s="9">
        <f>IF(D21=0, "-", D11/D21)</f>
        <v>0</v>
      </c>
      <c r="F11" s="81">
        <v>3</v>
      </c>
      <c r="G11" s="34">
        <f>IF(F21=0, "-", F11/F21)</f>
        <v>1.0416666666666666E-2</v>
      </c>
      <c r="H11" s="65">
        <v>0</v>
      </c>
      <c r="I11" s="9">
        <f>IF(H21=0, "-", H11/H21)</f>
        <v>0</v>
      </c>
      <c r="J11" s="8" t="str">
        <f t="shared" si="0"/>
        <v>-</v>
      </c>
      <c r="K11" s="9" t="str">
        <f t="shared" si="1"/>
        <v>-</v>
      </c>
    </row>
    <row r="12" spans="1:11" x14ac:dyDescent="0.2">
      <c r="A12" s="7" t="s">
        <v>494</v>
      </c>
      <c r="B12" s="65">
        <v>0</v>
      </c>
      <c r="C12" s="34">
        <f>IF(B21=0, "-", B12/B21)</f>
        <v>0</v>
      </c>
      <c r="D12" s="65">
        <v>0</v>
      </c>
      <c r="E12" s="9">
        <f>IF(D21=0, "-", D12/D21)</f>
        <v>0</v>
      </c>
      <c r="F12" s="81">
        <v>0</v>
      </c>
      <c r="G12" s="34">
        <f>IF(F21=0, "-", F12/F21)</f>
        <v>0</v>
      </c>
      <c r="H12" s="65">
        <v>1</v>
      </c>
      <c r="I12" s="9">
        <f>IF(H21=0, "-", H12/H21)</f>
        <v>5.8823529411764705E-3</v>
      </c>
      <c r="J12" s="8" t="str">
        <f t="shared" si="0"/>
        <v>-</v>
      </c>
      <c r="K12" s="9">
        <f t="shared" si="1"/>
        <v>-1</v>
      </c>
    </row>
    <row r="13" spans="1:11" x14ac:dyDescent="0.2">
      <c r="A13" s="7" t="s">
        <v>495</v>
      </c>
      <c r="B13" s="65">
        <v>38</v>
      </c>
      <c r="C13" s="34">
        <f>IF(B21=0, "-", B13/B21)</f>
        <v>0.30645161290322581</v>
      </c>
      <c r="D13" s="65">
        <v>24</v>
      </c>
      <c r="E13" s="9">
        <f>IF(D21=0, "-", D13/D21)</f>
        <v>0.38709677419354838</v>
      </c>
      <c r="F13" s="81">
        <v>89</v>
      </c>
      <c r="G13" s="34">
        <f>IF(F21=0, "-", F13/F21)</f>
        <v>0.30902777777777779</v>
      </c>
      <c r="H13" s="65">
        <v>64</v>
      </c>
      <c r="I13" s="9">
        <f>IF(H21=0, "-", H13/H21)</f>
        <v>0.37647058823529411</v>
      </c>
      <c r="J13" s="8">
        <f t="shared" si="0"/>
        <v>0.58333333333333337</v>
      </c>
      <c r="K13" s="9">
        <f t="shared" si="1"/>
        <v>0.390625</v>
      </c>
    </row>
    <row r="14" spans="1:11" x14ac:dyDescent="0.2">
      <c r="A14" s="7" t="s">
        <v>496</v>
      </c>
      <c r="B14" s="65">
        <v>4</v>
      </c>
      <c r="C14" s="34">
        <f>IF(B21=0, "-", B14/B21)</f>
        <v>3.2258064516129031E-2</v>
      </c>
      <c r="D14" s="65">
        <v>3</v>
      </c>
      <c r="E14" s="9">
        <f>IF(D21=0, "-", D14/D21)</f>
        <v>4.8387096774193547E-2</v>
      </c>
      <c r="F14" s="81">
        <v>7</v>
      </c>
      <c r="G14" s="34">
        <f>IF(F21=0, "-", F14/F21)</f>
        <v>2.4305555555555556E-2</v>
      </c>
      <c r="H14" s="65">
        <v>6</v>
      </c>
      <c r="I14" s="9">
        <f>IF(H21=0, "-", H14/H21)</f>
        <v>3.5294117647058823E-2</v>
      </c>
      <c r="J14" s="8">
        <f t="shared" si="0"/>
        <v>0.33333333333333331</v>
      </c>
      <c r="K14" s="9">
        <f t="shared" si="1"/>
        <v>0.16666666666666666</v>
      </c>
    </row>
    <row r="15" spans="1:11" x14ac:dyDescent="0.2">
      <c r="A15" s="7" t="s">
        <v>497</v>
      </c>
      <c r="B15" s="65">
        <v>0</v>
      </c>
      <c r="C15" s="34">
        <f>IF(B21=0, "-", B15/B21)</f>
        <v>0</v>
      </c>
      <c r="D15" s="65">
        <v>1</v>
      </c>
      <c r="E15" s="9">
        <f>IF(D21=0, "-", D15/D21)</f>
        <v>1.6129032258064516E-2</v>
      </c>
      <c r="F15" s="81">
        <v>1</v>
      </c>
      <c r="G15" s="34">
        <f>IF(F21=0, "-", F15/F21)</f>
        <v>3.472222222222222E-3</v>
      </c>
      <c r="H15" s="65">
        <v>2</v>
      </c>
      <c r="I15" s="9">
        <f>IF(H21=0, "-", H15/H21)</f>
        <v>1.1764705882352941E-2</v>
      </c>
      <c r="J15" s="8">
        <f t="shared" si="0"/>
        <v>-1</v>
      </c>
      <c r="K15" s="9">
        <f t="shared" si="1"/>
        <v>-0.5</v>
      </c>
    </row>
    <row r="16" spans="1:11" x14ac:dyDescent="0.2">
      <c r="A16" s="7" t="s">
        <v>498</v>
      </c>
      <c r="B16" s="65">
        <v>5</v>
      </c>
      <c r="C16" s="34">
        <f>IF(B21=0, "-", B16/B21)</f>
        <v>4.0322580645161289E-2</v>
      </c>
      <c r="D16" s="65">
        <v>0</v>
      </c>
      <c r="E16" s="9">
        <f>IF(D21=0, "-", D16/D21)</f>
        <v>0</v>
      </c>
      <c r="F16" s="81">
        <v>6</v>
      </c>
      <c r="G16" s="34">
        <f>IF(F21=0, "-", F16/F21)</f>
        <v>2.0833333333333332E-2</v>
      </c>
      <c r="H16" s="65">
        <v>0</v>
      </c>
      <c r="I16" s="9">
        <f>IF(H21=0, "-", H16/H21)</f>
        <v>0</v>
      </c>
      <c r="J16" s="8" t="str">
        <f t="shared" si="0"/>
        <v>-</v>
      </c>
      <c r="K16" s="9" t="str">
        <f t="shared" si="1"/>
        <v>-</v>
      </c>
    </row>
    <row r="17" spans="1:11" x14ac:dyDescent="0.2">
      <c r="A17" s="7" t="s">
        <v>499</v>
      </c>
      <c r="B17" s="65">
        <v>20</v>
      </c>
      <c r="C17" s="34">
        <f>IF(B21=0, "-", B17/B21)</f>
        <v>0.16129032258064516</v>
      </c>
      <c r="D17" s="65">
        <v>8</v>
      </c>
      <c r="E17" s="9">
        <f>IF(D21=0, "-", D17/D21)</f>
        <v>0.12903225806451613</v>
      </c>
      <c r="F17" s="81">
        <v>26</v>
      </c>
      <c r="G17" s="34">
        <f>IF(F21=0, "-", F17/F21)</f>
        <v>9.0277777777777776E-2</v>
      </c>
      <c r="H17" s="65">
        <v>27</v>
      </c>
      <c r="I17" s="9">
        <f>IF(H21=0, "-", H17/H21)</f>
        <v>0.1588235294117647</v>
      </c>
      <c r="J17" s="8">
        <f t="shared" si="0"/>
        <v>1.5</v>
      </c>
      <c r="K17" s="9">
        <f t="shared" si="1"/>
        <v>-3.7037037037037035E-2</v>
      </c>
    </row>
    <row r="18" spans="1:11" x14ac:dyDescent="0.2">
      <c r="A18" s="7" t="s">
        <v>500</v>
      </c>
      <c r="B18" s="65">
        <v>5</v>
      </c>
      <c r="C18" s="34">
        <f>IF(B21=0, "-", B18/B21)</f>
        <v>4.0322580645161289E-2</v>
      </c>
      <c r="D18" s="65">
        <v>1</v>
      </c>
      <c r="E18" s="9">
        <f>IF(D21=0, "-", D18/D21)</f>
        <v>1.6129032258064516E-2</v>
      </c>
      <c r="F18" s="81">
        <v>8</v>
      </c>
      <c r="G18" s="34">
        <f>IF(F21=0, "-", F18/F21)</f>
        <v>2.7777777777777776E-2</v>
      </c>
      <c r="H18" s="65">
        <v>1</v>
      </c>
      <c r="I18" s="9">
        <f>IF(H21=0, "-", H18/H21)</f>
        <v>5.8823529411764705E-3</v>
      </c>
      <c r="J18" s="8">
        <f t="shared" si="0"/>
        <v>4</v>
      </c>
      <c r="K18" s="9">
        <f t="shared" si="1"/>
        <v>7</v>
      </c>
    </row>
    <row r="19" spans="1:11" x14ac:dyDescent="0.2">
      <c r="A19" s="7" t="s">
        <v>501</v>
      </c>
      <c r="B19" s="65">
        <v>3</v>
      </c>
      <c r="C19" s="34">
        <f>IF(B21=0, "-", B19/B21)</f>
        <v>2.4193548387096774E-2</v>
      </c>
      <c r="D19" s="65">
        <v>1</v>
      </c>
      <c r="E19" s="9">
        <f>IF(D21=0, "-", D19/D21)</f>
        <v>1.6129032258064516E-2</v>
      </c>
      <c r="F19" s="81">
        <v>13</v>
      </c>
      <c r="G19" s="34">
        <f>IF(F21=0, "-", F19/F21)</f>
        <v>4.5138888888888888E-2</v>
      </c>
      <c r="H19" s="65">
        <v>4</v>
      </c>
      <c r="I19" s="9">
        <f>IF(H21=0, "-", H19/H21)</f>
        <v>2.3529411764705882E-2</v>
      </c>
      <c r="J19" s="8">
        <f t="shared" si="0"/>
        <v>2</v>
      </c>
      <c r="K19" s="9">
        <f t="shared" si="1"/>
        <v>2.25</v>
      </c>
    </row>
    <row r="20" spans="1:11" x14ac:dyDescent="0.2">
      <c r="A20" s="2"/>
      <c r="B20" s="68"/>
      <c r="C20" s="33"/>
      <c r="D20" s="68"/>
      <c r="E20" s="6"/>
      <c r="F20" s="82"/>
      <c r="G20" s="33"/>
      <c r="H20" s="68"/>
      <c r="I20" s="6"/>
      <c r="J20" s="5"/>
      <c r="K20" s="6"/>
    </row>
    <row r="21" spans="1:11" s="43" customFormat="1" x14ac:dyDescent="0.2">
      <c r="A21" s="162" t="s">
        <v>576</v>
      </c>
      <c r="B21" s="71">
        <f>SUM(B7:B20)</f>
        <v>124</v>
      </c>
      <c r="C21" s="40">
        <f>B21/6389</f>
        <v>1.9408358115511035E-2</v>
      </c>
      <c r="D21" s="71">
        <f>SUM(D7:D20)</f>
        <v>62</v>
      </c>
      <c r="E21" s="41">
        <f>D21/4991</f>
        <v>1.2422360248447204E-2</v>
      </c>
      <c r="F21" s="77">
        <f>SUM(F7:F20)</f>
        <v>288</v>
      </c>
      <c r="G21" s="42">
        <f>F21/17010</f>
        <v>1.6931216931216932E-2</v>
      </c>
      <c r="H21" s="71">
        <f>SUM(H7:H20)</f>
        <v>170</v>
      </c>
      <c r="I21" s="41">
        <f>H21/14607</f>
        <v>1.1638255630861915E-2</v>
      </c>
      <c r="J21" s="37">
        <f>IF(D21=0, "-", IF((B21-D21)/D21&lt;10, (B21-D21)/D21, "&gt;999%"))</f>
        <v>1</v>
      </c>
      <c r="K21" s="38">
        <f>IF(H21=0, "-", IF((F21-H21)/H21&lt;10, (F21-H21)/H21, "&gt;999%"))</f>
        <v>0.69411764705882351</v>
      </c>
    </row>
    <row r="22" spans="1:11" x14ac:dyDescent="0.2">
      <c r="B22" s="83"/>
      <c r="D22" s="83"/>
      <c r="F22" s="83"/>
      <c r="H22" s="83"/>
    </row>
    <row r="23" spans="1:11" x14ac:dyDescent="0.2">
      <c r="A23" s="163" t="s">
        <v>127</v>
      </c>
      <c r="B23" s="61" t="s">
        <v>12</v>
      </c>
      <c r="C23" s="62" t="s">
        <v>13</v>
      </c>
      <c r="D23" s="61" t="s">
        <v>12</v>
      </c>
      <c r="E23" s="63" t="s">
        <v>13</v>
      </c>
      <c r="F23" s="62" t="s">
        <v>12</v>
      </c>
      <c r="G23" s="62" t="s">
        <v>13</v>
      </c>
      <c r="H23" s="61" t="s">
        <v>12</v>
      </c>
      <c r="I23" s="63" t="s">
        <v>13</v>
      </c>
      <c r="J23" s="61"/>
      <c r="K23" s="63"/>
    </row>
    <row r="24" spans="1:11" x14ac:dyDescent="0.2">
      <c r="A24" s="7" t="s">
        <v>502</v>
      </c>
      <c r="B24" s="65">
        <v>4</v>
      </c>
      <c r="C24" s="34">
        <f>IF(B33=0, "-", B24/B33)</f>
        <v>9.5238095238095233E-2</v>
      </c>
      <c r="D24" s="65">
        <v>7</v>
      </c>
      <c r="E24" s="9">
        <f>IF(D33=0, "-", D24/D33)</f>
        <v>0.20588235294117646</v>
      </c>
      <c r="F24" s="81">
        <v>10</v>
      </c>
      <c r="G24" s="34">
        <f>IF(F33=0, "-", F24/F33)</f>
        <v>8.4033613445378158E-2</v>
      </c>
      <c r="H24" s="65">
        <v>13</v>
      </c>
      <c r="I24" s="9">
        <f>IF(H33=0, "-", H24/H33)</f>
        <v>0.15116279069767441</v>
      </c>
      <c r="J24" s="8">
        <f t="shared" ref="J24:J31" si="2">IF(D24=0, "-", IF((B24-D24)/D24&lt;10, (B24-D24)/D24, "&gt;999%"))</f>
        <v>-0.42857142857142855</v>
      </c>
      <c r="K24" s="9">
        <f t="shared" ref="K24:K31" si="3">IF(H24=0, "-", IF((F24-H24)/H24&lt;10, (F24-H24)/H24, "&gt;999%"))</f>
        <v>-0.23076923076923078</v>
      </c>
    </row>
    <row r="25" spans="1:11" x14ac:dyDescent="0.2">
      <c r="A25" s="7" t="s">
        <v>503</v>
      </c>
      <c r="B25" s="65">
        <v>17</v>
      </c>
      <c r="C25" s="34">
        <f>IF(B33=0, "-", B25/B33)</f>
        <v>0.40476190476190477</v>
      </c>
      <c r="D25" s="65">
        <v>17</v>
      </c>
      <c r="E25" s="9">
        <f>IF(D33=0, "-", D25/D33)</f>
        <v>0.5</v>
      </c>
      <c r="F25" s="81">
        <v>47</v>
      </c>
      <c r="G25" s="34">
        <f>IF(F33=0, "-", F25/F33)</f>
        <v>0.3949579831932773</v>
      </c>
      <c r="H25" s="65">
        <v>36</v>
      </c>
      <c r="I25" s="9">
        <f>IF(H33=0, "-", H25/H33)</f>
        <v>0.41860465116279072</v>
      </c>
      <c r="J25" s="8">
        <f t="shared" si="2"/>
        <v>0</v>
      </c>
      <c r="K25" s="9">
        <f t="shared" si="3"/>
        <v>0.30555555555555558</v>
      </c>
    </row>
    <row r="26" spans="1:11" x14ac:dyDescent="0.2">
      <c r="A26" s="7" t="s">
        <v>504</v>
      </c>
      <c r="B26" s="65">
        <v>0</v>
      </c>
      <c r="C26" s="34">
        <f>IF(B33=0, "-", B26/B33)</f>
        <v>0</v>
      </c>
      <c r="D26" s="65">
        <v>0</v>
      </c>
      <c r="E26" s="9">
        <f>IF(D33=0, "-", D26/D33)</f>
        <v>0</v>
      </c>
      <c r="F26" s="81">
        <v>2</v>
      </c>
      <c r="G26" s="34">
        <f>IF(F33=0, "-", F26/F33)</f>
        <v>1.680672268907563E-2</v>
      </c>
      <c r="H26" s="65">
        <v>0</v>
      </c>
      <c r="I26" s="9">
        <f>IF(H33=0, "-", H26/H33)</f>
        <v>0</v>
      </c>
      <c r="J26" s="8" t="str">
        <f t="shared" si="2"/>
        <v>-</v>
      </c>
      <c r="K26" s="9" t="str">
        <f t="shared" si="3"/>
        <v>-</v>
      </c>
    </row>
    <row r="27" spans="1:11" x14ac:dyDescent="0.2">
      <c r="A27" s="7" t="s">
        <v>505</v>
      </c>
      <c r="B27" s="65">
        <v>1</v>
      </c>
      <c r="C27" s="34">
        <f>IF(B33=0, "-", B27/B33)</f>
        <v>2.3809523809523808E-2</v>
      </c>
      <c r="D27" s="65">
        <v>0</v>
      </c>
      <c r="E27" s="9">
        <f>IF(D33=0, "-", D27/D33)</f>
        <v>0</v>
      </c>
      <c r="F27" s="81">
        <v>1</v>
      </c>
      <c r="G27" s="34">
        <f>IF(F33=0, "-", F27/F33)</f>
        <v>8.4033613445378148E-3</v>
      </c>
      <c r="H27" s="65">
        <v>0</v>
      </c>
      <c r="I27" s="9">
        <f>IF(H33=0, "-", H27/H33)</f>
        <v>0</v>
      </c>
      <c r="J27" s="8" t="str">
        <f t="shared" si="2"/>
        <v>-</v>
      </c>
      <c r="K27" s="9" t="str">
        <f t="shared" si="3"/>
        <v>-</v>
      </c>
    </row>
    <row r="28" spans="1:11" x14ac:dyDescent="0.2">
      <c r="A28" s="7" t="s">
        <v>506</v>
      </c>
      <c r="B28" s="65">
        <v>18</v>
      </c>
      <c r="C28" s="34">
        <f>IF(B33=0, "-", B28/B33)</f>
        <v>0.42857142857142855</v>
      </c>
      <c r="D28" s="65">
        <v>10</v>
      </c>
      <c r="E28" s="9">
        <f>IF(D33=0, "-", D28/D33)</f>
        <v>0.29411764705882354</v>
      </c>
      <c r="F28" s="81">
        <v>54</v>
      </c>
      <c r="G28" s="34">
        <f>IF(F33=0, "-", F28/F33)</f>
        <v>0.45378151260504201</v>
      </c>
      <c r="H28" s="65">
        <v>36</v>
      </c>
      <c r="I28" s="9">
        <f>IF(H33=0, "-", H28/H33)</f>
        <v>0.41860465116279072</v>
      </c>
      <c r="J28" s="8">
        <f t="shared" si="2"/>
        <v>0.8</v>
      </c>
      <c r="K28" s="9">
        <f t="shared" si="3"/>
        <v>0.5</v>
      </c>
    </row>
    <row r="29" spans="1:11" x14ac:dyDescent="0.2">
      <c r="A29" s="7" t="s">
        <v>507</v>
      </c>
      <c r="B29" s="65">
        <v>2</v>
      </c>
      <c r="C29" s="34">
        <f>IF(B33=0, "-", B29/B33)</f>
        <v>4.7619047619047616E-2</v>
      </c>
      <c r="D29" s="65">
        <v>0</v>
      </c>
      <c r="E29" s="9">
        <f>IF(D33=0, "-", D29/D33)</f>
        <v>0</v>
      </c>
      <c r="F29" s="81">
        <v>4</v>
      </c>
      <c r="G29" s="34">
        <f>IF(F33=0, "-", F29/F33)</f>
        <v>3.3613445378151259E-2</v>
      </c>
      <c r="H29" s="65">
        <v>0</v>
      </c>
      <c r="I29" s="9">
        <f>IF(H33=0, "-", H29/H33)</f>
        <v>0</v>
      </c>
      <c r="J29" s="8" t="str">
        <f t="shared" si="2"/>
        <v>-</v>
      </c>
      <c r="K29" s="9" t="str">
        <f t="shared" si="3"/>
        <v>-</v>
      </c>
    </row>
    <row r="30" spans="1:11" x14ac:dyDescent="0.2">
      <c r="A30" s="7" t="s">
        <v>508</v>
      </c>
      <c r="B30" s="65">
        <v>0</v>
      </c>
      <c r="C30" s="34">
        <f>IF(B33=0, "-", B30/B33)</f>
        <v>0</v>
      </c>
      <c r="D30" s="65">
        <v>0</v>
      </c>
      <c r="E30" s="9">
        <f>IF(D33=0, "-", D30/D33)</f>
        <v>0</v>
      </c>
      <c r="F30" s="81">
        <v>1</v>
      </c>
      <c r="G30" s="34">
        <f>IF(F33=0, "-", F30/F33)</f>
        <v>8.4033613445378148E-3</v>
      </c>
      <c r="H30" s="65">
        <v>0</v>
      </c>
      <c r="I30" s="9">
        <f>IF(H33=0, "-", H30/H33)</f>
        <v>0</v>
      </c>
      <c r="J30" s="8" t="str">
        <f t="shared" si="2"/>
        <v>-</v>
      </c>
      <c r="K30" s="9" t="str">
        <f t="shared" si="3"/>
        <v>-</v>
      </c>
    </row>
    <row r="31" spans="1:11" x14ac:dyDescent="0.2">
      <c r="A31" s="7" t="s">
        <v>509</v>
      </c>
      <c r="B31" s="65">
        <v>0</v>
      </c>
      <c r="C31" s="34">
        <f>IF(B33=0, "-", B31/B33)</f>
        <v>0</v>
      </c>
      <c r="D31" s="65">
        <v>0</v>
      </c>
      <c r="E31" s="9">
        <f>IF(D33=0, "-", D31/D33)</f>
        <v>0</v>
      </c>
      <c r="F31" s="81">
        <v>0</v>
      </c>
      <c r="G31" s="34">
        <f>IF(F33=0, "-", F31/F33)</f>
        <v>0</v>
      </c>
      <c r="H31" s="65">
        <v>1</v>
      </c>
      <c r="I31" s="9">
        <f>IF(H33=0, "-", H31/H33)</f>
        <v>1.1627906976744186E-2</v>
      </c>
      <c r="J31" s="8" t="str">
        <f t="shared" si="2"/>
        <v>-</v>
      </c>
      <c r="K31" s="9">
        <f t="shared" si="3"/>
        <v>-1</v>
      </c>
    </row>
    <row r="32" spans="1:11" x14ac:dyDescent="0.2">
      <c r="A32" s="2"/>
      <c r="B32" s="68"/>
      <c r="C32" s="33"/>
      <c r="D32" s="68"/>
      <c r="E32" s="6"/>
      <c r="F32" s="82"/>
      <c r="G32" s="33"/>
      <c r="H32" s="68"/>
      <c r="I32" s="6"/>
      <c r="J32" s="5"/>
      <c r="K32" s="6"/>
    </row>
    <row r="33" spans="1:11" s="43" customFormat="1" x14ac:dyDescent="0.2">
      <c r="A33" s="162" t="s">
        <v>575</v>
      </c>
      <c r="B33" s="71">
        <f>SUM(B24:B32)</f>
        <v>42</v>
      </c>
      <c r="C33" s="40">
        <f>B33/6389</f>
        <v>6.5737987165440598E-3</v>
      </c>
      <c r="D33" s="71">
        <f>SUM(D24:D32)</f>
        <v>34</v>
      </c>
      <c r="E33" s="41">
        <f>D33/4991</f>
        <v>6.8122620717291126E-3</v>
      </c>
      <c r="F33" s="77">
        <f>SUM(F24:F32)</f>
        <v>119</v>
      </c>
      <c r="G33" s="42">
        <f>F33/17010</f>
        <v>6.9958847736625515E-3</v>
      </c>
      <c r="H33" s="71">
        <f>SUM(H24:H32)</f>
        <v>86</v>
      </c>
      <c r="I33" s="41">
        <f>H33/14607</f>
        <v>5.8875881426713218E-3</v>
      </c>
      <c r="J33" s="37">
        <f>IF(D33=0, "-", IF((B33-D33)/D33&lt;10, (B33-D33)/D33, "&gt;999%"))</f>
        <v>0.23529411764705882</v>
      </c>
      <c r="K33" s="38">
        <f>IF(H33=0, "-", IF((F33-H33)/H33&lt;10, (F33-H33)/H33, "&gt;999%"))</f>
        <v>0.38372093023255816</v>
      </c>
    </row>
    <row r="34" spans="1:11" x14ac:dyDescent="0.2">
      <c r="B34" s="83"/>
      <c r="D34" s="83"/>
      <c r="F34" s="83"/>
      <c r="H34" s="83"/>
    </row>
    <row r="35" spans="1:11" x14ac:dyDescent="0.2">
      <c r="A35" s="163" t="s">
        <v>128</v>
      </c>
      <c r="B35" s="61" t="s">
        <v>12</v>
      </c>
      <c r="C35" s="62" t="s">
        <v>13</v>
      </c>
      <c r="D35" s="61" t="s">
        <v>12</v>
      </c>
      <c r="E35" s="63" t="s">
        <v>13</v>
      </c>
      <c r="F35" s="62" t="s">
        <v>12</v>
      </c>
      <c r="G35" s="62" t="s">
        <v>13</v>
      </c>
      <c r="H35" s="61" t="s">
        <v>12</v>
      </c>
      <c r="I35" s="63" t="s">
        <v>13</v>
      </c>
      <c r="J35" s="61"/>
      <c r="K35" s="63"/>
    </row>
    <row r="36" spans="1:11" x14ac:dyDescent="0.2">
      <c r="A36" s="7" t="s">
        <v>510</v>
      </c>
      <c r="B36" s="65">
        <v>3</v>
      </c>
      <c r="C36" s="34">
        <f>IF(B52=0, "-", B36/B52)</f>
        <v>4.8387096774193547E-2</v>
      </c>
      <c r="D36" s="65">
        <v>1</v>
      </c>
      <c r="E36" s="9">
        <f>IF(D52=0, "-", D36/D52)</f>
        <v>1.3513513513513514E-2</v>
      </c>
      <c r="F36" s="81">
        <v>6</v>
      </c>
      <c r="G36" s="34">
        <f>IF(F52=0, "-", F36/F52)</f>
        <v>3.6363636363636362E-2</v>
      </c>
      <c r="H36" s="65">
        <v>2</v>
      </c>
      <c r="I36" s="9">
        <f>IF(H52=0, "-", H36/H52)</f>
        <v>1.1235955056179775E-2</v>
      </c>
      <c r="J36" s="8">
        <f t="shared" ref="J36:J50" si="4">IF(D36=0, "-", IF((B36-D36)/D36&lt;10, (B36-D36)/D36, "&gt;999%"))</f>
        <v>2</v>
      </c>
      <c r="K36" s="9">
        <f t="shared" ref="K36:K50" si="5">IF(H36=0, "-", IF((F36-H36)/H36&lt;10, (F36-H36)/H36, "&gt;999%"))</f>
        <v>2</v>
      </c>
    </row>
    <row r="37" spans="1:11" x14ac:dyDescent="0.2">
      <c r="A37" s="7" t="s">
        <v>511</v>
      </c>
      <c r="B37" s="65">
        <v>2</v>
      </c>
      <c r="C37" s="34">
        <f>IF(B52=0, "-", B37/B52)</f>
        <v>3.2258064516129031E-2</v>
      </c>
      <c r="D37" s="65">
        <v>2</v>
      </c>
      <c r="E37" s="9">
        <f>IF(D52=0, "-", D37/D52)</f>
        <v>2.7027027027027029E-2</v>
      </c>
      <c r="F37" s="81">
        <v>9</v>
      </c>
      <c r="G37" s="34">
        <f>IF(F52=0, "-", F37/F52)</f>
        <v>5.4545454545454543E-2</v>
      </c>
      <c r="H37" s="65">
        <v>4</v>
      </c>
      <c r="I37" s="9">
        <f>IF(H52=0, "-", H37/H52)</f>
        <v>2.247191011235955E-2</v>
      </c>
      <c r="J37" s="8">
        <f t="shared" si="4"/>
        <v>0</v>
      </c>
      <c r="K37" s="9">
        <f t="shared" si="5"/>
        <v>1.25</v>
      </c>
    </row>
    <row r="38" spans="1:11" x14ac:dyDescent="0.2">
      <c r="A38" s="7" t="s">
        <v>512</v>
      </c>
      <c r="B38" s="65">
        <v>1</v>
      </c>
      <c r="C38" s="34">
        <f>IF(B52=0, "-", B38/B52)</f>
        <v>1.6129032258064516E-2</v>
      </c>
      <c r="D38" s="65">
        <v>3</v>
      </c>
      <c r="E38" s="9">
        <f>IF(D52=0, "-", D38/D52)</f>
        <v>4.0540540540540543E-2</v>
      </c>
      <c r="F38" s="81">
        <v>3</v>
      </c>
      <c r="G38" s="34">
        <f>IF(F52=0, "-", F38/F52)</f>
        <v>1.8181818181818181E-2</v>
      </c>
      <c r="H38" s="65">
        <v>7</v>
      </c>
      <c r="I38" s="9">
        <f>IF(H52=0, "-", H38/H52)</f>
        <v>3.9325842696629212E-2</v>
      </c>
      <c r="J38" s="8">
        <f t="shared" si="4"/>
        <v>-0.66666666666666663</v>
      </c>
      <c r="K38" s="9">
        <f t="shared" si="5"/>
        <v>-0.5714285714285714</v>
      </c>
    </row>
    <row r="39" spans="1:11" x14ac:dyDescent="0.2">
      <c r="A39" s="7" t="s">
        <v>513</v>
      </c>
      <c r="B39" s="65">
        <v>1</v>
      </c>
      <c r="C39" s="34">
        <f>IF(B52=0, "-", B39/B52)</f>
        <v>1.6129032258064516E-2</v>
      </c>
      <c r="D39" s="65">
        <v>4</v>
      </c>
      <c r="E39" s="9">
        <f>IF(D52=0, "-", D39/D52)</f>
        <v>5.4054054054054057E-2</v>
      </c>
      <c r="F39" s="81">
        <v>4</v>
      </c>
      <c r="G39" s="34">
        <f>IF(F52=0, "-", F39/F52)</f>
        <v>2.4242424242424242E-2</v>
      </c>
      <c r="H39" s="65">
        <v>7</v>
      </c>
      <c r="I39" s="9">
        <f>IF(H52=0, "-", H39/H52)</f>
        <v>3.9325842696629212E-2</v>
      </c>
      <c r="J39" s="8">
        <f t="shared" si="4"/>
        <v>-0.75</v>
      </c>
      <c r="K39" s="9">
        <f t="shared" si="5"/>
        <v>-0.42857142857142855</v>
      </c>
    </row>
    <row r="40" spans="1:11" x14ac:dyDescent="0.2">
      <c r="A40" s="7" t="s">
        <v>514</v>
      </c>
      <c r="B40" s="65">
        <v>2</v>
      </c>
      <c r="C40" s="34">
        <f>IF(B52=0, "-", B40/B52)</f>
        <v>3.2258064516129031E-2</v>
      </c>
      <c r="D40" s="65">
        <v>0</v>
      </c>
      <c r="E40" s="9">
        <f>IF(D52=0, "-", D40/D52)</f>
        <v>0</v>
      </c>
      <c r="F40" s="81">
        <v>3</v>
      </c>
      <c r="G40" s="34">
        <f>IF(F52=0, "-", F40/F52)</f>
        <v>1.8181818181818181E-2</v>
      </c>
      <c r="H40" s="65">
        <v>0</v>
      </c>
      <c r="I40" s="9">
        <f>IF(H52=0, "-", H40/H52)</f>
        <v>0</v>
      </c>
      <c r="J40" s="8" t="str">
        <f t="shared" si="4"/>
        <v>-</v>
      </c>
      <c r="K40" s="9" t="str">
        <f t="shared" si="5"/>
        <v>-</v>
      </c>
    </row>
    <row r="41" spans="1:11" x14ac:dyDescent="0.2">
      <c r="A41" s="7" t="s">
        <v>515</v>
      </c>
      <c r="B41" s="65">
        <v>5</v>
      </c>
      <c r="C41" s="34">
        <f>IF(B52=0, "-", B41/B52)</f>
        <v>8.0645161290322578E-2</v>
      </c>
      <c r="D41" s="65">
        <v>12</v>
      </c>
      <c r="E41" s="9">
        <f>IF(D52=0, "-", D41/D52)</f>
        <v>0.16216216216216217</v>
      </c>
      <c r="F41" s="81">
        <v>14</v>
      </c>
      <c r="G41" s="34">
        <f>IF(F52=0, "-", F41/F52)</f>
        <v>8.4848484848484854E-2</v>
      </c>
      <c r="H41" s="65">
        <v>39</v>
      </c>
      <c r="I41" s="9">
        <f>IF(H52=0, "-", H41/H52)</f>
        <v>0.21910112359550563</v>
      </c>
      <c r="J41" s="8">
        <f t="shared" si="4"/>
        <v>-0.58333333333333337</v>
      </c>
      <c r="K41" s="9">
        <f t="shared" si="5"/>
        <v>-0.64102564102564108</v>
      </c>
    </row>
    <row r="42" spans="1:11" x14ac:dyDescent="0.2">
      <c r="A42" s="7" t="s">
        <v>516</v>
      </c>
      <c r="B42" s="65">
        <v>0</v>
      </c>
      <c r="C42" s="34">
        <f>IF(B52=0, "-", B42/B52)</f>
        <v>0</v>
      </c>
      <c r="D42" s="65">
        <v>1</v>
      </c>
      <c r="E42" s="9">
        <f>IF(D52=0, "-", D42/D52)</f>
        <v>1.3513513513513514E-2</v>
      </c>
      <c r="F42" s="81">
        <v>2</v>
      </c>
      <c r="G42" s="34">
        <f>IF(F52=0, "-", F42/F52)</f>
        <v>1.2121212121212121E-2</v>
      </c>
      <c r="H42" s="65">
        <v>4</v>
      </c>
      <c r="I42" s="9">
        <f>IF(H52=0, "-", H42/H52)</f>
        <v>2.247191011235955E-2</v>
      </c>
      <c r="J42" s="8">
        <f t="shared" si="4"/>
        <v>-1</v>
      </c>
      <c r="K42" s="9">
        <f t="shared" si="5"/>
        <v>-0.5</v>
      </c>
    </row>
    <row r="43" spans="1:11" x14ac:dyDescent="0.2">
      <c r="A43" s="7" t="s">
        <v>57</v>
      </c>
      <c r="B43" s="65">
        <v>17</v>
      </c>
      <c r="C43" s="34">
        <f>IF(B52=0, "-", B43/B52)</f>
        <v>0.27419354838709675</v>
      </c>
      <c r="D43" s="65">
        <v>8</v>
      </c>
      <c r="E43" s="9">
        <f>IF(D52=0, "-", D43/D52)</f>
        <v>0.10810810810810811</v>
      </c>
      <c r="F43" s="81">
        <v>48</v>
      </c>
      <c r="G43" s="34">
        <f>IF(F52=0, "-", F43/F52)</f>
        <v>0.29090909090909089</v>
      </c>
      <c r="H43" s="65">
        <v>32</v>
      </c>
      <c r="I43" s="9">
        <f>IF(H52=0, "-", H43/H52)</f>
        <v>0.1797752808988764</v>
      </c>
      <c r="J43" s="8">
        <f t="shared" si="4"/>
        <v>1.125</v>
      </c>
      <c r="K43" s="9">
        <f t="shared" si="5"/>
        <v>0.5</v>
      </c>
    </row>
    <row r="44" spans="1:11" x14ac:dyDescent="0.2">
      <c r="A44" s="7" t="s">
        <v>517</v>
      </c>
      <c r="B44" s="65">
        <v>1</v>
      </c>
      <c r="C44" s="34">
        <f>IF(B52=0, "-", B44/B52)</f>
        <v>1.6129032258064516E-2</v>
      </c>
      <c r="D44" s="65">
        <v>3</v>
      </c>
      <c r="E44" s="9">
        <f>IF(D52=0, "-", D44/D52)</f>
        <v>4.0540540540540543E-2</v>
      </c>
      <c r="F44" s="81">
        <v>4</v>
      </c>
      <c r="G44" s="34">
        <f>IF(F52=0, "-", F44/F52)</f>
        <v>2.4242424242424242E-2</v>
      </c>
      <c r="H44" s="65">
        <v>6</v>
      </c>
      <c r="I44" s="9">
        <f>IF(H52=0, "-", H44/H52)</f>
        <v>3.3707865168539325E-2</v>
      </c>
      <c r="J44" s="8">
        <f t="shared" si="4"/>
        <v>-0.66666666666666663</v>
      </c>
      <c r="K44" s="9">
        <f t="shared" si="5"/>
        <v>-0.33333333333333331</v>
      </c>
    </row>
    <row r="45" spans="1:11" x14ac:dyDescent="0.2">
      <c r="A45" s="7" t="s">
        <v>518</v>
      </c>
      <c r="B45" s="65">
        <v>1</v>
      </c>
      <c r="C45" s="34">
        <f>IF(B52=0, "-", B45/B52)</f>
        <v>1.6129032258064516E-2</v>
      </c>
      <c r="D45" s="65">
        <v>0</v>
      </c>
      <c r="E45" s="9">
        <f>IF(D52=0, "-", D45/D52)</f>
        <v>0</v>
      </c>
      <c r="F45" s="81">
        <v>3</v>
      </c>
      <c r="G45" s="34">
        <f>IF(F52=0, "-", F45/F52)</f>
        <v>1.8181818181818181E-2</v>
      </c>
      <c r="H45" s="65">
        <v>0</v>
      </c>
      <c r="I45" s="9">
        <f>IF(H52=0, "-", H45/H52)</f>
        <v>0</v>
      </c>
      <c r="J45" s="8" t="str">
        <f t="shared" si="4"/>
        <v>-</v>
      </c>
      <c r="K45" s="9" t="str">
        <f t="shared" si="5"/>
        <v>-</v>
      </c>
    </row>
    <row r="46" spans="1:11" x14ac:dyDescent="0.2">
      <c r="A46" s="7" t="s">
        <v>519</v>
      </c>
      <c r="B46" s="65">
        <v>7</v>
      </c>
      <c r="C46" s="34">
        <f>IF(B52=0, "-", B46/B52)</f>
        <v>0.11290322580645161</v>
      </c>
      <c r="D46" s="65">
        <v>15</v>
      </c>
      <c r="E46" s="9">
        <f>IF(D52=0, "-", D46/D52)</f>
        <v>0.20270270270270271</v>
      </c>
      <c r="F46" s="81">
        <v>11</v>
      </c>
      <c r="G46" s="34">
        <f>IF(F52=0, "-", F46/F52)</f>
        <v>6.6666666666666666E-2</v>
      </c>
      <c r="H46" s="65">
        <v>16</v>
      </c>
      <c r="I46" s="9">
        <f>IF(H52=0, "-", H46/H52)</f>
        <v>8.98876404494382E-2</v>
      </c>
      <c r="J46" s="8">
        <f t="shared" si="4"/>
        <v>-0.53333333333333333</v>
      </c>
      <c r="K46" s="9">
        <f t="shared" si="5"/>
        <v>-0.3125</v>
      </c>
    </row>
    <row r="47" spans="1:11" x14ac:dyDescent="0.2">
      <c r="A47" s="7" t="s">
        <v>520</v>
      </c>
      <c r="B47" s="65">
        <v>13</v>
      </c>
      <c r="C47" s="34">
        <f>IF(B52=0, "-", B47/B52)</f>
        <v>0.20967741935483872</v>
      </c>
      <c r="D47" s="65">
        <v>11</v>
      </c>
      <c r="E47" s="9">
        <f>IF(D52=0, "-", D47/D52)</f>
        <v>0.14864864864864866</v>
      </c>
      <c r="F47" s="81">
        <v>23</v>
      </c>
      <c r="G47" s="34">
        <f>IF(F52=0, "-", F47/F52)</f>
        <v>0.1393939393939394</v>
      </c>
      <c r="H47" s="65">
        <v>24</v>
      </c>
      <c r="I47" s="9">
        <f>IF(H52=0, "-", H47/H52)</f>
        <v>0.1348314606741573</v>
      </c>
      <c r="J47" s="8">
        <f t="shared" si="4"/>
        <v>0.18181818181818182</v>
      </c>
      <c r="K47" s="9">
        <f t="shared" si="5"/>
        <v>-4.1666666666666664E-2</v>
      </c>
    </row>
    <row r="48" spans="1:11" x14ac:dyDescent="0.2">
      <c r="A48" s="7" t="s">
        <v>521</v>
      </c>
      <c r="B48" s="65">
        <v>3</v>
      </c>
      <c r="C48" s="34">
        <f>IF(B52=0, "-", B48/B52)</f>
        <v>4.8387096774193547E-2</v>
      </c>
      <c r="D48" s="65">
        <v>1</v>
      </c>
      <c r="E48" s="9">
        <f>IF(D52=0, "-", D48/D52)</f>
        <v>1.3513513513513514E-2</v>
      </c>
      <c r="F48" s="81">
        <v>6</v>
      </c>
      <c r="G48" s="34">
        <f>IF(F52=0, "-", F48/F52)</f>
        <v>3.6363636363636362E-2</v>
      </c>
      <c r="H48" s="65">
        <v>2</v>
      </c>
      <c r="I48" s="9">
        <f>IF(H52=0, "-", H48/H52)</f>
        <v>1.1235955056179775E-2</v>
      </c>
      <c r="J48" s="8">
        <f t="shared" si="4"/>
        <v>2</v>
      </c>
      <c r="K48" s="9">
        <f t="shared" si="5"/>
        <v>2</v>
      </c>
    </row>
    <row r="49" spans="1:11" x14ac:dyDescent="0.2">
      <c r="A49" s="7" t="s">
        <v>522</v>
      </c>
      <c r="B49" s="65">
        <v>3</v>
      </c>
      <c r="C49" s="34">
        <f>IF(B52=0, "-", B49/B52)</f>
        <v>4.8387096774193547E-2</v>
      </c>
      <c r="D49" s="65">
        <v>10</v>
      </c>
      <c r="E49" s="9">
        <f>IF(D52=0, "-", D49/D52)</f>
        <v>0.13513513513513514</v>
      </c>
      <c r="F49" s="81">
        <v>22</v>
      </c>
      <c r="G49" s="34">
        <f>IF(F52=0, "-", F49/F52)</f>
        <v>0.13333333333333333</v>
      </c>
      <c r="H49" s="65">
        <v>28</v>
      </c>
      <c r="I49" s="9">
        <f>IF(H52=0, "-", H49/H52)</f>
        <v>0.15730337078651685</v>
      </c>
      <c r="J49" s="8">
        <f t="shared" si="4"/>
        <v>-0.7</v>
      </c>
      <c r="K49" s="9">
        <f t="shared" si="5"/>
        <v>-0.21428571428571427</v>
      </c>
    </row>
    <row r="50" spans="1:11" x14ac:dyDescent="0.2">
      <c r="A50" s="7" t="s">
        <v>523</v>
      </c>
      <c r="B50" s="65">
        <v>3</v>
      </c>
      <c r="C50" s="34">
        <f>IF(B52=0, "-", B50/B52)</f>
        <v>4.8387096774193547E-2</v>
      </c>
      <c r="D50" s="65">
        <v>3</v>
      </c>
      <c r="E50" s="9">
        <f>IF(D52=0, "-", D50/D52)</f>
        <v>4.0540540540540543E-2</v>
      </c>
      <c r="F50" s="81">
        <v>7</v>
      </c>
      <c r="G50" s="34">
        <f>IF(F52=0, "-", F50/F52)</f>
        <v>4.2424242424242427E-2</v>
      </c>
      <c r="H50" s="65">
        <v>7</v>
      </c>
      <c r="I50" s="9">
        <f>IF(H52=0, "-", H50/H52)</f>
        <v>3.9325842696629212E-2</v>
      </c>
      <c r="J50" s="8">
        <f t="shared" si="4"/>
        <v>0</v>
      </c>
      <c r="K50" s="9">
        <f t="shared" si="5"/>
        <v>0</v>
      </c>
    </row>
    <row r="51" spans="1:11" x14ac:dyDescent="0.2">
      <c r="A51" s="2"/>
      <c r="B51" s="68"/>
      <c r="C51" s="33"/>
      <c r="D51" s="68"/>
      <c r="E51" s="6"/>
      <c r="F51" s="82"/>
      <c r="G51" s="33"/>
      <c r="H51" s="68"/>
      <c r="I51" s="6"/>
      <c r="J51" s="5"/>
      <c r="K51" s="6"/>
    </row>
    <row r="52" spans="1:11" s="43" customFormat="1" x14ac:dyDescent="0.2">
      <c r="A52" s="162" t="s">
        <v>574</v>
      </c>
      <c r="B52" s="71">
        <f>SUM(B36:B51)</f>
        <v>62</v>
      </c>
      <c r="C52" s="40">
        <f>B52/6389</f>
        <v>9.7041790577555177E-3</v>
      </c>
      <c r="D52" s="71">
        <f>SUM(D36:D51)</f>
        <v>74</v>
      </c>
      <c r="E52" s="41">
        <f>D52/4991</f>
        <v>1.4826688038469244E-2</v>
      </c>
      <c r="F52" s="77">
        <f>SUM(F36:F51)</f>
        <v>165</v>
      </c>
      <c r="G52" s="42">
        <f>F52/17010</f>
        <v>9.700176366843033E-3</v>
      </c>
      <c r="H52" s="71">
        <f>SUM(H36:H51)</f>
        <v>178</v>
      </c>
      <c r="I52" s="41">
        <f>H52/14607</f>
        <v>1.218593824878483E-2</v>
      </c>
      <c r="J52" s="37">
        <f>IF(D52=0, "-", IF((B52-D52)/D52&lt;10, (B52-D52)/D52, "&gt;999%"))</f>
        <v>-0.16216216216216217</v>
      </c>
      <c r="K52" s="38">
        <f>IF(H52=0, "-", IF((F52-H52)/H52&lt;10, (F52-H52)/H52, "&gt;999%"))</f>
        <v>-7.3033707865168537E-2</v>
      </c>
    </row>
    <row r="53" spans="1:11" x14ac:dyDescent="0.2">
      <c r="B53" s="83"/>
      <c r="D53" s="83"/>
      <c r="F53" s="83"/>
      <c r="H53" s="83"/>
    </row>
    <row r="54" spans="1:11" x14ac:dyDescent="0.2">
      <c r="A54" s="27" t="s">
        <v>573</v>
      </c>
      <c r="B54" s="71">
        <v>228</v>
      </c>
      <c r="C54" s="40">
        <f>B54/6389</f>
        <v>3.5686335889810614E-2</v>
      </c>
      <c r="D54" s="71">
        <v>170</v>
      </c>
      <c r="E54" s="41">
        <f>D54/4991</f>
        <v>3.4061310358645562E-2</v>
      </c>
      <c r="F54" s="77">
        <v>572</v>
      </c>
      <c r="G54" s="42">
        <f>F54/17010</f>
        <v>3.3627278071722513E-2</v>
      </c>
      <c r="H54" s="71">
        <v>434</v>
      </c>
      <c r="I54" s="41">
        <f>H54/14607</f>
        <v>2.9711782022318067E-2</v>
      </c>
      <c r="J54" s="37">
        <f>IF(D54=0, "-", IF((B54-D54)/D54&lt;10, (B54-D54)/D54, "&gt;999%"))</f>
        <v>0.3411764705882353</v>
      </c>
      <c r="K54" s="38">
        <f>IF(H54=0, "-", IF((F54-H54)/H54&lt;10, (F54-H54)/H54, "&gt;999%"))</f>
        <v>0.31797235023041476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54"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9"/>
  <sheetViews>
    <sheetView tabSelected="1" zoomScaleNormal="100" workbookViewId="0">
      <selection activeCell="M1" sqref="M1"/>
    </sheetView>
  </sheetViews>
  <sheetFormatPr defaultRowHeight="12.75" x14ac:dyDescent="0.2"/>
  <cols>
    <col min="1" max="1" width="26.42578125" bestFit="1" customWidth="1"/>
    <col min="2" max="11" width="8.42578125" customWidth="1"/>
  </cols>
  <sheetData>
    <row r="1" spans="1:11" s="52" customFormat="1" ht="20.25" x14ac:dyDescent="0.3">
      <c r="A1" s="4" t="s">
        <v>10</v>
      </c>
      <c r="B1" s="198" t="s">
        <v>580</v>
      </c>
      <c r="C1" s="198"/>
      <c r="D1" s="198"/>
      <c r="E1" s="199"/>
      <c r="F1" s="199"/>
      <c r="G1" s="199"/>
      <c r="H1" s="199"/>
      <c r="I1" s="199"/>
      <c r="J1" s="199"/>
      <c r="K1" s="199"/>
    </row>
    <row r="2" spans="1:11" s="52" customFormat="1" ht="20.25" x14ac:dyDescent="0.3">
      <c r="A2" s="4" t="s">
        <v>102</v>
      </c>
      <c r="B2" s="202" t="s">
        <v>92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39</v>
      </c>
      <c r="B7" s="65">
        <v>3</v>
      </c>
      <c r="C7" s="39">
        <f>IF(B29=0, "-", B7/B29)</f>
        <v>1.3157894736842105E-2</v>
      </c>
      <c r="D7" s="65">
        <v>1</v>
      </c>
      <c r="E7" s="21">
        <f>IF(D29=0, "-", D7/D29)</f>
        <v>5.8823529411764705E-3</v>
      </c>
      <c r="F7" s="81">
        <v>6</v>
      </c>
      <c r="G7" s="39">
        <f>IF(F29=0, "-", F7/F29)</f>
        <v>1.048951048951049E-2</v>
      </c>
      <c r="H7" s="65">
        <v>2</v>
      </c>
      <c r="I7" s="21">
        <f>IF(H29=0, "-", H7/H29)</f>
        <v>4.608294930875576E-3</v>
      </c>
      <c r="J7" s="20">
        <f t="shared" ref="J7:J27" si="0">IF(D7=0, "-", IF((B7-D7)/D7&lt;10, (B7-D7)/D7, "&gt;999%"))</f>
        <v>2</v>
      </c>
      <c r="K7" s="21">
        <f t="shared" ref="K7:K27" si="1">IF(H7=0, "-", IF((F7-H7)/H7&lt;10, (F7-H7)/H7, "&gt;999%"))</f>
        <v>2</v>
      </c>
    </row>
    <row r="8" spans="1:11" x14ac:dyDescent="0.2">
      <c r="A8" s="7" t="s">
        <v>42</v>
      </c>
      <c r="B8" s="65">
        <v>6</v>
      </c>
      <c r="C8" s="39">
        <f>IF(B29=0, "-", B8/B29)</f>
        <v>2.6315789473684209E-2</v>
      </c>
      <c r="D8" s="65">
        <v>1</v>
      </c>
      <c r="E8" s="21">
        <f>IF(D29=0, "-", D8/D29)</f>
        <v>5.8823529411764705E-3</v>
      </c>
      <c r="F8" s="81">
        <v>18</v>
      </c>
      <c r="G8" s="39">
        <f>IF(F29=0, "-", F8/F29)</f>
        <v>3.1468531468531472E-2</v>
      </c>
      <c r="H8" s="65">
        <v>5</v>
      </c>
      <c r="I8" s="21">
        <f>IF(H29=0, "-", H8/H29)</f>
        <v>1.1520737327188941E-2</v>
      </c>
      <c r="J8" s="20">
        <f t="shared" si="0"/>
        <v>5</v>
      </c>
      <c r="K8" s="21">
        <f t="shared" si="1"/>
        <v>2.6</v>
      </c>
    </row>
    <row r="9" spans="1:11" x14ac:dyDescent="0.2">
      <c r="A9" s="7" t="s">
        <v>43</v>
      </c>
      <c r="B9" s="65">
        <v>15</v>
      </c>
      <c r="C9" s="39">
        <f>IF(B29=0, "-", B9/B29)</f>
        <v>6.5789473684210523E-2</v>
      </c>
      <c r="D9" s="65">
        <v>8</v>
      </c>
      <c r="E9" s="21">
        <f>IF(D29=0, "-", D9/D29)</f>
        <v>4.7058823529411764E-2</v>
      </c>
      <c r="F9" s="81">
        <v>34</v>
      </c>
      <c r="G9" s="39">
        <f>IF(F29=0, "-", F9/F29)</f>
        <v>5.944055944055944E-2</v>
      </c>
      <c r="H9" s="65">
        <v>18</v>
      </c>
      <c r="I9" s="21">
        <f>IF(H29=0, "-", H9/H29)</f>
        <v>4.1474654377880185E-2</v>
      </c>
      <c r="J9" s="20">
        <f t="shared" si="0"/>
        <v>0.875</v>
      </c>
      <c r="K9" s="21">
        <f t="shared" si="1"/>
        <v>0.88888888888888884</v>
      </c>
    </row>
    <row r="10" spans="1:11" x14ac:dyDescent="0.2">
      <c r="A10" s="7" t="s">
        <v>44</v>
      </c>
      <c r="B10" s="65">
        <v>2</v>
      </c>
      <c r="C10" s="39">
        <f>IF(B29=0, "-", B10/B29)</f>
        <v>8.771929824561403E-3</v>
      </c>
      <c r="D10" s="65">
        <v>2</v>
      </c>
      <c r="E10" s="21">
        <f>IF(D29=0, "-", D10/D29)</f>
        <v>1.1764705882352941E-2</v>
      </c>
      <c r="F10" s="81">
        <v>9</v>
      </c>
      <c r="G10" s="39">
        <f>IF(F29=0, "-", F10/F29)</f>
        <v>1.5734265734265736E-2</v>
      </c>
      <c r="H10" s="65">
        <v>4</v>
      </c>
      <c r="I10" s="21">
        <f>IF(H29=0, "-", H10/H29)</f>
        <v>9.2165898617511521E-3</v>
      </c>
      <c r="J10" s="20">
        <f t="shared" si="0"/>
        <v>0</v>
      </c>
      <c r="K10" s="21">
        <f t="shared" si="1"/>
        <v>1.25</v>
      </c>
    </row>
    <row r="11" spans="1:11" x14ac:dyDescent="0.2">
      <c r="A11" s="7" t="s">
        <v>45</v>
      </c>
      <c r="B11" s="65">
        <v>20</v>
      </c>
      <c r="C11" s="39">
        <f>IF(B29=0, "-", B11/B29)</f>
        <v>8.771929824561403E-2</v>
      </c>
      <c r="D11" s="65">
        <v>17</v>
      </c>
      <c r="E11" s="21">
        <f>IF(D29=0, "-", D11/D29)</f>
        <v>0.1</v>
      </c>
      <c r="F11" s="81">
        <v>60</v>
      </c>
      <c r="G11" s="39">
        <f>IF(F29=0, "-", F11/F29)</f>
        <v>0.1048951048951049</v>
      </c>
      <c r="H11" s="65">
        <v>41</v>
      </c>
      <c r="I11" s="21">
        <f>IF(H29=0, "-", H11/H29)</f>
        <v>9.4470046082949302E-2</v>
      </c>
      <c r="J11" s="20">
        <f t="shared" si="0"/>
        <v>0.17647058823529413</v>
      </c>
      <c r="K11" s="21">
        <f t="shared" si="1"/>
        <v>0.46341463414634149</v>
      </c>
    </row>
    <row r="12" spans="1:11" x14ac:dyDescent="0.2">
      <c r="A12" s="7" t="s">
        <v>47</v>
      </c>
      <c r="B12" s="65">
        <v>29</v>
      </c>
      <c r="C12" s="39">
        <f>IF(B29=0, "-", B12/B29)</f>
        <v>0.12719298245614036</v>
      </c>
      <c r="D12" s="65">
        <v>29</v>
      </c>
      <c r="E12" s="21">
        <f>IF(D29=0, "-", D12/D29)</f>
        <v>0.17058823529411765</v>
      </c>
      <c r="F12" s="81">
        <v>87</v>
      </c>
      <c r="G12" s="39">
        <f>IF(F29=0, "-", F12/F29)</f>
        <v>0.15209790209790211</v>
      </c>
      <c r="H12" s="65">
        <v>64</v>
      </c>
      <c r="I12" s="21">
        <f>IF(H29=0, "-", H12/H29)</f>
        <v>0.14746543778801843</v>
      </c>
      <c r="J12" s="20">
        <f t="shared" si="0"/>
        <v>0</v>
      </c>
      <c r="K12" s="21">
        <f t="shared" si="1"/>
        <v>0.359375</v>
      </c>
    </row>
    <row r="13" spans="1:11" x14ac:dyDescent="0.2">
      <c r="A13" s="7" t="s">
        <v>51</v>
      </c>
      <c r="B13" s="65">
        <v>5</v>
      </c>
      <c r="C13" s="39">
        <f>IF(B29=0, "-", B13/B29)</f>
        <v>2.1929824561403508E-2</v>
      </c>
      <c r="D13" s="65">
        <v>0</v>
      </c>
      <c r="E13" s="21">
        <f>IF(D29=0, "-", D13/D29)</f>
        <v>0</v>
      </c>
      <c r="F13" s="81">
        <v>9</v>
      </c>
      <c r="G13" s="39">
        <f>IF(F29=0, "-", F13/F29)</f>
        <v>1.5734265734265736E-2</v>
      </c>
      <c r="H13" s="65">
        <v>1</v>
      </c>
      <c r="I13" s="21">
        <f>IF(H29=0, "-", H13/H29)</f>
        <v>2.304147465437788E-3</v>
      </c>
      <c r="J13" s="20" t="str">
        <f t="shared" si="0"/>
        <v>-</v>
      </c>
      <c r="K13" s="21">
        <f t="shared" si="1"/>
        <v>8</v>
      </c>
    </row>
    <row r="14" spans="1:11" x14ac:dyDescent="0.2">
      <c r="A14" s="7" t="s">
        <v>52</v>
      </c>
      <c r="B14" s="65">
        <v>61</v>
      </c>
      <c r="C14" s="39">
        <f>IF(B29=0, "-", B14/B29)</f>
        <v>0.26754385964912281</v>
      </c>
      <c r="D14" s="65">
        <v>46</v>
      </c>
      <c r="E14" s="21">
        <f>IF(D29=0, "-", D14/D29)</f>
        <v>0.27058823529411763</v>
      </c>
      <c r="F14" s="81">
        <v>157</v>
      </c>
      <c r="G14" s="39">
        <f>IF(F29=0, "-", F14/F29)</f>
        <v>0.27447552447552448</v>
      </c>
      <c r="H14" s="65">
        <v>139</v>
      </c>
      <c r="I14" s="21">
        <f>IF(H29=0, "-", H14/H29)</f>
        <v>0.32027649769585254</v>
      </c>
      <c r="J14" s="20">
        <f t="shared" si="0"/>
        <v>0.32608695652173914</v>
      </c>
      <c r="K14" s="21">
        <f t="shared" si="1"/>
        <v>0.12949640287769784</v>
      </c>
    </row>
    <row r="15" spans="1:11" x14ac:dyDescent="0.2">
      <c r="A15" s="7" t="s">
        <v>54</v>
      </c>
      <c r="B15" s="65">
        <v>4</v>
      </c>
      <c r="C15" s="39">
        <f>IF(B29=0, "-", B15/B29)</f>
        <v>1.7543859649122806E-2</v>
      </c>
      <c r="D15" s="65">
        <v>5</v>
      </c>
      <c r="E15" s="21">
        <f>IF(D29=0, "-", D15/D29)</f>
        <v>2.9411764705882353E-2</v>
      </c>
      <c r="F15" s="81">
        <v>10</v>
      </c>
      <c r="G15" s="39">
        <f>IF(F29=0, "-", F15/F29)</f>
        <v>1.7482517482517484E-2</v>
      </c>
      <c r="H15" s="65">
        <v>12</v>
      </c>
      <c r="I15" s="21">
        <f>IF(H29=0, "-", H15/H29)</f>
        <v>2.7649769585253458E-2</v>
      </c>
      <c r="J15" s="20">
        <f t="shared" si="0"/>
        <v>-0.2</v>
      </c>
      <c r="K15" s="21">
        <f t="shared" si="1"/>
        <v>-0.16666666666666666</v>
      </c>
    </row>
    <row r="16" spans="1:11" x14ac:dyDescent="0.2">
      <c r="A16" s="7" t="s">
        <v>57</v>
      </c>
      <c r="B16" s="65">
        <v>17</v>
      </c>
      <c r="C16" s="39">
        <f>IF(B29=0, "-", B16/B29)</f>
        <v>7.4561403508771926E-2</v>
      </c>
      <c r="D16" s="65">
        <v>8</v>
      </c>
      <c r="E16" s="21">
        <f>IF(D29=0, "-", D16/D29)</f>
        <v>4.7058823529411764E-2</v>
      </c>
      <c r="F16" s="81">
        <v>48</v>
      </c>
      <c r="G16" s="39">
        <f>IF(F29=0, "-", F16/F29)</f>
        <v>8.3916083916083919E-2</v>
      </c>
      <c r="H16" s="65">
        <v>32</v>
      </c>
      <c r="I16" s="21">
        <f>IF(H29=0, "-", H16/H29)</f>
        <v>7.3732718894009217E-2</v>
      </c>
      <c r="J16" s="20">
        <f t="shared" si="0"/>
        <v>1.125</v>
      </c>
      <c r="K16" s="21">
        <f t="shared" si="1"/>
        <v>0.5</v>
      </c>
    </row>
    <row r="17" spans="1:11" x14ac:dyDescent="0.2">
      <c r="A17" s="7" t="s">
        <v>61</v>
      </c>
      <c r="B17" s="65">
        <v>5</v>
      </c>
      <c r="C17" s="39">
        <f>IF(B29=0, "-", B17/B29)</f>
        <v>2.1929824561403508E-2</v>
      </c>
      <c r="D17" s="65">
        <v>0</v>
      </c>
      <c r="E17" s="21">
        <f>IF(D29=0, "-", D17/D29)</f>
        <v>0</v>
      </c>
      <c r="F17" s="81">
        <v>6</v>
      </c>
      <c r="G17" s="39">
        <f>IF(F29=0, "-", F17/F29)</f>
        <v>1.048951048951049E-2</v>
      </c>
      <c r="H17" s="65">
        <v>0</v>
      </c>
      <c r="I17" s="21">
        <f>IF(H29=0, "-", H17/H29)</f>
        <v>0</v>
      </c>
      <c r="J17" s="20" t="str">
        <f t="shared" si="0"/>
        <v>-</v>
      </c>
      <c r="K17" s="21" t="str">
        <f t="shared" si="1"/>
        <v>-</v>
      </c>
    </row>
    <row r="18" spans="1:11" x14ac:dyDescent="0.2">
      <c r="A18" s="7" t="s">
        <v>64</v>
      </c>
      <c r="B18" s="65">
        <v>1</v>
      </c>
      <c r="C18" s="39">
        <f>IF(B29=0, "-", B18/B29)</f>
        <v>4.3859649122807015E-3</v>
      </c>
      <c r="D18" s="65">
        <v>3</v>
      </c>
      <c r="E18" s="21">
        <f>IF(D29=0, "-", D18/D29)</f>
        <v>1.7647058823529412E-2</v>
      </c>
      <c r="F18" s="81">
        <v>4</v>
      </c>
      <c r="G18" s="39">
        <f>IF(F29=0, "-", F18/F29)</f>
        <v>6.993006993006993E-3</v>
      </c>
      <c r="H18" s="65">
        <v>6</v>
      </c>
      <c r="I18" s="21">
        <f>IF(H29=0, "-", H18/H29)</f>
        <v>1.3824884792626729E-2</v>
      </c>
      <c r="J18" s="20">
        <f t="shared" si="0"/>
        <v>-0.66666666666666663</v>
      </c>
      <c r="K18" s="21">
        <f t="shared" si="1"/>
        <v>-0.33333333333333331</v>
      </c>
    </row>
    <row r="19" spans="1:11" x14ac:dyDescent="0.2">
      <c r="A19" s="7" t="s">
        <v>65</v>
      </c>
      <c r="B19" s="65">
        <v>3</v>
      </c>
      <c r="C19" s="39">
        <f>IF(B29=0, "-", B19/B29)</f>
        <v>1.3157894736842105E-2</v>
      </c>
      <c r="D19" s="65">
        <v>0</v>
      </c>
      <c r="E19" s="21">
        <f>IF(D29=0, "-", D19/D29)</f>
        <v>0</v>
      </c>
      <c r="F19" s="81">
        <v>7</v>
      </c>
      <c r="G19" s="39">
        <f>IF(F29=0, "-", F19/F29)</f>
        <v>1.2237762237762238E-2</v>
      </c>
      <c r="H19" s="65">
        <v>0</v>
      </c>
      <c r="I19" s="21">
        <f>IF(H29=0, "-", H19/H29)</f>
        <v>0</v>
      </c>
      <c r="J19" s="20" t="str">
        <f t="shared" si="0"/>
        <v>-</v>
      </c>
      <c r="K19" s="21" t="str">
        <f t="shared" si="1"/>
        <v>-</v>
      </c>
    </row>
    <row r="20" spans="1:11" x14ac:dyDescent="0.2">
      <c r="A20" s="7" t="s">
        <v>70</v>
      </c>
      <c r="B20" s="65">
        <v>7</v>
      </c>
      <c r="C20" s="39">
        <f>IF(B29=0, "-", B20/B29)</f>
        <v>3.0701754385964911E-2</v>
      </c>
      <c r="D20" s="65">
        <v>15</v>
      </c>
      <c r="E20" s="21">
        <f>IF(D29=0, "-", D20/D29)</f>
        <v>8.8235294117647065E-2</v>
      </c>
      <c r="F20" s="81">
        <v>11</v>
      </c>
      <c r="G20" s="39">
        <f>IF(F29=0, "-", F20/F29)</f>
        <v>1.9230769230769232E-2</v>
      </c>
      <c r="H20" s="65">
        <v>16</v>
      </c>
      <c r="I20" s="21">
        <f>IF(H29=0, "-", H20/H29)</f>
        <v>3.6866359447004608E-2</v>
      </c>
      <c r="J20" s="20">
        <f t="shared" si="0"/>
        <v>-0.53333333333333333</v>
      </c>
      <c r="K20" s="21">
        <f t="shared" si="1"/>
        <v>-0.3125</v>
      </c>
    </row>
    <row r="21" spans="1:11" x14ac:dyDescent="0.2">
      <c r="A21" s="7" t="s">
        <v>71</v>
      </c>
      <c r="B21" s="65">
        <v>20</v>
      </c>
      <c r="C21" s="39">
        <f>IF(B29=0, "-", B21/B29)</f>
        <v>8.771929824561403E-2</v>
      </c>
      <c r="D21" s="65">
        <v>8</v>
      </c>
      <c r="E21" s="21">
        <f>IF(D29=0, "-", D21/D29)</f>
        <v>4.7058823529411764E-2</v>
      </c>
      <c r="F21" s="81">
        <v>26</v>
      </c>
      <c r="G21" s="39">
        <f>IF(F29=0, "-", F21/F29)</f>
        <v>4.5454545454545456E-2</v>
      </c>
      <c r="H21" s="65">
        <v>27</v>
      </c>
      <c r="I21" s="21">
        <f>IF(H29=0, "-", H21/H29)</f>
        <v>6.2211981566820278E-2</v>
      </c>
      <c r="J21" s="20">
        <f t="shared" si="0"/>
        <v>1.5</v>
      </c>
      <c r="K21" s="21">
        <f t="shared" si="1"/>
        <v>-3.7037037037037035E-2</v>
      </c>
    </row>
    <row r="22" spans="1:11" x14ac:dyDescent="0.2">
      <c r="A22" s="7" t="s">
        <v>79</v>
      </c>
      <c r="B22" s="65">
        <v>5</v>
      </c>
      <c r="C22" s="39">
        <f>IF(B29=0, "-", B22/B29)</f>
        <v>2.1929824561403508E-2</v>
      </c>
      <c r="D22" s="65">
        <v>1</v>
      </c>
      <c r="E22" s="21">
        <f>IF(D29=0, "-", D22/D29)</f>
        <v>5.8823529411764705E-3</v>
      </c>
      <c r="F22" s="81">
        <v>8</v>
      </c>
      <c r="G22" s="39">
        <f>IF(F29=0, "-", F22/F29)</f>
        <v>1.3986013986013986E-2</v>
      </c>
      <c r="H22" s="65">
        <v>1</v>
      </c>
      <c r="I22" s="21">
        <f>IF(H29=0, "-", H22/H29)</f>
        <v>2.304147465437788E-3</v>
      </c>
      <c r="J22" s="20">
        <f t="shared" si="0"/>
        <v>4</v>
      </c>
      <c r="K22" s="21">
        <f t="shared" si="1"/>
        <v>7</v>
      </c>
    </row>
    <row r="23" spans="1:11" x14ac:dyDescent="0.2">
      <c r="A23" s="7" t="s">
        <v>80</v>
      </c>
      <c r="B23" s="65">
        <v>13</v>
      </c>
      <c r="C23" s="39">
        <f>IF(B29=0, "-", B23/B29)</f>
        <v>5.701754385964912E-2</v>
      </c>
      <c r="D23" s="65">
        <v>11</v>
      </c>
      <c r="E23" s="21">
        <f>IF(D29=0, "-", D23/D29)</f>
        <v>6.4705882352941183E-2</v>
      </c>
      <c r="F23" s="81">
        <v>23</v>
      </c>
      <c r="G23" s="39">
        <f>IF(F29=0, "-", F23/F29)</f>
        <v>4.0209790209790208E-2</v>
      </c>
      <c r="H23" s="65">
        <v>24</v>
      </c>
      <c r="I23" s="21">
        <f>IF(H29=0, "-", H23/H29)</f>
        <v>5.5299539170506916E-2</v>
      </c>
      <c r="J23" s="20">
        <f t="shared" si="0"/>
        <v>0.18181818181818182</v>
      </c>
      <c r="K23" s="21">
        <f t="shared" si="1"/>
        <v>-4.1666666666666664E-2</v>
      </c>
    </row>
    <row r="24" spans="1:11" x14ac:dyDescent="0.2">
      <c r="A24" s="7" t="s">
        <v>86</v>
      </c>
      <c r="B24" s="65">
        <v>3</v>
      </c>
      <c r="C24" s="39">
        <f>IF(B29=0, "-", B24/B29)</f>
        <v>1.3157894736842105E-2</v>
      </c>
      <c r="D24" s="65">
        <v>1</v>
      </c>
      <c r="E24" s="21">
        <f>IF(D29=0, "-", D24/D29)</f>
        <v>5.8823529411764705E-3</v>
      </c>
      <c r="F24" s="81">
        <v>7</v>
      </c>
      <c r="G24" s="39">
        <f>IF(F29=0, "-", F24/F29)</f>
        <v>1.2237762237762238E-2</v>
      </c>
      <c r="H24" s="65">
        <v>2</v>
      </c>
      <c r="I24" s="21">
        <f>IF(H29=0, "-", H24/H29)</f>
        <v>4.608294930875576E-3</v>
      </c>
      <c r="J24" s="20">
        <f t="shared" si="0"/>
        <v>2</v>
      </c>
      <c r="K24" s="21">
        <f t="shared" si="1"/>
        <v>2.5</v>
      </c>
    </row>
    <row r="25" spans="1:11" x14ac:dyDescent="0.2">
      <c r="A25" s="7" t="s">
        <v>87</v>
      </c>
      <c r="B25" s="65">
        <v>3</v>
      </c>
      <c r="C25" s="39">
        <f>IF(B29=0, "-", B25/B29)</f>
        <v>1.3157894736842105E-2</v>
      </c>
      <c r="D25" s="65">
        <v>1</v>
      </c>
      <c r="E25" s="21">
        <f>IF(D29=0, "-", D25/D29)</f>
        <v>5.8823529411764705E-3</v>
      </c>
      <c r="F25" s="81">
        <v>13</v>
      </c>
      <c r="G25" s="39">
        <f>IF(F29=0, "-", F25/F29)</f>
        <v>2.2727272727272728E-2</v>
      </c>
      <c r="H25" s="65">
        <v>4</v>
      </c>
      <c r="I25" s="21">
        <f>IF(H29=0, "-", H25/H29)</f>
        <v>9.2165898617511521E-3</v>
      </c>
      <c r="J25" s="20">
        <f t="shared" si="0"/>
        <v>2</v>
      </c>
      <c r="K25" s="21">
        <f t="shared" si="1"/>
        <v>2.25</v>
      </c>
    </row>
    <row r="26" spans="1:11" x14ac:dyDescent="0.2">
      <c r="A26" s="7" t="s">
        <v>89</v>
      </c>
      <c r="B26" s="65">
        <v>3</v>
      </c>
      <c r="C26" s="39">
        <f>IF(B29=0, "-", B26/B29)</f>
        <v>1.3157894736842105E-2</v>
      </c>
      <c r="D26" s="65">
        <v>10</v>
      </c>
      <c r="E26" s="21">
        <f>IF(D29=0, "-", D26/D29)</f>
        <v>5.8823529411764705E-2</v>
      </c>
      <c r="F26" s="81">
        <v>22</v>
      </c>
      <c r="G26" s="39">
        <f>IF(F29=0, "-", F26/F29)</f>
        <v>3.8461538461538464E-2</v>
      </c>
      <c r="H26" s="65">
        <v>29</v>
      </c>
      <c r="I26" s="21">
        <f>IF(H29=0, "-", H26/H29)</f>
        <v>6.6820276497695855E-2</v>
      </c>
      <c r="J26" s="20">
        <f t="shared" si="0"/>
        <v>-0.7</v>
      </c>
      <c r="K26" s="21">
        <f t="shared" si="1"/>
        <v>-0.2413793103448276</v>
      </c>
    </row>
    <row r="27" spans="1:11" x14ac:dyDescent="0.2">
      <c r="A27" s="7" t="s">
        <v>90</v>
      </c>
      <c r="B27" s="65">
        <v>3</v>
      </c>
      <c r="C27" s="39">
        <f>IF(B29=0, "-", B27/B29)</f>
        <v>1.3157894736842105E-2</v>
      </c>
      <c r="D27" s="65">
        <v>3</v>
      </c>
      <c r="E27" s="21">
        <f>IF(D29=0, "-", D27/D29)</f>
        <v>1.7647058823529412E-2</v>
      </c>
      <c r="F27" s="81">
        <v>7</v>
      </c>
      <c r="G27" s="39">
        <f>IF(F29=0, "-", F27/F29)</f>
        <v>1.2237762237762238E-2</v>
      </c>
      <c r="H27" s="65">
        <v>7</v>
      </c>
      <c r="I27" s="21">
        <f>IF(H29=0, "-", H27/H29)</f>
        <v>1.6129032258064516E-2</v>
      </c>
      <c r="J27" s="20">
        <f t="shared" si="0"/>
        <v>0</v>
      </c>
      <c r="K27" s="21">
        <f t="shared" si="1"/>
        <v>0</v>
      </c>
    </row>
    <row r="28" spans="1:11" x14ac:dyDescent="0.2">
      <c r="A28" s="2"/>
      <c r="B28" s="68"/>
      <c r="C28" s="33"/>
      <c r="D28" s="68"/>
      <c r="E28" s="6"/>
      <c r="F28" s="82"/>
      <c r="G28" s="33"/>
      <c r="H28" s="68"/>
      <c r="I28" s="6"/>
      <c r="J28" s="5"/>
      <c r="K28" s="6"/>
    </row>
    <row r="29" spans="1:11" s="43" customFormat="1" x14ac:dyDescent="0.2">
      <c r="A29" s="162" t="s">
        <v>573</v>
      </c>
      <c r="B29" s="71">
        <f>SUM(B7:B28)</f>
        <v>228</v>
      </c>
      <c r="C29" s="40">
        <v>1</v>
      </c>
      <c r="D29" s="71">
        <f>SUM(D7:D28)</f>
        <v>170</v>
      </c>
      <c r="E29" s="41">
        <v>1</v>
      </c>
      <c r="F29" s="77">
        <f>SUM(F7:F28)</f>
        <v>572</v>
      </c>
      <c r="G29" s="42">
        <v>1</v>
      </c>
      <c r="H29" s="71">
        <f>SUM(H7:H28)</f>
        <v>434</v>
      </c>
      <c r="I29" s="41">
        <v>1</v>
      </c>
      <c r="J29" s="37">
        <f>IF(D29=0, "-", (B29-D29)/D29)</f>
        <v>0.3411764705882353</v>
      </c>
      <c r="K29" s="38">
        <f>IF(H29=0, "-", (F29-H29)/H29)</f>
        <v>0.31797235023041476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23"/>
  <sheetViews>
    <sheetView tabSelected="1" workbookViewId="0">
      <selection activeCell="M1" sqref="M1"/>
    </sheetView>
  </sheetViews>
  <sheetFormatPr defaultRowHeight="12.75" x14ac:dyDescent="0.2"/>
  <cols>
    <col min="1" max="1" width="30.7109375" customWidth="1"/>
    <col min="6" max="6" width="1.7109375" customWidth="1"/>
  </cols>
  <sheetData>
    <row r="1" spans="1:10" s="52" customFormat="1" ht="20.25" x14ac:dyDescent="0.3">
      <c r="A1" s="4" t="s">
        <v>10</v>
      </c>
      <c r="B1" s="198" t="s">
        <v>21</v>
      </c>
      <c r="C1" s="199"/>
      <c r="D1" s="199"/>
      <c r="E1" s="199"/>
      <c r="F1" s="199"/>
      <c r="G1" s="199"/>
      <c r="H1" s="199"/>
      <c r="I1" s="199"/>
      <c r="J1" s="199"/>
    </row>
    <row r="2" spans="1:10" s="52" customFormat="1" ht="20.25" x14ac:dyDescent="0.3">
      <c r="A2" s="4" t="s">
        <v>102</v>
      </c>
      <c r="B2" s="202" t="s">
        <v>92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7"/>
      <c r="B6" s="86"/>
      <c r="C6" s="87"/>
      <c r="D6" s="86"/>
      <c r="E6" s="87"/>
      <c r="F6" s="88"/>
      <c r="G6" s="86"/>
      <c r="H6" s="87"/>
      <c r="I6" s="35"/>
      <c r="J6" s="36"/>
    </row>
    <row r="7" spans="1:10" s="139" customFormat="1" x14ac:dyDescent="0.2">
      <c r="A7" s="159" t="s">
        <v>31</v>
      </c>
      <c r="B7" s="65"/>
      <c r="C7" s="66"/>
      <c r="D7" s="65"/>
      <c r="E7" s="66"/>
      <c r="F7" s="67"/>
      <c r="G7" s="65"/>
      <c r="H7" s="66"/>
      <c r="I7" s="20"/>
      <c r="J7" s="21"/>
    </row>
    <row r="8" spans="1:10" x14ac:dyDescent="0.2">
      <c r="A8" s="177" t="s">
        <v>294</v>
      </c>
      <c r="B8" s="143">
        <v>0</v>
      </c>
      <c r="C8" s="144">
        <v>0</v>
      </c>
      <c r="D8" s="143">
        <v>1</v>
      </c>
      <c r="E8" s="144">
        <v>0</v>
      </c>
      <c r="F8" s="145"/>
      <c r="G8" s="143">
        <f>B8-C8</f>
        <v>0</v>
      </c>
      <c r="H8" s="144">
        <f>D8-E8</f>
        <v>1</v>
      </c>
      <c r="I8" s="151" t="str">
        <f>IF(C8=0, "-", IF(G8/C8&lt;10, G8/C8, "&gt;999%"))</f>
        <v>-</v>
      </c>
      <c r="J8" s="152" t="str">
        <f>IF(E8=0, "-", IF(H8/E8&lt;10, H8/E8, "&gt;999%"))</f>
        <v>-</v>
      </c>
    </row>
    <row r="9" spans="1:10" x14ac:dyDescent="0.2">
      <c r="A9" s="158" t="s">
        <v>244</v>
      </c>
      <c r="B9" s="65">
        <v>2</v>
      </c>
      <c r="C9" s="66">
        <v>1</v>
      </c>
      <c r="D9" s="65">
        <v>4</v>
      </c>
      <c r="E9" s="66">
        <v>5</v>
      </c>
      <c r="F9" s="67"/>
      <c r="G9" s="65">
        <f>B9-C9</f>
        <v>1</v>
      </c>
      <c r="H9" s="66">
        <f>D9-E9</f>
        <v>-1</v>
      </c>
      <c r="I9" s="20">
        <f>IF(C9=0, "-", IF(G9/C9&lt;10, G9/C9, "&gt;999%"))</f>
        <v>1</v>
      </c>
      <c r="J9" s="21">
        <f>IF(E9=0, "-", IF(H9/E9&lt;10, H9/E9, "&gt;999%"))</f>
        <v>-0.2</v>
      </c>
    </row>
    <row r="10" spans="1:10" x14ac:dyDescent="0.2">
      <c r="A10" s="158" t="s">
        <v>207</v>
      </c>
      <c r="B10" s="65">
        <v>0</v>
      </c>
      <c r="C10" s="66">
        <v>1</v>
      </c>
      <c r="D10" s="65">
        <v>4</v>
      </c>
      <c r="E10" s="66">
        <v>4</v>
      </c>
      <c r="F10" s="67"/>
      <c r="G10" s="65">
        <f>B10-C10</f>
        <v>-1</v>
      </c>
      <c r="H10" s="66">
        <f>D10-E10</f>
        <v>0</v>
      </c>
      <c r="I10" s="20">
        <f>IF(C10=0, "-", IF(G10/C10&lt;10, G10/C10, "&gt;999%"))</f>
        <v>-1</v>
      </c>
      <c r="J10" s="21">
        <f>IF(E10=0, "-", IF(H10/E10&lt;10, H10/E10, "&gt;999%"))</f>
        <v>0</v>
      </c>
    </row>
    <row r="11" spans="1:10" x14ac:dyDescent="0.2">
      <c r="A11" s="158" t="s">
        <v>378</v>
      </c>
      <c r="B11" s="65">
        <v>1</v>
      </c>
      <c r="C11" s="66">
        <v>2</v>
      </c>
      <c r="D11" s="65">
        <v>1</v>
      </c>
      <c r="E11" s="66">
        <v>7</v>
      </c>
      <c r="F11" s="67"/>
      <c r="G11" s="65">
        <f>B11-C11</f>
        <v>-1</v>
      </c>
      <c r="H11" s="66">
        <f>D11-E11</f>
        <v>-6</v>
      </c>
      <c r="I11" s="20">
        <f>IF(C11=0, "-", IF(G11/C11&lt;10, G11/C11, "&gt;999%"))</f>
        <v>-0.5</v>
      </c>
      <c r="J11" s="21">
        <f>IF(E11=0, "-", IF(H11/E11&lt;10, H11/E11, "&gt;999%"))</f>
        <v>-0.8571428571428571</v>
      </c>
    </row>
    <row r="12" spans="1:10" s="160" customFormat="1" x14ac:dyDescent="0.2">
      <c r="A12" s="178" t="s">
        <v>581</v>
      </c>
      <c r="B12" s="71">
        <v>3</v>
      </c>
      <c r="C12" s="72">
        <v>4</v>
      </c>
      <c r="D12" s="71">
        <v>10</v>
      </c>
      <c r="E12" s="72">
        <v>16</v>
      </c>
      <c r="F12" s="73"/>
      <c r="G12" s="71">
        <f>B12-C12</f>
        <v>-1</v>
      </c>
      <c r="H12" s="72">
        <f>D12-E12</f>
        <v>-6</v>
      </c>
      <c r="I12" s="37">
        <f>IF(C12=0, "-", IF(G12/C12&lt;10, G12/C12, "&gt;999%"))</f>
        <v>-0.25</v>
      </c>
      <c r="J12" s="38">
        <f>IF(E12=0, "-", IF(H12/E12&lt;10, H12/E12, "&gt;999%"))</f>
        <v>-0.375</v>
      </c>
    </row>
    <row r="13" spans="1:10" x14ac:dyDescent="0.2">
      <c r="A13" s="177"/>
      <c r="B13" s="143"/>
      <c r="C13" s="144"/>
      <c r="D13" s="143"/>
      <c r="E13" s="144"/>
      <c r="F13" s="145"/>
      <c r="G13" s="143"/>
      <c r="H13" s="144"/>
      <c r="I13" s="151"/>
      <c r="J13" s="152"/>
    </row>
    <row r="14" spans="1:10" s="139" customFormat="1" x14ac:dyDescent="0.2">
      <c r="A14" s="159" t="s">
        <v>32</v>
      </c>
      <c r="B14" s="65"/>
      <c r="C14" s="66"/>
      <c r="D14" s="65"/>
      <c r="E14" s="66"/>
      <c r="F14" s="67"/>
      <c r="G14" s="65"/>
      <c r="H14" s="66"/>
      <c r="I14" s="20"/>
      <c r="J14" s="21"/>
    </row>
    <row r="15" spans="1:10" x14ac:dyDescent="0.2">
      <c r="A15" s="158" t="s">
        <v>307</v>
      </c>
      <c r="B15" s="65">
        <v>0</v>
      </c>
      <c r="C15" s="66">
        <v>0</v>
      </c>
      <c r="D15" s="65">
        <v>3</v>
      </c>
      <c r="E15" s="66">
        <v>2</v>
      </c>
      <c r="F15" s="67"/>
      <c r="G15" s="65">
        <f>B15-C15</f>
        <v>0</v>
      </c>
      <c r="H15" s="66">
        <f>D15-E15</f>
        <v>1</v>
      </c>
      <c r="I15" s="20" t="str">
        <f>IF(C15=0, "-", IF(G15/C15&lt;10, G15/C15, "&gt;999%"))</f>
        <v>-</v>
      </c>
      <c r="J15" s="21">
        <f>IF(E15=0, "-", IF(H15/E15&lt;10, H15/E15, "&gt;999%"))</f>
        <v>0.5</v>
      </c>
    </row>
    <row r="16" spans="1:10" x14ac:dyDescent="0.2">
      <c r="A16" s="158" t="s">
        <v>434</v>
      </c>
      <c r="B16" s="65">
        <v>1</v>
      </c>
      <c r="C16" s="66">
        <v>0</v>
      </c>
      <c r="D16" s="65">
        <v>1</v>
      </c>
      <c r="E16" s="66">
        <v>0</v>
      </c>
      <c r="F16" s="67"/>
      <c r="G16" s="65">
        <f>B16-C16</f>
        <v>1</v>
      </c>
      <c r="H16" s="66">
        <f>D16-E16</f>
        <v>1</v>
      </c>
      <c r="I16" s="20" t="str">
        <f>IF(C16=0, "-", IF(G16/C16&lt;10, G16/C16, "&gt;999%"))</f>
        <v>-</v>
      </c>
      <c r="J16" s="21" t="str">
        <f>IF(E16=0, "-", IF(H16/E16&lt;10, H16/E16, "&gt;999%"))</f>
        <v>-</v>
      </c>
    </row>
    <row r="17" spans="1:10" s="160" customFormat="1" x14ac:dyDescent="0.2">
      <c r="A17" s="178" t="s">
        <v>582</v>
      </c>
      <c r="B17" s="71">
        <v>1</v>
      </c>
      <c r="C17" s="72">
        <v>0</v>
      </c>
      <c r="D17" s="71">
        <v>4</v>
      </c>
      <c r="E17" s="72">
        <v>2</v>
      </c>
      <c r="F17" s="73"/>
      <c r="G17" s="71">
        <f>B17-C17</f>
        <v>1</v>
      </c>
      <c r="H17" s="72">
        <f>D17-E17</f>
        <v>2</v>
      </c>
      <c r="I17" s="37" t="str">
        <f>IF(C17=0, "-", IF(G17/C17&lt;10, G17/C17, "&gt;999%"))</f>
        <v>-</v>
      </c>
      <c r="J17" s="38">
        <f>IF(E17=0, "-", IF(H17/E17&lt;10, H17/E17, "&gt;999%"))</f>
        <v>1</v>
      </c>
    </row>
    <row r="18" spans="1:10" x14ac:dyDescent="0.2">
      <c r="A18" s="177"/>
      <c r="B18" s="143"/>
      <c r="C18" s="144"/>
      <c r="D18" s="143"/>
      <c r="E18" s="144"/>
      <c r="F18" s="145"/>
      <c r="G18" s="143"/>
      <c r="H18" s="144"/>
      <c r="I18" s="151"/>
      <c r="J18" s="152"/>
    </row>
    <row r="19" spans="1:10" s="139" customFormat="1" x14ac:dyDescent="0.2">
      <c r="A19" s="159" t="s">
        <v>33</v>
      </c>
      <c r="B19" s="65"/>
      <c r="C19" s="66"/>
      <c r="D19" s="65"/>
      <c r="E19" s="66"/>
      <c r="F19" s="67"/>
      <c r="G19" s="65"/>
      <c r="H19" s="66"/>
      <c r="I19" s="20"/>
      <c r="J19" s="21"/>
    </row>
    <row r="20" spans="1:10" x14ac:dyDescent="0.2">
      <c r="A20" s="158" t="s">
        <v>204</v>
      </c>
      <c r="B20" s="65">
        <v>2</v>
      </c>
      <c r="C20" s="66">
        <v>1</v>
      </c>
      <c r="D20" s="65">
        <v>9</v>
      </c>
      <c r="E20" s="66">
        <v>11</v>
      </c>
      <c r="F20" s="67"/>
      <c r="G20" s="65">
        <f t="shared" ref="G20:G37" si="0">B20-C20</f>
        <v>1</v>
      </c>
      <c r="H20" s="66">
        <f t="shared" ref="H20:H37" si="1">D20-E20</f>
        <v>-2</v>
      </c>
      <c r="I20" s="20">
        <f t="shared" ref="I20:I37" si="2">IF(C20=0, "-", IF(G20/C20&lt;10, G20/C20, "&gt;999%"))</f>
        <v>1</v>
      </c>
      <c r="J20" s="21">
        <f t="shared" ref="J20:J37" si="3">IF(E20=0, "-", IF(H20/E20&lt;10, H20/E20, "&gt;999%"))</f>
        <v>-0.18181818181818182</v>
      </c>
    </row>
    <row r="21" spans="1:10" x14ac:dyDescent="0.2">
      <c r="A21" s="158" t="s">
        <v>225</v>
      </c>
      <c r="B21" s="65">
        <v>1</v>
      </c>
      <c r="C21" s="66">
        <v>1</v>
      </c>
      <c r="D21" s="65">
        <v>5</v>
      </c>
      <c r="E21" s="66">
        <v>12</v>
      </c>
      <c r="F21" s="67"/>
      <c r="G21" s="65">
        <f t="shared" si="0"/>
        <v>0</v>
      </c>
      <c r="H21" s="66">
        <f t="shared" si="1"/>
        <v>-7</v>
      </c>
      <c r="I21" s="20">
        <f t="shared" si="2"/>
        <v>0</v>
      </c>
      <c r="J21" s="21">
        <f t="shared" si="3"/>
        <v>-0.58333333333333337</v>
      </c>
    </row>
    <row r="22" spans="1:10" x14ac:dyDescent="0.2">
      <c r="A22" s="158" t="s">
        <v>285</v>
      </c>
      <c r="B22" s="65">
        <v>0</v>
      </c>
      <c r="C22" s="66">
        <v>3</v>
      </c>
      <c r="D22" s="65">
        <v>1</v>
      </c>
      <c r="E22" s="66">
        <v>5</v>
      </c>
      <c r="F22" s="67"/>
      <c r="G22" s="65">
        <f t="shared" si="0"/>
        <v>-3</v>
      </c>
      <c r="H22" s="66">
        <f t="shared" si="1"/>
        <v>-4</v>
      </c>
      <c r="I22" s="20">
        <f t="shared" si="2"/>
        <v>-1</v>
      </c>
      <c r="J22" s="21">
        <f t="shared" si="3"/>
        <v>-0.8</v>
      </c>
    </row>
    <row r="23" spans="1:10" x14ac:dyDescent="0.2">
      <c r="A23" s="158" t="s">
        <v>245</v>
      </c>
      <c r="B23" s="65">
        <v>6</v>
      </c>
      <c r="C23" s="66">
        <v>0</v>
      </c>
      <c r="D23" s="65">
        <v>14</v>
      </c>
      <c r="E23" s="66">
        <v>3</v>
      </c>
      <c r="F23" s="67"/>
      <c r="G23" s="65">
        <f t="shared" si="0"/>
        <v>6</v>
      </c>
      <c r="H23" s="66">
        <f t="shared" si="1"/>
        <v>11</v>
      </c>
      <c r="I23" s="20" t="str">
        <f t="shared" si="2"/>
        <v>-</v>
      </c>
      <c r="J23" s="21">
        <f t="shared" si="3"/>
        <v>3.6666666666666665</v>
      </c>
    </row>
    <row r="24" spans="1:10" x14ac:dyDescent="0.2">
      <c r="A24" s="158" t="s">
        <v>295</v>
      </c>
      <c r="B24" s="65">
        <v>1</v>
      </c>
      <c r="C24" s="66">
        <v>0</v>
      </c>
      <c r="D24" s="65">
        <v>1</v>
      </c>
      <c r="E24" s="66">
        <v>0</v>
      </c>
      <c r="F24" s="67"/>
      <c r="G24" s="65">
        <f t="shared" si="0"/>
        <v>1</v>
      </c>
      <c r="H24" s="66">
        <f t="shared" si="1"/>
        <v>1</v>
      </c>
      <c r="I24" s="20" t="str">
        <f t="shared" si="2"/>
        <v>-</v>
      </c>
      <c r="J24" s="21" t="str">
        <f t="shared" si="3"/>
        <v>-</v>
      </c>
    </row>
    <row r="25" spans="1:10" x14ac:dyDescent="0.2">
      <c r="A25" s="158" t="s">
        <v>246</v>
      </c>
      <c r="B25" s="65">
        <v>3</v>
      </c>
      <c r="C25" s="66">
        <v>0</v>
      </c>
      <c r="D25" s="65">
        <v>7</v>
      </c>
      <c r="E25" s="66">
        <v>13</v>
      </c>
      <c r="F25" s="67"/>
      <c r="G25" s="65">
        <f t="shared" si="0"/>
        <v>3</v>
      </c>
      <c r="H25" s="66">
        <f t="shared" si="1"/>
        <v>-6</v>
      </c>
      <c r="I25" s="20" t="str">
        <f t="shared" si="2"/>
        <v>-</v>
      </c>
      <c r="J25" s="21">
        <f t="shared" si="3"/>
        <v>-0.46153846153846156</v>
      </c>
    </row>
    <row r="26" spans="1:10" x14ac:dyDescent="0.2">
      <c r="A26" s="158" t="s">
        <v>258</v>
      </c>
      <c r="B26" s="65">
        <v>2</v>
      </c>
      <c r="C26" s="66">
        <v>1</v>
      </c>
      <c r="D26" s="65">
        <v>4</v>
      </c>
      <c r="E26" s="66">
        <v>2</v>
      </c>
      <c r="F26" s="67"/>
      <c r="G26" s="65">
        <f t="shared" si="0"/>
        <v>1</v>
      </c>
      <c r="H26" s="66">
        <f t="shared" si="1"/>
        <v>2</v>
      </c>
      <c r="I26" s="20">
        <f t="shared" si="2"/>
        <v>1</v>
      </c>
      <c r="J26" s="21">
        <f t="shared" si="3"/>
        <v>1</v>
      </c>
    </row>
    <row r="27" spans="1:10" x14ac:dyDescent="0.2">
      <c r="A27" s="158" t="s">
        <v>259</v>
      </c>
      <c r="B27" s="65">
        <v>0</v>
      </c>
      <c r="C27" s="66">
        <v>1</v>
      </c>
      <c r="D27" s="65">
        <v>0</v>
      </c>
      <c r="E27" s="66">
        <v>1</v>
      </c>
      <c r="F27" s="67"/>
      <c r="G27" s="65">
        <f t="shared" si="0"/>
        <v>-1</v>
      </c>
      <c r="H27" s="66">
        <f t="shared" si="1"/>
        <v>-1</v>
      </c>
      <c r="I27" s="20">
        <f t="shared" si="2"/>
        <v>-1</v>
      </c>
      <c r="J27" s="21">
        <f t="shared" si="3"/>
        <v>-1</v>
      </c>
    </row>
    <row r="28" spans="1:10" x14ac:dyDescent="0.2">
      <c r="A28" s="158" t="s">
        <v>267</v>
      </c>
      <c r="B28" s="65">
        <v>1</v>
      </c>
      <c r="C28" s="66">
        <v>0</v>
      </c>
      <c r="D28" s="65">
        <v>1</v>
      </c>
      <c r="E28" s="66">
        <v>0</v>
      </c>
      <c r="F28" s="67"/>
      <c r="G28" s="65">
        <f t="shared" si="0"/>
        <v>1</v>
      </c>
      <c r="H28" s="66">
        <f t="shared" si="1"/>
        <v>1</v>
      </c>
      <c r="I28" s="20" t="str">
        <f t="shared" si="2"/>
        <v>-</v>
      </c>
      <c r="J28" s="21" t="str">
        <f t="shared" si="3"/>
        <v>-</v>
      </c>
    </row>
    <row r="29" spans="1:10" x14ac:dyDescent="0.2">
      <c r="A29" s="158" t="s">
        <v>415</v>
      </c>
      <c r="B29" s="65">
        <v>1</v>
      </c>
      <c r="C29" s="66">
        <v>0</v>
      </c>
      <c r="D29" s="65">
        <v>4</v>
      </c>
      <c r="E29" s="66">
        <v>0</v>
      </c>
      <c r="F29" s="67"/>
      <c r="G29" s="65">
        <f t="shared" si="0"/>
        <v>1</v>
      </c>
      <c r="H29" s="66">
        <f t="shared" si="1"/>
        <v>4</v>
      </c>
      <c r="I29" s="20" t="str">
        <f t="shared" si="2"/>
        <v>-</v>
      </c>
      <c r="J29" s="21" t="str">
        <f t="shared" si="3"/>
        <v>-</v>
      </c>
    </row>
    <row r="30" spans="1:10" x14ac:dyDescent="0.2">
      <c r="A30" s="158" t="s">
        <v>348</v>
      </c>
      <c r="B30" s="65">
        <v>1</v>
      </c>
      <c r="C30" s="66">
        <v>2</v>
      </c>
      <c r="D30" s="65">
        <v>12</v>
      </c>
      <c r="E30" s="66">
        <v>12</v>
      </c>
      <c r="F30" s="67"/>
      <c r="G30" s="65">
        <f t="shared" si="0"/>
        <v>-1</v>
      </c>
      <c r="H30" s="66">
        <f t="shared" si="1"/>
        <v>0</v>
      </c>
      <c r="I30" s="20">
        <f t="shared" si="2"/>
        <v>-0.5</v>
      </c>
      <c r="J30" s="21">
        <f t="shared" si="3"/>
        <v>0</v>
      </c>
    </row>
    <row r="31" spans="1:10" x14ac:dyDescent="0.2">
      <c r="A31" s="158" t="s">
        <v>349</v>
      </c>
      <c r="B31" s="65">
        <v>41</v>
      </c>
      <c r="C31" s="66">
        <v>10</v>
      </c>
      <c r="D31" s="65">
        <v>73</v>
      </c>
      <c r="E31" s="66">
        <v>27</v>
      </c>
      <c r="F31" s="67"/>
      <c r="G31" s="65">
        <f t="shared" si="0"/>
        <v>31</v>
      </c>
      <c r="H31" s="66">
        <f t="shared" si="1"/>
        <v>46</v>
      </c>
      <c r="I31" s="20">
        <f t="shared" si="2"/>
        <v>3.1</v>
      </c>
      <c r="J31" s="21">
        <f t="shared" si="3"/>
        <v>1.7037037037037037</v>
      </c>
    </row>
    <row r="32" spans="1:10" x14ac:dyDescent="0.2">
      <c r="A32" s="158" t="s">
        <v>379</v>
      </c>
      <c r="B32" s="65">
        <v>10</v>
      </c>
      <c r="C32" s="66">
        <v>4</v>
      </c>
      <c r="D32" s="65">
        <v>33</v>
      </c>
      <c r="E32" s="66">
        <v>21</v>
      </c>
      <c r="F32" s="67"/>
      <c r="G32" s="65">
        <f t="shared" si="0"/>
        <v>6</v>
      </c>
      <c r="H32" s="66">
        <f t="shared" si="1"/>
        <v>12</v>
      </c>
      <c r="I32" s="20">
        <f t="shared" si="2"/>
        <v>1.5</v>
      </c>
      <c r="J32" s="21">
        <f t="shared" si="3"/>
        <v>0.5714285714285714</v>
      </c>
    </row>
    <row r="33" spans="1:10" x14ac:dyDescent="0.2">
      <c r="A33" s="158" t="s">
        <v>416</v>
      </c>
      <c r="B33" s="65">
        <v>6</v>
      </c>
      <c r="C33" s="66">
        <v>1</v>
      </c>
      <c r="D33" s="65">
        <v>18</v>
      </c>
      <c r="E33" s="66">
        <v>13</v>
      </c>
      <c r="F33" s="67"/>
      <c r="G33" s="65">
        <f t="shared" si="0"/>
        <v>5</v>
      </c>
      <c r="H33" s="66">
        <f t="shared" si="1"/>
        <v>5</v>
      </c>
      <c r="I33" s="20">
        <f t="shared" si="2"/>
        <v>5</v>
      </c>
      <c r="J33" s="21">
        <f t="shared" si="3"/>
        <v>0.38461538461538464</v>
      </c>
    </row>
    <row r="34" spans="1:10" x14ac:dyDescent="0.2">
      <c r="A34" s="158" t="s">
        <v>435</v>
      </c>
      <c r="B34" s="65">
        <v>1</v>
      </c>
      <c r="C34" s="66">
        <v>0</v>
      </c>
      <c r="D34" s="65">
        <v>1</v>
      </c>
      <c r="E34" s="66">
        <v>1</v>
      </c>
      <c r="F34" s="67"/>
      <c r="G34" s="65">
        <f t="shared" si="0"/>
        <v>1</v>
      </c>
      <c r="H34" s="66">
        <f t="shared" si="1"/>
        <v>0</v>
      </c>
      <c r="I34" s="20" t="str">
        <f t="shared" si="2"/>
        <v>-</v>
      </c>
      <c r="J34" s="21">
        <f t="shared" si="3"/>
        <v>0</v>
      </c>
    </row>
    <row r="35" spans="1:10" x14ac:dyDescent="0.2">
      <c r="A35" s="158" t="s">
        <v>308</v>
      </c>
      <c r="B35" s="65">
        <v>1</v>
      </c>
      <c r="C35" s="66">
        <v>0</v>
      </c>
      <c r="D35" s="65">
        <v>2</v>
      </c>
      <c r="E35" s="66">
        <v>0</v>
      </c>
      <c r="F35" s="67"/>
      <c r="G35" s="65">
        <f t="shared" si="0"/>
        <v>1</v>
      </c>
      <c r="H35" s="66">
        <f t="shared" si="1"/>
        <v>2</v>
      </c>
      <c r="I35" s="20" t="str">
        <f t="shared" si="2"/>
        <v>-</v>
      </c>
      <c r="J35" s="21" t="str">
        <f t="shared" si="3"/>
        <v>-</v>
      </c>
    </row>
    <row r="36" spans="1:10" x14ac:dyDescent="0.2">
      <c r="A36" s="158" t="s">
        <v>296</v>
      </c>
      <c r="B36" s="65">
        <v>0</v>
      </c>
      <c r="C36" s="66">
        <v>0</v>
      </c>
      <c r="D36" s="65">
        <v>0</v>
      </c>
      <c r="E36" s="66">
        <v>1</v>
      </c>
      <c r="F36" s="67"/>
      <c r="G36" s="65">
        <f t="shared" si="0"/>
        <v>0</v>
      </c>
      <c r="H36" s="66">
        <f t="shared" si="1"/>
        <v>-1</v>
      </c>
      <c r="I36" s="20" t="str">
        <f t="shared" si="2"/>
        <v>-</v>
      </c>
      <c r="J36" s="21">
        <f t="shared" si="3"/>
        <v>-1</v>
      </c>
    </row>
    <row r="37" spans="1:10" s="160" customFormat="1" x14ac:dyDescent="0.2">
      <c r="A37" s="178" t="s">
        <v>583</v>
      </c>
      <c r="B37" s="71">
        <v>77</v>
      </c>
      <c r="C37" s="72">
        <v>24</v>
      </c>
      <c r="D37" s="71">
        <v>185</v>
      </c>
      <c r="E37" s="72">
        <v>122</v>
      </c>
      <c r="F37" s="73"/>
      <c r="G37" s="71">
        <f t="shared" si="0"/>
        <v>53</v>
      </c>
      <c r="H37" s="72">
        <f t="shared" si="1"/>
        <v>63</v>
      </c>
      <c r="I37" s="37">
        <f t="shared" si="2"/>
        <v>2.2083333333333335</v>
      </c>
      <c r="J37" s="38">
        <f t="shared" si="3"/>
        <v>0.51639344262295084</v>
      </c>
    </row>
    <row r="38" spans="1:10" x14ac:dyDescent="0.2">
      <c r="A38" s="177"/>
      <c r="B38" s="143"/>
      <c r="C38" s="144"/>
      <c r="D38" s="143"/>
      <c r="E38" s="144"/>
      <c r="F38" s="145"/>
      <c r="G38" s="143"/>
      <c r="H38" s="144"/>
      <c r="I38" s="151"/>
      <c r="J38" s="152"/>
    </row>
    <row r="39" spans="1:10" s="139" customFormat="1" x14ac:dyDescent="0.2">
      <c r="A39" s="159" t="s">
        <v>34</v>
      </c>
      <c r="B39" s="65"/>
      <c r="C39" s="66"/>
      <c r="D39" s="65"/>
      <c r="E39" s="66"/>
      <c r="F39" s="67"/>
      <c r="G39" s="65"/>
      <c r="H39" s="66"/>
      <c r="I39" s="20"/>
      <c r="J39" s="21"/>
    </row>
    <row r="40" spans="1:10" x14ac:dyDescent="0.2">
      <c r="A40" s="158" t="s">
        <v>436</v>
      </c>
      <c r="B40" s="65">
        <v>1</v>
      </c>
      <c r="C40" s="66">
        <v>0</v>
      </c>
      <c r="D40" s="65">
        <v>2</v>
      </c>
      <c r="E40" s="66">
        <v>0</v>
      </c>
      <c r="F40" s="67"/>
      <c r="G40" s="65">
        <f>B40-C40</f>
        <v>1</v>
      </c>
      <c r="H40" s="66">
        <f>D40-E40</f>
        <v>2</v>
      </c>
      <c r="I40" s="20" t="str">
        <f>IF(C40=0, "-", IF(G40/C40&lt;10, G40/C40, "&gt;999%"))</f>
        <v>-</v>
      </c>
      <c r="J40" s="21" t="str">
        <f>IF(E40=0, "-", IF(H40/E40&lt;10, H40/E40, "&gt;999%"))</f>
        <v>-</v>
      </c>
    </row>
    <row r="41" spans="1:10" x14ac:dyDescent="0.2">
      <c r="A41" s="158" t="s">
        <v>309</v>
      </c>
      <c r="B41" s="65">
        <v>0</v>
      </c>
      <c r="C41" s="66">
        <v>0</v>
      </c>
      <c r="D41" s="65">
        <v>2</v>
      </c>
      <c r="E41" s="66">
        <v>2</v>
      </c>
      <c r="F41" s="67"/>
      <c r="G41" s="65">
        <f>B41-C41</f>
        <v>0</v>
      </c>
      <c r="H41" s="66">
        <f>D41-E41</f>
        <v>0</v>
      </c>
      <c r="I41" s="20" t="str">
        <f>IF(C41=0, "-", IF(G41/C41&lt;10, G41/C41, "&gt;999%"))</f>
        <v>-</v>
      </c>
      <c r="J41" s="21">
        <f>IF(E41=0, "-", IF(H41/E41&lt;10, H41/E41, "&gt;999%"))</f>
        <v>0</v>
      </c>
    </row>
    <row r="42" spans="1:10" s="160" customFormat="1" x14ac:dyDescent="0.2">
      <c r="A42" s="178" t="s">
        <v>584</v>
      </c>
      <c r="B42" s="71">
        <v>1</v>
      </c>
      <c r="C42" s="72">
        <v>0</v>
      </c>
      <c r="D42" s="71">
        <v>4</v>
      </c>
      <c r="E42" s="72">
        <v>2</v>
      </c>
      <c r="F42" s="73"/>
      <c r="G42" s="71">
        <f>B42-C42</f>
        <v>1</v>
      </c>
      <c r="H42" s="72">
        <f>D42-E42</f>
        <v>2</v>
      </c>
      <c r="I42" s="37" t="str">
        <f>IF(C42=0, "-", IF(G42/C42&lt;10, G42/C42, "&gt;999%"))</f>
        <v>-</v>
      </c>
      <c r="J42" s="38">
        <f>IF(E42=0, "-", IF(H42/E42&lt;10, H42/E42, "&gt;999%"))</f>
        <v>1</v>
      </c>
    </row>
    <row r="43" spans="1:10" x14ac:dyDescent="0.2">
      <c r="A43" s="177"/>
      <c r="B43" s="143"/>
      <c r="C43" s="144"/>
      <c r="D43" s="143"/>
      <c r="E43" s="144"/>
      <c r="F43" s="145"/>
      <c r="G43" s="143"/>
      <c r="H43" s="144"/>
      <c r="I43" s="151"/>
      <c r="J43" s="152"/>
    </row>
    <row r="44" spans="1:10" s="139" customFormat="1" x14ac:dyDescent="0.2">
      <c r="A44" s="159" t="s">
        <v>35</v>
      </c>
      <c r="B44" s="65"/>
      <c r="C44" s="66"/>
      <c r="D44" s="65"/>
      <c r="E44" s="66"/>
      <c r="F44" s="67"/>
      <c r="G44" s="65"/>
      <c r="H44" s="66"/>
      <c r="I44" s="20"/>
      <c r="J44" s="21"/>
    </row>
    <row r="45" spans="1:10" x14ac:dyDescent="0.2">
      <c r="A45" s="158" t="s">
        <v>226</v>
      </c>
      <c r="B45" s="65">
        <v>17</v>
      </c>
      <c r="C45" s="66">
        <v>4</v>
      </c>
      <c r="D45" s="65">
        <v>35</v>
      </c>
      <c r="E45" s="66">
        <v>15</v>
      </c>
      <c r="F45" s="67"/>
      <c r="G45" s="65">
        <f t="shared" ref="G45:G62" si="4">B45-C45</f>
        <v>13</v>
      </c>
      <c r="H45" s="66">
        <f t="shared" ref="H45:H62" si="5">D45-E45</f>
        <v>20</v>
      </c>
      <c r="I45" s="20">
        <f t="shared" ref="I45:I62" si="6">IF(C45=0, "-", IF(G45/C45&lt;10, G45/C45, "&gt;999%"))</f>
        <v>3.25</v>
      </c>
      <c r="J45" s="21">
        <f t="shared" ref="J45:J62" si="7">IF(E45=0, "-", IF(H45/E45&lt;10, H45/E45, "&gt;999%"))</f>
        <v>1.3333333333333333</v>
      </c>
    </row>
    <row r="46" spans="1:10" x14ac:dyDescent="0.2">
      <c r="A46" s="158" t="s">
        <v>286</v>
      </c>
      <c r="B46" s="65">
        <v>2</v>
      </c>
      <c r="C46" s="66">
        <v>3</v>
      </c>
      <c r="D46" s="65">
        <v>7</v>
      </c>
      <c r="E46" s="66">
        <v>9</v>
      </c>
      <c r="F46" s="67"/>
      <c r="G46" s="65">
        <f t="shared" si="4"/>
        <v>-1</v>
      </c>
      <c r="H46" s="66">
        <f t="shared" si="5"/>
        <v>-2</v>
      </c>
      <c r="I46" s="20">
        <f t="shared" si="6"/>
        <v>-0.33333333333333331</v>
      </c>
      <c r="J46" s="21">
        <f t="shared" si="7"/>
        <v>-0.22222222222222221</v>
      </c>
    </row>
    <row r="47" spans="1:10" x14ac:dyDescent="0.2">
      <c r="A47" s="158" t="s">
        <v>227</v>
      </c>
      <c r="B47" s="65">
        <v>11</v>
      </c>
      <c r="C47" s="66">
        <v>2</v>
      </c>
      <c r="D47" s="65">
        <v>19</v>
      </c>
      <c r="E47" s="66">
        <v>5</v>
      </c>
      <c r="F47" s="67"/>
      <c r="G47" s="65">
        <f t="shared" si="4"/>
        <v>9</v>
      </c>
      <c r="H47" s="66">
        <f t="shared" si="5"/>
        <v>14</v>
      </c>
      <c r="I47" s="20">
        <f t="shared" si="6"/>
        <v>4.5</v>
      </c>
      <c r="J47" s="21">
        <f t="shared" si="7"/>
        <v>2.8</v>
      </c>
    </row>
    <row r="48" spans="1:10" x14ac:dyDescent="0.2">
      <c r="A48" s="158" t="s">
        <v>247</v>
      </c>
      <c r="B48" s="65">
        <v>24</v>
      </c>
      <c r="C48" s="66">
        <v>5</v>
      </c>
      <c r="D48" s="65">
        <v>32</v>
      </c>
      <c r="E48" s="66">
        <v>22</v>
      </c>
      <c r="F48" s="67"/>
      <c r="G48" s="65">
        <f t="shared" si="4"/>
        <v>19</v>
      </c>
      <c r="H48" s="66">
        <f t="shared" si="5"/>
        <v>10</v>
      </c>
      <c r="I48" s="20">
        <f t="shared" si="6"/>
        <v>3.8</v>
      </c>
      <c r="J48" s="21">
        <f t="shared" si="7"/>
        <v>0.45454545454545453</v>
      </c>
    </row>
    <row r="49" spans="1:10" x14ac:dyDescent="0.2">
      <c r="A49" s="158" t="s">
        <v>297</v>
      </c>
      <c r="B49" s="65">
        <v>6</v>
      </c>
      <c r="C49" s="66">
        <v>0</v>
      </c>
      <c r="D49" s="65">
        <v>8</v>
      </c>
      <c r="E49" s="66">
        <v>1</v>
      </c>
      <c r="F49" s="67"/>
      <c r="G49" s="65">
        <f t="shared" si="4"/>
        <v>6</v>
      </c>
      <c r="H49" s="66">
        <f t="shared" si="5"/>
        <v>7</v>
      </c>
      <c r="I49" s="20" t="str">
        <f t="shared" si="6"/>
        <v>-</v>
      </c>
      <c r="J49" s="21">
        <f t="shared" si="7"/>
        <v>7</v>
      </c>
    </row>
    <row r="50" spans="1:10" x14ac:dyDescent="0.2">
      <c r="A50" s="158" t="s">
        <v>260</v>
      </c>
      <c r="B50" s="65">
        <v>0</v>
      </c>
      <c r="C50" s="66">
        <v>3</v>
      </c>
      <c r="D50" s="65">
        <v>1</v>
      </c>
      <c r="E50" s="66">
        <v>6</v>
      </c>
      <c r="F50" s="67"/>
      <c r="G50" s="65">
        <f t="shared" si="4"/>
        <v>-3</v>
      </c>
      <c r="H50" s="66">
        <f t="shared" si="5"/>
        <v>-5</v>
      </c>
      <c r="I50" s="20">
        <f t="shared" si="6"/>
        <v>-1</v>
      </c>
      <c r="J50" s="21">
        <f t="shared" si="7"/>
        <v>-0.83333333333333337</v>
      </c>
    </row>
    <row r="51" spans="1:10" x14ac:dyDescent="0.2">
      <c r="A51" s="158" t="s">
        <v>310</v>
      </c>
      <c r="B51" s="65">
        <v>0</v>
      </c>
      <c r="C51" s="66">
        <v>1</v>
      </c>
      <c r="D51" s="65">
        <v>0</v>
      </c>
      <c r="E51" s="66">
        <v>1</v>
      </c>
      <c r="F51" s="67"/>
      <c r="G51" s="65">
        <f t="shared" si="4"/>
        <v>-1</v>
      </c>
      <c r="H51" s="66">
        <f t="shared" si="5"/>
        <v>-1</v>
      </c>
      <c r="I51" s="20">
        <f t="shared" si="6"/>
        <v>-1</v>
      </c>
      <c r="J51" s="21">
        <f t="shared" si="7"/>
        <v>-1</v>
      </c>
    </row>
    <row r="52" spans="1:10" x14ac:dyDescent="0.2">
      <c r="A52" s="158" t="s">
        <v>268</v>
      </c>
      <c r="B52" s="65">
        <v>0</v>
      </c>
      <c r="C52" s="66">
        <v>0</v>
      </c>
      <c r="D52" s="65">
        <v>0</v>
      </c>
      <c r="E52" s="66">
        <v>2</v>
      </c>
      <c r="F52" s="67"/>
      <c r="G52" s="65">
        <f t="shared" si="4"/>
        <v>0</v>
      </c>
      <c r="H52" s="66">
        <f t="shared" si="5"/>
        <v>-2</v>
      </c>
      <c r="I52" s="20" t="str">
        <f t="shared" si="6"/>
        <v>-</v>
      </c>
      <c r="J52" s="21">
        <f t="shared" si="7"/>
        <v>-1</v>
      </c>
    </row>
    <row r="53" spans="1:10" x14ac:dyDescent="0.2">
      <c r="A53" s="158" t="s">
        <v>228</v>
      </c>
      <c r="B53" s="65">
        <v>1</v>
      </c>
      <c r="C53" s="66">
        <v>0</v>
      </c>
      <c r="D53" s="65">
        <v>1</v>
      </c>
      <c r="E53" s="66">
        <v>2</v>
      </c>
      <c r="F53" s="67"/>
      <c r="G53" s="65">
        <f t="shared" si="4"/>
        <v>1</v>
      </c>
      <c r="H53" s="66">
        <f t="shared" si="5"/>
        <v>-1</v>
      </c>
      <c r="I53" s="20" t="str">
        <f t="shared" si="6"/>
        <v>-</v>
      </c>
      <c r="J53" s="21">
        <f t="shared" si="7"/>
        <v>-0.5</v>
      </c>
    </row>
    <row r="54" spans="1:10" x14ac:dyDescent="0.2">
      <c r="A54" s="158" t="s">
        <v>350</v>
      </c>
      <c r="B54" s="65">
        <v>6</v>
      </c>
      <c r="C54" s="66">
        <v>1</v>
      </c>
      <c r="D54" s="65">
        <v>19</v>
      </c>
      <c r="E54" s="66">
        <v>17</v>
      </c>
      <c r="F54" s="67"/>
      <c r="G54" s="65">
        <f t="shared" si="4"/>
        <v>5</v>
      </c>
      <c r="H54" s="66">
        <f t="shared" si="5"/>
        <v>2</v>
      </c>
      <c r="I54" s="20">
        <f t="shared" si="6"/>
        <v>5</v>
      </c>
      <c r="J54" s="21">
        <f t="shared" si="7"/>
        <v>0.11764705882352941</v>
      </c>
    </row>
    <row r="55" spans="1:10" x14ac:dyDescent="0.2">
      <c r="A55" s="158" t="s">
        <v>351</v>
      </c>
      <c r="B55" s="65">
        <v>4</v>
      </c>
      <c r="C55" s="66">
        <v>0</v>
      </c>
      <c r="D55" s="65">
        <v>8</v>
      </c>
      <c r="E55" s="66">
        <v>9</v>
      </c>
      <c r="F55" s="67"/>
      <c r="G55" s="65">
        <f t="shared" si="4"/>
        <v>4</v>
      </c>
      <c r="H55" s="66">
        <f t="shared" si="5"/>
        <v>-1</v>
      </c>
      <c r="I55" s="20" t="str">
        <f t="shared" si="6"/>
        <v>-</v>
      </c>
      <c r="J55" s="21">
        <f t="shared" si="7"/>
        <v>-0.1111111111111111</v>
      </c>
    </row>
    <row r="56" spans="1:10" x14ac:dyDescent="0.2">
      <c r="A56" s="158" t="s">
        <v>380</v>
      </c>
      <c r="B56" s="65">
        <v>8</v>
      </c>
      <c r="C56" s="66">
        <v>9</v>
      </c>
      <c r="D56" s="65">
        <v>27</v>
      </c>
      <c r="E56" s="66">
        <v>25</v>
      </c>
      <c r="F56" s="67"/>
      <c r="G56" s="65">
        <f t="shared" si="4"/>
        <v>-1</v>
      </c>
      <c r="H56" s="66">
        <f t="shared" si="5"/>
        <v>2</v>
      </c>
      <c r="I56" s="20">
        <f t="shared" si="6"/>
        <v>-0.1111111111111111</v>
      </c>
      <c r="J56" s="21">
        <f t="shared" si="7"/>
        <v>0.08</v>
      </c>
    </row>
    <row r="57" spans="1:10" x14ac:dyDescent="0.2">
      <c r="A57" s="158" t="s">
        <v>381</v>
      </c>
      <c r="B57" s="65">
        <v>2</v>
      </c>
      <c r="C57" s="66">
        <v>0</v>
      </c>
      <c r="D57" s="65">
        <v>3</v>
      </c>
      <c r="E57" s="66">
        <v>12</v>
      </c>
      <c r="F57" s="67"/>
      <c r="G57" s="65">
        <f t="shared" si="4"/>
        <v>2</v>
      </c>
      <c r="H57" s="66">
        <f t="shared" si="5"/>
        <v>-9</v>
      </c>
      <c r="I57" s="20" t="str">
        <f t="shared" si="6"/>
        <v>-</v>
      </c>
      <c r="J57" s="21">
        <f t="shared" si="7"/>
        <v>-0.75</v>
      </c>
    </row>
    <row r="58" spans="1:10" x14ac:dyDescent="0.2">
      <c r="A58" s="158" t="s">
        <v>417</v>
      </c>
      <c r="B58" s="65">
        <v>9</v>
      </c>
      <c r="C58" s="66">
        <v>5</v>
      </c>
      <c r="D58" s="65">
        <v>27</v>
      </c>
      <c r="E58" s="66">
        <v>17</v>
      </c>
      <c r="F58" s="67"/>
      <c r="G58" s="65">
        <f t="shared" si="4"/>
        <v>4</v>
      </c>
      <c r="H58" s="66">
        <f t="shared" si="5"/>
        <v>10</v>
      </c>
      <c r="I58" s="20">
        <f t="shared" si="6"/>
        <v>0.8</v>
      </c>
      <c r="J58" s="21">
        <f t="shared" si="7"/>
        <v>0.58823529411764708</v>
      </c>
    </row>
    <row r="59" spans="1:10" x14ac:dyDescent="0.2">
      <c r="A59" s="158" t="s">
        <v>418</v>
      </c>
      <c r="B59" s="65">
        <v>1</v>
      </c>
      <c r="C59" s="66">
        <v>2</v>
      </c>
      <c r="D59" s="65">
        <v>4</v>
      </c>
      <c r="E59" s="66">
        <v>3</v>
      </c>
      <c r="F59" s="67"/>
      <c r="G59" s="65">
        <f t="shared" si="4"/>
        <v>-1</v>
      </c>
      <c r="H59" s="66">
        <f t="shared" si="5"/>
        <v>1</v>
      </c>
      <c r="I59" s="20">
        <f t="shared" si="6"/>
        <v>-0.5</v>
      </c>
      <c r="J59" s="21">
        <f t="shared" si="7"/>
        <v>0.33333333333333331</v>
      </c>
    </row>
    <row r="60" spans="1:10" x14ac:dyDescent="0.2">
      <c r="A60" s="158" t="s">
        <v>437</v>
      </c>
      <c r="B60" s="65">
        <v>0</v>
      </c>
      <c r="C60" s="66">
        <v>2</v>
      </c>
      <c r="D60" s="65">
        <v>2</v>
      </c>
      <c r="E60" s="66">
        <v>4</v>
      </c>
      <c r="F60" s="67"/>
      <c r="G60" s="65">
        <f t="shared" si="4"/>
        <v>-2</v>
      </c>
      <c r="H60" s="66">
        <f t="shared" si="5"/>
        <v>-2</v>
      </c>
      <c r="I60" s="20">
        <f t="shared" si="6"/>
        <v>-1</v>
      </c>
      <c r="J60" s="21">
        <f t="shared" si="7"/>
        <v>-0.5</v>
      </c>
    </row>
    <row r="61" spans="1:10" x14ac:dyDescent="0.2">
      <c r="A61" s="158" t="s">
        <v>298</v>
      </c>
      <c r="B61" s="65">
        <v>0</v>
      </c>
      <c r="C61" s="66">
        <v>0</v>
      </c>
      <c r="D61" s="65">
        <v>0</v>
      </c>
      <c r="E61" s="66">
        <v>3</v>
      </c>
      <c r="F61" s="67"/>
      <c r="G61" s="65">
        <f t="shared" si="4"/>
        <v>0</v>
      </c>
      <c r="H61" s="66">
        <f t="shared" si="5"/>
        <v>-3</v>
      </c>
      <c r="I61" s="20" t="str">
        <f t="shared" si="6"/>
        <v>-</v>
      </c>
      <c r="J61" s="21">
        <f t="shared" si="7"/>
        <v>-1</v>
      </c>
    </row>
    <row r="62" spans="1:10" s="160" customFormat="1" x14ac:dyDescent="0.2">
      <c r="A62" s="178" t="s">
        <v>585</v>
      </c>
      <c r="B62" s="71">
        <v>91</v>
      </c>
      <c r="C62" s="72">
        <v>37</v>
      </c>
      <c r="D62" s="71">
        <v>193</v>
      </c>
      <c r="E62" s="72">
        <v>153</v>
      </c>
      <c r="F62" s="73"/>
      <c r="G62" s="71">
        <f t="shared" si="4"/>
        <v>54</v>
      </c>
      <c r="H62" s="72">
        <f t="shared" si="5"/>
        <v>40</v>
      </c>
      <c r="I62" s="37">
        <f t="shared" si="6"/>
        <v>1.4594594594594594</v>
      </c>
      <c r="J62" s="38">
        <f t="shared" si="7"/>
        <v>0.26143790849673204</v>
      </c>
    </row>
    <row r="63" spans="1:10" x14ac:dyDescent="0.2">
      <c r="A63" s="177"/>
      <c r="B63" s="143"/>
      <c r="C63" s="144"/>
      <c r="D63" s="143"/>
      <c r="E63" s="144"/>
      <c r="F63" s="145"/>
      <c r="G63" s="143"/>
      <c r="H63" s="144"/>
      <c r="I63" s="151"/>
      <c r="J63" s="152"/>
    </row>
    <row r="64" spans="1:10" s="139" customFormat="1" x14ac:dyDescent="0.2">
      <c r="A64" s="159" t="s">
        <v>36</v>
      </c>
      <c r="B64" s="65"/>
      <c r="C64" s="66"/>
      <c r="D64" s="65"/>
      <c r="E64" s="66"/>
      <c r="F64" s="67"/>
      <c r="G64" s="65"/>
      <c r="H64" s="66"/>
      <c r="I64" s="20"/>
      <c r="J64" s="21"/>
    </row>
    <row r="65" spans="1:10" x14ac:dyDescent="0.2">
      <c r="A65" s="158" t="s">
        <v>471</v>
      </c>
      <c r="B65" s="65">
        <v>3</v>
      </c>
      <c r="C65" s="66">
        <v>0</v>
      </c>
      <c r="D65" s="65">
        <v>7</v>
      </c>
      <c r="E65" s="66">
        <v>0</v>
      </c>
      <c r="F65" s="67"/>
      <c r="G65" s="65">
        <f>B65-C65</f>
        <v>3</v>
      </c>
      <c r="H65" s="66">
        <f>D65-E65</f>
        <v>7</v>
      </c>
      <c r="I65" s="20" t="str">
        <f>IF(C65=0, "-", IF(G65/C65&lt;10, G65/C65, "&gt;999%"))</f>
        <v>-</v>
      </c>
      <c r="J65" s="21" t="str">
        <f>IF(E65=0, "-", IF(H65/E65&lt;10, H65/E65, "&gt;999%"))</f>
        <v>-</v>
      </c>
    </row>
    <row r="66" spans="1:10" s="160" customFormat="1" x14ac:dyDescent="0.2">
      <c r="A66" s="178" t="s">
        <v>586</v>
      </c>
      <c r="B66" s="71">
        <v>3</v>
      </c>
      <c r="C66" s="72">
        <v>0</v>
      </c>
      <c r="D66" s="71">
        <v>7</v>
      </c>
      <c r="E66" s="72">
        <v>0</v>
      </c>
      <c r="F66" s="73"/>
      <c r="G66" s="71">
        <f>B66-C66</f>
        <v>3</v>
      </c>
      <c r="H66" s="72">
        <f>D66-E66</f>
        <v>7</v>
      </c>
      <c r="I66" s="37" t="str">
        <f>IF(C66=0, "-", IF(G66/C66&lt;10, G66/C66, "&gt;999%"))</f>
        <v>-</v>
      </c>
      <c r="J66" s="38" t="str">
        <f>IF(E66=0, "-", IF(H66/E66&lt;10, H66/E66, "&gt;999%"))</f>
        <v>-</v>
      </c>
    </row>
    <row r="67" spans="1:10" x14ac:dyDescent="0.2">
      <c r="A67" s="177"/>
      <c r="B67" s="143"/>
      <c r="C67" s="144"/>
      <c r="D67" s="143"/>
      <c r="E67" s="144"/>
      <c r="F67" s="145"/>
      <c r="G67" s="143"/>
      <c r="H67" s="144"/>
      <c r="I67" s="151"/>
      <c r="J67" s="152"/>
    </row>
    <row r="68" spans="1:10" s="139" customFormat="1" x14ac:dyDescent="0.2">
      <c r="A68" s="159" t="s">
        <v>37</v>
      </c>
      <c r="B68" s="65"/>
      <c r="C68" s="66"/>
      <c r="D68" s="65"/>
      <c r="E68" s="66"/>
      <c r="F68" s="67"/>
      <c r="G68" s="65"/>
      <c r="H68" s="66"/>
      <c r="I68" s="20"/>
      <c r="J68" s="21"/>
    </row>
    <row r="69" spans="1:10" x14ac:dyDescent="0.2">
      <c r="A69" s="158" t="s">
        <v>266</v>
      </c>
      <c r="B69" s="65">
        <v>2</v>
      </c>
      <c r="C69" s="66">
        <v>1</v>
      </c>
      <c r="D69" s="65">
        <v>6</v>
      </c>
      <c r="E69" s="66">
        <v>7</v>
      </c>
      <c r="F69" s="67"/>
      <c r="G69" s="65">
        <f>B69-C69</f>
        <v>1</v>
      </c>
      <c r="H69" s="66">
        <f>D69-E69</f>
        <v>-1</v>
      </c>
      <c r="I69" s="20">
        <f>IF(C69=0, "-", IF(G69/C69&lt;10, G69/C69, "&gt;999%"))</f>
        <v>1</v>
      </c>
      <c r="J69" s="21">
        <f>IF(E69=0, "-", IF(H69/E69&lt;10, H69/E69, "&gt;999%"))</f>
        <v>-0.14285714285714285</v>
      </c>
    </row>
    <row r="70" spans="1:10" s="160" customFormat="1" x14ac:dyDescent="0.2">
      <c r="A70" s="178" t="s">
        <v>587</v>
      </c>
      <c r="B70" s="71">
        <v>2</v>
      </c>
      <c r="C70" s="72">
        <v>1</v>
      </c>
      <c r="D70" s="71">
        <v>6</v>
      </c>
      <c r="E70" s="72">
        <v>7</v>
      </c>
      <c r="F70" s="73"/>
      <c r="G70" s="71">
        <f>B70-C70</f>
        <v>1</v>
      </c>
      <c r="H70" s="72">
        <f>D70-E70</f>
        <v>-1</v>
      </c>
      <c r="I70" s="37">
        <f>IF(C70=0, "-", IF(G70/C70&lt;10, G70/C70, "&gt;999%"))</f>
        <v>1</v>
      </c>
      <c r="J70" s="38">
        <f>IF(E70=0, "-", IF(H70/E70&lt;10, H70/E70, "&gt;999%"))</f>
        <v>-0.14285714285714285</v>
      </c>
    </row>
    <row r="71" spans="1:10" x14ac:dyDescent="0.2">
      <c r="A71" s="177"/>
      <c r="B71" s="143"/>
      <c r="C71" s="144"/>
      <c r="D71" s="143"/>
      <c r="E71" s="144"/>
      <c r="F71" s="145"/>
      <c r="G71" s="143"/>
      <c r="H71" s="144"/>
      <c r="I71" s="151"/>
      <c r="J71" s="152"/>
    </row>
    <row r="72" spans="1:10" s="139" customFormat="1" x14ac:dyDescent="0.2">
      <c r="A72" s="159" t="s">
        <v>38</v>
      </c>
      <c r="B72" s="65"/>
      <c r="C72" s="66"/>
      <c r="D72" s="65"/>
      <c r="E72" s="66"/>
      <c r="F72" s="67"/>
      <c r="G72" s="65"/>
      <c r="H72" s="66"/>
      <c r="I72" s="20"/>
      <c r="J72" s="21"/>
    </row>
    <row r="73" spans="1:10" x14ac:dyDescent="0.2">
      <c r="A73" s="158" t="s">
        <v>205</v>
      </c>
      <c r="B73" s="65">
        <v>0</v>
      </c>
      <c r="C73" s="66">
        <v>0</v>
      </c>
      <c r="D73" s="65">
        <v>1</v>
      </c>
      <c r="E73" s="66">
        <v>0</v>
      </c>
      <c r="F73" s="67"/>
      <c r="G73" s="65">
        <f>B73-C73</f>
        <v>0</v>
      </c>
      <c r="H73" s="66">
        <f>D73-E73</f>
        <v>1</v>
      </c>
      <c r="I73" s="20" t="str">
        <f>IF(C73=0, "-", IF(G73/C73&lt;10, G73/C73, "&gt;999%"))</f>
        <v>-</v>
      </c>
      <c r="J73" s="21" t="str">
        <f>IF(E73=0, "-", IF(H73/E73&lt;10, H73/E73, "&gt;999%"))</f>
        <v>-</v>
      </c>
    </row>
    <row r="74" spans="1:10" x14ac:dyDescent="0.2">
      <c r="A74" s="158" t="s">
        <v>315</v>
      </c>
      <c r="B74" s="65">
        <v>0</v>
      </c>
      <c r="C74" s="66">
        <v>0</v>
      </c>
      <c r="D74" s="65">
        <v>0</v>
      </c>
      <c r="E74" s="66">
        <v>1</v>
      </c>
      <c r="F74" s="67"/>
      <c r="G74" s="65">
        <f>B74-C74</f>
        <v>0</v>
      </c>
      <c r="H74" s="66">
        <f>D74-E74</f>
        <v>-1</v>
      </c>
      <c r="I74" s="20" t="str">
        <f>IF(C74=0, "-", IF(G74/C74&lt;10, G74/C74, "&gt;999%"))</f>
        <v>-</v>
      </c>
      <c r="J74" s="21">
        <f>IF(E74=0, "-", IF(H74/E74&lt;10, H74/E74, "&gt;999%"))</f>
        <v>-1</v>
      </c>
    </row>
    <row r="75" spans="1:10" x14ac:dyDescent="0.2">
      <c r="A75" s="158" t="s">
        <v>357</v>
      </c>
      <c r="B75" s="65">
        <v>1</v>
      </c>
      <c r="C75" s="66">
        <v>0</v>
      </c>
      <c r="D75" s="65">
        <v>1</v>
      </c>
      <c r="E75" s="66">
        <v>0</v>
      </c>
      <c r="F75" s="67"/>
      <c r="G75" s="65">
        <f>B75-C75</f>
        <v>1</v>
      </c>
      <c r="H75" s="66">
        <f>D75-E75</f>
        <v>1</v>
      </c>
      <c r="I75" s="20" t="str">
        <f>IF(C75=0, "-", IF(G75/C75&lt;10, G75/C75, "&gt;999%"))</f>
        <v>-</v>
      </c>
      <c r="J75" s="21" t="str">
        <f>IF(E75=0, "-", IF(H75/E75&lt;10, H75/E75, "&gt;999%"))</f>
        <v>-</v>
      </c>
    </row>
    <row r="76" spans="1:10" s="160" customFormat="1" x14ac:dyDescent="0.2">
      <c r="A76" s="178" t="s">
        <v>588</v>
      </c>
      <c r="B76" s="71">
        <v>1</v>
      </c>
      <c r="C76" s="72">
        <v>0</v>
      </c>
      <c r="D76" s="71">
        <v>2</v>
      </c>
      <c r="E76" s="72">
        <v>1</v>
      </c>
      <c r="F76" s="73"/>
      <c r="G76" s="71">
        <f>B76-C76</f>
        <v>1</v>
      </c>
      <c r="H76" s="72">
        <f>D76-E76</f>
        <v>1</v>
      </c>
      <c r="I76" s="37" t="str">
        <f>IF(C76=0, "-", IF(G76/C76&lt;10, G76/C76, "&gt;999%"))</f>
        <v>-</v>
      </c>
      <c r="J76" s="38">
        <f>IF(E76=0, "-", IF(H76/E76&lt;10, H76/E76, "&gt;999%"))</f>
        <v>1</v>
      </c>
    </row>
    <row r="77" spans="1:10" x14ac:dyDescent="0.2">
      <c r="A77" s="177"/>
      <c r="B77" s="143"/>
      <c r="C77" s="144"/>
      <c r="D77" s="143"/>
      <c r="E77" s="144"/>
      <c r="F77" s="145"/>
      <c r="G77" s="143"/>
      <c r="H77" s="144"/>
      <c r="I77" s="151"/>
      <c r="J77" s="152"/>
    </row>
    <row r="78" spans="1:10" s="139" customFormat="1" x14ac:dyDescent="0.2">
      <c r="A78" s="159" t="s">
        <v>39</v>
      </c>
      <c r="B78" s="65"/>
      <c r="C78" s="66"/>
      <c r="D78" s="65"/>
      <c r="E78" s="66"/>
      <c r="F78" s="67"/>
      <c r="G78" s="65"/>
      <c r="H78" s="66"/>
      <c r="I78" s="20"/>
      <c r="J78" s="21"/>
    </row>
    <row r="79" spans="1:10" x14ac:dyDescent="0.2">
      <c r="A79" s="158" t="s">
        <v>510</v>
      </c>
      <c r="B79" s="65">
        <v>3</v>
      </c>
      <c r="C79" s="66">
        <v>1</v>
      </c>
      <c r="D79" s="65">
        <v>6</v>
      </c>
      <c r="E79" s="66">
        <v>2</v>
      </c>
      <c r="F79" s="67"/>
      <c r="G79" s="65">
        <f>B79-C79</f>
        <v>2</v>
      </c>
      <c r="H79" s="66">
        <f>D79-E79</f>
        <v>4</v>
      </c>
      <c r="I79" s="20">
        <f>IF(C79=0, "-", IF(G79/C79&lt;10, G79/C79, "&gt;999%"))</f>
        <v>2</v>
      </c>
      <c r="J79" s="21">
        <f>IF(E79=0, "-", IF(H79/E79&lt;10, H79/E79, "&gt;999%"))</f>
        <v>2</v>
      </c>
    </row>
    <row r="80" spans="1:10" s="160" customFormat="1" x14ac:dyDescent="0.2">
      <c r="A80" s="178" t="s">
        <v>589</v>
      </c>
      <c r="B80" s="71">
        <v>3</v>
      </c>
      <c r="C80" s="72">
        <v>1</v>
      </c>
      <c r="D80" s="71">
        <v>6</v>
      </c>
      <c r="E80" s="72">
        <v>2</v>
      </c>
      <c r="F80" s="73"/>
      <c r="G80" s="71">
        <f>B80-C80</f>
        <v>2</v>
      </c>
      <c r="H80" s="72">
        <f>D80-E80</f>
        <v>4</v>
      </c>
      <c r="I80" s="37">
        <f>IF(C80=0, "-", IF(G80/C80&lt;10, G80/C80, "&gt;999%"))</f>
        <v>2</v>
      </c>
      <c r="J80" s="38">
        <f>IF(E80=0, "-", IF(H80/E80&lt;10, H80/E80, "&gt;999%"))</f>
        <v>2</v>
      </c>
    </row>
    <row r="81" spans="1:10" x14ac:dyDescent="0.2">
      <c r="A81" s="177"/>
      <c r="B81" s="143"/>
      <c r="C81" s="144"/>
      <c r="D81" s="143"/>
      <c r="E81" s="144"/>
      <c r="F81" s="145"/>
      <c r="G81" s="143"/>
      <c r="H81" s="144"/>
      <c r="I81" s="151"/>
      <c r="J81" s="152"/>
    </row>
    <row r="82" spans="1:10" s="139" customFormat="1" x14ac:dyDescent="0.2">
      <c r="A82" s="159" t="s">
        <v>40</v>
      </c>
      <c r="B82" s="65"/>
      <c r="C82" s="66"/>
      <c r="D82" s="65"/>
      <c r="E82" s="66"/>
      <c r="F82" s="67"/>
      <c r="G82" s="65"/>
      <c r="H82" s="66"/>
      <c r="I82" s="20"/>
      <c r="J82" s="21"/>
    </row>
    <row r="83" spans="1:10" x14ac:dyDescent="0.2">
      <c r="A83" s="158" t="s">
        <v>311</v>
      </c>
      <c r="B83" s="65">
        <v>0</v>
      </c>
      <c r="C83" s="66">
        <v>1</v>
      </c>
      <c r="D83" s="65">
        <v>2</v>
      </c>
      <c r="E83" s="66">
        <v>2</v>
      </c>
      <c r="F83" s="67"/>
      <c r="G83" s="65">
        <f>B83-C83</f>
        <v>-1</v>
      </c>
      <c r="H83" s="66">
        <f>D83-E83</f>
        <v>0</v>
      </c>
      <c r="I83" s="20">
        <f>IF(C83=0, "-", IF(G83/C83&lt;10, G83/C83, "&gt;999%"))</f>
        <v>-1</v>
      </c>
      <c r="J83" s="21">
        <f>IF(E83=0, "-", IF(H83/E83&lt;10, H83/E83, "&gt;999%"))</f>
        <v>0</v>
      </c>
    </row>
    <row r="84" spans="1:10" s="160" customFormat="1" x14ac:dyDescent="0.2">
      <c r="A84" s="178" t="s">
        <v>590</v>
      </c>
      <c r="B84" s="71">
        <v>0</v>
      </c>
      <c r="C84" s="72">
        <v>1</v>
      </c>
      <c r="D84" s="71">
        <v>2</v>
      </c>
      <c r="E84" s="72">
        <v>2</v>
      </c>
      <c r="F84" s="73"/>
      <c r="G84" s="71">
        <f>B84-C84</f>
        <v>-1</v>
      </c>
      <c r="H84" s="72">
        <f>D84-E84</f>
        <v>0</v>
      </c>
      <c r="I84" s="37">
        <f>IF(C84=0, "-", IF(G84/C84&lt;10, G84/C84, "&gt;999%"))</f>
        <v>-1</v>
      </c>
      <c r="J84" s="38">
        <f>IF(E84=0, "-", IF(H84/E84&lt;10, H84/E84, "&gt;999%"))</f>
        <v>0</v>
      </c>
    </row>
    <row r="85" spans="1:10" x14ac:dyDescent="0.2">
      <c r="A85" s="177"/>
      <c r="B85" s="143"/>
      <c r="C85" s="144"/>
      <c r="D85" s="143"/>
      <c r="E85" s="144"/>
      <c r="F85" s="145"/>
      <c r="G85" s="143"/>
      <c r="H85" s="144"/>
      <c r="I85" s="151"/>
      <c r="J85" s="152"/>
    </row>
    <row r="86" spans="1:10" s="139" customFormat="1" x14ac:dyDescent="0.2">
      <c r="A86" s="159" t="s">
        <v>41</v>
      </c>
      <c r="B86" s="65"/>
      <c r="C86" s="66"/>
      <c r="D86" s="65"/>
      <c r="E86" s="66"/>
      <c r="F86" s="67"/>
      <c r="G86" s="65"/>
      <c r="H86" s="66"/>
      <c r="I86" s="20"/>
      <c r="J86" s="21"/>
    </row>
    <row r="87" spans="1:10" x14ac:dyDescent="0.2">
      <c r="A87" s="158" t="s">
        <v>284</v>
      </c>
      <c r="B87" s="65">
        <v>0</v>
      </c>
      <c r="C87" s="66">
        <v>1</v>
      </c>
      <c r="D87" s="65">
        <v>0</v>
      </c>
      <c r="E87" s="66">
        <v>2</v>
      </c>
      <c r="F87" s="67"/>
      <c r="G87" s="65">
        <f>B87-C87</f>
        <v>-1</v>
      </c>
      <c r="H87" s="66">
        <f>D87-E87</f>
        <v>-2</v>
      </c>
      <c r="I87" s="20">
        <f>IF(C87=0, "-", IF(G87/C87&lt;10, G87/C87, "&gt;999%"))</f>
        <v>-1</v>
      </c>
      <c r="J87" s="21">
        <f>IF(E87=0, "-", IF(H87/E87&lt;10, H87/E87, "&gt;999%"))</f>
        <v>-1</v>
      </c>
    </row>
    <row r="88" spans="1:10" x14ac:dyDescent="0.2">
      <c r="A88" s="158" t="s">
        <v>189</v>
      </c>
      <c r="B88" s="65">
        <v>4</v>
      </c>
      <c r="C88" s="66">
        <v>2</v>
      </c>
      <c r="D88" s="65">
        <v>13</v>
      </c>
      <c r="E88" s="66">
        <v>7</v>
      </c>
      <c r="F88" s="67"/>
      <c r="G88" s="65">
        <f>B88-C88</f>
        <v>2</v>
      </c>
      <c r="H88" s="66">
        <f>D88-E88</f>
        <v>6</v>
      </c>
      <c r="I88" s="20">
        <f>IF(C88=0, "-", IF(G88/C88&lt;10, G88/C88, "&gt;999%"))</f>
        <v>1</v>
      </c>
      <c r="J88" s="21">
        <f>IF(E88=0, "-", IF(H88/E88&lt;10, H88/E88, "&gt;999%"))</f>
        <v>0.8571428571428571</v>
      </c>
    </row>
    <row r="89" spans="1:10" x14ac:dyDescent="0.2">
      <c r="A89" s="158" t="s">
        <v>329</v>
      </c>
      <c r="B89" s="65">
        <v>0</v>
      </c>
      <c r="C89" s="66">
        <v>2</v>
      </c>
      <c r="D89" s="65">
        <v>0</v>
      </c>
      <c r="E89" s="66">
        <v>2</v>
      </c>
      <c r="F89" s="67"/>
      <c r="G89" s="65">
        <f>B89-C89</f>
        <v>-2</v>
      </c>
      <c r="H89" s="66">
        <f>D89-E89</f>
        <v>-2</v>
      </c>
      <c r="I89" s="20">
        <f>IF(C89=0, "-", IF(G89/C89&lt;10, G89/C89, "&gt;999%"))</f>
        <v>-1</v>
      </c>
      <c r="J89" s="21">
        <f>IF(E89=0, "-", IF(H89/E89&lt;10, H89/E89, "&gt;999%"))</f>
        <v>-1</v>
      </c>
    </row>
    <row r="90" spans="1:10" s="160" customFormat="1" x14ac:dyDescent="0.2">
      <c r="A90" s="178" t="s">
        <v>591</v>
      </c>
      <c r="B90" s="71">
        <v>4</v>
      </c>
      <c r="C90" s="72">
        <v>5</v>
      </c>
      <c r="D90" s="71">
        <v>13</v>
      </c>
      <c r="E90" s="72">
        <v>11</v>
      </c>
      <c r="F90" s="73"/>
      <c r="G90" s="71">
        <f>B90-C90</f>
        <v>-1</v>
      </c>
      <c r="H90" s="72">
        <f>D90-E90</f>
        <v>2</v>
      </c>
      <c r="I90" s="37">
        <f>IF(C90=0, "-", IF(G90/C90&lt;10, G90/C90, "&gt;999%"))</f>
        <v>-0.2</v>
      </c>
      <c r="J90" s="38">
        <f>IF(E90=0, "-", IF(H90/E90&lt;10, H90/E90, "&gt;999%"))</f>
        <v>0.18181818181818182</v>
      </c>
    </row>
    <row r="91" spans="1:10" x14ac:dyDescent="0.2">
      <c r="A91" s="177"/>
      <c r="B91" s="143"/>
      <c r="C91" s="144"/>
      <c r="D91" s="143"/>
      <c r="E91" s="144"/>
      <c r="F91" s="145"/>
      <c r="G91" s="143"/>
      <c r="H91" s="144"/>
      <c r="I91" s="151"/>
      <c r="J91" s="152"/>
    </row>
    <row r="92" spans="1:10" s="139" customFormat="1" x14ac:dyDescent="0.2">
      <c r="A92" s="159" t="s">
        <v>42</v>
      </c>
      <c r="B92" s="65"/>
      <c r="C92" s="66"/>
      <c r="D92" s="65"/>
      <c r="E92" s="66"/>
      <c r="F92" s="67"/>
      <c r="G92" s="65"/>
      <c r="H92" s="66"/>
      <c r="I92" s="20"/>
      <c r="J92" s="21"/>
    </row>
    <row r="93" spans="1:10" x14ac:dyDescent="0.2">
      <c r="A93" s="158" t="s">
        <v>489</v>
      </c>
      <c r="B93" s="65">
        <v>6</v>
      </c>
      <c r="C93" s="66">
        <v>1</v>
      </c>
      <c r="D93" s="65">
        <v>18</v>
      </c>
      <c r="E93" s="66">
        <v>5</v>
      </c>
      <c r="F93" s="67"/>
      <c r="G93" s="65">
        <f>B93-C93</f>
        <v>5</v>
      </c>
      <c r="H93" s="66">
        <f>D93-E93</f>
        <v>13</v>
      </c>
      <c r="I93" s="20">
        <f>IF(C93=0, "-", IF(G93/C93&lt;10, G93/C93, "&gt;999%"))</f>
        <v>5</v>
      </c>
      <c r="J93" s="21">
        <f>IF(E93=0, "-", IF(H93/E93&lt;10, H93/E93, "&gt;999%"))</f>
        <v>2.6</v>
      </c>
    </row>
    <row r="94" spans="1:10" s="160" customFormat="1" x14ac:dyDescent="0.2">
      <c r="A94" s="178" t="s">
        <v>592</v>
      </c>
      <c r="B94" s="71">
        <v>6</v>
      </c>
      <c r="C94" s="72">
        <v>1</v>
      </c>
      <c r="D94" s="71">
        <v>18</v>
      </c>
      <c r="E94" s="72">
        <v>5</v>
      </c>
      <c r="F94" s="73"/>
      <c r="G94" s="71">
        <f>B94-C94</f>
        <v>5</v>
      </c>
      <c r="H94" s="72">
        <f>D94-E94</f>
        <v>13</v>
      </c>
      <c r="I94" s="37">
        <f>IF(C94=0, "-", IF(G94/C94&lt;10, G94/C94, "&gt;999%"))</f>
        <v>5</v>
      </c>
      <c r="J94" s="38">
        <f>IF(E94=0, "-", IF(H94/E94&lt;10, H94/E94, "&gt;999%"))</f>
        <v>2.6</v>
      </c>
    </row>
    <row r="95" spans="1:10" x14ac:dyDescent="0.2">
      <c r="A95" s="177"/>
      <c r="B95" s="143"/>
      <c r="C95" s="144"/>
      <c r="D95" s="143"/>
      <c r="E95" s="144"/>
      <c r="F95" s="145"/>
      <c r="G95" s="143"/>
      <c r="H95" s="144"/>
      <c r="I95" s="151"/>
      <c r="J95" s="152"/>
    </row>
    <row r="96" spans="1:10" s="139" customFormat="1" x14ac:dyDescent="0.2">
      <c r="A96" s="159" t="s">
        <v>43</v>
      </c>
      <c r="B96" s="65"/>
      <c r="C96" s="66"/>
      <c r="D96" s="65"/>
      <c r="E96" s="66"/>
      <c r="F96" s="67"/>
      <c r="G96" s="65"/>
      <c r="H96" s="66"/>
      <c r="I96" s="20"/>
      <c r="J96" s="21"/>
    </row>
    <row r="97" spans="1:10" x14ac:dyDescent="0.2">
      <c r="A97" s="158" t="s">
        <v>316</v>
      </c>
      <c r="B97" s="65">
        <v>0</v>
      </c>
      <c r="C97" s="66">
        <v>0</v>
      </c>
      <c r="D97" s="65">
        <v>0</v>
      </c>
      <c r="E97" s="66">
        <v>1</v>
      </c>
      <c r="F97" s="67"/>
      <c r="G97" s="65">
        <f t="shared" ref="G97:G111" si="8">B97-C97</f>
        <v>0</v>
      </c>
      <c r="H97" s="66">
        <f t="shared" ref="H97:H111" si="9">D97-E97</f>
        <v>-1</v>
      </c>
      <c r="I97" s="20" t="str">
        <f t="shared" ref="I97:I111" si="10">IF(C97=0, "-", IF(G97/C97&lt;10, G97/C97, "&gt;999%"))</f>
        <v>-</v>
      </c>
      <c r="J97" s="21">
        <f t="shared" ref="J97:J111" si="11">IF(E97=0, "-", IF(H97/E97&lt;10, H97/E97, "&gt;999%"))</f>
        <v>-1</v>
      </c>
    </row>
    <row r="98" spans="1:10" x14ac:dyDescent="0.2">
      <c r="A98" s="158" t="s">
        <v>391</v>
      </c>
      <c r="B98" s="65">
        <v>0</v>
      </c>
      <c r="C98" s="66">
        <v>5</v>
      </c>
      <c r="D98" s="65">
        <v>1</v>
      </c>
      <c r="E98" s="66">
        <v>22</v>
      </c>
      <c r="F98" s="67"/>
      <c r="G98" s="65">
        <f t="shared" si="8"/>
        <v>-5</v>
      </c>
      <c r="H98" s="66">
        <f t="shared" si="9"/>
        <v>-21</v>
      </c>
      <c r="I98" s="20">
        <f t="shared" si="10"/>
        <v>-1</v>
      </c>
      <c r="J98" s="21">
        <f t="shared" si="11"/>
        <v>-0.95454545454545459</v>
      </c>
    </row>
    <row r="99" spans="1:10" x14ac:dyDescent="0.2">
      <c r="A99" s="158" t="s">
        <v>358</v>
      </c>
      <c r="B99" s="65">
        <v>20</v>
      </c>
      <c r="C99" s="66">
        <v>10</v>
      </c>
      <c r="D99" s="65">
        <v>70</v>
      </c>
      <c r="E99" s="66">
        <v>53</v>
      </c>
      <c r="F99" s="67"/>
      <c r="G99" s="65">
        <f t="shared" si="8"/>
        <v>10</v>
      </c>
      <c r="H99" s="66">
        <f t="shared" si="9"/>
        <v>17</v>
      </c>
      <c r="I99" s="20">
        <f t="shared" si="10"/>
        <v>1</v>
      </c>
      <c r="J99" s="21">
        <f t="shared" si="11"/>
        <v>0.32075471698113206</v>
      </c>
    </row>
    <row r="100" spans="1:10" x14ac:dyDescent="0.2">
      <c r="A100" s="158" t="s">
        <v>392</v>
      </c>
      <c r="B100" s="65">
        <v>26</v>
      </c>
      <c r="C100" s="66">
        <v>26</v>
      </c>
      <c r="D100" s="65">
        <v>93</v>
      </c>
      <c r="E100" s="66">
        <v>102</v>
      </c>
      <c r="F100" s="67"/>
      <c r="G100" s="65">
        <f t="shared" si="8"/>
        <v>0</v>
      </c>
      <c r="H100" s="66">
        <f t="shared" si="9"/>
        <v>-9</v>
      </c>
      <c r="I100" s="20">
        <f t="shared" si="10"/>
        <v>0</v>
      </c>
      <c r="J100" s="21">
        <f t="shared" si="11"/>
        <v>-8.8235294117647065E-2</v>
      </c>
    </row>
    <row r="101" spans="1:10" x14ac:dyDescent="0.2">
      <c r="A101" s="158" t="s">
        <v>192</v>
      </c>
      <c r="B101" s="65">
        <v>2</v>
      </c>
      <c r="C101" s="66">
        <v>0</v>
      </c>
      <c r="D101" s="65">
        <v>7</v>
      </c>
      <c r="E101" s="66">
        <v>0</v>
      </c>
      <c r="F101" s="67"/>
      <c r="G101" s="65">
        <f t="shared" si="8"/>
        <v>2</v>
      </c>
      <c r="H101" s="66">
        <f t="shared" si="9"/>
        <v>7</v>
      </c>
      <c r="I101" s="20" t="str">
        <f t="shared" si="10"/>
        <v>-</v>
      </c>
      <c r="J101" s="21" t="str">
        <f t="shared" si="11"/>
        <v>-</v>
      </c>
    </row>
    <row r="102" spans="1:10" x14ac:dyDescent="0.2">
      <c r="A102" s="158" t="s">
        <v>208</v>
      </c>
      <c r="B102" s="65">
        <v>9</v>
      </c>
      <c r="C102" s="66">
        <v>13</v>
      </c>
      <c r="D102" s="65">
        <v>19</v>
      </c>
      <c r="E102" s="66">
        <v>45</v>
      </c>
      <c r="F102" s="67"/>
      <c r="G102" s="65">
        <f t="shared" si="8"/>
        <v>-4</v>
      </c>
      <c r="H102" s="66">
        <f t="shared" si="9"/>
        <v>-26</v>
      </c>
      <c r="I102" s="20">
        <f t="shared" si="10"/>
        <v>-0.30769230769230771</v>
      </c>
      <c r="J102" s="21">
        <f t="shared" si="11"/>
        <v>-0.57777777777777772</v>
      </c>
    </row>
    <row r="103" spans="1:10" x14ac:dyDescent="0.2">
      <c r="A103" s="158" t="s">
        <v>234</v>
      </c>
      <c r="B103" s="65">
        <v>0</v>
      </c>
      <c r="C103" s="66">
        <v>0</v>
      </c>
      <c r="D103" s="65">
        <v>0</v>
      </c>
      <c r="E103" s="66">
        <v>3</v>
      </c>
      <c r="F103" s="67"/>
      <c r="G103" s="65">
        <f t="shared" si="8"/>
        <v>0</v>
      </c>
      <c r="H103" s="66">
        <f t="shared" si="9"/>
        <v>-3</v>
      </c>
      <c r="I103" s="20" t="str">
        <f t="shared" si="10"/>
        <v>-</v>
      </c>
      <c r="J103" s="21">
        <f t="shared" si="11"/>
        <v>-1</v>
      </c>
    </row>
    <row r="104" spans="1:10" x14ac:dyDescent="0.2">
      <c r="A104" s="158" t="s">
        <v>287</v>
      </c>
      <c r="B104" s="65">
        <v>7</v>
      </c>
      <c r="C104" s="66">
        <v>18</v>
      </c>
      <c r="D104" s="65">
        <v>38</v>
      </c>
      <c r="E104" s="66">
        <v>58</v>
      </c>
      <c r="F104" s="67"/>
      <c r="G104" s="65">
        <f t="shared" si="8"/>
        <v>-11</v>
      </c>
      <c r="H104" s="66">
        <f t="shared" si="9"/>
        <v>-20</v>
      </c>
      <c r="I104" s="20">
        <f t="shared" si="10"/>
        <v>-0.61111111111111116</v>
      </c>
      <c r="J104" s="21">
        <f t="shared" si="11"/>
        <v>-0.34482758620689657</v>
      </c>
    </row>
    <row r="105" spans="1:10" x14ac:dyDescent="0.2">
      <c r="A105" s="158" t="s">
        <v>317</v>
      </c>
      <c r="B105" s="65">
        <v>22</v>
      </c>
      <c r="C105" s="66">
        <v>0</v>
      </c>
      <c r="D105" s="65">
        <v>52</v>
      </c>
      <c r="E105" s="66">
        <v>0</v>
      </c>
      <c r="F105" s="67"/>
      <c r="G105" s="65">
        <f t="shared" si="8"/>
        <v>22</v>
      </c>
      <c r="H105" s="66">
        <f t="shared" si="9"/>
        <v>52</v>
      </c>
      <c r="I105" s="20" t="str">
        <f t="shared" si="10"/>
        <v>-</v>
      </c>
      <c r="J105" s="21" t="str">
        <f t="shared" si="11"/>
        <v>-</v>
      </c>
    </row>
    <row r="106" spans="1:10" x14ac:dyDescent="0.2">
      <c r="A106" s="158" t="s">
        <v>462</v>
      </c>
      <c r="B106" s="65">
        <v>8</v>
      </c>
      <c r="C106" s="66">
        <v>12</v>
      </c>
      <c r="D106" s="65">
        <v>39</v>
      </c>
      <c r="E106" s="66">
        <v>29</v>
      </c>
      <c r="F106" s="67"/>
      <c r="G106" s="65">
        <f t="shared" si="8"/>
        <v>-4</v>
      </c>
      <c r="H106" s="66">
        <f t="shared" si="9"/>
        <v>10</v>
      </c>
      <c r="I106" s="20">
        <f t="shared" si="10"/>
        <v>-0.33333333333333331</v>
      </c>
      <c r="J106" s="21">
        <f t="shared" si="11"/>
        <v>0.34482758620689657</v>
      </c>
    </row>
    <row r="107" spans="1:10" x14ac:dyDescent="0.2">
      <c r="A107" s="158" t="s">
        <v>472</v>
      </c>
      <c r="B107" s="65">
        <v>229</v>
      </c>
      <c r="C107" s="66">
        <v>170</v>
      </c>
      <c r="D107" s="65">
        <v>576</v>
      </c>
      <c r="E107" s="66">
        <v>497</v>
      </c>
      <c r="F107" s="67"/>
      <c r="G107" s="65">
        <f t="shared" si="8"/>
        <v>59</v>
      </c>
      <c r="H107" s="66">
        <f t="shared" si="9"/>
        <v>79</v>
      </c>
      <c r="I107" s="20">
        <f t="shared" si="10"/>
        <v>0.34705882352941175</v>
      </c>
      <c r="J107" s="21">
        <f t="shared" si="11"/>
        <v>0.15895372233400401</v>
      </c>
    </row>
    <row r="108" spans="1:10" x14ac:dyDescent="0.2">
      <c r="A108" s="158" t="s">
        <v>444</v>
      </c>
      <c r="B108" s="65">
        <v>0</v>
      </c>
      <c r="C108" s="66">
        <v>0</v>
      </c>
      <c r="D108" s="65">
        <v>1</v>
      </c>
      <c r="E108" s="66">
        <v>0</v>
      </c>
      <c r="F108" s="67"/>
      <c r="G108" s="65">
        <f t="shared" si="8"/>
        <v>0</v>
      </c>
      <c r="H108" s="66">
        <f t="shared" si="9"/>
        <v>1</v>
      </c>
      <c r="I108" s="20" t="str">
        <f t="shared" si="10"/>
        <v>-</v>
      </c>
      <c r="J108" s="21" t="str">
        <f t="shared" si="11"/>
        <v>-</v>
      </c>
    </row>
    <row r="109" spans="1:10" x14ac:dyDescent="0.2">
      <c r="A109" s="158" t="s">
        <v>452</v>
      </c>
      <c r="B109" s="65">
        <v>16</v>
      </c>
      <c r="C109" s="66">
        <v>6</v>
      </c>
      <c r="D109" s="65">
        <v>62</v>
      </c>
      <c r="E109" s="66">
        <v>38</v>
      </c>
      <c r="F109" s="67"/>
      <c r="G109" s="65">
        <f t="shared" si="8"/>
        <v>10</v>
      </c>
      <c r="H109" s="66">
        <f t="shared" si="9"/>
        <v>24</v>
      </c>
      <c r="I109" s="20">
        <f t="shared" si="10"/>
        <v>1.6666666666666667</v>
      </c>
      <c r="J109" s="21">
        <f t="shared" si="11"/>
        <v>0.63157894736842102</v>
      </c>
    </row>
    <row r="110" spans="1:10" x14ac:dyDescent="0.2">
      <c r="A110" s="158" t="s">
        <v>490</v>
      </c>
      <c r="B110" s="65">
        <v>15</v>
      </c>
      <c r="C110" s="66">
        <v>8</v>
      </c>
      <c r="D110" s="65">
        <v>34</v>
      </c>
      <c r="E110" s="66">
        <v>18</v>
      </c>
      <c r="F110" s="67"/>
      <c r="G110" s="65">
        <f t="shared" si="8"/>
        <v>7</v>
      </c>
      <c r="H110" s="66">
        <f t="shared" si="9"/>
        <v>16</v>
      </c>
      <c r="I110" s="20">
        <f t="shared" si="10"/>
        <v>0.875</v>
      </c>
      <c r="J110" s="21">
        <f t="shared" si="11"/>
        <v>0.88888888888888884</v>
      </c>
    </row>
    <row r="111" spans="1:10" s="160" customFormat="1" x14ac:dyDescent="0.2">
      <c r="A111" s="178" t="s">
        <v>593</v>
      </c>
      <c r="B111" s="71">
        <v>354</v>
      </c>
      <c r="C111" s="72">
        <v>268</v>
      </c>
      <c r="D111" s="71">
        <v>992</v>
      </c>
      <c r="E111" s="72">
        <v>866</v>
      </c>
      <c r="F111" s="73"/>
      <c r="G111" s="71">
        <f t="shared" si="8"/>
        <v>86</v>
      </c>
      <c r="H111" s="72">
        <f t="shared" si="9"/>
        <v>126</v>
      </c>
      <c r="I111" s="37">
        <f t="shared" si="10"/>
        <v>0.32089552238805968</v>
      </c>
      <c r="J111" s="38">
        <f t="shared" si="11"/>
        <v>0.14549653579676675</v>
      </c>
    </row>
    <row r="112" spans="1:10" x14ac:dyDescent="0.2">
      <c r="A112" s="177"/>
      <c r="B112" s="143"/>
      <c r="C112" s="144"/>
      <c r="D112" s="143"/>
      <c r="E112" s="144"/>
      <c r="F112" s="145"/>
      <c r="G112" s="143"/>
      <c r="H112" s="144"/>
      <c r="I112" s="151"/>
      <c r="J112" s="152"/>
    </row>
    <row r="113" spans="1:10" s="139" customFormat="1" x14ac:dyDescent="0.2">
      <c r="A113" s="159" t="s">
        <v>44</v>
      </c>
      <c r="B113" s="65"/>
      <c r="C113" s="66"/>
      <c r="D113" s="65"/>
      <c r="E113" s="66"/>
      <c r="F113" s="67"/>
      <c r="G113" s="65"/>
      <c r="H113" s="66"/>
      <c r="I113" s="20"/>
      <c r="J113" s="21"/>
    </row>
    <row r="114" spans="1:10" x14ac:dyDescent="0.2">
      <c r="A114" s="158" t="s">
        <v>511</v>
      </c>
      <c r="B114" s="65">
        <v>2</v>
      </c>
      <c r="C114" s="66">
        <v>2</v>
      </c>
      <c r="D114" s="65">
        <v>9</v>
      </c>
      <c r="E114" s="66">
        <v>4</v>
      </c>
      <c r="F114" s="67"/>
      <c r="G114" s="65">
        <f>B114-C114</f>
        <v>0</v>
      </c>
      <c r="H114" s="66">
        <f>D114-E114</f>
        <v>5</v>
      </c>
      <c r="I114" s="20">
        <f>IF(C114=0, "-", IF(G114/C114&lt;10, G114/C114, "&gt;999%"))</f>
        <v>0</v>
      </c>
      <c r="J114" s="21">
        <f>IF(E114=0, "-", IF(H114/E114&lt;10, H114/E114, "&gt;999%"))</f>
        <v>1.25</v>
      </c>
    </row>
    <row r="115" spans="1:10" s="160" customFormat="1" x14ac:dyDescent="0.2">
      <c r="A115" s="178" t="s">
        <v>594</v>
      </c>
      <c r="B115" s="71">
        <v>2</v>
      </c>
      <c r="C115" s="72">
        <v>2</v>
      </c>
      <c r="D115" s="71">
        <v>9</v>
      </c>
      <c r="E115" s="72">
        <v>4</v>
      </c>
      <c r="F115" s="73"/>
      <c r="G115" s="71">
        <f>B115-C115</f>
        <v>0</v>
      </c>
      <c r="H115" s="72">
        <f>D115-E115</f>
        <v>5</v>
      </c>
      <c r="I115" s="37">
        <f>IF(C115=0, "-", IF(G115/C115&lt;10, G115/C115, "&gt;999%"))</f>
        <v>0</v>
      </c>
      <c r="J115" s="38">
        <f>IF(E115=0, "-", IF(H115/E115&lt;10, H115/E115, "&gt;999%"))</f>
        <v>1.25</v>
      </c>
    </row>
    <row r="116" spans="1:10" x14ac:dyDescent="0.2">
      <c r="A116" s="177"/>
      <c r="B116" s="143"/>
      <c r="C116" s="144"/>
      <c r="D116" s="143"/>
      <c r="E116" s="144"/>
      <c r="F116" s="145"/>
      <c r="G116" s="143"/>
      <c r="H116" s="144"/>
      <c r="I116" s="151"/>
      <c r="J116" s="152"/>
    </row>
    <row r="117" spans="1:10" s="139" customFormat="1" x14ac:dyDescent="0.2">
      <c r="A117" s="159" t="s">
        <v>45</v>
      </c>
      <c r="B117" s="65"/>
      <c r="C117" s="66"/>
      <c r="D117" s="65"/>
      <c r="E117" s="66"/>
      <c r="F117" s="67"/>
      <c r="G117" s="65"/>
      <c r="H117" s="66"/>
      <c r="I117" s="20"/>
      <c r="J117" s="21"/>
    </row>
    <row r="118" spans="1:10" x14ac:dyDescent="0.2">
      <c r="A118" s="158" t="s">
        <v>491</v>
      </c>
      <c r="B118" s="65">
        <v>15</v>
      </c>
      <c r="C118" s="66">
        <v>7</v>
      </c>
      <c r="D118" s="65">
        <v>47</v>
      </c>
      <c r="E118" s="66">
        <v>21</v>
      </c>
      <c r="F118" s="67"/>
      <c r="G118" s="65">
        <f>B118-C118</f>
        <v>8</v>
      </c>
      <c r="H118" s="66">
        <f>D118-E118</f>
        <v>26</v>
      </c>
      <c r="I118" s="20">
        <f>IF(C118=0, "-", IF(G118/C118&lt;10, G118/C118, "&gt;999%"))</f>
        <v>1.1428571428571428</v>
      </c>
      <c r="J118" s="21">
        <f>IF(E118=0, "-", IF(H118/E118&lt;10, H118/E118, "&gt;999%"))</f>
        <v>1.2380952380952381</v>
      </c>
    </row>
    <row r="119" spans="1:10" x14ac:dyDescent="0.2">
      <c r="A119" s="158" t="s">
        <v>502</v>
      </c>
      <c r="B119" s="65">
        <v>4</v>
      </c>
      <c r="C119" s="66">
        <v>7</v>
      </c>
      <c r="D119" s="65">
        <v>10</v>
      </c>
      <c r="E119" s="66">
        <v>13</v>
      </c>
      <c r="F119" s="67"/>
      <c r="G119" s="65">
        <f>B119-C119</f>
        <v>-3</v>
      </c>
      <c r="H119" s="66">
        <f>D119-E119</f>
        <v>-3</v>
      </c>
      <c r="I119" s="20">
        <f>IF(C119=0, "-", IF(G119/C119&lt;10, G119/C119, "&gt;999%"))</f>
        <v>-0.42857142857142855</v>
      </c>
      <c r="J119" s="21">
        <f>IF(E119=0, "-", IF(H119/E119&lt;10, H119/E119, "&gt;999%"))</f>
        <v>-0.23076923076923078</v>
      </c>
    </row>
    <row r="120" spans="1:10" x14ac:dyDescent="0.2">
      <c r="A120" s="158" t="s">
        <v>512</v>
      </c>
      <c r="B120" s="65">
        <v>1</v>
      </c>
      <c r="C120" s="66">
        <v>3</v>
      </c>
      <c r="D120" s="65">
        <v>3</v>
      </c>
      <c r="E120" s="66">
        <v>7</v>
      </c>
      <c r="F120" s="67"/>
      <c r="G120" s="65">
        <f>B120-C120</f>
        <v>-2</v>
      </c>
      <c r="H120" s="66">
        <f>D120-E120</f>
        <v>-4</v>
      </c>
      <c r="I120" s="20">
        <f>IF(C120=0, "-", IF(G120/C120&lt;10, G120/C120, "&gt;999%"))</f>
        <v>-0.66666666666666663</v>
      </c>
      <c r="J120" s="21">
        <f>IF(E120=0, "-", IF(H120/E120&lt;10, H120/E120, "&gt;999%"))</f>
        <v>-0.5714285714285714</v>
      </c>
    </row>
    <row r="121" spans="1:10" s="160" customFormat="1" x14ac:dyDescent="0.2">
      <c r="A121" s="178" t="s">
        <v>595</v>
      </c>
      <c r="B121" s="71">
        <v>20</v>
      </c>
      <c r="C121" s="72">
        <v>17</v>
      </c>
      <c r="D121" s="71">
        <v>60</v>
      </c>
      <c r="E121" s="72">
        <v>41</v>
      </c>
      <c r="F121" s="73"/>
      <c r="G121" s="71">
        <f>B121-C121</f>
        <v>3</v>
      </c>
      <c r="H121" s="72">
        <f>D121-E121</f>
        <v>19</v>
      </c>
      <c r="I121" s="37">
        <f>IF(C121=0, "-", IF(G121/C121&lt;10, G121/C121, "&gt;999%"))</f>
        <v>0.17647058823529413</v>
      </c>
      <c r="J121" s="38">
        <f>IF(E121=0, "-", IF(H121/E121&lt;10, H121/E121, "&gt;999%"))</f>
        <v>0.46341463414634149</v>
      </c>
    </row>
    <row r="122" spans="1:10" x14ac:dyDescent="0.2">
      <c r="A122" s="177"/>
      <c r="B122" s="143"/>
      <c r="C122" s="144"/>
      <c r="D122" s="143"/>
      <c r="E122" s="144"/>
      <c r="F122" s="145"/>
      <c r="G122" s="143"/>
      <c r="H122" s="144"/>
      <c r="I122" s="151"/>
      <c r="J122" s="152"/>
    </row>
    <row r="123" spans="1:10" s="139" customFormat="1" x14ac:dyDescent="0.2">
      <c r="A123" s="159" t="s">
        <v>46</v>
      </c>
      <c r="B123" s="65"/>
      <c r="C123" s="66"/>
      <c r="D123" s="65"/>
      <c r="E123" s="66"/>
      <c r="F123" s="67"/>
      <c r="G123" s="65"/>
      <c r="H123" s="66"/>
      <c r="I123" s="20"/>
      <c r="J123" s="21"/>
    </row>
    <row r="124" spans="1:10" x14ac:dyDescent="0.2">
      <c r="A124" s="158" t="s">
        <v>330</v>
      </c>
      <c r="B124" s="65">
        <v>18</v>
      </c>
      <c r="C124" s="66">
        <v>3</v>
      </c>
      <c r="D124" s="65">
        <v>43</v>
      </c>
      <c r="E124" s="66">
        <v>14</v>
      </c>
      <c r="F124" s="67"/>
      <c r="G124" s="65">
        <f t="shared" ref="G124:G130" si="12">B124-C124</f>
        <v>15</v>
      </c>
      <c r="H124" s="66">
        <f t="shared" ref="H124:H130" si="13">D124-E124</f>
        <v>29</v>
      </c>
      <c r="I124" s="20">
        <f t="shared" ref="I124:I130" si="14">IF(C124=0, "-", IF(G124/C124&lt;10, G124/C124, "&gt;999%"))</f>
        <v>5</v>
      </c>
      <c r="J124" s="21">
        <f t="shared" ref="J124:J130" si="15">IF(E124=0, "-", IF(H124/E124&lt;10, H124/E124, "&gt;999%"))</f>
        <v>2.0714285714285716</v>
      </c>
    </row>
    <row r="125" spans="1:10" x14ac:dyDescent="0.2">
      <c r="A125" s="158" t="s">
        <v>359</v>
      </c>
      <c r="B125" s="65">
        <v>1</v>
      </c>
      <c r="C125" s="66">
        <v>4</v>
      </c>
      <c r="D125" s="65">
        <v>12</v>
      </c>
      <c r="E125" s="66">
        <v>11</v>
      </c>
      <c r="F125" s="67"/>
      <c r="G125" s="65">
        <f t="shared" si="12"/>
        <v>-3</v>
      </c>
      <c r="H125" s="66">
        <f t="shared" si="13"/>
        <v>1</v>
      </c>
      <c r="I125" s="20">
        <f t="shared" si="14"/>
        <v>-0.75</v>
      </c>
      <c r="J125" s="21">
        <f t="shared" si="15"/>
        <v>9.0909090909090912E-2</v>
      </c>
    </row>
    <row r="126" spans="1:10" x14ac:dyDescent="0.2">
      <c r="A126" s="158" t="s">
        <v>393</v>
      </c>
      <c r="B126" s="65">
        <v>2</v>
      </c>
      <c r="C126" s="66">
        <v>0</v>
      </c>
      <c r="D126" s="65">
        <v>2</v>
      </c>
      <c r="E126" s="66">
        <v>2</v>
      </c>
      <c r="F126" s="67"/>
      <c r="G126" s="65">
        <f t="shared" si="12"/>
        <v>2</v>
      </c>
      <c r="H126" s="66">
        <f t="shared" si="13"/>
        <v>0</v>
      </c>
      <c r="I126" s="20" t="str">
        <f t="shared" si="14"/>
        <v>-</v>
      </c>
      <c r="J126" s="21">
        <f t="shared" si="15"/>
        <v>0</v>
      </c>
    </row>
    <row r="127" spans="1:10" x14ac:dyDescent="0.2">
      <c r="A127" s="158" t="s">
        <v>463</v>
      </c>
      <c r="B127" s="65">
        <v>0</v>
      </c>
      <c r="C127" s="66">
        <v>8</v>
      </c>
      <c r="D127" s="65">
        <v>12</v>
      </c>
      <c r="E127" s="66">
        <v>12</v>
      </c>
      <c r="F127" s="67"/>
      <c r="G127" s="65">
        <f t="shared" si="12"/>
        <v>-8</v>
      </c>
      <c r="H127" s="66">
        <f t="shared" si="13"/>
        <v>0</v>
      </c>
      <c r="I127" s="20">
        <f t="shared" si="14"/>
        <v>-1</v>
      </c>
      <c r="J127" s="21">
        <f t="shared" si="15"/>
        <v>0</v>
      </c>
    </row>
    <row r="128" spans="1:10" x14ac:dyDescent="0.2">
      <c r="A128" s="158" t="s">
        <v>473</v>
      </c>
      <c r="B128" s="65">
        <v>3</v>
      </c>
      <c r="C128" s="66">
        <v>3</v>
      </c>
      <c r="D128" s="65">
        <v>5</v>
      </c>
      <c r="E128" s="66">
        <v>7</v>
      </c>
      <c r="F128" s="67"/>
      <c r="G128" s="65">
        <f t="shared" si="12"/>
        <v>0</v>
      </c>
      <c r="H128" s="66">
        <f t="shared" si="13"/>
        <v>-2</v>
      </c>
      <c r="I128" s="20">
        <f t="shared" si="14"/>
        <v>0</v>
      </c>
      <c r="J128" s="21">
        <f t="shared" si="15"/>
        <v>-0.2857142857142857</v>
      </c>
    </row>
    <row r="129" spans="1:10" x14ac:dyDescent="0.2">
      <c r="A129" s="158" t="s">
        <v>474</v>
      </c>
      <c r="B129" s="65">
        <v>26</v>
      </c>
      <c r="C129" s="66">
        <v>0</v>
      </c>
      <c r="D129" s="65">
        <v>65</v>
      </c>
      <c r="E129" s="66">
        <v>0</v>
      </c>
      <c r="F129" s="67"/>
      <c r="G129" s="65">
        <f t="shared" si="12"/>
        <v>26</v>
      </c>
      <c r="H129" s="66">
        <f t="shared" si="13"/>
        <v>65</v>
      </c>
      <c r="I129" s="20" t="str">
        <f t="shared" si="14"/>
        <v>-</v>
      </c>
      <c r="J129" s="21" t="str">
        <f t="shared" si="15"/>
        <v>-</v>
      </c>
    </row>
    <row r="130" spans="1:10" s="160" customFormat="1" x14ac:dyDescent="0.2">
      <c r="A130" s="178" t="s">
        <v>596</v>
      </c>
      <c r="B130" s="71">
        <v>50</v>
      </c>
      <c r="C130" s="72">
        <v>18</v>
      </c>
      <c r="D130" s="71">
        <v>139</v>
      </c>
      <c r="E130" s="72">
        <v>46</v>
      </c>
      <c r="F130" s="73"/>
      <c r="G130" s="71">
        <f t="shared" si="12"/>
        <v>32</v>
      </c>
      <c r="H130" s="72">
        <f t="shared" si="13"/>
        <v>93</v>
      </c>
      <c r="I130" s="37">
        <f t="shared" si="14"/>
        <v>1.7777777777777777</v>
      </c>
      <c r="J130" s="38">
        <f t="shared" si="15"/>
        <v>2.0217391304347827</v>
      </c>
    </row>
    <row r="131" spans="1:10" x14ac:dyDescent="0.2">
      <c r="A131" s="177"/>
      <c r="B131" s="143"/>
      <c r="C131" s="144"/>
      <c r="D131" s="143"/>
      <c r="E131" s="144"/>
      <c r="F131" s="145"/>
      <c r="G131" s="143"/>
      <c r="H131" s="144"/>
      <c r="I131" s="151"/>
      <c r="J131" s="152"/>
    </row>
    <row r="132" spans="1:10" s="139" customFormat="1" x14ac:dyDescent="0.2">
      <c r="A132" s="159" t="s">
        <v>47</v>
      </c>
      <c r="B132" s="65"/>
      <c r="C132" s="66"/>
      <c r="D132" s="65"/>
      <c r="E132" s="66"/>
      <c r="F132" s="67"/>
      <c r="G132" s="65"/>
      <c r="H132" s="66"/>
      <c r="I132" s="20"/>
      <c r="J132" s="21"/>
    </row>
    <row r="133" spans="1:10" x14ac:dyDescent="0.2">
      <c r="A133" s="158" t="s">
        <v>513</v>
      </c>
      <c r="B133" s="65">
        <v>1</v>
      </c>
      <c r="C133" s="66">
        <v>4</v>
      </c>
      <c r="D133" s="65">
        <v>4</v>
      </c>
      <c r="E133" s="66">
        <v>7</v>
      </c>
      <c r="F133" s="67"/>
      <c r="G133" s="65">
        <f>B133-C133</f>
        <v>-3</v>
      </c>
      <c r="H133" s="66">
        <f>D133-E133</f>
        <v>-3</v>
      </c>
      <c r="I133" s="20">
        <f>IF(C133=0, "-", IF(G133/C133&lt;10, G133/C133, "&gt;999%"))</f>
        <v>-0.75</v>
      </c>
      <c r="J133" s="21">
        <f>IF(E133=0, "-", IF(H133/E133&lt;10, H133/E133, "&gt;999%"))</f>
        <v>-0.42857142857142855</v>
      </c>
    </row>
    <row r="134" spans="1:10" x14ac:dyDescent="0.2">
      <c r="A134" s="158" t="s">
        <v>492</v>
      </c>
      <c r="B134" s="65">
        <v>11</v>
      </c>
      <c r="C134" s="66">
        <v>8</v>
      </c>
      <c r="D134" s="65">
        <v>36</v>
      </c>
      <c r="E134" s="66">
        <v>21</v>
      </c>
      <c r="F134" s="67"/>
      <c r="G134" s="65">
        <f>B134-C134</f>
        <v>3</v>
      </c>
      <c r="H134" s="66">
        <f>D134-E134</f>
        <v>15</v>
      </c>
      <c r="I134" s="20">
        <f>IF(C134=0, "-", IF(G134/C134&lt;10, G134/C134, "&gt;999%"))</f>
        <v>0.375</v>
      </c>
      <c r="J134" s="21">
        <f>IF(E134=0, "-", IF(H134/E134&lt;10, H134/E134, "&gt;999%"))</f>
        <v>0.7142857142857143</v>
      </c>
    </row>
    <row r="135" spans="1:10" x14ac:dyDescent="0.2">
      <c r="A135" s="158" t="s">
        <v>503</v>
      </c>
      <c r="B135" s="65">
        <v>17</v>
      </c>
      <c r="C135" s="66">
        <v>17</v>
      </c>
      <c r="D135" s="65">
        <v>47</v>
      </c>
      <c r="E135" s="66">
        <v>36</v>
      </c>
      <c r="F135" s="67"/>
      <c r="G135" s="65">
        <f>B135-C135</f>
        <v>0</v>
      </c>
      <c r="H135" s="66">
        <f>D135-E135</f>
        <v>11</v>
      </c>
      <c r="I135" s="20">
        <f>IF(C135=0, "-", IF(G135/C135&lt;10, G135/C135, "&gt;999%"))</f>
        <v>0</v>
      </c>
      <c r="J135" s="21">
        <f>IF(E135=0, "-", IF(H135/E135&lt;10, H135/E135, "&gt;999%"))</f>
        <v>0.30555555555555558</v>
      </c>
    </row>
    <row r="136" spans="1:10" s="160" customFormat="1" x14ac:dyDescent="0.2">
      <c r="A136" s="178" t="s">
        <v>597</v>
      </c>
      <c r="B136" s="71">
        <v>29</v>
      </c>
      <c r="C136" s="72">
        <v>29</v>
      </c>
      <c r="D136" s="71">
        <v>87</v>
      </c>
      <c r="E136" s="72">
        <v>64</v>
      </c>
      <c r="F136" s="73"/>
      <c r="G136" s="71">
        <f>B136-C136</f>
        <v>0</v>
      </c>
      <c r="H136" s="72">
        <f>D136-E136</f>
        <v>23</v>
      </c>
      <c r="I136" s="37">
        <f>IF(C136=0, "-", IF(G136/C136&lt;10, G136/C136, "&gt;999%"))</f>
        <v>0</v>
      </c>
      <c r="J136" s="38">
        <f>IF(E136=0, "-", IF(H136/E136&lt;10, H136/E136, "&gt;999%"))</f>
        <v>0.359375</v>
      </c>
    </row>
    <row r="137" spans="1:10" x14ac:dyDescent="0.2">
      <c r="A137" s="177"/>
      <c r="B137" s="143"/>
      <c r="C137" s="144"/>
      <c r="D137" s="143"/>
      <c r="E137" s="144"/>
      <c r="F137" s="145"/>
      <c r="G137" s="143"/>
      <c r="H137" s="144"/>
      <c r="I137" s="151"/>
      <c r="J137" s="152"/>
    </row>
    <row r="138" spans="1:10" s="139" customFormat="1" x14ac:dyDescent="0.2">
      <c r="A138" s="159" t="s">
        <v>48</v>
      </c>
      <c r="B138" s="65"/>
      <c r="C138" s="66"/>
      <c r="D138" s="65"/>
      <c r="E138" s="66"/>
      <c r="F138" s="67"/>
      <c r="G138" s="65"/>
      <c r="H138" s="66"/>
      <c r="I138" s="20"/>
      <c r="J138" s="21"/>
    </row>
    <row r="139" spans="1:10" x14ac:dyDescent="0.2">
      <c r="A139" s="158" t="s">
        <v>394</v>
      </c>
      <c r="B139" s="65">
        <v>0</v>
      </c>
      <c r="C139" s="66">
        <v>22</v>
      </c>
      <c r="D139" s="65">
        <v>0</v>
      </c>
      <c r="E139" s="66">
        <v>48</v>
      </c>
      <c r="F139" s="67"/>
      <c r="G139" s="65">
        <f t="shared" ref="G139:G147" si="16">B139-C139</f>
        <v>-22</v>
      </c>
      <c r="H139" s="66">
        <f t="shared" ref="H139:H147" si="17">D139-E139</f>
        <v>-48</v>
      </c>
      <c r="I139" s="20">
        <f t="shared" ref="I139:I147" si="18">IF(C139=0, "-", IF(G139/C139&lt;10, G139/C139, "&gt;999%"))</f>
        <v>-1</v>
      </c>
      <c r="J139" s="21">
        <f t="shared" ref="J139:J147" si="19">IF(E139=0, "-", IF(H139/E139&lt;10, H139/E139, "&gt;999%"))</f>
        <v>-1</v>
      </c>
    </row>
    <row r="140" spans="1:10" x14ac:dyDescent="0.2">
      <c r="A140" s="158" t="s">
        <v>209</v>
      </c>
      <c r="B140" s="65">
        <v>0</v>
      </c>
      <c r="C140" s="66">
        <v>51</v>
      </c>
      <c r="D140" s="65">
        <v>0</v>
      </c>
      <c r="E140" s="66">
        <v>76</v>
      </c>
      <c r="F140" s="67"/>
      <c r="G140" s="65">
        <f t="shared" si="16"/>
        <v>-51</v>
      </c>
      <c r="H140" s="66">
        <f t="shared" si="17"/>
        <v>-76</v>
      </c>
      <c r="I140" s="20">
        <f t="shared" si="18"/>
        <v>-1</v>
      </c>
      <c r="J140" s="21">
        <f t="shared" si="19"/>
        <v>-1</v>
      </c>
    </row>
    <row r="141" spans="1:10" x14ac:dyDescent="0.2">
      <c r="A141" s="158" t="s">
        <v>464</v>
      </c>
      <c r="B141" s="65">
        <v>0</v>
      </c>
      <c r="C141" s="66">
        <v>12</v>
      </c>
      <c r="D141" s="65">
        <v>0</v>
      </c>
      <c r="E141" s="66">
        <v>27</v>
      </c>
      <c r="F141" s="67"/>
      <c r="G141" s="65">
        <f t="shared" si="16"/>
        <v>-12</v>
      </c>
      <c r="H141" s="66">
        <f t="shared" si="17"/>
        <v>-27</v>
      </c>
      <c r="I141" s="20">
        <f t="shared" si="18"/>
        <v>-1</v>
      </c>
      <c r="J141" s="21">
        <f t="shared" si="19"/>
        <v>-1</v>
      </c>
    </row>
    <row r="142" spans="1:10" x14ac:dyDescent="0.2">
      <c r="A142" s="158" t="s">
        <v>475</v>
      </c>
      <c r="B142" s="65">
        <v>0</v>
      </c>
      <c r="C142" s="66">
        <v>159</v>
      </c>
      <c r="D142" s="65">
        <v>0</v>
      </c>
      <c r="E142" s="66">
        <v>276</v>
      </c>
      <c r="F142" s="67"/>
      <c r="G142" s="65">
        <f t="shared" si="16"/>
        <v>-159</v>
      </c>
      <c r="H142" s="66">
        <f t="shared" si="17"/>
        <v>-276</v>
      </c>
      <c r="I142" s="20">
        <f t="shared" si="18"/>
        <v>-1</v>
      </c>
      <c r="J142" s="21">
        <f t="shared" si="19"/>
        <v>-1</v>
      </c>
    </row>
    <row r="143" spans="1:10" x14ac:dyDescent="0.2">
      <c r="A143" s="158" t="s">
        <v>255</v>
      </c>
      <c r="B143" s="65">
        <v>0</v>
      </c>
      <c r="C143" s="66">
        <v>18</v>
      </c>
      <c r="D143" s="65">
        <v>0</v>
      </c>
      <c r="E143" s="66">
        <v>70</v>
      </c>
      <c r="F143" s="67"/>
      <c r="G143" s="65">
        <f t="shared" si="16"/>
        <v>-18</v>
      </c>
      <c r="H143" s="66">
        <f t="shared" si="17"/>
        <v>-70</v>
      </c>
      <c r="I143" s="20">
        <f t="shared" si="18"/>
        <v>-1</v>
      </c>
      <c r="J143" s="21">
        <f t="shared" si="19"/>
        <v>-1</v>
      </c>
    </row>
    <row r="144" spans="1:10" x14ac:dyDescent="0.2">
      <c r="A144" s="158" t="s">
        <v>360</v>
      </c>
      <c r="B144" s="65">
        <v>0</v>
      </c>
      <c r="C144" s="66">
        <v>46</v>
      </c>
      <c r="D144" s="65">
        <v>0</v>
      </c>
      <c r="E144" s="66">
        <v>61</v>
      </c>
      <c r="F144" s="67"/>
      <c r="G144" s="65">
        <f t="shared" si="16"/>
        <v>-46</v>
      </c>
      <c r="H144" s="66">
        <f t="shared" si="17"/>
        <v>-61</v>
      </c>
      <c r="I144" s="20">
        <f t="shared" si="18"/>
        <v>-1</v>
      </c>
      <c r="J144" s="21">
        <f t="shared" si="19"/>
        <v>-1</v>
      </c>
    </row>
    <row r="145" spans="1:10" x14ac:dyDescent="0.2">
      <c r="A145" s="158" t="s">
        <v>395</v>
      </c>
      <c r="B145" s="65">
        <v>0</v>
      </c>
      <c r="C145" s="66">
        <v>42</v>
      </c>
      <c r="D145" s="65">
        <v>0</v>
      </c>
      <c r="E145" s="66">
        <v>92</v>
      </c>
      <c r="F145" s="67"/>
      <c r="G145" s="65">
        <f t="shared" si="16"/>
        <v>-42</v>
      </c>
      <c r="H145" s="66">
        <f t="shared" si="17"/>
        <v>-92</v>
      </c>
      <c r="I145" s="20">
        <f t="shared" si="18"/>
        <v>-1</v>
      </c>
      <c r="J145" s="21">
        <f t="shared" si="19"/>
        <v>-1</v>
      </c>
    </row>
    <row r="146" spans="1:10" x14ac:dyDescent="0.2">
      <c r="A146" s="158" t="s">
        <v>318</v>
      </c>
      <c r="B146" s="65">
        <v>0</v>
      </c>
      <c r="C146" s="66">
        <v>62</v>
      </c>
      <c r="D146" s="65">
        <v>0</v>
      </c>
      <c r="E146" s="66">
        <v>114</v>
      </c>
      <c r="F146" s="67"/>
      <c r="G146" s="65">
        <f t="shared" si="16"/>
        <v>-62</v>
      </c>
      <c r="H146" s="66">
        <f t="shared" si="17"/>
        <v>-114</v>
      </c>
      <c r="I146" s="20">
        <f t="shared" si="18"/>
        <v>-1</v>
      </c>
      <c r="J146" s="21">
        <f t="shared" si="19"/>
        <v>-1</v>
      </c>
    </row>
    <row r="147" spans="1:10" s="160" customFormat="1" x14ac:dyDescent="0.2">
      <c r="A147" s="178" t="s">
        <v>598</v>
      </c>
      <c r="B147" s="71">
        <v>0</v>
      </c>
      <c r="C147" s="72">
        <v>412</v>
      </c>
      <c r="D147" s="71">
        <v>0</v>
      </c>
      <c r="E147" s="72">
        <v>764</v>
      </c>
      <c r="F147" s="73"/>
      <c r="G147" s="71">
        <f t="shared" si="16"/>
        <v>-412</v>
      </c>
      <c r="H147" s="72">
        <f t="shared" si="17"/>
        <v>-764</v>
      </c>
      <c r="I147" s="37">
        <f t="shared" si="18"/>
        <v>-1</v>
      </c>
      <c r="J147" s="38">
        <f t="shared" si="19"/>
        <v>-1</v>
      </c>
    </row>
    <row r="148" spans="1:10" x14ac:dyDescent="0.2">
      <c r="A148" s="177"/>
      <c r="B148" s="143"/>
      <c r="C148" s="144"/>
      <c r="D148" s="143"/>
      <c r="E148" s="144"/>
      <c r="F148" s="145"/>
      <c r="G148" s="143"/>
      <c r="H148" s="144"/>
      <c r="I148" s="151"/>
      <c r="J148" s="152"/>
    </row>
    <row r="149" spans="1:10" s="139" customFormat="1" x14ac:dyDescent="0.2">
      <c r="A149" s="159" t="s">
        <v>49</v>
      </c>
      <c r="B149" s="65"/>
      <c r="C149" s="66"/>
      <c r="D149" s="65"/>
      <c r="E149" s="66"/>
      <c r="F149" s="67"/>
      <c r="G149" s="65"/>
      <c r="H149" s="66"/>
      <c r="I149" s="20"/>
      <c r="J149" s="21"/>
    </row>
    <row r="150" spans="1:10" x14ac:dyDescent="0.2">
      <c r="A150" s="158" t="s">
        <v>235</v>
      </c>
      <c r="B150" s="65">
        <v>0</v>
      </c>
      <c r="C150" s="66">
        <v>2</v>
      </c>
      <c r="D150" s="65">
        <v>2</v>
      </c>
      <c r="E150" s="66">
        <v>4</v>
      </c>
      <c r="F150" s="67"/>
      <c r="G150" s="65">
        <f t="shared" ref="G150:G157" si="20">B150-C150</f>
        <v>-2</v>
      </c>
      <c r="H150" s="66">
        <f t="shared" ref="H150:H157" si="21">D150-E150</f>
        <v>-2</v>
      </c>
      <c r="I150" s="20">
        <f t="shared" ref="I150:I157" si="22">IF(C150=0, "-", IF(G150/C150&lt;10, G150/C150, "&gt;999%"))</f>
        <v>-1</v>
      </c>
      <c r="J150" s="21">
        <f t="shared" ref="J150:J157" si="23">IF(E150=0, "-", IF(H150/E150&lt;10, H150/E150, "&gt;999%"))</f>
        <v>-0.5</v>
      </c>
    </row>
    <row r="151" spans="1:10" x14ac:dyDescent="0.2">
      <c r="A151" s="158" t="s">
        <v>193</v>
      </c>
      <c r="B151" s="65">
        <v>0</v>
      </c>
      <c r="C151" s="66">
        <v>1</v>
      </c>
      <c r="D151" s="65">
        <v>0</v>
      </c>
      <c r="E151" s="66">
        <v>4</v>
      </c>
      <c r="F151" s="67"/>
      <c r="G151" s="65">
        <f t="shared" si="20"/>
        <v>-1</v>
      </c>
      <c r="H151" s="66">
        <f t="shared" si="21"/>
        <v>-4</v>
      </c>
      <c r="I151" s="20">
        <f t="shared" si="22"/>
        <v>-1</v>
      </c>
      <c r="J151" s="21">
        <f t="shared" si="23"/>
        <v>-1</v>
      </c>
    </row>
    <row r="152" spans="1:10" x14ac:dyDescent="0.2">
      <c r="A152" s="158" t="s">
        <v>210</v>
      </c>
      <c r="B152" s="65">
        <v>36</v>
      </c>
      <c r="C152" s="66">
        <v>27</v>
      </c>
      <c r="D152" s="65">
        <v>85</v>
      </c>
      <c r="E152" s="66">
        <v>105</v>
      </c>
      <c r="F152" s="67"/>
      <c r="G152" s="65">
        <f t="shared" si="20"/>
        <v>9</v>
      </c>
      <c r="H152" s="66">
        <f t="shared" si="21"/>
        <v>-20</v>
      </c>
      <c r="I152" s="20">
        <f t="shared" si="22"/>
        <v>0.33333333333333331</v>
      </c>
      <c r="J152" s="21">
        <f t="shared" si="23"/>
        <v>-0.19047619047619047</v>
      </c>
    </row>
    <row r="153" spans="1:10" x14ac:dyDescent="0.2">
      <c r="A153" s="158" t="s">
        <v>361</v>
      </c>
      <c r="B153" s="65">
        <v>68</v>
      </c>
      <c r="C153" s="66">
        <v>32</v>
      </c>
      <c r="D153" s="65">
        <v>137</v>
      </c>
      <c r="E153" s="66">
        <v>146</v>
      </c>
      <c r="F153" s="67"/>
      <c r="G153" s="65">
        <f t="shared" si="20"/>
        <v>36</v>
      </c>
      <c r="H153" s="66">
        <f t="shared" si="21"/>
        <v>-9</v>
      </c>
      <c r="I153" s="20">
        <f t="shared" si="22"/>
        <v>1.125</v>
      </c>
      <c r="J153" s="21">
        <f t="shared" si="23"/>
        <v>-6.1643835616438353E-2</v>
      </c>
    </row>
    <row r="154" spans="1:10" x14ac:dyDescent="0.2">
      <c r="A154" s="158" t="s">
        <v>331</v>
      </c>
      <c r="B154" s="65">
        <v>56</v>
      </c>
      <c r="C154" s="66">
        <v>39</v>
      </c>
      <c r="D154" s="65">
        <v>122</v>
      </c>
      <c r="E154" s="66">
        <v>155</v>
      </c>
      <c r="F154" s="67"/>
      <c r="G154" s="65">
        <f t="shared" si="20"/>
        <v>17</v>
      </c>
      <c r="H154" s="66">
        <f t="shared" si="21"/>
        <v>-33</v>
      </c>
      <c r="I154" s="20">
        <f t="shared" si="22"/>
        <v>0.4358974358974359</v>
      </c>
      <c r="J154" s="21">
        <f t="shared" si="23"/>
        <v>-0.2129032258064516</v>
      </c>
    </row>
    <row r="155" spans="1:10" x14ac:dyDescent="0.2">
      <c r="A155" s="158" t="s">
        <v>194</v>
      </c>
      <c r="B155" s="65">
        <v>3</v>
      </c>
      <c r="C155" s="66">
        <v>16</v>
      </c>
      <c r="D155" s="65">
        <v>26</v>
      </c>
      <c r="E155" s="66">
        <v>80</v>
      </c>
      <c r="F155" s="67"/>
      <c r="G155" s="65">
        <f t="shared" si="20"/>
        <v>-13</v>
      </c>
      <c r="H155" s="66">
        <f t="shared" si="21"/>
        <v>-54</v>
      </c>
      <c r="I155" s="20">
        <f t="shared" si="22"/>
        <v>-0.8125</v>
      </c>
      <c r="J155" s="21">
        <f t="shared" si="23"/>
        <v>-0.67500000000000004</v>
      </c>
    </row>
    <row r="156" spans="1:10" x14ac:dyDescent="0.2">
      <c r="A156" s="158" t="s">
        <v>272</v>
      </c>
      <c r="B156" s="65">
        <v>7</v>
      </c>
      <c r="C156" s="66">
        <v>2</v>
      </c>
      <c r="D156" s="65">
        <v>15</v>
      </c>
      <c r="E156" s="66">
        <v>11</v>
      </c>
      <c r="F156" s="67"/>
      <c r="G156" s="65">
        <f t="shared" si="20"/>
        <v>5</v>
      </c>
      <c r="H156" s="66">
        <f t="shared" si="21"/>
        <v>4</v>
      </c>
      <c r="I156" s="20">
        <f t="shared" si="22"/>
        <v>2.5</v>
      </c>
      <c r="J156" s="21">
        <f t="shared" si="23"/>
        <v>0.36363636363636365</v>
      </c>
    </row>
    <row r="157" spans="1:10" s="160" customFormat="1" x14ac:dyDescent="0.2">
      <c r="A157" s="178" t="s">
        <v>599</v>
      </c>
      <c r="B157" s="71">
        <v>170</v>
      </c>
      <c r="C157" s="72">
        <v>119</v>
      </c>
      <c r="D157" s="71">
        <v>387</v>
      </c>
      <c r="E157" s="72">
        <v>505</v>
      </c>
      <c r="F157" s="73"/>
      <c r="G157" s="71">
        <f t="shared" si="20"/>
        <v>51</v>
      </c>
      <c r="H157" s="72">
        <f t="shared" si="21"/>
        <v>-118</v>
      </c>
      <c r="I157" s="37">
        <f t="shared" si="22"/>
        <v>0.42857142857142855</v>
      </c>
      <c r="J157" s="38">
        <f t="shared" si="23"/>
        <v>-0.23366336633663368</v>
      </c>
    </row>
    <row r="158" spans="1:10" x14ac:dyDescent="0.2">
      <c r="A158" s="177"/>
      <c r="B158" s="143"/>
      <c r="C158" s="144"/>
      <c r="D158" s="143"/>
      <c r="E158" s="144"/>
      <c r="F158" s="145"/>
      <c r="G158" s="143"/>
      <c r="H158" s="144"/>
      <c r="I158" s="151"/>
      <c r="J158" s="152"/>
    </row>
    <row r="159" spans="1:10" s="139" customFormat="1" x14ac:dyDescent="0.2">
      <c r="A159" s="159" t="s">
        <v>50</v>
      </c>
      <c r="B159" s="65"/>
      <c r="C159" s="66"/>
      <c r="D159" s="65"/>
      <c r="E159" s="66"/>
      <c r="F159" s="67"/>
      <c r="G159" s="65"/>
      <c r="H159" s="66"/>
      <c r="I159" s="20"/>
      <c r="J159" s="21"/>
    </row>
    <row r="160" spans="1:10" x14ac:dyDescent="0.2">
      <c r="A160" s="158" t="s">
        <v>211</v>
      </c>
      <c r="B160" s="65">
        <v>0</v>
      </c>
      <c r="C160" s="66">
        <v>14</v>
      </c>
      <c r="D160" s="65">
        <v>1</v>
      </c>
      <c r="E160" s="66">
        <v>38</v>
      </c>
      <c r="F160" s="67"/>
      <c r="G160" s="65">
        <f t="shared" ref="G160:G171" si="24">B160-C160</f>
        <v>-14</v>
      </c>
      <c r="H160" s="66">
        <f t="shared" ref="H160:H171" si="25">D160-E160</f>
        <v>-37</v>
      </c>
      <c r="I160" s="20">
        <f t="shared" ref="I160:I171" si="26">IF(C160=0, "-", IF(G160/C160&lt;10, G160/C160, "&gt;999%"))</f>
        <v>-1</v>
      </c>
      <c r="J160" s="21">
        <f t="shared" ref="J160:J171" si="27">IF(E160=0, "-", IF(H160/E160&lt;10, H160/E160, "&gt;999%"))</f>
        <v>-0.97368421052631582</v>
      </c>
    </row>
    <row r="161" spans="1:10" x14ac:dyDescent="0.2">
      <c r="A161" s="158" t="s">
        <v>212</v>
      </c>
      <c r="B161" s="65">
        <v>109</v>
      </c>
      <c r="C161" s="66">
        <v>90</v>
      </c>
      <c r="D161" s="65">
        <v>346</v>
      </c>
      <c r="E161" s="66">
        <v>231</v>
      </c>
      <c r="F161" s="67"/>
      <c r="G161" s="65">
        <f t="shared" si="24"/>
        <v>19</v>
      </c>
      <c r="H161" s="66">
        <f t="shared" si="25"/>
        <v>115</v>
      </c>
      <c r="I161" s="20">
        <f t="shared" si="26"/>
        <v>0.21111111111111111</v>
      </c>
      <c r="J161" s="21">
        <f t="shared" si="27"/>
        <v>0.49783549783549785</v>
      </c>
    </row>
    <row r="162" spans="1:10" x14ac:dyDescent="0.2">
      <c r="A162" s="158" t="s">
        <v>453</v>
      </c>
      <c r="B162" s="65">
        <v>10</v>
      </c>
      <c r="C162" s="66">
        <v>11</v>
      </c>
      <c r="D162" s="65">
        <v>46</v>
      </c>
      <c r="E162" s="66">
        <v>25</v>
      </c>
      <c r="F162" s="67"/>
      <c r="G162" s="65">
        <f t="shared" si="24"/>
        <v>-1</v>
      </c>
      <c r="H162" s="66">
        <f t="shared" si="25"/>
        <v>21</v>
      </c>
      <c r="I162" s="20">
        <f t="shared" si="26"/>
        <v>-9.0909090909090912E-2</v>
      </c>
      <c r="J162" s="21">
        <f t="shared" si="27"/>
        <v>0.84</v>
      </c>
    </row>
    <row r="163" spans="1:10" x14ac:dyDescent="0.2">
      <c r="A163" s="158" t="s">
        <v>273</v>
      </c>
      <c r="B163" s="65">
        <v>6</v>
      </c>
      <c r="C163" s="66">
        <v>4</v>
      </c>
      <c r="D163" s="65">
        <v>14</v>
      </c>
      <c r="E163" s="66">
        <v>8</v>
      </c>
      <c r="F163" s="67"/>
      <c r="G163" s="65">
        <f t="shared" si="24"/>
        <v>2</v>
      </c>
      <c r="H163" s="66">
        <f t="shared" si="25"/>
        <v>6</v>
      </c>
      <c r="I163" s="20">
        <f t="shared" si="26"/>
        <v>0.5</v>
      </c>
      <c r="J163" s="21">
        <f t="shared" si="27"/>
        <v>0.75</v>
      </c>
    </row>
    <row r="164" spans="1:10" x14ac:dyDescent="0.2">
      <c r="A164" s="158" t="s">
        <v>213</v>
      </c>
      <c r="B164" s="65">
        <v>0</v>
      </c>
      <c r="C164" s="66">
        <v>6</v>
      </c>
      <c r="D164" s="65">
        <v>9</v>
      </c>
      <c r="E164" s="66">
        <v>14</v>
      </c>
      <c r="F164" s="67"/>
      <c r="G164" s="65">
        <f t="shared" si="24"/>
        <v>-6</v>
      </c>
      <c r="H164" s="66">
        <f t="shared" si="25"/>
        <v>-5</v>
      </c>
      <c r="I164" s="20">
        <f t="shared" si="26"/>
        <v>-1</v>
      </c>
      <c r="J164" s="21">
        <f t="shared" si="27"/>
        <v>-0.35714285714285715</v>
      </c>
    </row>
    <row r="165" spans="1:10" x14ac:dyDescent="0.2">
      <c r="A165" s="158" t="s">
        <v>332</v>
      </c>
      <c r="B165" s="65">
        <v>76</v>
      </c>
      <c r="C165" s="66">
        <v>54</v>
      </c>
      <c r="D165" s="65">
        <v>191</v>
      </c>
      <c r="E165" s="66">
        <v>158</v>
      </c>
      <c r="F165" s="67"/>
      <c r="G165" s="65">
        <f t="shared" si="24"/>
        <v>22</v>
      </c>
      <c r="H165" s="66">
        <f t="shared" si="25"/>
        <v>33</v>
      </c>
      <c r="I165" s="20">
        <f t="shared" si="26"/>
        <v>0.40740740740740738</v>
      </c>
      <c r="J165" s="21">
        <f t="shared" si="27"/>
        <v>0.20886075949367089</v>
      </c>
    </row>
    <row r="166" spans="1:10" x14ac:dyDescent="0.2">
      <c r="A166" s="158" t="s">
        <v>396</v>
      </c>
      <c r="B166" s="65">
        <v>25</v>
      </c>
      <c r="C166" s="66">
        <v>0</v>
      </c>
      <c r="D166" s="65">
        <v>50</v>
      </c>
      <c r="E166" s="66">
        <v>0</v>
      </c>
      <c r="F166" s="67"/>
      <c r="G166" s="65">
        <f t="shared" si="24"/>
        <v>25</v>
      </c>
      <c r="H166" s="66">
        <f t="shared" si="25"/>
        <v>50</v>
      </c>
      <c r="I166" s="20" t="str">
        <f t="shared" si="26"/>
        <v>-</v>
      </c>
      <c r="J166" s="21" t="str">
        <f t="shared" si="27"/>
        <v>-</v>
      </c>
    </row>
    <row r="167" spans="1:10" x14ac:dyDescent="0.2">
      <c r="A167" s="158" t="s">
        <v>397</v>
      </c>
      <c r="B167" s="65">
        <v>20</v>
      </c>
      <c r="C167" s="66">
        <v>6</v>
      </c>
      <c r="D167" s="65">
        <v>68</v>
      </c>
      <c r="E167" s="66">
        <v>51</v>
      </c>
      <c r="F167" s="67"/>
      <c r="G167" s="65">
        <f t="shared" si="24"/>
        <v>14</v>
      </c>
      <c r="H167" s="66">
        <f t="shared" si="25"/>
        <v>17</v>
      </c>
      <c r="I167" s="20">
        <f t="shared" si="26"/>
        <v>2.3333333333333335</v>
      </c>
      <c r="J167" s="21">
        <f t="shared" si="27"/>
        <v>0.33333333333333331</v>
      </c>
    </row>
    <row r="168" spans="1:10" x14ac:dyDescent="0.2">
      <c r="A168" s="158" t="s">
        <v>362</v>
      </c>
      <c r="B168" s="65">
        <v>25</v>
      </c>
      <c r="C168" s="66">
        <v>57</v>
      </c>
      <c r="D168" s="65">
        <v>129</v>
      </c>
      <c r="E168" s="66">
        <v>189</v>
      </c>
      <c r="F168" s="67"/>
      <c r="G168" s="65">
        <f t="shared" si="24"/>
        <v>-32</v>
      </c>
      <c r="H168" s="66">
        <f t="shared" si="25"/>
        <v>-60</v>
      </c>
      <c r="I168" s="20">
        <f t="shared" si="26"/>
        <v>-0.56140350877192979</v>
      </c>
      <c r="J168" s="21">
        <f t="shared" si="27"/>
        <v>-0.31746031746031744</v>
      </c>
    </row>
    <row r="169" spans="1:10" x14ac:dyDescent="0.2">
      <c r="A169" s="158" t="s">
        <v>288</v>
      </c>
      <c r="B169" s="65">
        <v>1</v>
      </c>
      <c r="C169" s="66">
        <v>3</v>
      </c>
      <c r="D169" s="65">
        <v>9</v>
      </c>
      <c r="E169" s="66">
        <v>7</v>
      </c>
      <c r="F169" s="67"/>
      <c r="G169" s="65">
        <f t="shared" si="24"/>
        <v>-2</v>
      </c>
      <c r="H169" s="66">
        <f t="shared" si="25"/>
        <v>2</v>
      </c>
      <c r="I169" s="20">
        <f t="shared" si="26"/>
        <v>-0.66666666666666663</v>
      </c>
      <c r="J169" s="21">
        <f t="shared" si="27"/>
        <v>0.2857142857142857</v>
      </c>
    </row>
    <row r="170" spans="1:10" x14ac:dyDescent="0.2">
      <c r="A170" s="158" t="s">
        <v>319</v>
      </c>
      <c r="B170" s="65">
        <v>48</v>
      </c>
      <c r="C170" s="66">
        <v>25</v>
      </c>
      <c r="D170" s="65">
        <v>89</v>
      </c>
      <c r="E170" s="66">
        <v>62</v>
      </c>
      <c r="F170" s="67"/>
      <c r="G170" s="65">
        <f t="shared" si="24"/>
        <v>23</v>
      </c>
      <c r="H170" s="66">
        <f t="shared" si="25"/>
        <v>27</v>
      </c>
      <c r="I170" s="20">
        <f t="shared" si="26"/>
        <v>0.92</v>
      </c>
      <c r="J170" s="21">
        <f t="shared" si="27"/>
        <v>0.43548387096774194</v>
      </c>
    </row>
    <row r="171" spans="1:10" s="160" customFormat="1" x14ac:dyDescent="0.2">
      <c r="A171" s="178" t="s">
        <v>600</v>
      </c>
      <c r="B171" s="71">
        <v>320</v>
      </c>
      <c r="C171" s="72">
        <v>270</v>
      </c>
      <c r="D171" s="71">
        <v>952</v>
      </c>
      <c r="E171" s="72">
        <v>783</v>
      </c>
      <c r="F171" s="73"/>
      <c r="G171" s="71">
        <f t="shared" si="24"/>
        <v>50</v>
      </c>
      <c r="H171" s="72">
        <f t="shared" si="25"/>
        <v>169</v>
      </c>
      <c r="I171" s="37">
        <f t="shared" si="26"/>
        <v>0.18518518518518517</v>
      </c>
      <c r="J171" s="38">
        <f t="shared" si="27"/>
        <v>0.21583652618135377</v>
      </c>
    </row>
    <row r="172" spans="1:10" x14ac:dyDescent="0.2">
      <c r="A172" s="177"/>
      <c r="B172" s="143"/>
      <c r="C172" s="144"/>
      <c r="D172" s="143"/>
      <c r="E172" s="144"/>
      <c r="F172" s="145"/>
      <c r="G172" s="143"/>
      <c r="H172" s="144"/>
      <c r="I172" s="151"/>
      <c r="J172" s="152"/>
    </row>
    <row r="173" spans="1:10" s="139" customFormat="1" x14ac:dyDescent="0.2">
      <c r="A173" s="159" t="s">
        <v>51</v>
      </c>
      <c r="B173" s="65"/>
      <c r="C173" s="66"/>
      <c r="D173" s="65"/>
      <c r="E173" s="66"/>
      <c r="F173" s="67"/>
      <c r="G173" s="65"/>
      <c r="H173" s="66"/>
      <c r="I173" s="20"/>
      <c r="J173" s="21"/>
    </row>
    <row r="174" spans="1:10" x14ac:dyDescent="0.2">
      <c r="A174" s="158" t="s">
        <v>493</v>
      </c>
      <c r="B174" s="65">
        <v>2</v>
      </c>
      <c r="C174" s="66">
        <v>0</v>
      </c>
      <c r="D174" s="65">
        <v>3</v>
      </c>
      <c r="E174" s="66">
        <v>0</v>
      </c>
      <c r="F174" s="67"/>
      <c r="G174" s="65">
        <f t="shared" ref="G174:G179" si="28">B174-C174</f>
        <v>2</v>
      </c>
      <c r="H174" s="66">
        <f t="shared" ref="H174:H179" si="29">D174-E174</f>
        <v>3</v>
      </c>
      <c r="I174" s="20" t="str">
        <f t="shared" ref="I174:I179" si="30">IF(C174=0, "-", IF(G174/C174&lt;10, G174/C174, "&gt;999%"))</f>
        <v>-</v>
      </c>
      <c r="J174" s="21" t="str">
        <f t="shared" ref="J174:J179" si="31">IF(E174=0, "-", IF(H174/E174&lt;10, H174/E174, "&gt;999%"))</f>
        <v>-</v>
      </c>
    </row>
    <row r="175" spans="1:10" x14ac:dyDescent="0.2">
      <c r="A175" s="158" t="s">
        <v>494</v>
      </c>
      <c r="B175" s="65">
        <v>0</v>
      </c>
      <c r="C175" s="66">
        <v>0</v>
      </c>
      <c r="D175" s="65">
        <v>0</v>
      </c>
      <c r="E175" s="66">
        <v>1</v>
      </c>
      <c r="F175" s="67"/>
      <c r="G175" s="65">
        <f t="shared" si="28"/>
        <v>0</v>
      </c>
      <c r="H175" s="66">
        <f t="shared" si="29"/>
        <v>-1</v>
      </c>
      <c r="I175" s="20" t="str">
        <f t="shared" si="30"/>
        <v>-</v>
      </c>
      <c r="J175" s="21">
        <f t="shared" si="31"/>
        <v>-1</v>
      </c>
    </row>
    <row r="176" spans="1:10" x14ac:dyDescent="0.2">
      <c r="A176" s="158" t="s">
        <v>504</v>
      </c>
      <c r="B176" s="65">
        <v>0</v>
      </c>
      <c r="C176" s="66">
        <v>0</v>
      </c>
      <c r="D176" s="65">
        <v>2</v>
      </c>
      <c r="E176" s="66">
        <v>0</v>
      </c>
      <c r="F176" s="67"/>
      <c r="G176" s="65">
        <f t="shared" si="28"/>
        <v>0</v>
      </c>
      <c r="H176" s="66">
        <f t="shared" si="29"/>
        <v>2</v>
      </c>
      <c r="I176" s="20" t="str">
        <f t="shared" si="30"/>
        <v>-</v>
      </c>
      <c r="J176" s="21" t="str">
        <f t="shared" si="31"/>
        <v>-</v>
      </c>
    </row>
    <row r="177" spans="1:10" x14ac:dyDescent="0.2">
      <c r="A177" s="158" t="s">
        <v>505</v>
      </c>
      <c r="B177" s="65">
        <v>1</v>
      </c>
      <c r="C177" s="66">
        <v>0</v>
      </c>
      <c r="D177" s="65">
        <v>1</v>
      </c>
      <c r="E177" s="66">
        <v>0</v>
      </c>
      <c r="F177" s="67"/>
      <c r="G177" s="65">
        <f t="shared" si="28"/>
        <v>1</v>
      </c>
      <c r="H177" s="66">
        <f t="shared" si="29"/>
        <v>1</v>
      </c>
      <c r="I177" s="20" t="str">
        <f t="shared" si="30"/>
        <v>-</v>
      </c>
      <c r="J177" s="21" t="str">
        <f t="shared" si="31"/>
        <v>-</v>
      </c>
    </row>
    <row r="178" spans="1:10" x14ac:dyDescent="0.2">
      <c r="A178" s="158" t="s">
        <v>514</v>
      </c>
      <c r="B178" s="65">
        <v>2</v>
      </c>
      <c r="C178" s="66">
        <v>0</v>
      </c>
      <c r="D178" s="65">
        <v>3</v>
      </c>
      <c r="E178" s="66">
        <v>0</v>
      </c>
      <c r="F178" s="67"/>
      <c r="G178" s="65">
        <f t="shared" si="28"/>
        <v>2</v>
      </c>
      <c r="H178" s="66">
        <f t="shared" si="29"/>
        <v>3</v>
      </c>
      <c r="I178" s="20" t="str">
        <f t="shared" si="30"/>
        <v>-</v>
      </c>
      <c r="J178" s="21" t="str">
        <f t="shared" si="31"/>
        <v>-</v>
      </c>
    </row>
    <row r="179" spans="1:10" s="160" customFormat="1" x14ac:dyDescent="0.2">
      <c r="A179" s="178" t="s">
        <v>601</v>
      </c>
      <c r="B179" s="71">
        <v>5</v>
      </c>
      <c r="C179" s="72">
        <v>0</v>
      </c>
      <c r="D179" s="71">
        <v>9</v>
      </c>
      <c r="E179" s="72">
        <v>1</v>
      </c>
      <c r="F179" s="73"/>
      <c r="G179" s="71">
        <f t="shared" si="28"/>
        <v>5</v>
      </c>
      <c r="H179" s="72">
        <f t="shared" si="29"/>
        <v>8</v>
      </c>
      <c r="I179" s="37" t="str">
        <f t="shared" si="30"/>
        <v>-</v>
      </c>
      <c r="J179" s="38">
        <f t="shared" si="31"/>
        <v>8</v>
      </c>
    </row>
    <row r="180" spans="1:10" x14ac:dyDescent="0.2">
      <c r="A180" s="177"/>
      <c r="B180" s="143"/>
      <c r="C180" s="144"/>
      <c r="D180" s="143"/>
      <c r="E180" s="144"/>
      <c r="F180" s="145"/>
      <c r="G180" s="143"/>
      <c r="H180" s="144"/>
      <c r="I180" s="151"/>
      <c r="J180" s="152"/>
    </row>
    <row r="181" spans="1:10" s="139" customFormat="1" x14ac:dyDescent="0.2">
      <c r="A181" s="159" t="s">
        <v>52</v>
      </c>
      <c r="B181" s="65"/>
      <c r="C181" s="66"/>
      <c r="D181" s="65"/>
      <c r="E181" s="66"/>
      <c r="F181" s="67"/>
      <c r="G181" s="65"/>
      <c r="H181" s="66"/>
      <c r="I181" s="20"/>
      <c r="J181" s="21"/>
    </row>
    <row r="182" spans="1:10" x14ac:dyDescent="0.2">
      <c r="A182" s="158" t="s">
        <v>515</v>
      </c>
      <c r="B182" s="65">
        <v>5</v>
      </c>
      <c r="C182" s="66">
        <v>12</v>
      </c>
      <c r="D182" s="65">
        <v>14</v>
      </c>
      <c r="E182" s="66">
        <v>39</v>
      </c>
      <c r="F182" s="67"/>
      <c r="G182" s="65">
        <f>B182-C182</f>
        <v>-7</v>
      </c>
      <c r="H182" s="66">
        <f>D182-E182</f>
        <v>-25</v>
      </c>
      <c r="I182" s="20">
        <f>IF(C182=0, "-", IF(G182/C182&lt;10, G182/C182, "&gt;999%"))</f>
        <v>-0.58333333333333337</v>
      </c>
      <c r="J182" s="21">
        <f>IF(E182=0, "-", IF(H182/E182&lt;10, H182/E182, "&gt;999%"))</f>
        <v>-0.64102564102564108</v>
      </c>
    </row>
    <row r="183" spans="1:10" x14ac:dyDescent="0.2">
      <c r="A183" s="158" t="s">
        <v>495</v>
      </c>
      <c r="B183" s="65">
        <v>38</v>
      </c>
      <c r="C183" s="66">
        <v>24</v>
      </c>
      <c r="D183" s="65">
        <v>89</v>
      </c>
      <c r="E183" s="66">
        <v>64</v>
      </c>
      <c r="F183" s="67"/>
      <c r="G183" s="65">
        <f>B183-C183</f>
        <v>14</v>
      </c>
      <c r="H183" s="66">
        <f>D183-E183</f>
        <v>25</v>
      </c>
      <c r="I183" s="20">
        <f>IF(C183=0, "-", IF(G183/C183&lt;10, G183/C183, "&gt;999%"))</f>
        <v>0.58333333333333337</v>
      </c>
      <c r="J183" s="21">
        <f>IF(E183=0, "-", IF(H183/E183&lt;10, H183/E183, "&gt;999%"))</f>
        <v>0.390625</v>
      </c>
    </row>
    <row r="184" spans="1:10" x14ac:dyDescent="0.2">
      <c r="A184" s="158" t="s">
        <v>506</v>
      </c>
      <c r="B184" s="65">
        <v>18</v>
      </c>
      <c r="C184" s="66">
        <v>10</v>
      </c>
      <c r="D184" s="65">
        <v>54</v>
      </c>
      <c r="E184" s="66">
        <v>36</v>
      </c>
      <c r="F184" s="67"/>
      <c r="G184" s="65">
        <f>B184-C184</f>
        <v>8</v>
      </c>
      <c r="H184" s="66">
        <f>D184-E184</f>
        <v>18</v>
      </c>
      <c r="I184" s="20">
        <f>IF(C184=0, "-", IF(G184/C184&lt;10, G184/C184, "&gt;999%"))</f>
        <v>0.8</v>
      </c>
      <c r="J184" s="21">
        <f>IF(E184=0, "-", IF(H184/E184&lt;10, H184/E184, "&gt;999%"))</f>
        <v>0.5</v>
      </c>
    </row>
    <row r="185" spans="1:10" s="160" customFormat="1" x14ac:dyDescent="0.2">
      <c r="A185" s="178" t="s">
        <v>602</v>
      </c>
      <c r="B185" s="71">
        <v>61</v>
      </c>
      <c r="C185" s="72">
        <v>46</v>
      </c>
      <c r="D185" s="71">
        <v>157</v>
      </c>
      <c r="E185" s="72">
        <v>139</v>
      </c>
      <c r="F185" s="73"/>
      <c r="G185" s="71">
        <f>B185-C185</f>
        <v>15</v>
      </c>
      <c r="H185" s="72">
        <f>D185-E185</f>
        <v>18</v>
      </c>
      <c r="I185" s="37">
        <f>IF(C185=0, "-", IF(G185/C185&lt;10, G185/C185, "&gt;999%"))</f>
        <v>0.32608695652173914</v>
      </c>
      <c r="J185" s="38">
        <f>IF(E185=0, "-", IF(H185/E185&lt;10, H185/E185, "&gt;999%"))</f>
        <v>0.12949640287769784</v>
      </c>
    </row>
    <row r="186" spans="1:10" x14ac:dyDescent="0.2">
      <c r="A186" s="177"/>
      <c r="B186" s="143"/>
      <c r="C186" s="144"/>
      <c r="D186" s="143"/>
      <c r="E186" s="144"/>
      <c r="F186" s="145"/>
      <c r="G186" s="143"/>
      <c r="H186" s="144"/>
      <c r="I186" s="151"/>
      <c r="J186" s="152"/>
    </row>
    <row r="187" spans="1:10" s="139" customFormat="1" x14ac:dyDescent="0.2">
      <c r="A187" s="159" t="s">
        <v>53</v>
      </c>
      <c r="B187" s="65"/>
      <c r="C187" s="66"/>
      <c r="D187" s="65"/>
      <c r="E187" s="66"/>
      <c r="F187" s="67"/>
      <c r="G187" s="65"/>
      <c r="H187" s="66"/>
      <c r="I187" s="20"/>
      <c r="J187" s="21"/>
    </row>
    <row r="188" spans="1:10" x14ac:dyDescent="0.2">
      <c r="A188" s="158" t="s">
        <v>465</v>
      </c>
      <c r="B188" s="65">
        <v>45</v>
      </c>
      <c r="C188" s="66">
        <v>17</v>
      </c>
      <c r="D188" s="65">
        <v>112</v>
      </c>
      <c r="E188" s="66">
        <v>36</v>
      </c>
      <c r="F188" s="67"/>
      <c r="G188" s="65">
        <f>B188-C188</f>
        <v>28</v>
      </c>
      <c r="H188" s="66">
        <f>D188-E188</f>
        <v>76</v>
      </c>
      <c r="I188" s="20">
        <f>IF(C188=0, "-", IF(G188/C188&lt;10, G188/C188, "&gt;999%"))</f>
        <v>1.6470588235294117</v>
      </c>
      <c r="J188" s="21">
        <f>IF(E188=0, "-", IF(H188/E188&lt;10, H188/E188, "&gt;999%"))</f>
        <v>2.1111111111111112</v>
      </c>
    </row>
    <row r="189" spans="1:10" x14ac:dyDescent="0.2">
      <c r="A189" s="158" t="s">
        <v>476</v>
      </c>
      <c r="B189" s="65">
        <v>71</v>
      </c>
      <c r="C189" s="66">
        <v>62</v>
      </c>
      <c r="D189" s="65">
        <v>278</v>
      </c>
      <c r="E189" s="66">
        <v>147</v>
      </c>
      <c r="F189" s="67"/>
      <c r="G189" s="65">
        <f>B189-C189</f>
        <v>9</v>
      </c>
      <c r="H189" s="66">
        <f>D189-E189</f>
        <v>131</v>
      </c>
      <c r="I189" s="20">
        <f>IF(C189=0, "-", IF(G189/C189&lt;10, G189/C189, "&gt;999%"))</f>
        <v>0.14516129032258066</v>
      </c>
      <c r="J189" s="21">
        <f>IF(E189=0, "-", IF(H189/E189&lt;10, H189/E189, "&gt;999%"))</f>
        <v>0.891156462585034</v>
      </c>
    </row>
    <row r="190" spans="1:10" x14ac:dyDescent="0.2">
      <c r="A190" s="158" t="s">
        <v>398</v>
      </c>
      <c r="B190" s="65">
        <v>66</v>
      </c>
      <c r="C190" s="66">
        <v>47</v>
      </c>
      <c r="D190" s="65">
        <v>186</v>
      </c>
      <c r="E190" s="66">
        <v>128</v>
      </c>
      <c r="F190" s="67"/>
      <c r="G190" s="65">
        <f>B190-C190</f>
        <v>19</v>
      </c>
      <c r="H190" s="66">
        <f>D190-E190</f>
        <v>58</v>
      </c>
      <c r="I190" s="20">
        <f>IF(C190=0, "-", IF(G190/C190&lt;10, G190/C190, "&gt;999%"))</f>
        <v>0.40425531914893614</v>
      </c>
      <c r="J190" s="21">
        <f>IF(E190=0, "-", IF(H190/E190&lt;10, H190/E190, "&gt;999%"))</f>
        <v>0.453125</v>
      </c>
    </row>
    <row r="191" spans="1:10" s="160" customFormat="1" x14ac:dyDescent="0.2">
      <c r="A191" s="178" t="s">
        <v>603</v>
      </c>
      <c r="B191" s="71">
        <v>182</v>
      </c>
      <c r="C191" s="72">
        <v>126</v>
      </c>
      <c r="D191" s="71">
        <v>576</v>
      </c>
      <c r="E191" s="72">
        <v>311</v>
      </c>
      <c r="F191" s="73"/>
      <c r="G191" s="71">
        <f>B191-C191</f>
        <v>56</v>
      </c>
      <c r="H191" s="72">
        <f>D191-E191</f>
        <v>265</v>
      </c>
      <c r="I191" s="37">
        <f>IF(C191=0, "-", IF(G191/C191&lt;10, G191/C191, "&gt;999%"))</f>
        <v>0.44444444444444442</v>
      </c>
      <c r="J191" s="38">
        <f>IF(E191=0, "-", IF(H191/E191&lt;10, H191/E191, "&gt;999%"))</f>
        <v>0.85209003215434087</v>
      </c>
    </row>
    <row r="192" spans="1:10" x14ac:dyDescent="0.2">
      <c r="A192" s="177"/>
      <c r="B192" s="143"/>
      <c r="C192" s="144"/>
      <c r="D192" s="143"/>
      <c r="E192" s="144"/>
      <c r="F192" s="145"/>
      <c r="G192" s="143"/>
      <c r="H192" s="144"/>
      <c r="I192" s="151"/>
      <c r="J192" s="152"/>
    </row>
    <row r="193" spans="1:10" s="139" customFormat="1" x14ac:dyDescent="0.2">
      <c r="A193" s="159" t="s">
        <v>54</v>
      </c>
      <c r="B193" s="65"/>
      <c r="C193" s="66"/>
      <c r="D193" s="65"/>
      <c r="E193" s="66"/>
      <c r="F193" s="67"/>
      <c r="G193" s="65"/>
      <c r="H193" s="66"/>
      <c r="I193" s="20"/>
      <c r="J193" s="21"/>
    </row>
    <row r="194" spans="1:10" x14ac:dyDescent="0.2">
      <c r="A194" s="158" t="s">
        <v>516</v>
      </c>
      <c r="B194" s="65">
        <v>0</v>
      </c>
      <c r="C194" s="66">
        <v>1</v>
      </c>
      <c r="D194" s="65">
        <v>2</v>
      </c>
      <c r="E194" s="66">
        <v>4</v>
      </c>
      <c r="F194" s="67"/>
      <c r="G194" s="65">
        <f>B194-C194</f>
        <v>-1</v>
      </c>
      <c r="H194" s="66">
        <f>D194-E194</f>
        <v>-2</v>
      </c>
      <c r="I194" s="20">
        <f>IF(C194=0, "-", IF(G194/C194&lt;10, G194/C194, "&gt;999%"))</f>
        <v>-1</v>
      </c>
      <c r="J194" s="21">
        <f>IF(E194=0, "-", IF(H194/E194&lt;10, H194/E194, "&gt;999%"))</f>
        <v>-0.5</v>
      </c>
    </row>
    <row r="195" spans="1:10" x14ac:dyDescent="0.2">
      <c r="A195" s="158" t="s">
        <v>496</v>
      </c>
      <c r="B195" s="65">
        <v>4</v>
      </c>
      <c r="C195" s="66">
        <v>3</v>
      </c>
      <c r="D195" s="65">
        <v>7</v>
      </c>
      <c r="E195" s="66">
        <v>6</v>
      </c>
      <c r="F195" s="67"/>
      <c r="G195" s="65">
        <f>B195-C195</f>
        <v>1</v>
      </c>
      <c r="H195" s="66">
        <f>D195-E195</f>
        <v>1</v>
      </c>
      <c r="I195" s="20">
        <f>IF(C195=0, "-", IF(G195/C195&lt;10, G195/C195, "&gt;999%"))</f>
        <v>0.33333333333333331</v>
      </c>
      <c r="J195" s="21">
        <f>IF(E195=0, "-", IF(H195/E195&lt;10, H195/E195, "&gt;999%"))</f>
        <v>0.16666666666666666</v>
      </c>
    </row>
    <row r="196" spans="1:10" x14ac:dyDescent="0.2">
      <c r="A196" s="158" t="s">
        <v>497</v>
      </c>
      <c r="B196" s="65">
        <v>0</v>
      </c>
      <c r="C196" s="66">
        <v>1</v>
      </c>
      <c r="D196" s="65">
        <v>1</v>
      </c>
      <c r="E196" s="66">
        <v>2</v>
      </c>
      <c r="F196" s="67"/>
      <c r="G196" s="65">
        <f>B196-C196</f>
        <v>-1</v>
      </c>
      <c r="H196" s="66">
        <f>D196-E196</f>
        <v>-1</v>
      </c>
      <c r="I196" s="20">
        <f>IF(C196=0, "-", IF(G196/C196&lt;10, G196/C196, "&gt;999%"))</f>
        <v>-1</v>
      </c>
      <c r="J196" s="21">
        <f>IF(E196=0, "-", IF(H196/E196&lt;10, H196/E196, "&gt;999%"))</f>
        <v>-0.5</v>
      </c>
    </row>
    <row r="197" spans="1:10" s="160" customFormat="1" x14ac:dyDescent="0.2">
      <c r="A197" s="178" t="s">
        <v>604</v>
      </c>
      <c r="B197" s="71">
        <v>4</v>
      </c>
      <c r="C197" s="72">
        <v>5</v>
      </c>
      <c r="D197" s="71">
        <v>10</v>
      </c>
      <c r="E197" s="72">
        <v>12</v>
      </c>
      <c r="F197" s="73"/>
      <c r="G197" s="71">
        <f>B197-C197</f>
        <v>-1</v>
      </c>
      <c r="H197" s="72">
        <f>D197-E197</f>
        <v>-2</v>
      </c>
      <c r="I197" s="37">
        <f>IF(C197=0, "-", IF(G197/C197&lt;10, G197/C197, "&gt;999%"))</f>
        <v>-0.2</v>
      </c>
      <c r="J197" s="38">
        <f>IF(E197=0, "-", IF(H197/E197&lt;10, H197/E197, "&gt;999%"))</f>
        <v>-0.16666666666666666</v>
      </c>
    </row>
    <row r="198" spans="1:10" x14ac:dyDescent="0.2">
      <c r="A198" s="177"/>
      <c r="B198" s="143"/>
      <c r="C198" s="144"/>
      <c r="D198" s="143"/>
      <c r="E198" s="144"/>
      <c r="F198" s="145"/>
      <c r="G198" s="143"/>
      <c r="H198" s="144"/>
      <c r="I198" s="151"/>
      <c r="J198" s="152"/>
    </row>
    <row r="199" spans="1:10" s="139" customFormat="1" x14ac:dyDescent="0.2">
      <c r="A199" s="159" t="s">
        <v>55</v>
      </c>
      <c r="B199" s="65"/>
      <c r="C199" s="66"/>
      <c r="D199" s="65"/>
      <c r="E199" s="66"/>
      <c r="F199" s="67"/>
      <c r="G199" s="65"/>
      <c r="H199" s="66"/>
      <c r="I199" s="20"/>
      <c r="J199" s="21"/>
    </row>
    <row r="200" spans="1:10" x14ac:dyDescent="0.2">
      <c r="A200" s="158" t="s">
        <v>352</v>
      </c>
      <c r="B200" s="65">
        <v>0</v>
      </c>
      <c r="C200" s="66">
        <v>4</v>
      </c>
      <c r="D200" s="65">
        <v>3</v>
      </c>
      <c r="E200" s="66">
        <v>6</v>
      </c>
      <c r="F200" s="67"/>
      <c r="G200" s="65">
        <f t="shared" ref="G200:G206" si="32">B200-C200</f>
        <v>-4</v>
      </c>
      <c r="H200" s="66">
        <f t="shared" ref="H200:H206" si="33">D200-E200</f>
        <v>-3</v>
      </c>
      <c r="I200" s="20">
        <f t="shared" ref="I200:I206" si="34">IF(C200=0, "-", IF(G200/C200&lt;10, G200/C200, "&gt;999%"))</f>
        <v>-1</v>
      </c>
      <c r="J200" s="21">
        <f t="shared" ref="J200:J206" si="35">IF(E200=0, "-", IF(H200/E200&lt;10, H200/E200, "&gt;999%"))</f>
        <v>-0.5</v>
      </c>
    </row>
    <row r="201" spans="1:10" x14ac:dyDescent="0.2">
      <c r="A201" s="158" t="s">
        <v>419</v>
      </c>
      <c r="B201" s="65">
        <v>2</v>
      </c>
      <c r="C201" s="66">
        <v>0</v>
      </c>
      <c r="D201" s="65">
        <v>2</v>
      </c>
      <c r="E201" s="66">
        <v>1</v>
      </c>
      <c r="F201" s="67"/>
      <c r="G201" s="65">
        <f t="shared" si="32"/>
        <v>2</v>
      </c>
      <c r="H201" s="66">
        <f t="shared" si="33"/>
        <v>1</v>
      </c>
      <c r="I201" s="20" t="str">
        <f t="shared" si="34"/>
        <v>-</v>
      </c>
      <c r="J201" s="21">
        <f t="shared" si="35"/>
        <v>1</v>
      </c>
    </row>
    <row r="202" spans="1:10" x14ac:dyDescent="0.2">
      <c r="A202" s="158" t="s">
        <v>299</v>
      </c>
      <c r="B202" s="65">
        <v>0</v>
      </c>
      <c r="C202" s="66">
        <v>1</v>
      </c>
      <c r="D202" s="65">
        <v>0</v>
      </c>
      <c r="E202" s="66">
        <v>2</v>
      </c>
      <c r="F202" s="67"/>
      <c r="G202" s="65">
        <f t="shared" si="32"/>
        <v>-1</v>
      </c>
      <c r="H202" s="66">
        <f t="shared" si="33"/>
        <v>-2</v>
      </c>
      <c r="I202" s="20">
        <f t="shared" si="34"/>
        <v>-1</v>
      </c>
      <c r="J202" s="21">
        <f t="shared" si="35"/>
        <v>-1</v>
      </c>
    </row>
    <row r="203" spans="1:10" x14ac:dyDescent="0.2">
      <c r="A203" s="158" t="s">
        <v>420</v>
      </c>
      <c r="B203" s="65">
        <v>0</v>
      </c>
      <c r="C203" s="66">
        <v>1</v>
      </c>
      <c r="D203" s="65">
        <v>1</v>
      </c>
      <c r="E203" s="66">
        <v>1</v>
      </c>
      <c r="F203" s="67"/>
      <c r="G203" s="65">
        <f t="shared" si="32"/>
        <v>-1</v>
      </c>
      <c r="H203" s="66">
        <f t="shared" si="33"/>
        <v>0</v>
      </c>
      <c r="I203" s="20">
        <f t="shared" si="34"/>
        <v>-1</v>
      </c>
      <c r="J203" s="21">
        <f t="shared" si="35"/>
        <v>0</v>
      </c>
    </row>
    <row r="204" spans="1:10" x14ac:dyDescent="0.2">
      <c r="A204" s="158" t="s">
        <v>248</v>
      </c>
      <c r="B204" s="65">
        <v>0</v>
      </c>
      <c r="C204" s="66">
        <v>0</v>
      </c>
      <c r="D204" s="65">
        <v>0</v>
      </c>
      <c r="E204" s="66">
        <v>5</v>
      </c>
      <c r="F204" s="67"/>
      <c r="G204" s="65">
        <f t="shared" si="32"/>
        <v>0</v>
      </c>
      <c r="H204" s="66">
        <f t="shared" si="33"/>
        <v>-5</v>
      </c>
      <c r="I204" s="20" t="str">
        <f t="shared" si="34"/>
        <v>-</v>
      </c>
      <c r="J204" s="21">
        <f t="shared" si="35"/>
        <v>-1</v>
      </c>
    </row>
    <row r="205" spans="1:10" x14ac:dyDescent="0.2">
      <c r="A205" s="158" t="s">
        <v>261</v>
      </c>
      <c r="B205" s="65">
        <v>0</v>
      </c>
      <c r="C205" s="66">
        <v>1</v>
      </c>
      <c r="D205" s="65">
        <v>0</v>
      </c>
      <c r="E205" s="66">
        <v>1</v>
      </c>
      <c r="F205" s="67"/>
      <c r="G205" s="65">
        <f t="shared" si="32"/>
        <v>-1</v>
      </c>
      <c r="H205" s="66">
        <f t="shared" si="33"/>
        <v>-1</v>
      </c>
      <c r="I205" s="20">
        <f t="shared" si="34"/>
        <v>-1</v>
      </c>
      <c r="J205" s="21">
        <f t="shared" si="35"/>
        <v>-1</v>
      </c>
    </row>
    <row r="206" spans="1:10" s="160" customFormat="1" x14ac:dyDescent="0.2">
      <c r="A206" s="178" t="s">
        <v>605</v>
      </c>
      <c r="B206" s="71">
        <v>2</v>
      </c>
      <c r="C206" s="72">
        <v>7</v>
      </c>
      <c r="D206" s="71">
        <v>6</v>
      </c>
      <c r="E206" s="72">
        <v>16</v>
      </c>
      <c r="F206" s="73"/>
      <c r="G206" s="71">
        <f t="shared" si="32"/>
        <v>-5</v>
      </c>
      <c r="H206" s="72">
        <f t="shared" si="33"/>
        <v>-10</v>
      </c>
      <c r="I206" s="37">
        <f t="shared" si="34"/>
        <v>-0.7142857142857143</v>
      </c>
      <c r="J206" s="38">
        <f t="shared" si="35"/>
        <v>-0.625</v>
      </c>
    </row>
    <row r="207" spans="1:10" x14ac:dyDescent="0.2">
      <c r="A207" s="177"/>
      <c r="B207" s="143"/>
      <c r="C207" s="144"/>
      <c r="D207" s="143"/>
      <c r="E207" s="144"/>
      <c r="F207" s="145"/>
      <c r="G207" s="143"/>
      <c r="H207" s="144"/>
      <c r="I207" s="151"/>
      <c r="J207" s="152"/>
    </row>
    <row r="208" spans="1:10" s="139" customFormat="1" x14ac:dyDescent="0.2">
      <c r="A208" s="159" t="s">
        <v>56</v>
      </c>
      <c r="B208" s="65"/>
      <c r="C208" s="66"/>
      <c r="D208" s="65"/>
      <c r="E208" s="66"/>
      <c r="F208" s="67"/>
      <c r="G208" s="65"/>
      <c r="H208" s="66"/>
      <c r="I208" s="20"/>
      <c r="J208" s="21"/>
    </row>
    <row r="209" spans="1:10" x14ac:dyDescent="0.2">
      <c r="A209" s="158" t="s">
        <v>363</v>
      </c>
      <c r="B209" s="65">
        <v>9</v>
      </c>
      <c r="C209" s="66">
        <v>4</v>
      </c>
      <c r="D209" s="65">
        <v>10</v>
      </c>
      <c r="E209" s="66">
        <v>8</v>
      </c>
      <c r="F209" s="67"/>
      <c r="G209" s="65">
        <f t="shared" ref="G209:G214" si="36">B209-C209</f>
        <v>5</v>
      </c>
      <c r="H209" s="66">
        <f t="shared" ref="H209:H214" si="37">D209-E209</f>
        <v>2</v>
      </c>
      <c r="I209" s="20">
        <f t="shared" ref="I209:I214" si="38">IF(C209=0, "-", IF(G209/C209&lt;10, G209/C209, "&gt;999%"))</f>
        <v>1.25</v>
      </c>
      <c r="J209" s="21">
        <f t="shared" ref="J209:J214" si="39">IF(E209=0, "-", IF(H209/E209&lt;10, H209/E209, "&gt;999%"))</f>
        <v>0.25</v>
      </c>
    </row>
    <row r="210" spans="1:10" x14ac:dyDescent="0.2">
      <c r="A210" s="158" t="s">
        <v>333</v>
      </c>
      <c r="B210" s="65">
        <v>2</v>
      </c>
      <c r="C210" s="66">
        <v>1</v>
      </c>
      <c r="D210" s="65">
        <v>13</v>
      </c>
      <c r="E210" s="66">
        <v>8</v>
      </c>
      <c r="F210" s="67"/>
      <c r="G210" s="65">
        <f t="shared" si="36"/>
        <v>1</v>
      </c>
      <c r="H210" s="66">
        <f t="shared" si="37"/>
        <v>5</v>
      </c>
      <c r="I210" s="20">
        <f t="shared" si="38"/>
        <v>1</v>
      </c>
      <c r="J210" s="21">
        <f t="shared" si="39"/>
        <v>0.625</v>
      </c>
    </row>
    <row r="211" spans="1:10" x14ac:dyDescent="0.2">
      <c r="A211" s="158" t="s">
        <v>477</v>
      </c>
      <c r="B211" s="65">
        <v>7</v>
      </c>
      <c r="C211" s="66">
        <v>0</v>
      </c>
      <c r="D211" s="65">
        <v>14</v>
      </c>
      <c r="E211" s="66">
        <v>0</v>
      </c>
      <c r="F211" s="67"/>
      <c r="G211" s="65">
        <f t="shared" si="36"/>
        <v>7</v>
      </c>
      <c r="H211" s="66">
        <f t="shared" si="37"/>
        <v>14</v>
      </c>
      <c r="I211" s="20" t="str">
        <f t="shared" si="38"/>
        <v>-</v>
      </c>
      <c r="J211" s="21" t="str">
        <f t="shared" si="39"/>
        <v>-</v>
      </c>
    </row>
    <row r="212" spans="1:10" x14ac:dyDescent="0.2">
      <c r="A212" s="158" t="s">
        <v>399</v>
      </c>
      <c r="B212" s="65">
        <v>15</v>
      </c>
      <c r="C212" s="66">
        <v>8</v>
      </c>
      <c r="D212" s="65">
        <v>33</v>
      </c>
      <c r="E212" s="66">
        <v>28</v>
      </c>
      <c r="F212" s="67"/>
      <c r="G212" s="65">
        <f t="shared" si="36"/>
        <v>7</v>
      </c>
      <c r="H212" s="66">
        <f t="shared" si="37"/>
        <v>5</v>
      </c>
      <c r="I212" s="20">
        <f t="shared" si="38"/>
        <v>0.875</v>
      </c>
      <c r="J212" s="21">
        <f t="shared" si="39"/>
        <v>0.17857142857142858</v>
      </c>
    </row>
    <row r="213" spans="1:10" x14ac:dyDescent="0.2">
      <c r="A213" s="158" t="s">
        <v>400</v>
      </c>
      <c r="B213" s="65">
        <v>10</v>
      </c>
      <c r="C213" s="66">
        <v>4</v>
      </c>
      <c r="D213" s="65">
        <v>22</v>
      </c>
      <c r="E213" s="66">
        <v>14</v>
      </c>
      <c r="F213" s="67"/>
      <c r="G213" s="65">
        <f t="shared" si="36"/>
        <v>6</v>
      </c>
      <c r="H213" s="66">
        <f t="shared" si="37"/>
        <v>8</v>
      </c>
      <c r="I213" s="20">
        <f t="shared" si="38"/>
        <v>1.5</v>
      </c>
      <c r="J213" s="21">
        <f t="shared" si="39"/>
        <v>0.5714285714285714</v>
      </c>
    </row>
    <row r="214" spans="1:10" s="160" customFormat="1" x14ac:dyDescent="0.2">
      <c r="A214" s="178" t="s">
        <v>606</v>
      </c>
      <c r="B214" s="71">
        <v>43</v>
      </c>
      <c r="C214" s="72">
        <v>17</v>
      </c>
      <c r="D214" s="71">
        <v>92</v>
      </c>
      <c r="E214" s="72">
        <v>58</v>
      </c>
      <c r="F214" s="73"/>
      <c r="G214" s="71">
        <f t="shared" si="36"/>
        <v>26</v>
      </c>
      <c r="H214" s="72">
        <f t="shared" si="37"/>
        <v>34</v>
      </c>
      <c r="I214" s="37">
        <f t="shared" si="38"/>
        <v>1.5294117647058822</v>
      </c>
      <c r="J214" s="38">
        <f t="shared" si="39"/>
        <v>0.58620689655172409</v>
      </c>
    </row>
    <row r="215" spans="1:10" x14ac:dyDescent="0.2">
      <c r="A215" s="177"/>
      <c r="B215" s="143"/>
      <c r="C215" s="144"/>
      <c r="D215" s="143"/>
      <c r="E215" s="144"/>
      <c r="F215" s="145"/>
      <c r="G215" s="143"/>
      <c r="H215" s="144"/>
      <c r="I215" s="151"/>
      <c r="J215" s="152"/>
    </row>
    <row r="216" spans="1:10" s="139" customFormat="1" x14ac:dyDescent="0.2">
      <c r="A216" s="159" t="s">
        <v>57</v>
      </c>
      <c r="B216" s="65"/>
      <c r="C216" s="66"/>
      <c r="D216" s="65"/>
      <c r="E216" s="66"/>
      <c r="F216" s="67"/>
      <c r="G216" s="65"/>
      <c r="H216" s="66"/>
      <c r="I216" s="20"/>
      <c r="J216" s="21"/>
    </row>
    <row r="217" spans="1:10" x14ac:dyDescent="0.2">
      <c r="A217" s="158" t="s">
        <v>57</v>
      </c>
      <c r="B217" s="65">
        <v>17</v>
      </c>
      <c r="C217" s="66">
        <v>8</v>
      </c>
      <c r="D217" s="65">
        <v>48</v>
      </c>
      <c r="E217" s="66">
        <v>32</v>
      </c>
      <c r="F217" s="67"/>
      <c r="G217" s="65">
        <f>B217-C217</f>
        <v>9</v>
      </c>
      <c r="H217" s="66">
        <f>D217-E217</f>
        <v>16</v>
      </c>
      <c r="I217" s="20">
        <f>IF(C217=0, "-", IF(G217/C217&lt;10, G217/C217, "&gt;999%"))</f>
        <v>1.125</v>
      </c>
      <c r="J217" s="21">
        <f>IF(E217=0, "-", IF(H217/E217&lt;10, H217/E217, "&gt;999%"))</f>
        <v>0.5</v>
      </c>
    </row>
    <row r="218" spans="1:10" s="160" customFormat="1" x14ac:dyDescent="0.2">
      <c r="A218" s="178" t="s">
        <v>607</v>
      </c>
      <c r="B218" s="71">
        <v>17</v>
      </c>
      <c r="C218" s="72">
        <v>8</v>
      </c>
      <c r="D218" s="71">
        <v>48</v>
      </c>
      <c r="E218" s="72">
        <v>32</v>
      </c>
      <c r="F218" s="73"/>
      <c r="G218" s="71">
        <f>B218-C218</f>
        <v>9</v>
      </c>
      <c r="H218" s="72">
        <f>D218-E218</f>
        <v>16</v>
      </c>
      <c r="I218" s="37">
        <f>IF(C218=0, "-", IF(G218/C218&lt;10, G218/C218, "&gt;999%"))</f>
        <v>1.125</v>
      </c>
      <c r="J218" s="38">
        <f>IF(E218=0, "-", IF(H218/E218&lt;10, H218/E218, "&gt;999%"))</f>
        <v>0.5</v>
      </c>
    </row>
    <row r="219" spans="1:10" x14ac:dyDescent="0.2">
      <c r="A219" s="177"/>
      <c r="B219" s="143"/>
      <c r="C219" s="144"/>
      <c r="D219" s="143"/>
      <c r="E219" s="144"/>
      <c r="F219" s="145"/>
      <c r="G219" s="143"/>
      <c r="H219" s="144"/>
      <c r="I219" s="151"/>
      <c r="J219" s="152"/>
    </row>
    <row r="220" spans="1:10" s="139" customFormat="1" x14ac:dyDescent="0.2">
      <c r="A220" s="159" t="s">
        <v>58</v>
      </c>
      <c r="B220" s="65"/>
      <c r="C220" s="66"/>
      <c r="D220" s="65"/>
      <c r="E220" s="66"/>
      <c r="F220" s="67"/>
      <c r="G220" s="65"/>
      <c r="H220" s="66"/>
      <c r="I220" s="20"/>
      <c r="J220" s="21"/>
    </row>
    <row r="221" spans="1:10" x14ac:dyDescent="0.2">
      <c r="A221" s="158" t="s">
        <v>274</v>
      </c>
      <c r="B221" s="65">
        <v>32</v>
      </c>
      <c r="C221" s="66">
        <v>19</v>
      </c>
      <c r="D221" s="65">
        <v>93</v>
      </c>
      <c r="E221" s="66">
        <v>57</v>
      </c>
      <c r="F221" s="67"/>
      <c r="G221" s="65">
        <f t="shared" ref="G221:G231" si="40">B221-C221</f>
        <v>13</v>
      </c>
      <c r="H221" s="66">
        <f t="shared" ref="H221:H231" si="41">D221-E221</f>
        <v>36</v>
      </c>
      <c r="I221" s="20">
        <f t="shared" ref="I221:I231" si="42">IF(C221=0, "-", IF(G221/C221&lt;10, G221/C221, "&gt;999%"))</f>
        <v>0.68421052631578949</v>
      </c>
      <c r="J221" s="21">
        <f t="shared" ref="J221:J231" si="43">IF(E221=0, "-", IF(H221/E221&lt;10, H221/E221, "&gt;999%"))</f>
        <v>0.63157894736842102</v>
      </c>
    </row>
    <row r="222" spans="1:10" x14ac:dyDescent="0.2">
      <c r="A222" s="158" t="s">
        <v>214</v>
      </c>
      <c r="B222" s="65">
        <v>58</v>
      </c>
      <c r="C222" s="66">
        <v>72</v>
      </c>
      <c r="D222" s="65">
        <v>196</v>
      </c>
      <c r="E222" s="66">
        <v>242</v>
      </c>
      <c r="F222" s="67"/>
      <c r="G222" s="65">
        <f t="shared" si="40"/>
        <v>-14</v>
      </c>
      <c r="H222" s="66">
        <f t="shared" si="41"/>
        <v>-46</v>
      </c>
      <c r="I222" s="20">
        <f t="shared" si="42"/>
        <v>-0.19444444444444445</v>
      </c>
      <c r="J222" s="21">
        <f t="shared" si="43"/>
        <v>-0.19008264462809918</v>
      </c>
    </row>
    <row r="223" spans="1:10" x14ac:dyDescent="0.2">
      <c r="A223" s="158" t="s">
        <v>236</v>
      </c>
      <c r="B223" s="65">
        <v>0</v>
      </c>
      <c r="C223" s="66">
        <v>0</v>
      </c>
      <c r="D223" s="65">
        <v>0</v>
      </c>
      <c r="E223" s="66">
        <v>1</v>
      </c>
      <c r="F223" s="67"/>
      <c r="G223" s="65">
        <f t="shared" si="40"/>
        <v>0</v>
      </c>
      <c r="H223" s="66">
        <f t="shared" si="41"/>
        <v>-1</v>
      </c>
      <c r="I223" s="20" t="str">
        <f t="shared" si="42"/>
        <v>-</v>
      </c>
      <c r="J223" s="21">
        <f t="shared" si="43"/>
        <v>-1</v>
      </c>
    </row>
    <row r="224" spans="1:10" x14ac:dyDescent="0.2">
      <c r="A224" s="158" t="s">
        <v>190</v>
      </c>
      <c r="B224" s="65">
        <v>31</v>
      </c>
      <c r="C224" s="66">
        <v>29</v>
      </c>
      <c r="D224" s="65">
        <v>110</v>
      </c>
      <c r="E224" s="66">
        <v>72</v>
      </c>
      <c r="F224" s="67"/>
      <c r="G224" s="65">
        <f t="shared" si="40"/>
        <v>2</v>
      </c>
      <c r="H224" s="66">
        <f t="shared" si="41"/>
        <v>38</v>
      </c>
      <c r="I224" s="20">
        <f t="shared" si="42"/>
        <v>6.8965517241379309E-2</v>
      </c>
      <c r="J224" s="21">
        <f t="shared" si="43"/>
        <v>0.52777777777777779</v>
      </c>
    </row>
    <row r="225" spans="1:10" x14ac:dyDescent="0.2">
      <c r="A225" s="158" t="s">
        <v>195</v>
      </c>
      <c r="B225" s="65">
        <v>19</v>
      </c>
      <c r="C225" s="66">
        <v>25</v>
      </c>
      <c r="D225" s="65">
        <v>64</v>
      </c>
      <c r="E225" s="66">
        <v>74</v>
      </c>
      <c r="F225" s="67"/>
      <c r="G225" s="65">
        <f t="shared" si="40"/>
        <v>-6</v>
      </c>
      <c r="H225" s="66">
        <f t="shared" si="41"/>
        <v>-10</v>
      </c>
      <c r="I225" s="20">
        <f t="shared" si="42"/>
        <v>-0.24</v>
      </c>
      <c r="J225" s="21">
        <f t="shared" si="43"/>
        <v>-0.13513513513513514</v>
      </c>
    </row>
    <row r="226" spans="1:10" x14ac:dyDescent="0.2">
      <c r="A226" s="158" t="s">
        <v>334</v>
      </c>
      <c r="B226" s="65">
        <v>55</v>
      </c>
      <c r="C226" s="66">
        <v>44</v>
      </c>
      <c r="D226" s="65">
        <v>191</v>
      </c>
      <c r="E226" s="66">
        <v>147</v>
      </c>
      <c r="F226" s="67"/>
      <c r="G226" s="65">
        <f t="shared" si="40"/>
        <v>11</v>
      </c>
      <c r="H226" s="66">
        <f t="shared" si="41"/>
        <v>44</v>
      </c>
      <c r="I226" s="20">
        <f t="shared" si="42"/>
        <v>0.25</v>
      </c>
      <c r="J226" s="21">
        <f t="shared" si="43"/>
        <v>0.29931972789115646</v>
      </c>
    </row>
    <row r="227" spans="1:10" x14ac:dyDescent="0.2">
      <c r="A227" s="158" t="s">
        <v>401</v>
      </c>
      <c r="B227" s="65">
        <v>19</v>
      </c>
      <c r="C227" s="66">
        <v>13</v>
      </c>
      <c r="D227" s="65">
        <v>98</v>
      </c>
      <c r="E227" s="66">
        <v>59</v>
      </c>
      <c r="F227" s="67"/>
      <c r="G227" s="65">
        <f t="shared" si="40"/>
        <v>6</v>
      </c>
      <c r="H227" s="66">
        <f t="shared" si="41"/>
        <v>39</v>
      </c>
      <c r="I227" s="20">
        <f t="shared" si="42"/>
        <v>0.46153846153846156</v>
      </c>
      <c r="J227" s="21">
        <f t="shared" si="43"/>
        <v>0.66101694915254239</v>
      </c>
    </row>
    <row r="228" spans="1:10" x14ac:dyDescent="0.2">
      <c r="A228" s="158" t="s">
        <v>364</v>
      </c>
      <c r="B228" s="65">
        <v>35</v>
      </c>
      <c r="C228" s="66">
        <v>59</v>
      </c>
      <c r="D228" s="65">
        <v>110</v>
      </c>
      <c r="E228" s="66">
        <v>132</v>
      </c>
      <c r="F228" s="67"/>
      <c r="G228" s="65">
        <f t="shared" si="40"/>
        <v>-24</v>
      </c>
      <c r="H228" s="66">
        <f t="shared" si="41"/>
        <v>-22</v>
      </c>
      <c r="I228" s="20">
        <f t="shared" si="42"/>
        <v>-0.40677966101694918</v>
      </c>
      <c r="J228" s="21">
        <f t="shared" si="43"/>
        <v>-0.16666666666666666</v>
      </c>
    </row>
    <row r="229" spans="1:10" x14ac:dyDescent="0.2">
      <c r="A229" s="158" t="s">
        <v>256</v>
      </c>
      <c r="B229" s="65">
        <v>12</v>
      </c>
      <c r="C229" s="66">
        <v>4</v>
      </c>
      <c r="D229" s="65">
        <v>33</v>
      </c>
      <c r="E229" s="66">
        <v>12</v>
      </c>
      <c r="F229" s="67"/>
      <c r="G229" s="65">
        <f t="shared" si="40"/>
        <v>8</v>
      </c>
      <c r="H229" s="66">
        <f t="shared" si="41"/>
        <v>21</v>
      </c>
      <c r="I229" s="20">
        <f t="shared" si="42"/>
        <v>2</v>
      </c>
      <c r="J229" s="21">
        <f t="shared" si="43"/>
        <v>1.75</v>
      </c>
    </row>
    <row r="230" spans="1:10" x14ac:dyDescent="0.2">
      <c r="A230" s="158" t="s">
        <v>320</v>
      </c>
      <c r="B230" s="65">
        <v>52</v>
      </c>
      <c r="C230" s="66">
        <v>0</v>
      </c>
      <c r="D230" s="65">
        <v>90</v>
      </c>
      <c r="E230" s="66">
        <v>0</v>
      </c>
      <c r="F230" s="67"/>
      <c r="G230" s="65">
        <f t="shared" si="40"/>
        <v>52</v>
      </c>
      <c r="H230" s="66">
        <f t="shared" si="41"/>
        <v>90</v>
      </c>
      <c r="I230" s="20" t="str">
        <f t="shared" si="42"/>
        <v>-</v>
      </c>
      <c r="J230" s="21" t="str">
        <f t="shared" si="43"/>
        <v>-</v>
      </c>
    </row>
    <row r="231" spans="1:10" s="160" customFormat="1" x14ac:dyDescent="0.2">
      <c r="A231" s="178" t="s">
        <v>608</v>
      </c>
      <c r="B231" s="71">
        <v>313</v>
      </c>
      <c r="C231" s="72">
        <v>265</v>
      </c>
      <c r="D231" s="71">
        <v>985</v>
      </c>
      <c r="E231" s="72">
        <v>796</v>
      </c>
      <c r="F231" s="73"/>
      <c r="G231" s="71">
        <f t="shared" si="40"/>
        <v>48</v>
      </c>
      <c r="H231" s="72">
        <f t="shared" si="41"/>
        <v>189</v>
      </c>
      <c r="I231" s="37">
        <f t="shared" si="42"/>
        <v>0.1811320754716981</v>
      </c>
      <c r="J231" s="38">
        <f t="shared" si="43"/>
        <v>0.23743718592964824</v>
      </c>
    </row>
    <row r="232" spans="1:10" x14ac:dyDescent="0.2">
      <c r="A232" s="177"/>
      <c r="B232" s="143"/>
      <c r="C232" s="144"/>
      <c r="D232" s="143"/>
      <c r="E232" s="144"/>
      <c r="F232" s="145"/>
      <c r="G232" s="143"/>
      <c r="H232" s="144"/>
      <c r="I232" s="151"/>
      <c r="J232" s="152"/>
    </row>
    <row r="233" spans="1:10" s="139" customFormat="1" x14ac:dyDescent="0.2">
      <c r="A233" s="159" t="s">
        <v>59</v>
      </c>
      <c r="B233" s="65"/>
      <c r="C233" s="66"/>
      <c r="D233" s="65"/>
      <c r="E233" s="66"/>
      <c r="F233" s="67"/>
      <c r="G233" s="65"/>
      <c r="H233" s="66"/>
      <c r="I233" s="20"/>
      <c r="J233" s="21"/>
    </row>
    <row r="234" spans="1:10" x14ac:dyDescent="0.2">
      <c r="A234" s="158" t="s">
        <v>312</v>
      </c>
      <c r="B234" s="65">
        <v>0</v>
      </c>
      <c r="C234" s="66">
        <v>0</v>
      </c>
      <c r="D234" s="65">
        <v>2</v>
      </c>
      <c r="E234" s="66">
        <v>1</v>
      </c>
      <c r="F234" s="67"/>
      <c r="G234" s="65">
        <f>B234-C234</f>
        <v>0</v>
      </c>
      <c r="H234" s="66">
        <f>D234-E234</f>
        <v>1</v>
      </c>
      <c r="I234" s="20" t="str">
        <f>IF(C234=0, "-", IF(G234/C234&lt;10, G234/C234, "&gt;999%"))</f>
        <v>-</v>
      </c>
      <c r="J234" s="21">
        <f>IF(E234=0, "-", IF(H234/E234&lt;10, H234/E234, "&gt;999%"))</f>
        <v>1</v>
      </c>
    </row>
    <row r="235" spans="1:10" x14ac:dyDescent="0.2">
      <c r="A235" s="158" t="s">
        <v>438</v>
      </c>
      <c r="B235" s="65">
        <v>0</v>
      </c>
      <c r="C235" s="66">
        <v>0</v>
      </c>
      <c r="D235" s="65">
        <v>1</v>
      </c>
      <c r="E235" s="66">
        <v>0</v>
      </c>
      <c r="F235" s="67"/>
      <c r="G235" s="65">
        <f>B235-C235</f>
        <v>0</v>
      </c>
      <c r="H235" s="66">
        <f>D235-E235</f>
        <v>1</v>
      </c>
      <c r="I235" s="20" t="str">
        <f>IF(C235=0, "-", IF(G235/C235&lt;10, G235/C235, "&gt;999%"))</f>
        <v>-</v>
      </c>
      <c r="J235" s="21" t="str">
        <f>IF(E235=0, "-", IF(H235/E235&lt;10, H235/E235, "&gt;999%"))</f>
        <v>-</v>
      </c>
    </row>
    <row r="236" spans="1:10" s="160" customFormat="1" x14ac:dyDescent="0.2">
      <c r="A236" s="178" t="s">
        <v>609</v>
      </c>
      <c r="B236" s="71">
        <v>0</v>
      </c>
      <c r="C236" s="72">
        <v>0</v>
      </c>
      <c r="D236" s="71">
        <v>3</v>
      </c>
      <c r="E236" s="72">
        <v>1</v>
      </c>
      <c r="F236" s="73"/>
      <c r="G236" s="71">
        <f>B236-C236</f>
        <v>0</v>
      </c>
      <c r="H236" s="72">
        <f>D236-E236</f>
        <v>2</v>
      </c>
      <c r="I236" s="37" t="str">
        <f>IF(C236=0, "-", IF(G236/C236&lt;10, G236/C236, "&gt;999%"))</f>
        <v>-</v>
      </c>
      <c r="J236" s="38">
        <f>IF(E236=0, "-", IF(H236/E236&lt;10, H236/E236, "&gt;999%"))</f>
        <v>2</v>
      </c>
    </row>
    <row r="237" spans="1:10" x14ac:dyDescent="0.2">
      <c r="A237" s="177"/>
      <c r="B237" s="143"/>
      <c r="C237" s="144"/>
      <c r="D237" s="143"/>
      <c r="E237" s="144"/>
      <c r="F237" s="145"/>
      <c r="G237" s="143"/>
      <c r="H237" s="144"/>
      <c r="I237" s="151"/>
      <c r="J237" s="152"/>
    </row>
    <row r="238" spans="1:10" s="139" customFormat="1" x14ac:dyDescent="0.2">
      <c r="A238" s="159" t="s">
        <v>60</v>
      </c>
      <c r="B238" s="65"/>
      <c r="C238" s="66"/>
      <c r="D238" s="65"/>
      <c r="E238" s="66"/>
      <c r="F238" s="67"/>
      <c r="G238" s="65"/>
      <c r="H238" s="66"/>
      <c r="I238" s="20"/>
      <c r="J238" s="21"/>
    </row>
    <row r="239" spans="1:10" x14ac:dyDescent="0.2">
      <c r="A239" s="158" t="s">
        <v>421</v>
      </c>
      <c r="B239" s="65">
        <v>6</v>
      </c>
      <c r="C239" s="66">
        <v>0</v>
      </c>
      <c r="D239" s="65">
        <v>17</v>
      </c>
      <c r="E239" s="66">
        <v>0</v>
      </c>
      <c r="F239" s="67"/>
      <c r="G239" s="65">
        <f t="shared" ref="G239:G246" si="44">B239-C239</f>
        <v>6</v>
      </c>
      <c r="H239" s="66">
        <f t="shared" ref="H239:H246" si="45">D239-E239</f>
        <v>17</v>
      </c>
      <c r="I239" s="20" t="str">
        <f t="shared" ref="I239:I246" si="46">IF(C239=0, "-", IF(G239/C239&lt;10, G239/C239, "&gt;999%"))</f>
        <v>-</v>
      </c>
      <c r="J239" s="21" t="str">
        <f t="shared" ref="J239:J246" si="47">IF(E239=0, "-", IF(H239/E239&lt;10, H239/E239, "&gt;999%"))</f>
        <v>-</v>
      </c>
    </row>
    <row r="240" spans="1:10" x14ac:dyDescent="0.2">
      <c r="A240" s="158" t="s">
        <v>439</v>
      </c>
      <c r="B240" s="65">
        <v>0</v>
      </c>
      <c r="C240" s="66">
        <v>5</v>
      </c>
      <c r="D240" s="65">
        <v>2</v>
      </c>
      <c r="E240" s="66">
        <v>10</v>
      </c>
      <c r="F240" s="67"/>
      <c r="G240" s="65">
        <f t="shared" si="44"/>
        <v>-5</v>
      </c>
      <c r="H240" s="66">
        <f t="shared" si="45"/>
        <v>-8</v>
      </c>
      <c r="I240" s="20">
        <f t="shared" si="46"/>
        <v>-1</v>
      </c>
      <c r="J240" s="21">
        <f t="shared" si="47"/>
        <v>-0.8</v>
      </c>
    </row>
    <row r="241" spans="1:10" x14ac:dyDescent="0.2">
      <c r="A241" s="158" t="s">
        <v>382</v>
      </c>
      <c r="B241" s="65">
        <v>7</v>
      </c>
      <c r="C241" s="66">
        <v>7</v>
      </c>
      <c r="D241" s="65">
        <v>11</v>
      </c>
      <c r="E241" s="66">
        <v>15</v>
      </c>
      <c r="F241" s="67"/>
      <c r="G241" s="65">
        <f t="shared" si="44"/>
        <v>0</v>
      </c>
      <c r="H241" s="66">
        <f t="shared" si="45"/>
        <v>-4</v>
      </c>
      <c r="I241" s="20">
        <f t="shared" si="46"/>
        <v>0</v>
      </c>
      <c r="J241" s="21">
        <f t="shared" si="47"/>
        <v>-0.26666666666666666</v>
      </c>
    </row>
    <row r="242" spans="1:10" x14ac:dyDescent="0.2">
      <c r="A242" s="158" t="s">
        <v>440</v>
      </c>
      <c r="B242" s="65">
        <v>1</v>
      </c>
      <c r="C242" s="66">
        <v>0</v>
      </c>
      <c r="D242" s="65">
        <v>2</v>
      </c>
      <c r="E242" s="66">
        <v>1</v>
      </c>
      <c r="F242" s="67"/>
      <c r="G242" s="65">
        <f t="shared" si="44"/>
        <v>1</v>
      </c>
      <c r="H242" s="66">
        <f t="shared" si="45"/>
        <v>1</v>
      </c>
      <c r="I242" s="20" t="str">
        <f t="shared" si="46"/>
        <v>-</v>
      </c>
      <c r="J242" s="21">
        <f t="shared" si="47"/>
        <v>1</v>
      </c>
    </row>
    <row r="243" spans="1:10" x14ac:dyDescent="0.2">
      <c r="A243" s="158" t="s">
        <v>383</v>
      </c>
      <c r="B243" s="65">
        <v>8</v>
      </c>
      <c r="C243" s="66">
        <v>10</v>
      </c>
      <c r="D243" s="65">
        <v>15</v>
      </c>
      <c r="E243" s="66">
        <v>17</v>
      </c>
      <c r="F243" s="67"/>
      <c r="G243" s="65">
        <f t="shared" si="44"/>
        <v>-2</v>
      </c>
      <c r="H243" s="66">
        <f t="shared" si="45"/>
        <v>-2</v>
      </c>
      <c r="I243" s="20">
        <f t="shared" si="46"/>
        <v>-0.2</v>
      </c>
      <c r="J243" s="21">
        <f t="shared" si="47"/>
        <v>-0.11764705882352941</v>
      </c>
    </row>
    <row r="244" spans="1:10" x14ac:dyDescent="0.2">
      <c r="A244" s="158" t="s">
        <v>422</v>
      </c>
      <c r="B244" s="65">
        <v>4</v>
      </c>
      <c r="C244" s="66">
        <v>4</v>
      </c>
      <c r="D244" s="65">
        <v>21</v>
      </c>
      <c r="E244" s="66">
        <v>14</v>
      </c>
      <c r="F244" s="67"/>
      <c r="G244" s="65">
        <f t="shared" si="44"/>
        <v>0</v>
      </c>
      <c r="H244" s="66">
        <f t="shared" si="45"/>
        <v>7</v>
      </c>
      <c r="I244" s="20">
        <f t="shared" si="46"/>
        <v>0</v>
      </c>
      <c r="J244" s="21">
        <f t="shared" si="47"/>
        <v>0.5</v>
      </c>
    </row>
    <row r="245" spans="1:10" x14ac:dyDescent="0.2">
      <c r="A245" s="158" t="s">
        <v>423</v>
      </c>
      <c r="B245" s="65">
        <v>1</v>
      </c>
      <c r="C245" s="66">
        <v>1</v>
      </c>
      <c r="D245" s="65">
        <v>6</v>
      </c>
      <c r="E245" s="66">
        <v>8</v>
      </c>
      <c r="F245" s="67"/>
      <c r="G245" s="65">
        <f t="shared" si="44"/>
        <v>0</v>
      </c>
      <c r="H245" s="66">
        <f t="shared" si="45"/>
        <v>-2</v>
      </c>
      <c r="I245" s="20">
        <f t="shared" si="46"/>
        <v>0</v>
      </c>
      <c r="J245" s="21">
        <f t="shared" si="47"/>
        <v>-0.25</v>
      </c>
    </row>
    <row r="246" spans="1:10" s="160" customFormat="1" x14ac:dyDescent="0.2">
      <c r="A246" s="178" t="s">
        <v>610</v>
      </c>
      <c r="B246" s="71">
        <v>27</v>
      </c>
      <c r="C246" s="72">
        <v>27</v>
      </c>
      <c r="D246" s="71">
        <v>74</v>
      </c>
      <c r="E246" s="72">
        <v>65</v>
      </c>
      <c r="F246" s="73"/>
      <c r="G246" s="71">
        <f t="shared" si="44"/>
        <v>0</v>
      </c>
      <c r="H246" s="72">
        <f t="shared" si="45"/>
        <v>9</v>
      </c>
      <c r="I246" s="37">
        <f t="shared" si="46"/>
        <v>0</v>
      </c>
      <c r="J246" s="38">
        <f t="shared" si="47"/>
        <v>0.13846153846153847</v>
      </c>
    </row>
    <row r="247" spans="1:10" x14ac:dyDescent="0.2">
      <c r="A247" s="177"/>
      <c r="B247" s="143"/>
      <c r="C247" s="144"/>
      <c r="D247" s="143"/>
      <c r="E247" s="144"/>
      <c r="F247" s="145"/>
      <c r="G247" s="143"/>
      <c r="H247" s="144"/>
      <c r="I247" s="151"/>
      <c r="J247" s="152"/>
    </row>
    <row r="248" spans="1:10" s="139" customFormat="1" x14ac:dyDescent="0.2">
      <c r="A248" s="159" t="s">
        <v>61</v>
      </c>
      <c r="B248" s="65"/>
      <c r="C248" s="66"/>
      <c r="D248" s="65"/>
      <c r="E248" s="66"/>
      <c r="F248" s="67"/>
      <c r="G248" s="65"/>
      <c r="H248" s="66"/>
      <c r="I248" s="20"/>
      <c r="J248" s="21"/>
    </row>
    <row r="249" spans="1:10" x14ac:dyDescent="0.2">
      <c r="A249" s="158" t="s">
        <v>402</v>
      </c>
      <c r="B249" s="65">
        <v>2</v>
      </c>
      <c r="C249" s="66">
        <v>2</v>
      </c>
      <c r="D249" s="65">
        <v>4</v>
      </c>
      <c r="E249" s="66">
        <v>3</v>
      </c>
      <c r="F249" s="67"/>
      <c r="G249" s="65">
        <f t="shared" ref="G249:G255" si="48">B249-C249</f>
        <v>0</v>
      </c>
      <c r="H249" s="66">
        <f t="shared" ref="H249:H255" si="49">D249-E249</f>
        <v>1</v>
      </c>
      <c r="I249" s="20">
        <f t="shared" ref="I249:I255" si="50">IF(C249=0, "-", IF(G249/C249&lt;10, G249/C249, "&gt;999%"))</f>
        <v>0</v>
      </c>
      <c r="J249" s="21">
        <f t="shared" ref="J249:J255" si="51">IF(E249=0, "-", IF(H249/E249&lt;10, H249/E249, "&gt;999%"))</f>
        <v>0.33333333333333331</v>
      </c>
    </row>
    <row r="250" spans="1:10" x14ac:dyDescent="0.2">
      <c r="A250" s="158" t="s">
        <v>498</v>
      </c>
      <c r="B250" s="65">
        <v>5</v>
      </c>
      <c r="C250" s="66">
        <v>0</v>
      </c>
      <c r="D250" s="65">
        <v>6</v>
      </c>
      <c r="E250" s="66">
        <v>0</v>
      </c>
      <c r="F250" s="67"/>
      <c r="G250" s="65">
        <f t="shared" si="48"/>
        <v>5</v>
      </c>
      <c r="H250" s="66">
        <f t="shared" si="49"/>
        <v>6</v>
      </c>
      <c r="I250" s="20" t="str">
        <f t="shared" si="50"/>
        <v>-</v>
      </c>
      <c r="J250" s="21" t="str">
        <f t="shared" si="51"/>
        <v>-</v>
      </c>
    </row>
    <row r="251" spans="1:10" x14ac:dyDescent="0.2">
      <c r="A251" s="158" t="s">
        <v>454</v>
      </c>
      <c r="B251" s="65">
        <v>8</v>
      </c>
      <c r="C251" s="66">
        <v>3</v>
      </c>
      <c r="D251" s="65">
        <v>22</v>
      </c>
      <c r="E251" s="66">
        <v>13</v>
      </c>
      <c r="F251" s="67"/>
      <c r="G251" s="65">
        <f t="shared" si="48"/>
        <v>5</v>
      </c>
      <c r="H251" s="66">
        <f t="shared" si="49"/>
        <v>9</v>
      </c>
      <c r="I251" s="20">
        <f t="shared" si="50"/>
        <v>1.6666666666666667</v>
      </c>
      <c r="J251" s="21">
        <f t="shared" si="51"/>
        <v>0.69230769230769229</v>
      </c>
    </row>
    <row r="252" spans="1:10" x14ac:dyDescent="0.2">
      <c r="A252" s="158" t="s">
        <v>275</v>
      </c>
      <c r="B252" s="65">
        <v>1</v>
      </c>
      <c r="C252" s="66">
        <v>1</v>
      </c>
      <c r="D252" s="65">
        <v>8</v>
      </c>
      <c r="E252" s="66">
        <v>3</v>
      </c>
      <c r="F252" s="67"/>
      <c r="G252" s="65">
        <f t="shared" si="48"/>
        <v>0</v>
      </c>
      <c r="H252" s="66">
        <f t="shared" si="49"/>
        <v>5</v>
      </c>
      <c r="I252" s="20">
        <f t="shared" si="50"/>
        <v>0</v>
      </c>
      <c r="J252" s="21">
        <f t="shared" si="51"/>
        <v>1.6666666666666667</v>
      </c>
    </row>
    <row r="253" spans="1:10" x14ac:dyDescent="0.2">
      <c r="A253" s="158" t="s">
        <v>478</v>
      </c>
      <c r="B253" s="65">
        <v>30</v>
      </c>
      <c r="C253" s="66">
        <v>13</v>
      </c>
      <c r="D253" s="65">
        <v>61</v>
      </c>
      <c r="E253" s="66">
        <v>33</v>
      </c>
      <c r="F253" s="67"/>
      <c r="G253" s="65">
        <f t="shared" si="48"/>
        <v>17</v>
      </c>
      <c r="H253" s="66">
        <f t="shared" si="49"/>
        <v>28</v>
      </c>
      <c r="I253" s="20">
        <f t="shared" si="50"/>
        <v>1.3076923076923077</v>
      </c>
      <c r="J253" s="21">
        <f t="shared" si="51"/>
        <v>0.84848484848484851</v>
      </c>
    </row>
    <row r="254" spans="1:10" x14ac:dyDescent="0.2">
      <c r="A254" s="158" t="s">
        <v>455</v>
      </c>
      <c r="B254" s="65">
        <v>2</v>
      </c>
      <c r="C254" s="66">
        <v>2</v>
      </c>
      <c r="D254" s="65">
        <v>6</v>
      </c>
      <c r="E254" s="66">
        <v>6</v>
      </c>
      <c r="F254" s="67"/>
      <c r="G254" s="65">
        <f t="shared" si="48"/>
        <v>0</v>
      </c>
      <c r="H254" s="66">
        <f t="shared" si="49"/>
        <v>0</v>
      </c>
      <c r="I254" s="20">
        <f t="shared" si="50"/>
        <v>0</v>
      </c>
      <c r="J254" s="21">
        <f t="shared" si="51"/>
        <v>0</v>
      </c>
    </row>
    <row r="255" spans="1:10" s="160" customFormat="1" x14ac:dyDescent="0.2">
      <c r="A255" s="178" t="s">
        <v>611</v>
      </c>
      <c r="B255" s="71">
        <v>48</v>
      </c>
      <c r="C255" s="72">
        <v>21</v>
      </c>
      <c r="D255" s="71">
        <v>107</v>
      </c>
      <c r="E255" s="72">
        <v>58</v>
      </c>
      <c r="F255" s="73"/>
      <c r="G255" s="71">
        <f t="shared" si="48"/>
        <v>27</v>
      </c>
      <c r="H255" s="72">
        <f t="shared" si="49"/>
        <v>49</v>
      </c>
      <c r="I255" s="37">
        <f t="shared" si="50"/>
        <v>1.2857142857142858</v>
      </c>
      <c r="J255" s="38">
        <f t="shared" si="51"/>
        <v>0.84482758620689657</v>
      </c>
    </row>
    <row r="256" spans="1:10" x14ac:dyDescent="0.2">
      <c r="A256" s="177"/>
      <c r="B256" s="143"/>
      <c r="C256" s="144"/>
      <c r="D256" s="143"/>
      <c r="E256" s="144"/>
      <c r="F256" s="145"/>
      <c r="G256" s="143"/>
      <c r="H256" s="144"/>
      <c r="I256" s="151"/>
      <c r="J256" s="152"/>
    </row>
    <row r="257" spans="1:10" s="139" customFormat="1" x14ac:dyDescent="0.2">
      <c r="A257" s="159" t="s">
        <v>62</v>
      </c>
      <c r="B257" s="65"/>
      <c r="C257" s="66"/>
      <c r="D257" s="65"/>
      <c r="E257" s="66"/>
      <c r="F257" s="67"/>
      <c r="G257" s="65"/>
      <c r="H257" s="66"/>
      <c r="I257" s="20"/>
      <c r="J257" s="21"/>
    </row>
    <row r="258" spans="1:10" x14ac:dyDescent="0.2">
      <c r="A258" s="158" t="s">
        <v>229</v>
      </c>
      <c r="B258" s="65">
        <v>0</v>
      </c>
      <c r="C258" s="66">
        <v>0</v>
      </c>
      <c r="D258" s="65">
        <v>0</v>
      </c>
      <c r="E258" s="66">
        <v>1</v>
      </c>
      <c r="F258" s="67"/>
      <c r="G258" s="65">
        <f t="shared" ref="G258:G267" si="52">B258-C258</f>
        <v>0</v>
      </c>
      <c r="H258" s="66">
        <f t="shared" ref="H258:H267" si="53">D258-E258</f>
        <v>-1</v>
      </c>
      <c r="I258" s="20" t="str">
        <f t="shared" ref="I258:I267" si="54">IF(C258=0, "-", IF(G258/C258&lt;10, G258/C258, "&gt;999%"))</f>
        <v>-</v>
      </c>
      <c r="J258" s="21">
        <f t="shared" ref="J258:J267" si="55">IF(E258=0, "-", IF(H258/E258&lt;10, H258/E258, "&gt;999%"))</f>
        <v>-1</v>
      </c>
    </row>
    <row r="259" spans="1:10" x14ac:dyDescent="0.2">
      <c r="A259" s="158" t="s">
        <v>249</v>
      </c>
      <c r="B259" s="65">
        <v>2</v>
      </c>
      <c r="C259" s="66">
        <v>4</v>
      </c>
      <c r="D259" s="65">
        <v>3</v>
      </c>
      <c r="E259" s="66">
        <v>8</v>
      </c>
      <c r="F259" s="67"/>
      <c r="G259" s="65">
        <f t="shared" si="52"/>
        <v>-2</v>
      </c>
      <c r="H259" s="66">
        <f t="shared" si="53"/>
        <v>-5</v>
      </c>
      <c r="I259" s="20">
        <f t="shared" si="54"/>
        <v>-0.5</v>
      </c>
      <c r="J259" s="21">
        <f t="shared" si="55"/>
        <v>-0.625</v>
      </c>
    </row>
    <row r="260" spans="1:10" x14ac:dyDescent="0.2">
      <c r="A260" s="158" t="s">
        <v>250</v>
      </c>
      <c r="B260" s="65">
        <v>13</v>
      </c>
      <c r="C260" s="66">
        <v>1</v>
      </c>
      <c r="D260" s="65">
        <v>25</v>
      </c>
      <c r="E260" s="66">
        <v>4</v>
      </c>
      <c r="F260" s="67"/>
      <c r="G260" s="65">
        <f t="shared" si="52"/>
        <v>12</v>
      </c>
      <c r="H260" s="66">
        <f t="shared" si="53"/>
        <v>21</v>
      </c>
      <c r="I260" s="20" t="str">
        <f t="shared" si="54"/>
        <v>&gt;999%</v>
      </c>
      <c r="J260" s="21">
        <f t="shared" si="55"/>
        <v>5.25</v>
      </c>
    </row>
    <row r="261" spans="1:10" x14ac:dyDescent="0.2">
      <c r="A261" s="158" t="s">
        <v>269</v>
      </c>
      <c r="B261" s="65">
        <v>0</v>
      </c>
      <c r="C261" s="66">
        <v>0</v>
      </c>
      <c r="D261" s="65">
        <v>1</v>
      </c>
      <c r="E261" s="66">
        <v>0</v>
      </c>
      <c r="F261" s="67"/>
      <c r="G261" s="65">
        <f t="shared" si="52"/>
        <v>0</v>
      </c>
      <c r="H261" s="66">
        <f t="shared" si="53"/>
        <v>1</v>
      </c>
      <c r="I261" s="20" t="str">
        <f t="shared" si="54"/>
        <v>-</v>
      </c>
      <c r="J261" s="21" t="str">
        <f t="shared" si="55"/>
        <v>-</v>
      </c>
    </row>
    <row r="262" spans="1:10" x14ac:dyDescent="0.2">
      <c r="A262" s="158" t="s">
        <v>441</v>
      </c>
      <c r="B262" s="65">
        <v>2</v>
      </c>
      <c r="C262" s="66">
        <v>0</v>
      </c>
      <c r="D262" s="65">
        <v>3</v>
      </c>
      <c r="E262" s="66">
        <v>3</v>
      </c>
      <c r="F262" s="67"/>
      <c r="G262" s="65">
        <f t="shared" si="52"/>
        <v>2</v>
      </c>
      <c r="H262" s="66">
        <f t="shared" si="53"/>
        <v>0</v>
      </c>
      <c r="I262" s="20" t="str">
        <f t="shared" si="54"/>
        <v>-</v>
      </c>
      <c r="J262" s="21">
        <f t="shared" si="55"/>
        <v>0</v>
      </c>
    </row>
    <row r="263" spans="1:10" x14ac:dyDescent="0.2">
      <c r="A263" s="158" t="s">
        <v>384</v>
      </c>
      <c r="B263" s="65">
        <v>15</v>
      </c>
      <c r="C263" s="66">
        <v>6</v>
      </c>
      <c r="D263" s="65">
        <v>29</v>
      </c>
      <c r="E263" s="66">
        <v>30</v>
      </c>
      <c r="F263" s="67"/>
      <c r="G263" s="65">
        <f t="shared" si="52"/>
        <v>9</v>
      </c>
      <c r="H263" s="66">
        <f t="shared" si="53"/>
        <v>-1</v>
      </c>
      <c r="I263" s="20">
        <f t="shared" si="54"/>
        <v>1.5</v>
      </c>
      <c r="J263" s="21">
        <f t="shared" si="55"/>
        <v>-3.3333333333333333E-2</v>
      </c>
    </row>
    <row r="264" spans="1:10" x14ac:dyDescent="0.2">
      <c r="A264" s="158" t="s">
        <v>300</v>
      </c>
      <c r="B264" s="65">
        <v>1</v>
      </c>
      <c r="C264" s="66">
        <v>0</v>
      </c>
      <c r="D264" s="65">
        <v>3</v>
      </c>
      <c r="E264" s="66">
        <v>2</v>
      </c>
      <c r="F264" s="67"/>
      <c r="G264" s="65">
        <f t="shared" si="52"/>
        <v>1</v>
      </c>
      <c r="H264" s="66">
        <f t="shared" si="53"/>
        <v>1</v>
      </c>
      <c r="I264" s="20" t="str">
        <f t="shared" si="54"/>
        <v>-</v>
      </c>
      <c r="J264" s="21">
        <f t="shared" si="55"/>
        <v>0.5</v>
      </c>
    </row>
    <row r="265" spans="1:10" x14ac:dyDescent="0.2">
      <c r="A265" s="158" t="s">
        <v>424</v>
      </c>
      <c r="B265" s="65">
        <v>12</v>
      </c>
      <c r="C265" s="66">
        <v>4</v>
      </c>
      <c r="D265" s="65">
        <v>20</v>
      </c>
      <c r="E265" s="66">
        <v>10</v>
      </c>
      <c r="F265" s="67"/>
      <c r="G265" s="65">
        <f t="shared" si="52"/>
        <v>8</v>
      </c>
      <c r="H265" s="66">
        <f t="shared" si="53"/>
        <v>10</v>
      </c>
      <c r="I265" s="20">
        <f t="shared" si="54"/>
        <v>2</v>
      </c>
      <c r="J265" s="21">
        <f t="shared" si="55"/>
        <v>1</v>
      </c>
    </row>
    <row r="266" spans="1:10" x14ac:dyDescent="0.2">
      <c r="A266" s="158" t="s">
        <v>353</v>
      </c>
      <c r="B266" s="65">
        <v>8</v>
      </c>
      <c r="C266" s="66">
        <v>4</v>
      </c>
      <c r="D266" s="65">
        <v>16</v>
      </c>
      <c r="E266" s="66">
        <v>11</v>
      </c>
      <c r="F266" s="67"/>
      <c r="G266" s="65">
        <f t="shared" si="52"/>
        <v>4</v>
      </c>
      <c r="H266" s="66">
        <f t="shared" si="53"/>
        <v>5</v>
      </c>
      <c r="I266" s="20">
        <f t="shared" si="54"/>
        <v>1</v>
      </c>
      <c r="J266" s="21">
        <f t="shared" si="55"/>
        <v>0.45454545454545453</v>
      </c>
    </row>
    <row r="267" spans="1:10" s="160" customFormat="1" x14ac:dyDescent="0.2">
      <c r="A267" s="178" t="s">
        <v>612</v>
      </c>
      <c r="B267" s="71">
        <v>53</v>
      </c>
      <c r="C267" s="72">
        <v>19</v>
      </c>
      <c r="D267" s="71">
        <v>100</v>
      </c>
      <c r="E267" s="72">
        <v>69</v>
      </c>
      <c r="F267" s="73"/>
      <c r="G267" s="71">
        <f t="shared" si="52"/>
        <v>34</v>
      </c>
      <c r="H267" s="72">
        <f t="shared" si="53"/>
        <v>31</v>
      </c>
      <c r="I267" s="37">
        <f t="shared" si="54"/>
        <v>1.7894736842105263</v>
      </c>
      <c r="J267" s="38">
        <f t="shared" si="55"/>
        <v>0.44927536231884058</v>
      </c>
    </row>
    <row r="268" spans="1:10" x14ac:dyDescent="0.2">
      <c r="A268" s="177"/>
      <c r="B268" s="143"/>
      <c r="C268" s="144"/>
      <c r="D268" s="143"/>
      <c r="E268" s="144"/>
      <c r="F268" s="145"/>
      <c r="G268" s="143"/>
      <c r="H268" s="144"/>
      <c r="I268" s="151"/>
      <c r="J268" s="152"/>
    </row>
    <row r="269" spans="1:10" s="139" customFormat="1" x14ac:dyDescent="0.2">
      <c r="A269" s="159" t="s">
        <v>63</v>
      </c>
      <c r="B269" s="65"/>
      <c r="C269" s="66"/>
      <c r="D269" s="65"/>
      <c r="E269" s="66"/>
      <c r="F269" s="67"/>
      <c r="G269" s="65"/>
      <c r="H269" s="66"/>
      <c r="I269" s="20"/>
      <c r="J269" s="21"/>
    </row>
    <row r="270" spans="1:10" x14ac:dyDescent="0.2">
      <c r="A270" s="158" t="s">
        <v>301</v>
      </c>
      <c r="B270" s="65">
        <v>0</v>
      </c>
      <c r="C270" s="66">
        <v>0</v>
      </c>
      <c r="D270" s="65">
        <v>1</v>
      </c>
      <c r="E270" s="66">
        <v>0</v>
      </c>
      <c r="F270" s="67"/>
      <c r="G270" s="65">
        <f>B270-C270</f>
        <v>0</v>
      </c>
      <c r="H270" s="66">
        <f>D270-E270</f>
        <v>1</v>
      </c>
      <c r="I270" s="20" t="str">
        <f>IF(C270=0, "-", IF(G270/C270&lt;10, G270/C270, "&gt;999%"))</f>
        <v>-</v>
      </c>
      <c r="J270" s="21" t="str">
        <f>IF(E270=0, "-", IF(H270/E270&lt;10, H270/E270, "&gt;999%"))</f>
        <v>-</v>
      </c>
    </row>
    <row r="271" spans="1:10" s="160" customFormat="1" x14ac:dyDescent="0.2">
      <c r="A271" s="178" t="s">
        <v>613</v>
      </c>
      <c r="B271" s="71">
        <v>0</v>
      </c>
      <c r="C271" s="72">
        <v>0</v>
      </c>
      <c r="D271" s="71">
        <v>1</v>
      </c>
      <c r="E271" s="72">
        <v>0</v>
      </c>
      <c r="F271" s="73"/>
      <c r="G271" s="71">
        <f>B271-C271</f>
        <v>0</v>
      </c>
      <c r="H271" s="72">
        <f>D271-E271</f>
        <v>1</v>
      </c>
      <c r="I271" s="37" t="str">
        <f>IF(C271=0, "-", IF(G271/C271&lt;10, G271/C271, "&gt;999%"))</f>
        <v>-</v>
      </c>
      <c r="J271" s="38" t="str">
        <f>IF(E271=0, "-", IF(H271/E271&lt;10, H271/E271, "&gt;999%"))</f>
        <v>-</v>
      </c>
    </row>
    <row r="272" spans="1:10" x14ac:dyDescent="0.2">
      <c r="A272" s="177"/>
      <c r="B272" s="143"/>
      <c r="C272" s="144"/>
      <c r="D272" s="143"/>
      <c r="E272" s="144"/>
      <c r="F272" s="145"/>
      <c r="G272" s="143"/>
      <c r="H272" s="144"/>
      <c r="I272" s="151"/>
      <c r="J272" s="152"/>
    </row>
    <row r="273" spans="1:10" s="139" customFormat="1" x14ac:dyDescent="0.2">
      <c r="A273" s="159" t="s">
        <v>64</v>
      </c>
      <c r="B273" s="65"/>
      <c r="C273" s="66"/>
      <c r="D273" s="65"/>
      <c r="E273" s="66"/>
      <c r="F273" s="67"/>
      <c r="G273" s="65"/>
      <c r="H273" s="66"/>
      <c r="I273" s="20"/>
      <c r="J273" s="21"/>
    </row>
    <row r="274" spans="1:10" x14ac:dyDescent="0.2">
      <c r="A274" s="158" t="s">
        <v>517</v>
      </c>
      <c r="B274" s="65">
        <v>1</v>
      </c>
      <c r="C274" s="66">
        <v>3</v>
      </c>
      <c r="D274" s="65">
        <v>4</v>
      </c>
      <c r="E274" s="66">
        <v>6</v>
      </c>
      <c r="F274" s="67"/>
      <c r="G274" s="65">
        <f>B274-C274</f>
        <v>-2</v>
      </c>
      <c r="H274" s="66">
        <f>D274-E274</f>
        <v>-2</v>
      </c>
      <c r="I274" s="20">
        <f>IF(C274=0, "-", IF(G274/C274&lt;10, G274/C274, "&gt;999%"))</f>
        <v>-0.66666666666666663</v>
      </c>
      <c r="J274" s="21">
        <f>IF(E274=0, "-", IF(H274/E274&lt;10, H274/E274, "&gt;999%"))</f>
        <v>-0.33333333333333331</v>
      </c>
    </row>
    <row r="275" spans="1:10" s="160" customFormat="1" x14ac:dyDescent="0.2">
      <c r="A275" s="178" t="s">
        <v>614</v>
      </c>
      <c r="B275" s="71">
        <v>1</v>
      </c>
      <c r="C275" s="72">
        <v>3</v>
      </c>
      <c r="D275" s="71">
        <v>4</v>
      </c>
      <c r="E275" s="72">
        <v>6</v>
      </c>
      <c r="F275" s="73"/>
      <c r="G275" s="71">
        <f>B275-C275</f>
        <v>-2</v>
      </c>
      <c r="H275" s="72">
        <f>D275-E275</f>
        <v>-2</v>
      </c>
      <c r="I275" s="37">
        <f>IF(C275=0, "-", IF(G275/C275&lt;10, G275/C275, "&gt;999%"))</f>
        <v>-0.66666666666666663</v>
      </c>
      <c r="J275" s="38">
        <f>IF(E275=0, "-", IF(H275/E275&lt;10, H275/E275, "&gt;999%"))</f>
        <v>-0.33333333333333331</v>
      </c>
    </row>
    <row r="276" spans="1:10" x14ac:dyDescent="0.2">
      <c r="A276" s="177"/>
      <c r="B276" s="143"/>
      <c r="C276" s="144"/>
      <c r="D276" s="143"/>
      <c r="E276" s="144"/>
      <c r="F276" s="145"/>
      <c r="G276" s="143"/>
      <c r="H276" s="144"/>
      <c r="I276" s="151"/>
      <c r="J276" s="152"/>
    </row>
    <row r="277" spans="1:10" s="139" customFormat="1" x14ac:dyDescent="0.2">
      <c r="A277" s="159" t="s">
        <v>65</v>
      </c>
      <c r="B277" s="65"/>
      <c r="C277" s="66"/>
      <c r="D277" s="65"/>
      <c r="E277" s="66"/>
      <c r="F277" s="67"/>
      <c r="G277" s="65"/>
      <c r="H277" s="66"/>
      <c r="I277" s="20"/>
      <c r="J277" s="21"/>
    </row>
    <row r="278" spans="1:10" x14ac:dyDescent="0.2">
      <c r="A278" s="158" t="s">
        <v>518</v>
      </c>
      <c r="B278" s="65">
        <v>1</v>
      </c>
      <c r="C278" s="66">
        <v>0</v>
      </c>
      <c r="D278" s="65">
        <v>3</v>
      </c>
      <c r="E278" s="66">
        <v>0</v>
      </c>
      <c r="F278" s="67"/>
      <c r="G278" s="65">
        <f>B278-C278</f>
        <v>1</v>
      </c>
      <c r="H278" s="66">
        <f>D278-E278</f>
        <v>3</v>
      </c>
      <c r="I278" s="20" t="str">
        <f>IF(C278=0, "-", IF(G278/C278&lt;10, G278/C278, "&gt;999%"))</f>
        <v>-</v>
      </c>
      <c r="J278" s="21" t="str">
        <f>IF(E278=0, "-", IF(H278/E278&lt;10, H278/E278, "&gt;999%"))</f>
        <v>-</v>
      </c>
    </row>
    <row r="279" spans="1:10" x14ac:dyDescent="0.2">
      <c r="A279" s="158" t="s">
        <v>507</v>
      </c>
      <c r="B279" s="65">
        <v>2</v>
      </c>
      <c r="C279" s="66">
        <v>0</v>
      </c>
      <c r="D279" s="65">
        <v>4</v>
      </c>
      <c r="E279" s="66">
        <v>0</v>
      </c>
      <c r="F279" s="67"/>
      <c r="G279" s="65">
        <f>B279-C279</f>
        <v>2</v>
      </c>
      <c r="H279" s="66">
        <f>D279-E279</f>
        <v>4</v>
      </c>
      <c r="I279" s="20" t="str">
        <f>IF(C279=0, "-", IF(G279/C279&lt;10, G279/C279, "&gt;999%"))</f>
        <v>-</v>
      </c>
      <c r="J279" s="21" t="str">
        <f>IF(E279=0, "-", IF(H279/E279&lt;10, H279/E279, "&gt;999%"))</f>
        <v>-</v>
      </c>
    </row>
    <row r="280" spans="1:10" s="160" customFormat="1" x14ac:dyDescent="0.2">
      <c r="A280" s="178" t="s">
        <v>615</v>
      </c>
      <c r="B280" s="71">
        <v>3</v>
      </c>
      <c r="C280" s="72">
        <v>0</v>
      </c>
      <c r="D280" s="71">
        <v>7</v>
      </c>
      <c r="E280" s="72">
        <v>0</v>
      </c>
      <c r="F280" s="73"/>
      <c r="G280" s="71">
        <f>B280-C280</f>
        <v>3</v>
      </c>
      <c r="H280" s="72">
        <f>D280-E280</f>
        <v>7</v>
      </c>
      <c r="I280" s="37" t="str">
        <f>IF(C280=0, "-", IF(G280/C280&lt;10, G280/C280, "&gt;999%"))</f>
        <v>-</v>
      </c>
      <c r="J280" s="38" t="str">
        <f>IF(E280=0, "-", IF(H280/E280&lt;10, H280/E280, "&gt;999%"))</f>
        <v>-</v>
      </c>
    </row>
    <row r="281" spans="1:10" x14ac:dyDescent="0.2">
      <c r="A281" s="177"/>
      <c r="B281" s="143"/>
      <c r="C281" s="144"/>
      <c r="D281" s="143"/>
      <c r="E281" s="144"/>
      <c r="F281" s="145"/>
      <c r="G281" s="143"/>
      <c r="H281" s="144"/>
      <c r="I281" s="151"/>
      <c r="J281" s="152"/>
    </row>
    <row r="282" spans="1:10" s="139" customFormat="1" x14ac:dyDescent="0.2">
      <c r="A282" s="159" t="s">
        <v>66</v>
      </c>
      <c r="B282" s="65"/>
      <c r="C282" s="66"/>
      <c r="D282" s="65"/>
      <c r="E282" s="66"/>
      <c r="F282" s="67"/>
      <c r="G282" s="65"/>
      <c r="H282" s="66"/>
      <c r="I282" s="20"/>
      <c r="J282" s="21"/>
    </row>
    <row r="283" spans="1:10" x14ac:dyDescent="0.2">
      <c r="A283" s="158" t="s">
        <v>262</v>
      </c>
      <c r="B283" s="65">
        <v>0</v>
      </c>
      <c r="C283" s="66">
        <v>0</v>
      </c>
      <c r="D283" s="65">
        <v>0</v>
      </c>
      <c r="E283" s="66">
        <v>1</v>
      </c>
      <c r="F283" s="67"/>
      <c r="G283" s="65">
        <f>B283-C283</f>
        <v>0</v>
      </c>
      <c r="H283" s="66">
        <f>D283-E283</f>
        <v>-1</v>
      </c>
      <c r="I283" s="20" t="str">
        <f>IF(C283=0, "-", IF(G283/C283&lt;10, G283/C283, "&gt;999%"))</f>
        <v>-</v>
      </c>
      <c r="J283" s="21">
        <f>IF(E283=0, "-", IF(H283/E283&lt;10, H283/E283, "&gt;999%"))</f>
        <v>-1</v>
      </c>
    </row>
    <row r="284" spans="1:10" x14ac:dyDescent="0.2">
      <c r="A284" s="158" t="s">
        <v>425</v>
      </c>
      <c r="B284" s="65">
        <v>0</v>
      </c>
      <c r="C284" s="66">
        <v>0</v>
      </c>
      <c r="D284" s="65">
        <v>3</v>
      </c>
      <c r="E284" s="66">
        <v>2</v>
      </c>
      <c r="F284" s="67"/>
      <c r="G284" s="65">
        <f>B284-C284</f>
        <v>0</v>
      </c>
      <c r="H284" s="66">
        <f>D284-E284</f>
        <v>1</v>
      </c>
      <c r="I284" s="20" t="str">
        <f>IF(C284=0, "-", IF(G284/C284&lt;10, G284/C284, "&gt;999%"))</f>
        <v>-</v>
      </c>
      <c r="J284" s="21">
        <f>IF(E284=0, "-", IF(H284/E284&lt;10, H284/E284, "&gt;999%"))</f>
        <v>0.5</v>
      </c>
    </row>
    <row r="285" spans="1:10" s="160" customFormat="1" x14ac:dyDescent="0.2">
      <c r="A285" s="178" t="s">
        <v>616</v>
      </c>
      <c r="B285" s="71">
        <v>0</v>
      </c>
      <c r="C285" s="72">
        <v>0</v>
      </c>
      <c r="D285" s="71">
        <v>3</v>
      </c>
      <c r="E285" s="72">
        <v>3</v>
      </c>
      <c r="F285" s="73"/>
      <c r="G285" s="71">
        <f>B285-C285</f>
        <v>0</v>
      </c>
      <c r="H285" s="72">
        <f>D285-E285</f>
        <v>0</v>
      </c>
      <c r="I285" s="37" t="str">
        <f>IF(C285=0, "-", IF(G285/C285&lt;10, G285/C285, "&gt;999%"))</f>
        <v>-</v>
      </c>
      <c r="J285" s="38">
        <f>IF(E285=0, "-", IF(H285/E285&lt;10, H285/E285, "&gt;999%"))</f>
        <v>0</v>
      </c>
    </row>
    <row r="286" spans="1:10" x14ac:dyDescent="0.2">
      <c r="A286" s="177"/>
      <c r="B286" s="143"/>
      <c r="C286" s="144"/>
      <c r="D286" s="143"/>
      <c r="E286" s="144"/>
      <c r="F286" s="145"/>
      <c r="G286" s="143"/>
      <c r="H286" s="144"/>
      <c r="I286" s="151"/>
      <c r="J286" s="152"/>
    </row>
    <row r="287" spans="1:10" s="139" customFormat="1" x14ac:dyDescent="0.2">
      <c r="A287" s="159" t="s">
        <v>67</v>
      </c>
      <c r="B287" s="65"/>
      <c r="C287" s="66"/>
      <c r="D287" s="65"/>
      <c r="E287" s="66"/>
      <c r="F287" s="67"/>
      <c r="G287" s="65"/>
      <c r="H287" s="66"/>
      <c r="I287" s="20"/>
      <c r="J287" s="21"/>
    </row>
    <row r="288" spans="1:10" x14ac:dyDescent="0.2">
      <c r="A288" s="158" t="s">
        <v>466</v>
      </c>
      <c r="B288" s="65">
        <v>6</v>
      </c>
      <c r="C288" s="66">
        <v>6</v>
      </c>
      <c r="D288" s="65">
        <v>24</v>
      </c>
      <c r="E288" s="66">
        <v>27</v>
      </c>
      <c r="F288" s="67"/>
      <c r="G288" s="65">
        <f t="shared" ref="G288:G299" si="56">B288-C288</f>
        <v>0</v>
      </c>
      <c r="H288" s="66">
        <f t="shared" ref="H288:H299" si="57">D288-E288</f>
        <v>-3</v>
      </c>
      <c r="I288" s="20">
        <f t="shared" ref="I288:I299" si="58">IF(C288=0, "-", IF(G288/C288&lt;10, G288/C288, "&gt;999%"))</f>
        <v>0</v>
      </c>
      <c r="J288" s="21">
        <f t="shared" ref="J288:J299" si="59">IF(E288=0, "-", IF(H288/E288&lt;10, H288/E288, "&gt;999%"))</f>
        <v>-0.1111111111111111</v>
      </c>
    </row>
    <row r="289" spans="1:10" x14ac:dyDescent="0.2">
      <c r="A289" s="158" t="s">
        <v>479</v>
      </c>
      <c r="B289" s="65">
        <v>82</v>
      </c>
      <c r="C289" s="66">
        <v>27</v>
      </c>
      <c r="D289" s="65">
        <v>209</v>
      </c>
      <c r="E289" s="66">
        <v>72</v>
      </c>
      <c r="F289" s="67"/>
      <c r="G289" s="65">
        <f t="shared" si="56"/>
        <v>55</v>
      </c>
      <c r="H289" s="66">
        <f t="shared" si="57"/>
        <v>137</v>
      </c>
      <c r="I289" s="20">
        <f t="shared" si="58"/>
        <v>2.0370370370370372</v>
      </c>
      <c r="J289" s="21">
        <f t="shared" si="59"/>
        <v>1.9027777777777777</v>
      </c>
    </row>
    <row r="290" spans="1:10" x14ac:dyDescent="0.2">
      <c r="A290" s="158" t="s">
        <v>321</v>
      </c>
      <c r="B290" s="65">
        <v>140</v>
      </c>
      <c r="C290" s="66">
        <v>73</v>
      </c>
      <c r="D290" s="65">
        <v>375</v>
      </c>
      <c r="E290" s="66">
        <v>290</v>
      </c>
      <c r="F290" s="67"/>
      <c r="G290" s="65">
        <f t="shared" si="56"/>
        <v>67</v>
      </c>
      <c r="H290" s="66">
        <f t="shared" si="57"/>
        <v>85</v>
      </c>
      <c r="I290" s="20">
        <f t="shared" si="58"/>
        <v>0.9178082191780822</v>
      </c>
      <c r="J290" s="21">
        <f t="shared" si="59"/>
        <v>0.29310344827586204</v>
      </c>
    </row>
    <row r="291" spans="1:10" x14ac:dyDescent="0.2">
      <c r="A291" s="158" t="s">
        <v>335</v>
      </c>
      <c r="B291" s="65">
        <v>89</v>
      </c>
      <c r="C291" s="66">
        <v>60</v>
      </c>
      <c r="D291" s="65">
        <v>216</v>
      </c>
      <c r="E291" s="66">
        <v>131</v>
      </c>
      <c r="F291" s="67"/>
      <c r="G291" s="65">
        <f t="shared" si="56"/>
        <v>29</v>
      </c>
      <c r="H291" s="66">
        <f t="shared" si="57"/>
        <v>85</v>
      </c>
      <c r="I291" s="20">
        <f t="shared" si="58"/>
        <v>0.48333333333333334</v>
      </c>
      <c r="J291" s="21">
        <f t="shared" si="59"/>
        <v>0.64885496183206104</v>
      </c>
    </row>
    <row r="292" spans="1:10" x14ac:dyDescent="0.2">
      <c r="A292" s="158" t="s">
        <v>365</v>
      </c>
      <c r="B292" s="65">
        <v>222</v>
      </c>
      <c r="C292" s="66">
        <v>117</v>
      </c>
      <c r="D292" s="65">
        <v>584</v>
      </c>
      <c r="E292" s="66">
        <v>425</v>
      </c>
      <c r="F292" s="67"/>
      <c r="G292" s="65">
        <f t="shared" si="56"/>
        <v>105</v>
      </c>
      <c r="H292" s="66">
        <f t="shared" si="57"/>
        <v>159</v>
      </c>
      <c r="I292" s="20">
        <f t="shared" si="58"/>
        <v>0.89743589743589747</v>
      </c>
      <c r="J292" s="21">
        <f t="shared" si="59"/>
        <v>0.37411764705882355</v>
      </c>
    </row>
    <row r="293" spans="1:10" x14ac:dyDescent="0.2">
      <c r="A293" s="158" t="s">
        <v>403</v>
      </c>
      <c r="B293" s="65">
        <v>26</v>
      </c>
      <c r="C293" s="66">
        <v>13</v>
      </c>
      <c r="D293" s="65">
        <v>113</v>
      </c>
      <c r="E293" s="66">
        <v>34</v>
      </c>
      <c r="F293" s="67"/>
      <c r="G293" s="65">
        <f t="shared" si="56"/>
        <v>13</v>
      </c>
      <c r="H293" s="66">
        <f t="shared" si="57"/>
        <v>79</v>
      </c>
      <c r="I293" s="20">
        <f t="shared" si="58"/>
        <v>1</v>
      </c>
      <c r="J293" s="21">
        <f t="shared" si="59"/>
        <v>2.3235294117647061</v>
      </c>
    </row>
    <row r="294" spans="1:10" x14ac:dyDescent="0.2">
      <c r="A294" s="158" t="s">
        <v>404</v>
      </c>
      <c r="B294" s="65">
        <v>57</v>
      </c>
      <c r="C294" s="66">
        <v>23</v>
      </c>
      <c r="D294" s="65">
        <v>115</v>
      </c>
      <c r="E294" s="66">
        <v>94</v>
      </c>
      <c r="F294" s="67"/>
      <c r="G294" s="65">
        <f t="shared" si="56"/>
        <v>34</v>
      </c>
      <c r="H294" s="66">
        <f t="shared" si="57"/>
        <v>21</v>
      </c>
      <c r="I294" s="20">
        <f t="shared" si="58"/>
        <v>1.4782608695652173</v>
      </c>
      <c r="J294" s="21">
        <f t="shared" si="59"/>
        <v>0.22340425531914893</v>
      </c>
    </row>
    <row r="295" spans="1:10" x14ac:dyDescent="0.2">
      <c r="A295" s="158" t="s">
        <v>289</v>
      </c>
      <c r="B295" s="65">
        <v>6</v>
      </c>
      <c r="C295" s="66">
        <v>2</v>
      </c>
      <c r="D295" s="65">
        <v>15</v>
      </c>
      <c r="E295" s="66">
        <v>9</v>
      </c>
      <c r="F295" s="67"/>
      <c r="G295" s="65">
        <f t="shared" si="56"/>
        <v>4</v>
      </c>
      <c r="H295" s="66">
        <f t="shared" si="57"/>
        <v>6</v>
      </c>
      <c r="I295" s="20">
        <f t="shared" si="58"/>
        <v>2</v>
      </c>
      <c r="J295" s="21">
        <f t="shared" si="59"/>
        <v>0.66666666666666663</v>
      </c>
    </row>
    <row r="296" spans="1:10" x14ac:dyDescent="0.2">
      <c r="A296" s="158" t="s">
        <v>196</v>
      </c>
      <c r="B296" s="65">
        <v>23</v>
      </c>
      <c r="C296" s="66">
        <v>11</v>
      </c>
      <c r="D296" s="65">
        <v>92</v>
      </c>
      <c r="E296" s="66">
        <v>60</v>
      </c>
      <c r="F296" s="67"/>
      <c r="G296" s="65">
        <f t="shared" si="56"/>
        <v>12</v>
      </c>
      <c r="H296" s="66">
        <f t="shared" si="57"/>
        <v>32</v>
      </c>
      <c r="I296" s="20">
        <f t="shared" si="58"/>
        <v>1.0909090909090908</v>
      </c>
      <c r="J296" s="21">
        <f t="shared" si="59"/>
        <v>0.53333333333333333</v>
      </c>
    </row>
    <row r="297" spans="1:10" x14ac:dyDescent="0.2">
      <c r="A297" s="158" t="s">
        <v>215</v>
      </c>
      <c r="B297" s="65">
        <v>130</v>
      </c>
      <c r="C297" s="66">
        <v>59</v>
      </c>
      <c r="D297" s="65">
        <v>358</v>
      </c>
      <c r="E297" s="66">
        <v>293</v>
      </c>
      <c r="F297" s="67"/>
      <c r="G297" s="65">
        <f t="shared" si="56"/>
        <v>71</v>
      </c>
      <c r="H297" s="66">
        <f t="shared" si="57"/>
        <v>65</v>
      </c>
      <c r="I297" s="20">
        <f t="shared" si="58"/>
        <v>1.2033898305084745</v>
      </c>
      <c r="J297" s="21">
        <f t="shared" si="59"/>
        <v>0.22184300341296928</v>
      </c>
    </row>
    <row r="298" spans="1:10" x14ac:dyDescent="0.2">
      <c r="A298" s="158" t="s">
        <v>237</v>
      </c>
      <c r="B298" s="65">
        <v>12</v>
      </c>
      <c r="C298" s="66">
        <v>9</v>
      </c>
      <c r="D298" s="65">
        <v>26</v>
      </c>
      <c r="E298" s="66">
        <v>28</v>
      </c>
      <c r="F298" s="67"/>
      <c r="G298" s="65">
        <f t="shared" si="56"/>
        <v>3</v>
      </c>
      <c r="H298" s="66">
        <f t="shared" si="57"/>
        <v>-2</v>
      </c>
      <c r="I298" s="20">
        <f t="shared" si="58"/>
        <v>0.33333333333333331</v>
      </c>
      <c r="J298" s="21">
        <f t="shared" si="59"/>
        <v>-7.1428571428571425E-2</v>
      </c>
    </row>
    <row r="299" spans="1:10" s="160" customFormat="1" x14ac:dyDescent="0.2">
      <c r="A299" s="178" t="s">
        <v>617</v>
      </c>
      <c r="B299" s="71">
        <v>793</v>
      </c>
      <c r="C299" s="72">
        <v>400</v>
      </c>
      <c r="D299" s="71">
        <v>2127</v>
      </c>
      <c r="E299" s="72">
        <v>1463</v>
      </c>
      <c r="F299" s="73"/>
      <c r="G299" s="71">
        <f t="shared" si="56"/>
        <v>393</v>
      </c>
      <c r="H299" s="72">
        <f t="shared" si="57"/>
        <v>664</v>
      </c>
      <c r="I299" s="37">
        <f t="shared" si="58"/>
        <v>0.98250000000000004</v>
      </c>
      <c r="J299" s="38">
        <f t="shared" si="59"/>
        <v>0.45386192754613808</v>
      </c>
    </row>
    <row r="300" spans="1:10" x14ac:dyDescent="0.2">
      <c r="A300" s="177"/>
      <c r="B300" s="143"/>
      <c r="C300" s="144"/>
      <c r="D300" s="143"/>
      <c r="E300" s="144"/>
      <c r="F300" s="145"/>
      <c r="G300" s="143"/>
      <c r="H300" s="144"/>
      <c r="I300" s="151"/>
      <c r="J300" s="152"/>
    </row>
    <row r="301" spans="1:10" s="139" customFormat="1" x14ac:dyDescent="0.2">
      <c r="A301" s="159" t="s">
        <v>68</v>
      </c>
      <c r="B301" s="65"/>
      <c r="C301" s="66"/>
      <c r="D301" s="65"/>
      <c r="E301" s="66"/>
      <c r="F301" s="67"/>
      <c r="G301" s="65"/>
      <c r="H301" s="66"/>
      <c r="I301" s="20"/>
      <c r="J301" s="21"/>
    </row>
    <row r="302" spans="1:10" x14ac:dyDescent="0.2">
      <c r="A302" s="158" t="s">
        <v>313</v>
      </c>
      <c r="B302" s="65">
        <v>0</v>
      </c>
      <c r="C302" s="66">
        <v>2</v>
      </c>
      <c r="D302" s="65">
        <v>0</v>
      </c>
      <c r="E302" s="66">
        <v>2</v>
      </c>
      <c r="F302" s="67"/>
      <c r="G302" s="65">
        <f>B302-C302</f>
        <v>-2</v>
      </c>
      <c r="H302" s="66">
        <f>D302-E302</f>
        <v>-2</v>
      </c>
      <c r="I302" s="20">
        <f>IF(C302=0, "-", IF(G302/C302&lt;10, G302/C302, "&gt;999%"))</f>
        <v>-1</v>
      </c>
      <c r="J302" s="21">
        <f>IF(E302=0, "-", IF(H302/E302&lt;10, H302/E302, "&gt;999%"))</f>
        <v>-1</v>
      </c>
    </row>
    <row r="303" spans="1:10" s="160" customFormat="1" x14ac:dyDescent="0.2">
      <c r="A303" s="178" t="s">
        <v>618</v>
      </c>
      <c r="B303" s="71">
        <v>0</v>
      </c>
      <c r="C303" s="72">
        <v>2</v>
      </c>
      <c r="D303" s="71">
        <v>0</v>
      </c>
      <c r="E303" s="72">
        <v>2</v>
      </c>
      <c r="F303" s="73"/>
      <c r="G303" s="71">
        <f>B303-C303</f>
        <v>-2</v>
      </c>
      <c r="H303" s="72">
        <f>D303-E303</f>
        <v>-2</v>
      </c>
      <c r="I303" s="37">
        <f>IF(C303=0, "-", IF(G303/C303&lt;10, G303/C303, "&gt;999%"))</f>
        <v>-1</v>
      </c>
      <c r="J303" s="38">
        <f>IF(E303=0, "-", IF(H303/E303&lt;10, H303/E303, "&gt;999%"))</f>
        <v>-1</v>
      </c>
    </row>
    <row r="304" spans="1:10" x14ac:dyDescent="0.2">
      <c r="A304" s="177"/>
      <c r="B304" s="143"/>
      <c r="C304" s="144"/>
      <c r="D304" s="143"/>
      <c r="E304" s="144"/>
      <c r="F304" s="145"/>
      <c r="G304" s="143"/>
      <c r="H304" s="144"/>
      <c r="I304" s="151"/>
      <c r="J304" s="152"/>
    </row>
    <row r="305" spans="1:10" s="139" customFormat="1" x14ac:dyDescent="0.2">
      <c r="A305" s="159" t="s">
        <v>69</v>
      </c>
      <c r="B305" s="65"/>
      <c r="C305" s="66"/>
      <c r="D305" s="65"/>
      <c r="E305" s="66"/>
      <c r="F305" s="67"/>
      <c r="G305" s="65"/>
      <c r="H305" s="66"/>
      <c r="I305" s="20"/>
      <c r="J305" s="21"/>
    </row>
    <row r="306" spans="1:10" x14ac:dyDescent="0.2">
      <c r="A306" s="158" t="s">
        <v>230</v>
      </c>
      <c r="B306" s="65">
        <v>9</v>
      </c>
      <c r="C306" s="66">
        <v>27</v>
      </c>
      <c r="D306" s="65">
        <v>38</v>
      </c>
      <c r="E306" s="66">
        <v>63</v>
      </c>
      <c r="F306" s="67"/>
      <c r="G306" s="65">
        <f t="shared" ref="G306:G325" si="60">B306-C306</f>
        <v>-18</v>
      </c>
      <c r="H306" s="66">
        <f t="shared" ref="H306:H325" si="61">D306-E306</f>
        <v>-25</v>
      </c>
      <c r="I306" s="20">
        <f t="shared" ref="I306:I325" si="62">IF(C306=0, "-", IF(G306/C306&lt;10, G306/C306, "&gt;999%"))</f>
        <v>-0.66666666666666663</v>
      </c>
      <c r="J306" s="21">
        <f t="shared" ref="J306:J325" si="63">IF(E306=0, "-", IF(H306/E306&lt;10, H306/E306, "&gt;999%"))</f>
        <v>-0.3968253968253968</v>
      </c>
    </row>
    <row r="307" spans="1:10" x14ac:dyDescent="0.2">
      <c r="A307" s="158" t="s">
        <v>231</v>
      </c>
      <c r="B307" s="65">
        <v>0</v>
      </c>
      <c r="C307" s="66">
        <v>3</v>
      </c>
      <c r="D307" s="65">
        <v>5</v>
      </c>
      <c r="E307" s="66">
        <v>4</v>
      </c>
      <c r="F307" s="67"/>
      <c r="G307" s="65">
        <f t="shared" si="60"/>
        <v>-3</v>
      </c>
      <c r="H307" s="66">
        <f t="shared" si="61"/>
        <v>1</v>
      </c>
      <c r="I307" s="20">
        <f t="shared" si="62"/>
        <v>-1</v>
      </c>
      <c r="J307" s="21">
        <f t="shared" si="63"/>
        <v>0.25</v>
      </c>
    </row>
    <row r="308" spans="1:10" x14ac:dyDescent="0.2">
      <c r="A308" s="158" t="s">
        <v>251</v>
      </c>
      <c r="B308" s="65">
        <v>19</v>
      </c>
      <c r="C308" s="66">
        <v>7</v>
      </c>
      <c r="D308" s="65">
        <v>50</v>
      </c>
      <c r="E308" s="66">
        <v>28</v>
      </c>
      <c r="F308" s="67"/>
      <c r="G308" s="65">
        <f t="shared" si="60"/>
        <v>12</v>
      </c>
      <c r="H308" s="66">
        <f t="shared" si="61"/>
        <v>22</v>
      </c>
      <c r="I308" s="20">
        <f t="shared" si="62"/>
        <v>1.7142857142857142</v>
      </c>
      <c r="J308" s="21">
        <f t="shared" si="63"/>
        <v>0.7857142857142857</v>
      </c>
    </row>
    <row r="309" spans="1:10" x14ac:dyDescent="0.2">
      <c r="A309" s="158" t="s">
        <v>302</v>
      </c>
      <c r="B309" s="65">
        <v>6</v>
      </c>
      <c r="C309" s="66">
        <v>4</v>
      </c>
      <c r="D309" s="65">
        <v>10</v>
      </c>
      <c r="E309" s="66">
        <v>12</v>
      </c>
      <c r="F309" s="67"/>
      <c r="G309" s="65">
        <f t="shared" si="60"/>
        <v>2</v>
      </c>
      <c r="H309" s="66">
        <f t="shared" si="61"/>
        <v>-2</v>
      </c>
      <c r="I309" s="20">
        <f t="shared" si="62"/>
        <v>0.5</v>
      </c>
      <c r="J309" s="21">
        <f t="shared" si="63"/>
        <v>-0.16666666666666666</v>
      </c>
    </row>
    <row r="310" spans="1:10" x14ac:dyDescent="0.2">
      <c r="A310" s="158" t="s">
        <v>252</v>
      </c>
      <c r="B310" s="65">
        <v>3</v>
      </c>
      <c r="C310" s="66">
        <v>3</v>
      </c>
      <c r="D310" s="65">
        <v>8</v>
      </c>
      <c r="E310" s="66">
        <v>5</v>
      </c>
      <c r="F310" s="67"/>
      <c r="G310" s="65">
        <f t="shared" si="60"/>
        <v>0</v>
      </c>
      <c r="H310" s="66">
        <f t="shared" si="61"/>
        <v>3</v>
      </c>
      <c r="I310" s="20">
        <f t="shared" si="62"/>
        <v>0</v>
      </c>
      <c r="J310" s="21">
        <f t="shared" si="63"/>
        <v>0.6</v>
      </c>
    </row>
    <row r="311" spans="1:10" x14ac:dyDescent="0.2">
      <c r="A311" s="158" t="s">
        <v>263</v>
      </c>
      <c r="B311" s="65">
        <v>1</v>
      </c>
      <c r="C311" s="66">
        <v>0</v>
      </c>
      <c r="D311" s="65">
        <v>3</v>
      </c>
      <c r="E311" s="66">
        <v>1</v>
      </c>
      <c r="F311" s="67"/>
      <c r="G311" s="65">
        <f t="shared" si="60"/>
        <v>1</v>
      </c>
      <c r="H311" s="66">
        <f t="shared" si="61"/>
        <v>2</v>
      </c>
      <c r="I311" s="20" t="str">
        <f t="shared" si="62"/>
        <v>-</v>
      </c>
      <c r="J311" s="21">
        <f t="shared" si="63"/>
        <v>2</v>
      </c>
    </row>
    <row r="312" spans="1:10" x14ac:dyDescent="0.2">
      <c r="A312" s="158" t="s">
        <v>264</v>
      </c>
      <c r="B312" s="65">
        <v>5</v>
      </c>
      <c r="C312" s="66">
        <v>1</v>
      </c>
      <c r="D312" s="65">
        <v>16</v>
      </c>
      <c r="E312" s="66">
        <v>5</v>
      </c>
      <c r="F312" s="67"/>
      <c r="G312" s="65">
        <f t="shared" si="60"/>
        <v>4</v>
      </c>
      <c r="H312" s="66">
        <f t="shared" si="61"/>
        <v>11</v>
      </c>
      <c r="I312" s="20">
        <f t="shared" si="62"/>
        <v>4</v>
      </c>
      <c r="J312" s="21">
        <f t="shared" si="63"/>
        <v>2.2000000000000002</v>
      </c>
    </row>
    <row r="313" spans="1:10" x14ac:dyDescent="0.2">
      <c r="A313" s="158" t="s">
        <v>303</v>
      </c>
      <c r="B313" s="65">
        <v>2</v>
      </c>
      <c r="C313" s="66">
        <v>0</v>
      </c>
      <c r="D313" s="65">
        <v>3</v>
      </c>
      <c r="E313" s="66">
        <v>3</v>
      </c>
      <c r="F313" s="67"/>
      <c r="G313" s="65">
        <f t="shared" si="60"/>
        <v>2</v>
      </c>
      <c r="H313" s="66">
        <f t="shared" si="61"/>
        <v>0</v>
      </c>
      <c r="I313" s="20" t="str">
        <f t="shared" si="62"/>
        <v>-</v>
      </c>
      <c r="J313" s="21">
        <f t="shared" si="63"/>
        <v>0</v>
      </c>
    </row>
    <row r="314" spans="1:10" x14ac:dyDescent="0.2">
      <c r="A314" s="158" t="s">
        <v>385</v>
      </c>
      <c r="B314" s="65">
        <v>1</v>
      </c>
      <c r="C314" s="66">
        <v>1</v>
      </c>
      <c r="D314" s="65">
        <v>1</v>
      </c>
      <c r="E314" s="66">
        <v>1</v>
      </c>
      <c r="F314" s="67"/>
      <c r="G314" s="65">
        <f t="shared" si="60"/>
        <v>0</v>
      </c>
      <c r="H314" s="66">
        <f t="shared" si="61"/>
        <v>0</v>
      </c>
      <c r="I314" s="20">
        <f t="shared" si="62"/>
        <v>0</v>
      </c>
      <c r="J314" s="21">
        <f t="shared" si="63"/>
        <v>0</v>
      </c>
    </row>
    <row r="315" spans="1:10" x14ac:dyDescent="0.2">
      <c r="A315" s="158" t="s">
        <v>442</v>
      </c>
      <c r="B315" s="65">
        <v>4</v>
      </c>
      <c r="C315" s="66">
        <v>1</v>
      </c>
      <c r="D315" s="65">
        <v>8</v>
      </c>
      <c r="E315" s="66">
        <v>1</v>
      </c>
      <c r="F315" s="67"/>
      <c r="G315" s="65">
        <f t="shared" si="60"/>
        <v>3</v>
      </c>
      <c r="H315" s="66">
        <f t="shared" si="61"/>
        <v>7</v>
      </c>
      <c r="I315" s="20">
        <f t="shared" si="62"/>
        <v>3</v>
      </c>
      <c r="J315" s="21">
        <f t="shared" si="63"/>
        <v>7</v>
      </c>
    </row>
    <row r="316" spans="1:10" x14ac:dyDescent="0.2">
      <c r="A316" s="158" t="s">
        <v>354</v>
      </c>
      <c r="B316" s="65">
        <v>1</v>
      </c>
      <c r="C316" s="66">
        <v>15</v>
      </c>
      <c r="D316" s="65">
        <v>26</v>
      </c>
      <c r="E316" s="66">
        <v>33</v>
      </c>
      <c r="F316" s="67"/>
      <c r="G316" s="65">
        <f t="shared" si="60"/>
        <v>-14</v>
      </c>
      <c r="H316" s="66">
        <f t="shared" si="61"/>
        <v>-7</v>
      </c>
      <c r="I316" s="20">
        <f t="shared" si="62"/>
        <v>-0.93333333333333335</v>
      </c>
      <c r="J316" s="21">
        <f t="shared" si="63"/>
        <v>-0.21212121212121213</v>
      </c>
    </row>
    <row r="317" spans="1:10" x14ac:dyDescent="0.2">
      <c r="A317" s="158" t="s">
        <v>386</v>
      </c>
      <c r="B317" s="65">
        <v>26</v>
      </c>
      <c r="C317" s="66">
        <v>0</v>
      </c>
      <c r="D317" s="65">
        <v>52</v>
      </c>
      <c r="E317" s="66">
        <v>0</v>
      </c>
      <c r="F317" s="67"/>
      <c r="G317" s="65">
        <f t="shared" si="60"/>
        <v>26</v>
      </c>
      <c r="H317" s="66">
        <f t="shared" si="61"/>
        <v>52</v>
      </c>
      <c r="I317" s="20" t="str">
        <f t="shared" si="62"/>
        <v>-</v>
      </c>
      <c r="J317" s="21" t="str">
        <f t="shared" si="63"/>
        <v>-</v>
      </c>
    </row>
    <row r="318" spans="1:10" x14ac:dyDescent="0.2">
      <c r="A318" s="158" t="s">
        <v>387</v>
      </c>
      <c r="B318" s="65">
        <v>3</v>
      </c>
      <c r="C318" s="66">
        <v>6</v>
      </c>
      <c r="D318" s="65">
        <v>5</v>
      </c>
      <c r="E318" s="66">
        <v>18</v>
      </c>
      <c r="F318" s="67"/>
      <c r="G318" s="65">
        <f t="shared" si="60"/>
        <v>-3</v>
      </c>
      <c r="H318" s="66">
        <f t="shared" si="61"/>
        <v>-13</v>
      </c>
      <c r="I318" s="20">
        <f t="shared" si="62"/>
        <v>-0.5</v>
      </c>
      <c r="J318" s="21">
        <f t="shared" si="63"/>
        <v>-0.72222222222222221</v>
      </c>
    </row>
    <row r="319" spans="1:10" x14ac:dyDescent="0.2">
      <c r="A319" s="158" t="s">
        <v>388</v>
      </c>
      <c r="B319" s="65">
        <v>3</v>
      </c>
      <c r="C319" s="66">
        <v>14</v>
      </c>
      <c r="D319" s="65">
        <v>26</v>
      </c>
      <c r="E319" s="66">
        <v>38</v>
      </c>
      <c r="F319" s="67"/>
      <c r="G319" s="65">
        <f t="shared" si="60"/>
        <v>-11</v>
      </c>
      <c r="H319" s="66">
        <f t="shared" si="61"/>
        <v>-12</v>
      </c>
      <c r="I319" s="20">
        <f t="shared" si="62"/>
        <v>-0.7857142857142857</v>
      </c>
      <c r="J319" s="21">
        <f t="shared" si="63"/>
        <v>-0.31578947368421051</v>
      </c>
    </row>
    <row r="320" spans="1:10" x14ac:dyDescent="0.2">
      <c r="A320" s="158" t="s">
        <v>426</v>
      </c>
      <c r="B320" s="65">
        <v>2</v>
      </c>
      <c r="C320" s="66">
        <v>0</v>
      </c>
      <c r="D320" s="65">
        <v>10</v>
      </c>
      <c r="E320" s="66">
        <v>0</v>
      </c>
      <c r="F320" s="67"/>
      <c r="G320" s="65">
        <f t="shared" si="60"/>
        <v>2</v>
      </c>
      <c r="H320" s="66">
        <f t="shared" si="61"/>
        <v>10</v>
      </c>
      <c r="I320" s="20" t="str">
        <f t="shared" si="62"/>
        <v>-</v>
      </c>
      <c r="J320" s="21" t="str">
        <f t="shared" si="63"/>
        <v>-</v>
      </c>
    </row>
    <row r="321" spans="1:10" x14ac:dyDescent="0.2">
      <c r="A321" s="158" t="s">
        <v>427</v>
      </c>
      <c r="B321" s="65">
        <v>7</v>
      </c>
      <c r="C321" s="66">
        <v>6</v>
      </c>
      <c r="D321" s="65">
        <v>21</v>
      </c>
      <c r="E321" s="66">
        <v>33</v>
      </c>
      <c r="F321" s="67"/>
      <c r="G321" s="65">
        <f t="shared" si="60"/>
        <v>1</v>
      </c>
      <c r="H321" s="66">
        <f t="shared" si="61"/>
        <v>-12</v>
      </c>
      <c r="I321" s="20">
        <f t="shared" si="62"/>
        <v>0.16666666666666666</v>
      </c>
      <c r="J321" s="21">
        <f t="shared" si="63"/>
        <v>-0.36363636363636365</v>
      </c>
    </row>
    <row r="322" spans="1:10" x14ac:dyDescent="0.2">
      <c r="A322" s="158" t="s">
        <v>443</v>
      </c>
      <c r="B322" s="65">
        <v>1</v>
      </c>
      <c r="C322" s="66">
        <v>2</v>
      </c>
      <c r="D322" s="65">
        <v>2</v>
      </c>
      <c r="E322" s="66">
        <v>7</v>
      </c>
      <c r="F322" s="67"/>
      <c r="G322" s="65">
        <f t="shared" si="60"/>
        <v>-1</v>
      </c>
      <c r="H322" s="66">
        <f t="shared" si="61"/>
        <v>-5</v>
      </c>
      <c r="I322" s="20">
        <f t="shared" si="62"/>
        <v>-0.5</v>
      </c>
      <c r="J322" s="21">
        <f t="shared" si="63"/>
        <v>-0.7142857142857143</v>
      </c>
    </row>
    <row r="323" spans="1:10" x14ac:dyDescent="0.2">
      <c r="A323" s="158" t="s">
        <v>480</v>
      </c>
      <c r="B323" s="65">
        <v>0</v>
      </c>
      <c r="C323" s="66">
        <v>0</v>
      </c>
      <c r="D323" s="65">
        <v>2</v>
      </c>
      <c r="E323" s="66">
        <v>0</v>
      </c>
      <c r="F323" s="67"/>
      <c r="G323" s="65">
        <f t="shared" si="60"/>
        <v>0</v>
      </c>
      <c r="H323" s="66">
        <f t="shared" si="61"/>
        <v>2</v>
      </c>
      <c r="I323" s="20" t="str">
        <f t="shared" si="62"/>
        <v>-</v>
      </c>
      <c r="J323" s="21" t="str">
        <f t="shared" si="63"/>
        <v>-</v>
      </c>
    </row>
    <row r="324" spans="1:10" x14ac:dyDescent="0.2">
      <c r="A324" s="158" t="s">
        <v>270</v>
      </c>
      <c r="B324" s="65">
        <v>2</v>
      </c>
      <c r="C324" s="66">
        <v>0</v>
      </c>
      <c r="D324" s="65">
        <v>2</v>
      </c>
      <c r="E324" s="66">
        <v>0</v>
      </c>
      <c r="F324" s="67"/>
      <c r="G324" s="65">
        <f t="shared" si="60"/>
        <v>2</v>
      </c>
      <c r="H324" s="66">
        <f t="shared" si="61"/>
        <v>2</v>
      </c>
      <c r="I324" s="20" t="str">
        <f t="shared" si="62"/>
        <v>-</v>
      </c>
      <c r="J324" s="21" t="str">
        <f t="shared" si="63"/>
        <v>-</v>
      </c>
    </row>
    <row r="325" spans="1:10" s="160" customFormat="1" x14ac:dyDescent="0.2">
      <c r="A325" s="178" t="s">
        <v>619</v>
      </c>
      <c r="B325" s="71">
        <v>95</v>
      </c>
      <c r="C325" s="72">
        <v>90</v>
      </c>
      <c r="D325" s="71">
        <v>288</v>
      </c>
      <c r="E325" s="72">
        <v>252</v>
      </c>
      <c r="F325" s="73"/>
      <c r="G325" s="71">
        <f t="shared" si="60"/>
        <v>5</v>
      </c>
      <c r="H325" s="72">
        <f t="shared" si="61"/>
        <v>36</v>
      </c>
      <c r="I325" s="37">
        <f t="shared" si="62"/>
        <v>5.5555555555555552E-2</v>
      </c>
      <c r="J325" s="38">
        <f t="shared" si="63"/>
        <v>0.14285714285714285</v>
      </c>
    </row>
    <row r="326" spans="1:10" x14ac:dyDescent="0.2">
      <c r="A326" s="177"/>
      <c r="B326" s="143"/>
      <c r="C326" s="144"/>
      <c r="D326" s="143"/>
      <c r="E326" s="144"/>
      <c r="F326" s="145"/>
      <c r="G326" s="143"/>
      <c r="H326" s="144"/>
      <c r="I326" s="151"/>
      <c r="J326" s="152"/>
    </row>
    <row r="327" spans="1:10" s="139" customFormat="1" x14ac:dyDescent="0.2">
      <c r="A327" s="159" t="s">
        <v>70</v>
      </c>
      <c r="B327" s="65"/>
      <c r="C327" s="66"/>
      <c r="D327" s="65"/>
      <c r="E327" s="66"/>
      <c r="F327" s="67"/>
      <c r="G327" s="65"/>
      <c r="H327" s="66"/>
      <c r="I327" s="20"/>
      <c r="J327" s="21"/>
    </row>
    <row r="328" spans="1:10" x14ac:dyDescent="0.2">
      <c r="A328" s="158" t="s">
        <v>519</v>
      </c>
      <c r="B328" s="65">
        <v>7</v>
      </c>
      <c r="C328" s="66">
        <v>15</v>
      </c>
      <c r="D328" s="65">
        <v>11</v>
      </c>
      <c r="E328" s="66">
        <v>16</v>
      </c>
      <c r="F328" s="67"/>
      <c r="G328" s="65">
        <f>B328-C328</f>
        <v>-8</v>
      </c>
      <c r="H328" s="66">
        <f>D328-E328</f>
        <v>-5</v>
      </c>
      <c r="I328" s="20">
        <f>IF(C328=0, "-", IF(G328/C328&lt;10, G328/C328, "&gt;999%"))</f>
        <v>-0.53333333333333333</v>
      </c>
      <c r="J328" s="21">
        <f>IF(E328=0, "-", IF(H328/E328&lt;10, H328/E328, "&gt;999%"))</f>
        <v>-0.3125</v>
      </c>
    </row>
    <row r="329" spans="1:10" s="160" customFormat="1" x14ac:dyDescent="0.2">
      <c r="A329" s="178" t="s">
        <v>620</v>
      </c>
      <c r="B329" s="71">
        <v>7</v>
      </c>
      <c r="C329" s="72">
        <v>15</v>
      </c>
      <c r="D329" s="71">
        <v>11</v>
      </c>
      <c r="E329" s="72">
        <v>16</v>
      </c>
      <c r="F329" s="73"/>
      <c r="G329" s="71">
        <f>B329-C329</f>
        <v>-8</v>
      </c>
      <c r="H329" s="72">
        <f>D329-E329</f>
        <v>-5</v>
      </c>
      <c r="I329" s="37">
        <f>IF(C329=0, "-", IF(G329/C329&lt;10, G329/C329, "&gt;999%"))</f>
        <v>-0.53333333333333333</v>
      </c>
      <c r="J329" s="38">
        <f>IF(E329=0, "-", IF(H329/E329&lt;10, H329/E329, "&gt;999%"))</f>
        <v>-0.3125</v>
      </c>
    </row>
    <row r="330" spans="1:10" x14ac:dyDescent="0.2">
      <c r="A330" s="177"/>
      <c r="B330" s="143"/>
      <c r="C330" s="144"/>
      <c r="D330" s="143"/>
      <c r="E330" s="144"/>
      <c r="F330" s="145"/>
      <c r="G330" s="143"/>
      <c r="H330" s="144"/>
      <c r="I330" s="151"/>
      <c r="J330" s="152"/>
    </row>
    <row r="331" spans="1:10" s="139" customFormat="1" x14ac:dyDescent="0.2">
      <c r="A331" s="159" t="s">
        <v>71</v>
      </c>
      <c r="B331" s="65"/>
      <c r="C331" s="66"/>
      <c r="D331" s="65"/>
      <c r="E331" s="66"/>
      <c r="F331" s="67"/>
      <c r="G331" s="65"/>
      <c r="H331" s="66"/>
      <c r="I331" s="20"/>
      <c r="J331" s="21"/>
    </row>
    <row r="332" spans="1:10" x14ac:dyDescent="0.2">
      <c r="A332" s="158" t="s">
        <v>499</v>
      </c>
      <c r="B332" s="65">
        <v>20</v>
      </c>
      <c r="C332" s="66">
        <v>8</v>
      </c>
      <c r="D332" s="65">
        <v>26</v>
      </c>
      <c r="E332" s="66">
        <v>27</v>
      </c>
      <c r="F332" s="67"/>
      <c r="G332" s="65">
        <f t="shared" ref="G332:G339" si="64">B332-C332</f>
        <v>12</v>
      </c>
      <c r="H332" s="66">
        <f t="shared" ref="H332:H339" si="65">D332-E332</f>
        <v>-1</v>
      </c>
      <c r="I332" s="20">
        <f t="shared" ref="I332:I339" si="66">IF(C332=0, "-", IF(G332/C332&lt;10, G332/C332, "&gt;999%"))</f>
        <v>1.5</v>
      </c>
      <c r="J332" s="21">
        <f t="shared" ref="J332:J339" si="67">IF(E332=0, "-", IF(H332/E332&lt;10, H332/E332, "&gt;999%"))</f>
        <v>-3.7037037037037035E-2</v>
      </c>
    </row>
    <row r="333" spans="1:10" x14ac:dyDescent="0.2">
      <c r="A333" s="158" t="s">
        <v>445</v>
      </c>
      <c r="B333" s="65">
        <v>1</v>
      </c>
      <c r="C333" s="66">
        <v>1</v>
      </c>
      <c r="D333" s="65">
        <v>2</v>
      </c>
      <c r="E333" s="66">
        <v>2</v>
      </c>
      <c r="F333" s="67"/>
      <c r="G333" s="65">
        <f t="shared" si="64"/>
        <v>0</v>
      </c>
      <c r="H333" s="66">
        <f t="shared" si="65"/>
        <v>0</v>
      </c>
      <c r="I333" s="20">
        <f t="shared" si="66"/>
        <v>0</v>
      </c>
      <c r="J333" s="21">
        <f t="shared" si="67"/>
        <v>0</v>
      </c>
    </row>
    <row r="334" spans="1:10" x14ac:dyDescent="0.2">
      <c r="A334" s="158" t="s">
        <v>280</v>
      </c>
      <c r="B334" s="65">
        <v>0</v>
      </c>
      <c r="C334" s="66">
        <v>0</v>
      </c>
      <c r="D334" s="65">
        <v>1</v>
      </c>
      <c r="E334" s="66">
        <v>1</v>
      </c>
      <c r="F334" s="67"/>
      <c r="G334" s="65">
        <f t="shared" si="64"/>
        <v>0</v>
      </c>
      <c r="H334" s="66">
        <f t="shared" si="65"/>
        <v>0</v>
      </c>
      <c r="I334" s="20" t="str">
        <f t="shared" si="66"/>
        <v>-</v>
      </c>
      <c r="J334" s="21">
        <f t="shared" si="67"/>
        <v>0</v>
      </c>
    </row>
    <row r="335" spans="1:10" x14ac:dyDescent="0.2">
      <c r="A335" s="158" t="s">
        <v>281</v>
      </c>
      <c r="B335" s="65">
        <v>0</v>
      </c>
      <c r="C335" s="66">
        <v>1</v>
      </c>
      <c r="D335" s="65">
        <v>0</v>
      </c>
      <c r="E335" s="66">
        <v>2</v>
      </c>
      <c r="F335" s="67"/>
      <c r="G335" s="65">
        <f t="shared" si="64"/>
        <v>-1</v>
      </c>
      <c r="H335" s="66">
        <f t="shared" si="65"/>
        <v>-2</v>
      </c>
      <c r="I335" s="20">
        <f t="shared" si="66"/>
        <v>-1</v>
      </c>
      <c r="J335" s="21">
        <f t="shared" si="67"/>
        <v>-1</v>
      </c>
    </row>
    <row r="336" spans="1:10" x14ac:dyDescent="0.2">
      <c r="A336" s="158" t="s">
        <v>456</v>
      </c>
      <c r="B336" s="65">
        <v>12</v>
      </c>
      <c r="C336" s="66">
        <v>3</v>
      </c>
      <c r="D336" s="65">
        <v>22</v>
      </c>
      <c r="E336" s="66">
        <v>9</v>
      </c>
      <c r="F336" s="67"/>
      <c r="G336" s="65">
        <f t="shared" si="64"/>
        <v>9</v>
      </c>
      <c r="H336" s="66">
        <f t="shared" si="65"/>
        <v>13</v>
      </c>
      <c r="I336" s="20">
        <f t="shared" si="66"/>
        <v>3</v>
      </c>
      <c r="J336" s="21">
        <f t="shared" si="67"/>
        <v>1.4444444444444444</v>
      </c>
    </row>
    <row r="337" spans="1:10" x14ac:dyDescent="0.2">
      <c r="A337" s="158" t="s">
        <v>467</v>
      </c>
      <c r="B337" s="65">
        <v>0</v>
      </c>
      <c r="C337" s="66">
        <v>0</v>
      </c>
      <c r="D337" s="65">
        <v>0</v>
      </c>
      <c r="E337" s="66">
        <v>1</v>
      </c>
      <c r="F337" s="67"/>
      <c r="G337" s="65">
        <f t="shared" si="64"/>
        <v>0</v>
      </c>
      <c r="H337" s="66">
        <f t="shared" si="65"/>
        <v>-1</v>
      </c>
      <c r="I337" s="20" t="str">
        <f t="shared" si="66"/>
        <v>-</v>
      </c>
      <c r="J337" s="21">
        <f t="shared" si="67"/>
        <v>-1</v>
      </c>
    </row>
    <row r="338" spans="1:10" x14ac:dyDescent="0.2">
      <c r="A338" s="158" t="s">
        <v>481</v>
      </c>
      <c r="B338" s="65">
        <v>1</v>
      </c>
      <c r="C338" s="66">
        <v>7</v>
      </c>
      <c r="D338" s="65">
        <v>8</v>
      </c>
      <c r="E338" s="66">
        <v>12</v>
      </c>
      <c r="F338" s="67"/>
      <c r="G338" s="65">
        <f t="shared" si="64"/>
        <v>-6</v>
      </c>
      <c r="H338" s="66">
        <f t="shared" si="65"/>
        <v>-4</v>
      </c>
      <c r="I338" s="20">
        <f t="shared" si="66"/>
        <v>-0.8571428571428571</v>
      </c>
      <c r="J338" s="21">
        <f t="shared" si="67"/>
        <v>-0.33333333333333331</v>
      </c>
    </row>
    <row r="339" spans="1:10" s="160" customFormat="1" x14ac:dyDescent="0.2">
      <c r="A339" s="178" t="s">
        <v>621</v>
      </c>
      <c r="B339" s="71">
        <v>34</v>
      </c>
      <c r="C339" s="72">
        <v>20</v>
      </c>
      <c r="D339" s="71">
        <v>59</v>
      </c>
      <c r="E339" s="72">
        <v>54</v>
      </c>
      <c r="F339" s="73"/>
      <c r="G339" s="71">
        <f t="shared" si="64"/>
        <v>14</v>
      </c>
      <c r="H339" s="72">
        <f t="shared" si="65"/>
        <v>5</v>
      </c>
      <c r="I339" s="37">
        <f t="shared" si="66"/>
        <v>0.7</v>
      </c>
      <c r="J339" s="38">
        <f t="shared" si="67"/>
        <v>9.2592592592592587E-2</v>
      </c>
    </row>
    <row r="340" spans="1:10" x14ac:dyDescent="0.2">
      <c r="A340" s="177"/>
      <c r="B340" s="143"/>
      <c r="C340" s="144"/>
      <c r="D340" s="143"/>
      <c r="E340" s="144"/>
      <c r="F340" s="145"/>
      <c r="G340" s="143"/>
      <c r="H340" s="144"/>
      <c r="I340" s="151"/>
      <c r="J340" s="152"/>
    </row>
    <row r="341" spans="1:10" s="139" customFormat="1" x14ac:dyDescent="0.2">
      <c r="A341" s="159" t="s">
        <v>72</v>
      </c>
      <c r="B341" s="65"/>
      <c r="C341" s="66"/>
      <c r="D341" s="65"/>
      <c r="E341" s="66"/>
      <c r="F341" s="67"/>
      <c r="G341" s="65"/>
      <c r="H341" s="66"/>
      <c r="I341" s="20"/>
      <c r="J341" s="21"/>
    </row>
    <row r="342" spans="1:10" x14ac:dyDescent="0.2">
      <c r="A342" s="158" t="s">
        <v>366</v>
      </c>
      <c r="B342" s="65">
        <v>22</v>
      </c>
      <c r="C342" s="66">
        <v>13</v>
      </c>
      <c r="D342" s="65">
        <v>58</v>
      </c>
      <c r="E342" s="66">
        <v>28</v>
      </c>
      <c r="F342" s="67"/>
      <c r="G342" s="65">
        <f>B342-C342</f>
        <v>9</v>
      </c>
      <c r="H342" s="66">
        <f>D342-E342</f>
        <v>30</v>
      </c>
      <c r="I342" s="20">
        <f>IF(C342=0, "-", IF(G342/C342&lt;10, G342/C342, "&gt;999%"))</f>
        <v>0.69230769230769229</v>
      </c>
      <c r="J342" s="21">
        <f>IF(E342=0, "-", IF(H342/E342&lt;10, H342/E342, "&gt;999%"))</f>
        <v>1.0714285714285714</v>
      </c>
    </row>
    <row r="343" spans="1:10" x14ac:dyDescent="0.2">
      <c r="A343" s="158" t="s">
        <v>197</v>
      </c>
      <c r="B343" s="65">
        <v>84</v>
      </c>
      <c r="C343" s="66">
        <v>41</v>
      </c>
      <c r="D343" s="65">
        <v>298</v>
      </c>
      <c r="E343" s="66">
        <v>92</v>
      </c>
      <c r="F343" s="67"/>
      <c r="G343" s="65">
        <f>B343-C343</f>
        <v>43</v>
      </c>
      <c r="H343" s="66">
        <f>D343-E343</f>
        <v>206</v>
      </c>
      <c r="I343" s="20">
        <f>IF(C343=0, "-", IF(G343/C343&lt;10, G343/C343, "&gt;999%"))</f>
        <v>1.0487804878048781</v>
      </c>
      <c r="J343" s="21">
        <f>IF(E343=0, "-", IF(H343/E343&lt;10, H343/E343, "&gt;999%"))</f>
        <v>2.2391304347826089</v>
      </c>
    </row>
    <row r="344" spans="1:10" x14ac:dyDescent="0.2">
      <c r="A344" s="158" t="s">
        <v>336</v>
      </c>
      <c r="B344" s="65">
        <v>105</v>
      </c>
      <c r="C344" s="66">
        <v>18</v>
      </c>
      <c r="D344" s="65">
        <v>264</v>
      </c>
      <c r="E344" s="66">
        <v>56</v>
      </c>
      <c r="F344" s="67"/>
      <c r="G344" s="65">
        <f>B344-C344</f>
        <v>87</v>
      </c>
      <c r="H344" s="66">
        <f>D344-E344</f>
        <v>208</v>
      </c>
      <c r="I344" s="20">
        <f>IF(C344=0, "-", IF(G344/C344&lt;10, G344/C344, "&gt;999%"))</f>
        <v>4.833333333333333</v>
      </c>
      <c r="J344" s="21">
        <f>IF(E344=0, "-", IF(H344/E344&lt;10, H344/E344, "&gt;999%"))</f>
        <v>3.7142857142857144</v>
      </c>
    </row>
    <row r="345" spans="1:10" s="160" customFormat="1" x14ac:dyDescent="0.2">
      <c r="A345" s="178" t="s">
        <v>622</v>
      </c>
      <c r="B345" s="71">
        <v>211</v>
      </c>
      <c r="C345" s="72">
        <v>72</v>
      </c>
      <c r="D345" s="71">
        <v>620</v>
      </c>
      <c r="E345" s="72">
        <v>176</v>
      </c>
      <c r="F345" s="73"/>
      <c r="G345" s="71">
        <f>B345-C345</f>
        <v>139</v>
      </c>
      <c r="H345" s="72">
        <f>D345-E345</f>
        <v>444</v>
      </c>
      <c r="I345" s="37">
        <f>IF(C345=0, "-", IF(G345/C345&lt;10, G345/C345, "&gt;999%"))</f>
        <v>1.9305555555555556</v>
      </c>
      <c r="J345" s="38">
        <f>IF(E345=0, "-", IF(H345/E345&lt;10, H345/E345, "&gt;999%"))</f>
        <v>2.5227272727272729</v>
      </c>
    </row>
    <row r="346" spans="1:10" x14ac:dyDescent="0.2">
      <c r="A346" s="177"/>
      <c r="B346" s="143"/>
      <c r="C346" s="144"/>
      <c r="D346" s="143"/>
      <c r="E346" s="144"/>
      <c r="F346" s="145"/>
      <c r="G346" s="143"/>
      <c r="H346" s="144"/>
      <c r="I346" s="151"/>
      <c r="J346" s="152"/>
    </row>
    <row r="347" spans="1:10" s="139" customFormat="1" x14ac:dyDescent="0.2">
      <c r="A347" s="159" t="s">
        <v>73</v>
      </c>
      <c r="B347" s="65"/>
      <c r="C347" s="66"/>
      <c r="D347" s="65"/>
      <c r="E347" s="66"/>
      <c r="F347" s="67"/>
      <c r="G347" s="65"/>
      <c r="H347" s="66"/>
      <c r="I347" s="20"/>
      <c r="J347" s="21"/>
    </row>
    <row r="348" spans="1:10" x14ac:dyDescent="0.2">
      <c r="A348" s="158" t="s">
        <v>290</v>
      </c>
      <c r="B348" s="65">
        <v>0</v>
      </c>
      <c r="C348" s="66">
        <v>3</v>
      </c>
      <c r="D348" s="65">
        <v>1</v>
      </c>
      <c r="E348" s="66">
        <v>3</v>
      </c>
      <c r="F348" s="67"/>
      <c r="G348" s="65">
        <f>B348-C348</f>
        <v>-3</v>
      </c>
      <c r="H348" s="66">
        <f>D348-E348</f>
        <v>-2</v>
      </c>
      <c r="I348" s="20">
        <f>IF(C348=0, "-", IF(G348/C348&lt;10, G348/C348, "&gt;999%"))</f>
        <v>-1</v>
      </c>
      <c r="J348" s="21">
        <f>IF(E348=0, "-", IF(H348/E348&lt;10, H348/E348, "&gt;999%"))</f>
        <v>-0.66666666666666663</v>
      </c>
    </row>
    <row r="349" spans="1:10" x14ac:dyDescent="0.2">
      <c r="A349" s="158" t="s">
        <v>232</v>
      </c>
      <c r="B349" s="65">
        <v>0</v>
      </c>
      <c r="C349" s="66">
        <v>1</v>
      </c>
      <c r="D349" s="65">
        <v>0</v>
      </c>
      <c r="E349" s="66">
        <v>2</v>
      </c>
      <c r="F349" s="67"/>
      <c r="G349" s="65">
        <f>B349-C349</f>
        <v>-1</v>
      </c>
      <c r="H349" s="66">
        <f>D349-E349</f>
        <v>-2</v>
      </c>
      <c r="I349" s="20">
        <f>IF(C349=0, "-", IF(G349/C349&lt;10, G349/C349, "&gt;999%"))</f>
        <v>-1</v>
      </c>
      <c r="J349" s="21">
        <f>IF(E349=0, "-", IF(H349/E349&lt;10, H349/E349, "&gt;999%"))</f>
        <v>-1</v>
      </c>
    </row>
    <row r="350" spans="1:10" x14ac:dyDescent="0.2">
      <c r="A350" s="158" t="s">
        <v>355</v>
      </c>
      <c r="B350" s="65">
        <v>6</v>
      </c>
      <c r="C350" s="66">
        <v>1</v>
      </c>
      <c r="D350" s="65">
        <v>10</v>
      </c>
      <c r="E350" s="66">
        <v>7</v>
      </c>
      <c r="F350" s="67"/>
      <c r="G350" s="65">
        <f>B350-C350</f>
        <v>5</v>
      </c>
      <c r="H350" s="66">
        <f>D350-E350</f>
        <v>3</v>
      </c>
      <c r="I350" s="20">
        <f>IF(C350=0, "-", IF(G350/C350&lt;10, G350/C350, "&gt;999%"))</f>
        <v>5</v>
      </c>
      <c r="J350" s="21">
        <f>IF(E350=0, "-", IF(H350/E350&lt;10, H350/E350, "&gt;999%"))</f>
        <v>0.42857142857142855</v>
      </c>
    </row>
    <row r="351" spans="1:10" x14ac:dyDescent="0.2">
      <c r="A351" s="158" t="s">
        <v>206</v>
      </c>
      <c r="B351" s="65">
        <v>3</v>
      </c>
      <c r="C351" s="66">
        <v>0</v>
      </c>
      <c r="D351" s="65">
        <v>17</v>
      </c>
      <c r="E351" s="66">
        <v>6</v>
      </c>
      <c r="F351" s="67"/>
      <c r="G351" s="65">
        <f>B351-C351</f>
        <v>3</v>
      </c>
      <c r="H351" s="66">
        <f>D351-E351</f>
        <v>11</v>
      </c>
      <c r="I351" s="20" t="str">
        <f>IF(C351=0, "-", IF(G351/C351&lt;10, G351/C351, "&gt;999%"))</f>
        <v>-</v>
      </c>
      <c r="J351" s="21">
        <f>IF(E351=0, "-", IF(H351/E351&lt;10, H351/E351, "&gt;999%"))</f>
        <v>1.8333333333333333</v>
      </c>
    </row>
    <row r="352" spans="1:10" s="160" customFormat="1" x14ac:dyDescent="0.2">
      <c r="A352" s="178" t="s">
        <v>623</v>
      </c>
      <c r="B352" s="71">
        <v>9</v>
      </c>
      <c r="C352" s="72">
        <v>5</v>
      </c>
      <c r="D352" s="71">
        <v>28</v>
      </c>
      <c r="E352" s="72">
        <v>18</v>
      </c>
      <c r="F352" s="73"/>
      <c r="G352" s="71">
        <f>B352-C352</f>
        <v>4</v>
      </c>
      <c r="H352" s="72">
        <f>D352-E352</f>
        <v>10</v>
      </c>
      <c r="I352" s="37">
        <f>IF(C352=0, "-", IF(G352/C352&lt;10, G352/C352, "&gt;999%"))</f>
        <v>0.8</v>
      </c>
      <c r="J352" s="38">
        <f>IF(E352=0, "-", IF(H352/E352&lt;10, H352/E352, "&gt;999%"))</f>
        <v>0.55555555555555558</v>
      </c>
    </row>
    <row r="353" spans="1:10" x14ac:dyDescent="0.2">
      <c r="A353" s="177"/>
      <c r="B353" s="143"/>
      <c r="C353" s="144"/>
      <c r="D353" s="143"/>
      <c r="E353" s="144"/>
      <c r="F353" s="145"/>
      <c r="G353" s="143"/>
      <c r="H353" s="144"/>
      <c r="I353" s="151"/>
      <c r="J353" s="152"/>
    </row>
    <row r="354" spans="1:10" s="139" customFormat="1" x14ac:dyDescent="0.2">
      <c r="A354" s="159" t="s">
        <v>74</v>
      </c>
      <c r="B354" s="65"/>
      <c r="C354" s="66"/>
      <c r="D354" s="65"/>
      <c r="E354" s="66"/>
      <c r="F354" s="67"/>
      <c r="G354" s="65"/>
      <c r="H354" s="66"/>
      <c r="I354" s="20"/>
      <c r="J354" s="21"/>
    </row>
    <row r="355" spans="1:10" x14ac:dyDescent="0.2">
      <c r="A355" s="158" t="s">
        <v>337</v>
      </c>
      <c r="B355" s="65">
        <v>116</v>
      </c>
      <c r="C355" s="66">
        <v>212</v>
      </c>
      <c r="D355" s="65">
        <v>368</v>
      </c>
      <c r="E355" s="66">
        <v>465</v>
      </c>
      <c r="F355" s="67"/>
      <c r="G355" s="65">
        <f t="shared" ref="G355:G364" si="68">B355-C355</f>
        <v>-96</v>
      </c>
      <c r="H355" s="66">
        <f t="shared" ref="H355:H364" si="69">D355-E355</f>
        <v>-97</v>
      </c>
      <c r="I355" s="20">
        <f t="shared" ref="I355:I364" si="70">IF(C355=0, "-", IF(G355/C355&lt;10, G355/C355, "&gt;999%"))</f>
        <v>-0.45283018867924529</v>
      </c>
      <c r="J355" s="21">
        <f t="shared" ref="J355:J364" si="71">IF(E355=0, "-", IF(H355/E355&lt;10, H355/E355, "&gt;999%"))</f>
        <v>-0.2086021505376344</v>
      </c>
    </row>
    <row r="356" spans="1:10" x14ac:dyDescent="0.2">
      <c r="A356" s="158" t="s">
        <v>338</v>
      </c>
      <c r="B356" s="65">
        <v>96</v>
      </c>
      <c r="C356" s="66">
        <v>34</v>
      </c>
      <c r="D356" s="65">
        <v>210</v>
      </c>
      <c r="E356" s="66">
        <v>95</v>
      </c>
      <c r="F356" s="67"/>
      <c r="G356" s="65">
        <f t="shared" si="68"/>
        <v>62</v>
      </c>
      <c r="H356" s="66">
        <f t="shared" si="69"/>
        <v>115</v>
      </c>
      <c r="I356" s="20">
        <f t="shared" si="70"/>
        <v>1.8235294117647058</v>
      </c>
      <c r="J356" s="21">
        <f t="shared" si="71"/>
        <v>1.2105263157894737</v>
      </c>
    </row>
    <row r="357" spans="1:10" x14ac:dyDescent="0.2">
      <c r="A357" s="158" t="s">
        <v>457</v>
      </c>
      <c r="B357" s="65">
        <v>5</v>
      </c>
      <c r="C357" s="66">
        <v>0</v>
      </c>
      <c r="D357" s="65">
        <v>14</v>
      </c>
      <c r="E357" s="66">
        <v>0</v>
      </c>
      <c r="F357" s="67"/>
      <c r="G357" s="65">
        <f t="shared" si="68"/>
        <v>5</v>
      </c>
      <c r="H357" s="66">
        <f t="shared" si="69"/>
        <v>14</v>
      </c>
      <c r="I357" s="20" t="str">
        <f t="shared" si="70"/>
        <v>-</v>
      </c>
      <c r="J357" s="21" t="str">
        <f t="shared" si="71"/>
        <v>-</v>
      </c>
    </row>
    <row r="358" spans="1:10" x14ac:dyDescent="0.2">
      <c r="A358" s="158" t="s">
        <v>191</v>
      </c>
      <c r="B358" s="65">
        <v>9</v>
      </c>
      <c r="C358" s="66">
        <v>3</v>
      </c>
      <c r="D358" s="65">
        <v>22</v>
      </c>
      <c r="E358" s="66">
        <v>27</v>
      </c>
      <c r="F358" s="67"/>
      <c r="G358" s="65">
        <f t="shared" si="68"/>
        <v>6</v>
      </c>
      <c r="H358" s="66">
        <f t="shared" si="69"/>
        <v>-5</v>
      </c>
      <c r="I358" s="20">
        <f t="shared" si="70"/>
        <v>2</v>
      </c>
      <c r="J358" s="21">
        <f t="shared" si="71"/>
        <v>-0.18518518518518517</v>
      </c>
    </row>
    <row r="359" spans="1:10" x14ac:dyDescent="0.2">
      <c r="A359" s="158" t="s">
        <v>367</v>
      </c>
      <c r="B359" s="65">
        <v>95</v>
      </c>
      <c r="C359" s="66">
        <v>102</v>
      </c>
      <c r="D359" s="65">
        <v>302</v>
      </c>
      <c r="E359" s="66">
        <v>250</v>
      </c>
      <c r="F359" s="67"/>
      <c r="G359" s="65">
        <f t="shared" si="68"/>
        <v>-7</v>
      </c>
      <c r="H359" s="66">
        <f t="shared" si="69"/>
        <v>52</v>
      </c>
      <c r="I359" s="20">
        <f t="shared" si="70"/>
        <v>-6.8627450980392163E-2</v>
      </c>
      <c r="J359" s="21">
        <f t="shared" si="71"/>
        <v>0.20799999999999999</v>
      </c>
    </row>
    <row r="360" spans="1:10" x14ac:dyDescent="0.2">
      <c r="A360" s="158" t="s">
        <v>405</v>
      </c>
      <c r="B360" s="65">
        <v>34</v>
      </c>
      <c r="C360" s="66">
        <v>14</v>
      </c>
      <c r="D360" s="65">
        <v>84</v>
      </c>
      <c r="E360" s="66">
        <v>44</v>
      </c>
      <c r="F360" s="67"/>
      <c r="G360" s="65">
        <f t="shared" si="68"/>
        <v>20</v>
      </c>
      <c r="H360" s="66">
        <f t="shared" si="69"/>
        <v>40</v>
      </c>
      <c r="I360" s="20">
        <f t="shared" si="70"/>
        <v>1.4285714285714286</v>
      </c>
      <c r="J360" s="21">
        <f t="shared" si="71"/>
        <v>0.90909090909090906</v>
      </c>
    </row>
    <row r="361" spans="1:10" x14ac:dyDescent="0.2">
      <c r="A361" s="158" t="s">
        <v>406</v>
      </c>
      <c r="B361" s="65">
        <v>67</v>
      </c>
      <c r="C361" s="66">
        <v>82</v>
      </c>
      <c r="D361" s="65">
        <v>181</v>
      </c>
      <c r="E361" s="66">
        <v>209</v>
      </c>
      <c r="F361" s="67"/>
      <c r="G361" s="65">
        <f t="shared" si="68"/>
        <v>-15</v>
      </c>
      <c r="H361" s="66">
        <f t="shared" si="69"/>
        <v>-28</v>
      </c>
      <c r="I361" s="20">
        <f t="shared" si="70"/>
        <v>-0.18292682926829268</v>
      </c>
      <c r="J361" s="21">
        <f t="shared" si="71"/>
        <v>-0.13397129186602871</v>
      </c>
    </row>
    <row r="362" spans="1:10" x14ac:dyDescent="0.2">
      <c r="A362" s="158" t="s">
        <v>468</v>
      </c>
      <c r="B362" s="65">
        <v>28</v>
      </c>
      <c r="C362" s="66">
        <v>22</v>
      </c>
      <c r="D362" s="65">
        <v>64</v>
      </c>
      <c r="E362" s="66">
        <v>53</v>
      </c>
      <c r="F362" s="67"/>
      <c r="G362" s="65">
        <f t="shared" si="68"/>
        <v>6</v>
      </c>
      <c r="H362" s="66">
        <f t="shared" si="69"/>
        <v>11</v>
      </c>
      <c r="I362" s="20">
        <f t="shared" si="70"/>
        <v>0.27272727272727271</v>
      </c>
      <c r="J362" s="21">
        <f t="shared" si="71"/>
        <v>0.20754716981132076</v>
      </c>
    </row>
    <row r="363" spans="1:10" x14ac:dyDescent="0.2">
      <c r="A363" s="158" t="s">
        <v>482</v>
      </c>
      <c r="B363" s="65">
        <v>157</v>
      </c>
      <c r="C363" s="66">
        <v>160</v>
      </c>
      <c r="D363" s="65">
        <v>440</v>
      </c>
      <c r="E363" s="66">
        <v>551</v>
      </c>
      <c r="F363" s="67"/>
      <c r="G363" s="65">
        <f t="shared" si="68"/>
        <v>-3</v>
      </c>
      <c r="H363" s="66">
        <f t="shared" si="69"/>
        <v>-111</v>
      </c>
      <c r="I363" s="20">
        <f t="shared" si="70"/>
        <v>-1.8749999999999999E-2</v>
      </c>
      <c r="J363" s="21">
        <f t="shared" si="71"/>
        <v>-0.2014519056261343</v>
      </c>
    </row>
    <row r="364" spans="1:10" s="160" customFormat="1" x14ac:dyDescent="0.2">
      <c r="A364" s="178" t="s">
        <v>624</v>
      </c>
      <c r="B364" s="71">
        <v>607</v>
      </c>
      <c r="C364" s="72">
        <v>629</v>
      </c>
      <c r="D364" s="71">
        <v>1685</v>
      </c>
      <c r="E364" s="72">
        <v>1694</v>
      </c>
      <c r="F364" s="73"/>
      <c r="G364" s="71">
        <f t="shared" si="68"/>
        <v>-22</v>
      </c>
      <c r="H364" s="72">
        <f t="shared" si="69"/>
        <v>-9</v>
      </c>
      <c r="I364" s="37">
        <f t="shared" si="70"/>
        <v>-3.4976152623211444E-2</v>
      </c>
      <c r="J364" s="38">
        <f t="shared" si="71"/>
        <v>-5.3128689492325859E-3</v>
      </c>
    </row>
    <row r="365" spans="1:10" x14ac:dyDescent="0.2">
      <c r="A365" s="177"/>
      <c r="B365" s="143"/>
      <c r="C365" s="144"/>
      <c r="D365" s="143"/>
      <c r="E365" s="144"/>
      <c r="F365" s="145"/>
      <c r="G365" s="143"/>
      <c r="H365" s="144"/>
      <c r="I365" s="151"/>
      <c r="J365" s="152"/>
    </row>
    <row r="366" spans="1:10" s="139" customFormat="1" x14ac:dyDescent="0.2">
      <c r="A366" s="159" t="s">
        <v>75</v>
      </c>
      <c r="B366" s="65"/>
      <c r="C366" s="66"/>
      <c r="D366" s="65"/>
      <c r="E366" s="66"/>
      <c r="F366" s="67"/>
      <c r="G366" s="65"/>
      <c r="H366" s="66"/>
      <c r="I366" s="20"/>
      <c r="J366" s="21"/>
    </row>
    <row r="367" spans="1:10" x14ac:dyDescent="0.2">
      <c r="A367" s="158" t="s">
        <v>291</v>
      </c>
      <c r="B367" s="65">
        <v>1</v>
      </c>
      <c r="C367" s="66">
        <v>0</v>
      </c>
      <c r="D367" s="65">
        <v>2</v>
      </c>
      <c r="E367" s="66">
        <v>0</v>
      </c>
      <c r="F367" s="67"/>
      <c r="G367" s="65">
        <f t="shared" ref="G367:G376" si="72">B367-C367</f>
        <v>1</v>
      </c>
      <c r="H367" s="66">
        <f t="shared" ref="H367:H376" si="73">D367-E367</f>
        <v>2</v>
      </c>
      <c r="I367" s="20" t="str">
        <f t="shared" ref="I367:I376" si="74">IF(C367=0, "-", IF(G367/C367&lt;10, G367/C367, "&gt;999%"))</f>
        <v>-</v>
      </c>
      <c r="J367" s="21" t="str">
        <f t="shared" ref="J367:J376" si="75">IF(E367=0, "-", IF(H367/E367&lt;10, H367/E367, "&gt;999%"))</f>
        <v>-</v>
      </c>
    </row>
    <row r="368" spans="1:10" x14ac:dyDescent="0.2">
      <c r="A368" s="158" t="s">
        <v>322</v>
      </c>
      <c r="B368" s="65">
        <v>10</v>
      </c>
      <c r="C368" s="66">
        <v>2</v>
      </c>
      <c r="D368" s="65">
        <v>33</v>
      </c>
      <c r="E368" s="66">
        <v>3</v>
      </c>
      <c r="F368" s="67"/>
      <c r="G368" s="65">
        <f t="shared" si="72"/>
        <v>8</v>
      </c>
      <c r="H368" s="66">
        <f t="shared" si="73"/>
        <v>30</v>
      </c>
      <c r="I368" s="20">
        <f t="shared" si="74"/>
        <v>4</v>
      </c>
      <c r="J368" s="21" t="str">
        <f t="shared" si="75"/>
        <v>&gt;999%</v>
      </c>
    </row>
    <row r="369" spans="1:10" x14ac:dyDescent="0.2">
      <c r="A369" s="158" t="s">
        <v>233</v>
      </c>
      <c r="B369" s="65">
        <v>3</v>
      </c>
      <c r="C369" s="66">
        <v>3</v>
      </c>
      <c r="D369" s="65">
        <v>3</v>
      </c>
      <c r="E369" s="66">
        <v>6</v>
      </c>
      <c r="F369" s="67"/>
      <c r="G369" s="65">
        <f t="shared" si="72"/>
        <v>0</v>
      </c>
      <c r="H369" s="66">
        <f t="shared" si="73"/>
        <v>-3</v>
      </c>
      <c r="I369" s="20">
        <f t="shared" si="74"/>
        <v>0</v>
      </c>
      <c r="J369" s="21">
        <f t="shared" si="75"/>
        <v>-0.5</v>
      </c>
    </row>
    <row r="370" spans="1:10" x14ac:dyDescent="0.2">
      <c r="A370" s="158" t="s">
        <v>469</v>
      </c>
      <c r="B370" s="65">
        <v>5</v>
      </c>
      <c r="C370" s="66">
        <v>4</v>
      </c>
      <c r="D370" s="65">
        <v>15</v>
      </c>
      <c r="E370" s="66">
        <v>7</v>
      </c>
      <c r="F370" s="67"/>
      <c r="G370" s="65">
        <f t="shared" si="72"/>
        <v>1</v>
      </c>
      <c r="H370" s="66">
        <f t="shared" si="73"/>
        <v>8</v>
      </c>
      <c r="I370" s="20">
        <f t="shared" si="74"/>
        <v>0.25</v>
      </c>
      <c r="J370" s="21">
        <f t="shared" si="75"/>
        <v>1.1428571428571428</v>
      </c>
    </row>
    <row r="371" spans="1:10" x14ac:dyDescent="0.2">
      <c r="A371" s="158" t="s">
        <v>483</v>
      </c>
      <c r="B371" s="65">
        <v>50</v>
      </c>
      <c r="C371" s="66">
        <v>39</v>
      </c>
      <c r="D371" s="65">
        <v>132</v>
      </c>
      <c r="E371" s="66">
        <v>112</v>
      </c>
      <c r="F371" s="67"/>
      <c r="G371" s="65">
        <f t="shared" si="72"/>
        <v>11</v>
      </c>
      <c r="H371" s="66">
        <f t="shared" si="73"/>
        <v>20</v>
      </c>
      <c r="I371" s="20">
        <f t="shared" si="74"/>
        <v>0.28205128205128205</v>
      </c>
      <c r="J371" s="21">
        <f t="shared" si="75"/>
        <v>0.17857142857142858</v>
      </c>
    </row>
    <row r="372" spans="1:10" x14ac:dyDescent="0.2">
      <c r="A372" s="158" t="s">
        <v>407</v>
      </c>
      <c r="B372" s="65">
        <v>2</v>
      </c>
      <c r="C372" s="66">
        <v>5</v>
      </c>
      <c r="D372" s="65">
        <v>11</v>
      </c>
      <c r="E372" s="66">
        <v>14</v>
      </c>
      <c r="F372" s="67"/>
      <c r="G372" s="65">
        <f t="shared" si="72"/>
        <v>-3</v>
      </c>
      <c r="H372" s="66">
        <f t="shared" si="73"/>
        <v>-3</v>
      </c>
      <c r="I372" s="20">
        <f t="shared" si="74"/>
        <v>-0.6</v>
      </c>
      <c r="J372" s="21">
        <f t="shared" si="75"/>
        <v>-0.21428571428571427</v>
      </c>
    </row>
    <row r="373" spans="1:10" x14ac:dyDescent="0.2">
      <c r="A373" s="158" t="s">
        <v>432</v>
      </c>
      <c r="B373" s="65">
        <v>27</v>
      </c>
      <c r="C373" s="66">
        <v>15</v>
      </c>
      <c r="D373" s="65">
        <v>54</v>
      </c>
      <c r="E373" s="66">
        <v>23</v>
      </c>
      <c r="F373" s="67"/>
      <c r="G373" s="65">
        <f t="shared" si="72"/>
        <v>12</v>
      </c>
      <c r="H373" s="66">
        <f t="shared" si="73"/>
        <v>31</v>
      </c>
      <c r="I373" s="20">
        <f t="shared" si="74"/>
        <v>0.8</v>
      </c>
      <c r="J373" s="21">
        <f t="shared" si="75"/>
        <v>1.3478260869565217</v>
      </c>
    </row>
    <row r="374" spans="1:10" x14ac:dyDescent="0.2">
      <c r="A374" s="158" t="s">
        <v>339</v>
      </c>
      <c r="B374" s="65">
        <v>54</v>
      </c>
      <c r="C374" s="66">
        <v>94</v>
      </c>
      <c r="D374" s="65">
        <v>158</v>
      </c>
      <c r="E374" s="66">
        <v>213</v>
      </c>
      <c r="F374" s="67"/>
      <c r="G374" s="65">
        <f t="shared" si="72"/>
        <v>-40</v>
      </c>
      <c r="H374" s="66">
        <f t="shared" si="73"/>
        <v>-55</v>
      </c>
      <c r="I374" s="20">
        <f t="shared" si="74"/>
        <v>-0.42553191489361702</v>
      </c>
      <c r="J374" s="21">
        <f t="shared" si="75"/>
        <v>-0.25821596244131456</v>
      </c>
    </row>
    <row r="375" spans="1:10" x14ac:dyDescent="0.2">
      <c r="A375" s="158" t="s">
        <v>368</v>
      </c>
      <c r="B375" s="65">
        <v>97</v>
      </c>
      <c r="C375" s="66">
        <v>98</v>
      </c>
      <c r="D375" s="65">
        <v>243</v>
      </c>
      <c r="E375" s="66">
        <v>220</v>
      </c>
      <c r="F375" s="67"/>
      <c r="G375" s="65">
        <f t="shared" si="72"/>
        <v>-1</v>
      </c>
      <c r="H375" s="66">
        <f t="shared" si="73"/>
        <v>23</v>
      </c>
      <c r="I375" s="20">
        <f t="shared" si="74"/>
        <v>-1.020408163265306E-2</v>
      </c>
      <c r="J375" s="21">
        <f t="shared" si="75"/>
        <v>0.10454545454545454</v>
      </c>
    </row>
    <row r="376" spans="1:10" s="160" customFormat="1" x14ac:dyDescent="0.2">
      <c r="A376" s="178" t="s">
        <v>625</v>
      </c>
      <c r="B376" s="71">
        <v>249</v>
      </c>
      <c r="C376" s="72">
        <v>260</v>
      </c>
      <c r="D376" s="71">
        <v>651</v>
      </c>
      <c r="E376" s="72">
        <v>598</v>
      </c>
      <c r="F376" s="73"/>
      <c r="G376" s="71">
        <f t="shared" si="72"/>
        <v>-11</v>
      </c>
      <c r="H376" s="72">
        <f t="shared" si="73"/>
        <v>53</v>
      </c>
      <c r="I376" s="37">
        <f t="shared" si="74"/>
        <v>-4.230769230769231E-2</v>
      </c>
      <c r="J376" s="38">
        <f t="shared" si="75"/>
        <v>8.8628762541806017E-2</v>
      </c>
    </row>
    <row r="377" spans="1:10" x14ac:dyDescent="0.2">
      <c r="A377" s="177"/>
      <c r="B377" s="143"/>
      <c r="C377" s="144"/>
      <c r="D377" s="143"/>
      <c r="E377" s="144"/>
      <c r="F377" s="145"/>
      <c r="G377" s="143"/>
      <c r="H377" s="144"/>
      <c r="I377" s="151"/>
      <c r="J377" s="152"/>
    </row>
    <row r="378" spans="1:10" s="139" customFormat="1" x14ac:dyDescent="0.2">
      <c r="A378" s="159" t="s">
        <v>76</v>
      </c>
      <c r="B378" s="65"/>
      <c r="C378" s="66"/>
      <c r="D378" s="65"/>
      <c r="E378" s="66"/>
      <c r="F378" s="67"/>
      <c r="G378" s="65"/>
      <c r="H378" s="66"/>
      <c r="I378" s="20"/>
      <c r="J378" s="21"/>
    </row>
    <row r="379" spans="1:10" x14ac:dyDescent="0.2">
      <c r="A379" s="158" t="s">
        <v>340</v>
      </c>
      <c r="B379" s="65">
        <v>1</v>
      </c>
      <c r="C379" s="66">
        <v>0</v>
      </c>
      <c r="D379" s="65">
        <v>3</v>
      </c>
      <c r="E379" s="66">
        <v>0</v>
      </c>
      <c r="F379" s="67"/>
      <c r="G379" s="65">
        <f t="shared" ref="G379:G385" si="76">B379-C379</f>
        <v>1</v>
      </c>
      <c r="H379" s="66">
        <f t="shared" ref="H379:H385" si="77">D379-E379</f>
        <v>3</v>
      </c>
      <c r="I379" s="20" t="str">
        <f t="shared" ref="I379:I385" si="78">IF(C379=0, "-", IF(G379/C379&lt;10, G379/C379, "&gt;999%"))</f>
        <v>-</v>
      </c>
      <c r="J379" s="21" t="str">
        <f t="shared" ref="J379:J385" si="79">IF(E379=0, "-", IF(H379/E379&lt;10, H379/E379, "&gt;999%"))</f>
        <v>-</v>
      </c>
    </row>
    <row r="380" spans="1:10" x14ac:dyDescent="0.2">
      <c r="A380" s="158" t="s">
        <v>369</v>
      </c>
      <c r="B380" s="65">
        <v>2</v>
      </c>
      <c r="C380" s="66">
        <v>0</v>
      </c>
      <c r="D380" s="65">
        <v>4</v>
      </c>
      <c r="E380" s="66">
        <v>4</v>
      </c>
      <c r="F380" s="67"/>
      <c r="G380" s="65">
        <f t="shared" si="76"/>
        <v>2</v>
      </c>
      <c r="H380" s="66">
        <f t="shared" si="77"/>
        <v>0</v>
      </c>
      <c r="I380" s="20" t="str">
        <f t="shared" si="78"/>
        <v>-</v>
      </c>
      <c r="J380" s="21">
        <f t="shared" si="79"/>
        <v>0</v>
      </c>
    </row>
    <row r="381" spans="1:10" x14ac:dyDescent="0.2">
      <c r="A381" s="158" t="s">
        <v>370</v>
      </c>
      <c r="B381" s="65">
        <v>1</v>
      </c>
      <c r="C381" s="66">
        <v>0</v>
      </c>
      <c r="D381" s="65">
        <v>1</v>
      </c>
      <c r="E381" s="66">
        <v>4</v>
      </c>
      <c r="F381" s="67"/>
      <c r="G381" s="65">
        <f t="shared" si="76"/>
        <v>1</v>
      </c>
      <c r="H381" s="66">
        <f t="shared" si="77"/>
        <v>-3</v>
      </c>
      <c r="I381" s="20" t="str">
        <f t="shared" si="78"/>
        <v>-</v>
      </c>
      <c r="J381" s="21">
        <f t="shared" si="79"/>
        <v>-0.75</v>
      </c>
    </row>
    <row r="382" spans="1:10" x14ac:dyDescent="0.2">
      <c r="A382" s="158" t="s">
        <v>238</v>
      </c>
      <c r="B382" s="65">
        <v>0</v>
      </c>
      <c r="C382" s="66">
        <v>0</v>
      </c>
      <c r="D382" s="65">
        <v>0</v>
      </c>
      <c r="E382" s="66">
        <v>1</v>
      </c>
      <c r="F382" s="67"/>
      <c r="G382" s="65">
        <f t="shared" si="76"/>
        <v>0</v>
      </c>
      <c r="H382" s="66">
        <f t="shared" si="77"/>
        <v>-1</v>
      </c>
      <c r="I382" s="20" t="str">
        <f t="shared" si="78"/>
        <v>-</v>
      </c>
      <c r="J382" s="21">
        <f t="shared" si="79"/>
        <v>-1</v>
      </c>
    </row>
    <row r="383" spans="1:10" x14ac:dyDescent="0.2">
      <c r="A383" s="158" t="s">
        <v>458</v>
      </c>
      <c r="B383" s="65">
        <v>1</v>
      </c>
      <c r="C383" s="66">
        <v>0</v>
      </c>
      <c r="D383" s="65">
        <v>3</v>
      </c>
      <c r="E383" s="66">
        <v>1</v>
      </c>
      <c r="F383" s="67"/>
      <c r="G383" s="65">
        <f t="shared" si="76"/>
        <v>1</v>
      </c>
      <c r="H383" s="66">
        <f t="shared" si="77"/>
        <v>2</v>
      </c>
      <c r="I383" s="20" t="str">
        <f t="shared" si="78"/>
        <v>-</v>
      </c>
      <c r="J383" s="21">
        <f t="shared" si="79"/>
        <v>2</v>
      </c>
    </row>
    <row r="384" spans="1:10" x14ac:dyDescent="0.2">
      <c r="A384" s="158" t="s">
        <v>449</v>
      </c>
      <c r="B384" s="65">
        <v>1</v>
      </c>
      <c r="C384" s="66">
        <v>2</v>
      </c>
      <c r="D384" s="65">
        <v>3</v>
      </c>
      <c r="E384" s="66">
        <v>5</v>
      </c>
      <c r="F384" s="67"/>
      <c r="G384" s="65">
        <f t="shared" si="76"/>
        <v>-1</v>
      </c>
      <c r="H384" s="66">
        <f t="shared" si="77"/>
        <v>-2</v>
      </c>
      <c r="I384" s="20">
        <f t="shared" si="78"/>
        <v>-0.5</v>
      </c>
      <c r="J384" s="21">
        <f t="shared" si="79"/>
        <v>-0.4</v>
      </c>
    </row>
    <row r="385" spans="1:10" s="160" customFormat="1" x14ac:dyDescent="0.2">
      <c r="A385" s="178" t="s">
        <v>626</v>
      </c>
      <c r="B385" s="71">
        <v>6</v>
      </c>
      <c r="C385" s="72">
        <v>2</v>
      </c>
      <c r="D385" s="71">
        <v>14</v>
      </c>
      <c r="E385" s="72">
        <v>15</v>
      </c>
      <c r="F385" s="73"/>
      <c r="G385" s="71">
        <f t="shared" si="76"/>
        <v>4</v>
      </c>
      <c r="H385" s="72">
        <f t="shared" si="77"/>
        <v>-1</v>
      </c>
      <c r="I385" s="37">
        <f t="shared" si="78"/>
        <v>2</v>
      </c>
      <c r="J385" s="38">
        <f t="shared" si="79"/>
        <v>-6.6666666666666666E-2</v>
      </c>
    </row>
    <row r="386" spans="1:10" x14ac:dyDescent="0.2">
      <c r="A386" s="177"/>
      <c r="B386" s="143"/>
      <c r="C386" s="144"/>
      <c r="D386" s="143"/>
      <c r="E386" s="144"/>
      <c r="F386" s="145"/>
      <c r="G386" s="143"/>
      <c r="H386" s="144"/>
      <c r="I386" s="151"/>
      <c r="J386" s="152"/>
    </row>
    <row r="387" spans="1:10" s="139" customFormat="1" x14ac:dyDescent="0.2">
      <c r="A387" s="159" t="s">
        <v>77</v>
      </c>
      <c r="B387" s="65"/>
      <c r="C387" s="66"/>
      <c r="D387" s="65"/>
      <c r="E387" s="66"/>
      <c r="F387" s="67"/>
      <c r="G387" s="65"/>
      <c r="H387" s="66"/>
      <c r="I387" s="20"/>
      <c r="J387" s="21"/>
    </row>
    <row r="388" spans="1:10" x14ac:dyDescent="0.2">
      <c r="A388" s="158" t="s">
        <v>314</v>
      </c>
      <c r="B388" s="65">
        <v>4</v>
      </c>
      <c r="C388" s="66">
        <v>4</v>
      </c>
      <c r="D388" s="65">
        <v>7</v>
      </c>
      <c r="E388" s="66">
        <v>10</v>
      </c>
      <c r="F388" s="67"/>
      <c r="G388" s="65">
        <f t="shared" ref="G388:G396" si="80">B388-C388</f>
        <v>0</v>
      </c>
      <c r="H388" s="66">
        <f t="shared" ref="H388:H396" si="81">D388-E388</f>
        <v>-3</v>
      </c>
      <c r="I388" s="20">
        <f t="shared" ref="I388:I396" si="82">IF(C388=0, "-", IF(G388/C388&lt;10, G388/C388, "&gt;999%"))</f>
        <v>0</v>
      </c>
      <c r="J388" s="21">
        <f t="shared" ref="J388:J396" si="83">IF(E388=0, "-", IF(H388/E388&lt;10, H388/E388, "&gt;999%"))</f>
        <v>-0.3</v>
      </c>
    </row>
    <row r="389" spans="1:10" x14ac:dyDescent="0.2">
      <c r="A389" s="158" t="s">
        <v>304</v>
      </c>
      <c r="B389" s="65">
        <v>0</v>
      </c>
      <c r="C389" s="66">
        <v>1</v>
      </c>
      <c r="D389" s="65">
        <v>2</v>
      </c>
      <c r="E389" s="66">
        <v>2</v>
      </c>
      <c r="F389" s="67"/>
      <c r="G389" s="65">
        <f t="shared" si="80"/>
        <v>-1</v>
      </c>
      <c r="H389" s="66">
        <f t="shared" si="81"/>
        <v>0</v>
      </c>
      <c r="I389" s="20">
        <f t="shared" si="82"/>
        <v>-1</v>
      </c>
      <c r="J389" s="21">
        <f t="shared" si="83"/>
        <v>0</v>
      </c>
    </row>
    <row r="390" spans="1:10" x14ac:dyDescent="0.2">
      <c r="A390" s="158" t="s">
        <v>428</v>
      </c>
      <c r="B390" s="65">
        <v>4</v>
      </c>
      <c r="C390" s="66">
        <v>1</v>
      </c>
      <c r="D390" s="65">
        <v>9</v>
      </c>
      <c r="E390" s="66">
        <v>8</v>
      </c>
      <c r="F390" s="67"/>
      <c r="G390" s="65">
        <f t="shared" si="80"/>
        <v>3</v>
      </c>
      <c r="H390" s="66">
        <f t="shared" si="81"/>
        <v>1</v>
      </c>
      <c r="I390" s="20">
        <f t="shared" si="82"/>
        <v>3</v>
      </c>
      <c r="J390" s="21">
        <f t="shared" si="83"/>
        <v>0.125</v>
      </c>
    </row>
    <row r="391" spans="1:10" x14ac:dyDescent="0.2">
      <c r="A391" s="158" t="s">
        <v>429</v>
      </c>
      <c r="B391" s="65">
        <v>2</v>
      </c>
      <c r="C391" s="66">
        <v>6</v>
      </c>
      <c r="D391" s="65">
        <v>9</v>
      </c>
      <c r="E391" s="66">
        <v>16</v>
      </c>
      <c r="F391" s="67"/>
      <c r="G391" s="65">
        <f t="shared" si="80"/>
        <v>-4</v>
      </c>
      <c r="H391" s="66">
        <f t="shared" si="81"/>
        <v>-7</v>
      </c>
      <c r="I391" s="20">
        <f t="shared" si="82"/>
        <v>-0.66666666666666663</v>
      </c>
      <c r="J391" s="21">
        <f t="shared" si="83"/>
        <v>-0.4375</v>
      </c>
    </row>
    <row r="392" spans="1:10" x14ac:dyDescent="0.2">
      <c r="A392" s="158" t="s">
        <v>305</v>
      </c>
      <c r="B392" s="65">
        <v>2</v>
      </c>
      <c r="C392" s="66">
        <v>1</v>
      </c>
      <c r="D392" s="65">
        <v>4</v>
      </c>
      <c r="E392" s="66">
        <v>5</v>
      </c>
      <c r="F392" s="67"/>
      <c r="G392" s="65">
        <f t="shared" si="80"/>
        <v>1</v>
      </c>
      <c r="H392" s="66">
        <f t="shared" si="81"/>
        <v>-1</v>
      </c>
      <c r="I392" s="20">
        <f t="shared" si="82"/>
        <v>1</v>
      </c>
      <c r="J392" s="21">
        <f t="shared" si="83"/>
        <v>-0.2</v>
      </c>
    </row>
    <row r="393" spans="1:10" x14ac:dyDescent="0.2">
      <c r="A393" s="158" t="s">
        <v>389</v>
      </c>
      <c r="B393" s="65">
        <v>17</v>
      </c>
      <c r="C393" s="66">
        <v>13</v>
      </c>
      <c r="D393" s="65">
        <v>39</v>
      </c>
      <c r="E393" s="66">
        <v>35</v>
      </c>
      <c r="F393" s="67"/>
      <c r="G393" s="65">
        <f t="shared" si="80"/>
        <v>4</v>
      </c>
      <c r="H393" s="66">
        <f t="shared" si="81"/>
        <v>4</v>
      </c>
      <c r="I393" s="20">
        <f t="shared" si="82"/>
        <v>0.30769230769230771</v>
      </c>
      <c r="J393" s="21">
        <f t="shared" si="83"/>
        <v>0.11428571428571428</v>
      </c>
    </row>
    <row r="394" spans="1:10" x14ac:dyDescent="0.2">
      <c r="A394" s="158" t="s">
        <v>271</v>
      </c>
      <c r="B394" s="65">
        <v>0</v>
      </c>
      <c r="C394" s="66">
        <v>0</v>
      </c>
      <c r="D394" s="65">
        <v>1</v>
      </c>
      <c r="E394" s="66">
        <v>0</v>
      </c>
      <c r="F394" s="67"/>
      <c r="G394" s="65">
        <f t="shared" si="80"/>
        <v>0</v>
      </c>
      <c r="H394" s="66">
        <f t="shared" si="81"/>
        <v>1</v>
      </c>
      <c r="I394" s="20" t="str">
        <f t="shared" si="82"/>
        <v>-</v>
      </c>
      <c r="J394" s="21" t="str">
        <f t="shared" si="83"/>
        <v>-</v>
      </c>
    </row>
    <row r="395" spans="1:10" x14ac:dyDescent="0.2">
      <c r="A395" s="158" t="s">
        <v>265</v>
      </c>
      <c r="B395" s="65">
        <v>9</v>
      </c>
      <c r="C395" s="66">
        <v>0</v>
      </c>
      <c r="D395" s="65">
        <v>11</v>
      </c>
      <c r="E395" s="66">
        <v>0</v>
      </c>
      <c r="F395" s="67"/>
      <c r="G395" s="65">
        <f t="shared" si="80"/>
        <v>9</v>
      </c>
      <c r="H395" s="66">
        <f t="shared" si="81"/>
        <v>11</v>
      </c>
      <c r="I395" s="20" t="str">
        <f t="shared" si="82"/>
        <v>-</v>
      </c>
      <c r="J395" s="21" t="str">
        <f t="shared" si="83"/>
        <v>-</v>
      </c>
    </row>
    <row r="396" spans="1:10" s="160" customFormat="1" x14ac:dyDescent="0.2">
      <c r="A396" s="178" t="s">
        <v>627</v>
      </c>
      <c r="B396" s="71">
        <v>38</v>
      </c>
      <c r="C396" s="72">
        <v>26</v>
      </c>
      <c r="D396" s="71">
        <v>82</v>
      </c>
      <c r="E396" s="72">
        <v>76</v>
      </c>
      <c r="F396" s="73"/>
      <c r="G396" s="71">
        <f t="shared" si="80"/>
        <v>12</v>
      </c>
      <c r="H396" s="72">
        <f t="shared" si="81"/>
        <v>6</v>
      </c>
      <c r="I396" s="37">
        <f t="shared" si="82"/>
        <v>0.46153846153846156</v>
      </c>
      <c r="J396" s="38">
        <f t="shared" si="83"/>
        <v>7.8947368421052627E-2</v>
      </c>
    </row>
    <row r="397" spans="1:10" x14ac:dyDescent="0.2">
      <c r="A397" s="177"/>
      <c r="B397" s="143"/>
      <c r="C397" s="144"/>
      <c r="D397" s="143"/>
      <c r="E397" s="144"/>
      <c r="F397" s="145"/>
      <c r="G397" s="143"/>
      <c r="H397" s="144"/>
      <c r="I397" s="151"/>
      <c r="J397" s="152"/>
    </row>
    <row r="398" spans="1:10" s="139" customFormat="1" x14ac:dyDescent="0.2">
      <c r="A398" s="159" t="s">
        <v>78</v>
      </c>
      <c r="B398" s="65"/>
      <c r="C398" s="66"/>
      <c r="D398" s="65"/>
      <c r="E398" s="66"/>
      <c r="F398" s="67"/>
      <c r="G398" s="65"/>
      <c r="H398" s="66"/>
      <c r="I398" s="20"/>
      <c r="J398" s="21"/>
    </row>
    <row r="399" spans="1:10" x14ac:dyDescent="0.2">
      <c r="A399" s="158" t="s">
        <v>484</v>
      </c>
      <c r="B399" s="65">
        <v>9</v>
      </c>
      <c r="C399" s="66">
        <v>9</v>
      </c>
      <c r="D399" s="65">
        <v>33</v>
      </c>
      <c r="E399" s="66">
        <v>23</v>
      </c>
      <c r="F399" s="67"/>
      <c r="G399" s="65">
        <f>B399-C399</f>
        <v>0</v>
      </c>
      <c r="H399" s="66">
        <f>D399-E399</f>
        <v>10</v>
      </c>
      <c r="I399" s="20">
        <f>IF(C399=0, "-", IF(G399/C399&lt;10, G399/C399, "&gt;999%"))</f>
        <v>0</v>
      </c>
      <c r="J399" s="21">
        <f>IF(E399=0, "-", IF(H399/E399&lt;10, H399/E399, "&gt;999%"))</f>
        <v>0.43478260869565216</v>
      </c>
    </row>
    <row r="400" spans="1:10" s="160" customFormat="1" x14ac:dyDescent="0.2">
      <c r="A400" s="178" t="s">
        <v>628</v>
      </c>
      <c r="B400" s="71">
        <v>9</v>
      </c>
      <c r="C400" s="72">
        <v>9</v>
      </c>
      <c r="D400" s="71">
        <v>33</v>
      </c>
      <c r="E400" s="72">
        <v>23</v>
      </c>
      <c r="F400" s="73"/>
      <c r="G400" s="71">
        <f>B400-C400</f>
        <v>0</v>
      </c>
      <c r="H400" s="72">
        <f>D400-E400</f>
        <v>10</v>
      </c>
      <c r="I400" s="37">
        <f>IF(C400=0, "-", IF(G400/C400&lt;10, G400/C400, "&gt;999%"))</f>
        <v>0</v>
      </c>
      <c r="J400" s="38">
        <f>IF(E400=0, "-", IF(H400/E400&lt;10, H400/E400, "&gt;999%"))</f>
        <v>0.43478260869565216</v>
      </c>
    </row>
    <row r="401" spans="1:10" x14ac:dyDescent="0.2">
      <c r="A401" s="177"/>
      <c r="B401" s="143"/>
      <c r="C401" s="144"/>
      <c r="D401" s="143"/>
      <c r="E401" s="144"/>
      <c r="F401" s="145"/>
      <c r="G401" s="143"/>
      <c r="H401" s="144"/>
      <c r="I401" s="151"/>
      <c r="J401" s="152"/>
    </row>
    <row r="402" spans="1:10" s="139" customFormat="1" x14ac:dyDescent="0.2">
      <c r="A402" s="159" t="s">
        <v>79</v>
      </c>
      <c r="B402" s="65"/>
      <c r="C402" s="66"/>
      <c r="D402" s="65"/>
      <c r="E402" s="66"/>
      <c r="F402" s="67"/>
      <c r="G402" s="65"/>
      <c r="H402" s="66"/>
      <c r="I402" s="20"/>
      <c r="J402" s="21"/>
    </row>
    <row r="403" spans="1:10" x14ac:dyDescent="0.2">
      <c r="A403" s="158" t="s">
        <v>323</v>
      </c>
      <c r="B403" s="65">
        <v>0</v>
      </c>
      <c r="C403" s="66">
        <v>1</v>
      </c>
      <c r="D403" s="65">
        <v>0</v>
      </c>
      <c r="E403" s="66">
        <v>1</v>
      </c>
      <c r="F403" s="67"/>
      <c r="G403" s="65">
        <f t="shared" ref="G403:G411" si="84">B403-C403</f>
        <v>-1</v>
      </c>
      <c r="H403" s="66">
        <f t="shared" ref="H403:H411" si="85">D403-E403</f>
        <v>-1</v>
      </c>
      <c r="I403" s="20">
        <f t="shared" ref="I403:I411" si="86">IF(C403=0, "-", IF(G403/C403&lt;10, G403/C403, "&gt;999%"))</f>
        <v>-1</v>
      </c>
      <c r="J403" s="21">
        <f t="shared" ref="J403:J411" si="87">IF(E403=0, "-", IF(H403/E403&lt;10, H403/E403, "&gt;999%"))</f>
        <v>-1</v>
      </c>
    </row>
    <row r="404" spans="1:10" x14ac:dyDescent="0.2">
      <c r="A404" s="158" t="s">
        <v>341</v>
      </c>
      <c r="B404" s="65">
        <v>0</v>
      </c>
      <c r="C404" s="66">
        <v>4</v>
      </c>
      <c r="D404" s="65">
        <v>0</v>
      </c>
      <c r="E404" s="66">
        <v>15</v>
      </c>
      <c r="F404" s="67"/>
      <c r="G404" s="65">
        <f t="shared" si="84"/>
        <v>-4</v>
      </c>
      <c r="H404" s="66">
        <f t="shared" si="85"/>
        <v>-15</v>
      </c>
      <c r="I404" s="20">
        <f t="shared" si="86"/>
        <v>-1</v>
      </c>
      <c r="J404" s="21">
        <f t="shared" si="87"/>
        <v>-1</v>
      </c>
    </row>
    <row r="405" spans="1:10" x14ac:dyDescent="0.2">
      <c r="A405" s="158" t="s">
        <v>450</v>
      </c>
      <c r="B405" s="65">
        <v>5</v>
      </c>
      <c r="C405" s="66">
        <v>2</v>
      </c>
      <c r="D405" s="65">
        <v>15</v>
      </c>
      <c r="E405" s="66">
        <v>3</v>
      </c>
      <c r="F405" s="67"/>
      <c r="G405" s="65">
        <f t="shared" si="84"/>
        <v>3</v>
      </c>
      <c r="H405" s="66">
        <f t="shared" si="85"/>
        <v>12</v>
      </c>
      <c r="I405" s="20">
        <f t="shared" si="86"/>
        <v>1.5</v>
      </c>
      <c r="J405" s="21">
        <f t="shared" si="87"/>
        <v>4</v>
      </c>
    </row>
    <row r="406" spans="1:10" x14ac:dyDescent="0.2">
      <c r="A406" s="158" t="s">
        <v>371</v>
      </c>
      <c r="B406" s="65">
        <v>22</v>
      </c>
      <c r="C406" s="66">
        <v>6</v>
      </c>
      <c r="D406" s="65">
        <v>22</v>
      </c>
      <c r="E406" s="66">
        <v>19</v>
      </c>
      <c r="F406" s="67"/>
      <c r="G406" s="65">
        <f t="shared" si="84"/>
        <v>16</v>
      </c>
      <c r="H406" s="66">
        <f t="shared" si="85"/>
        <v>3</v>
      </c>
      <c r="I406" s="20">
        <f t="shared" si="86"/>
        <v>2.6666666666666665</v>
      </c>
      <c r="J406" s="21">
        <f t="shared" si="87"/>
        <v>0.15789473684210525</v>
      </c>
    </row>
    <row r="407" spans="1:10" x14ac:dyDescent="0.2">
      <c r="A407" s="158" t="s">
        <v>500</v>
      </c>
      <c r="B407" s="65">
        <v>5</v>
      </c>
      <c r="C407" s="66">
        <v>1</v>
      </c>
      <c r="D407" s="65">
        <v>8</v>
      </c>
      <c r="E407" s="66">
        <v>1</v>
      </c>
      <c r="F407" s="67"/>
      <c r="G407" s="65">
        <f t="shared" si="84"/>
        <v>4</v>
      </c>
      <c r="H407" s="66">
        <f t="shared" si="85"/>
        <v>7</v>
      </c>
      <c r="I407" s="20">
        <f t="shared" si="86"/>
        <v>4</v>
      </c>
      <c r="J407" s="21">
        <f t="shared" si="87"/>
        <v>7</v>
      </c>
    </row>
    <row r="408" spans="1:10" x14ac:dyDescent="0.2">
      <c r="A408" s="158" t="s">
        <v>446</v>
      </c>
      <c r="B408" s="65">
        <v>1</v>
      </c>
      <c r="C408" s="66">
        <v>0</v>
      </c>
      <c r="D408" s="65">
        <v>1</v>
      </c>
      <c r="E408" s="66">
        <v>1</v>
      </c>
      <c r="F408" s="67"/>
      <c r="G408" s="65">
        <f t="shared" si="84"/>
        <v>1</v>
      </c>
      <c r="H408" s="66">
        <f t="shared" si="85"/>
        <v>0</v>
      </c>
      <c r="I408" s="20" t="str">
        <f t="shared" si="86"/>
        <v>-</v>
      </c>
      <c r="J408" s="21">
        <f t="shared" si="87"/>
        <v>0</v>
      </c>
    </row>
    <row r="409" spans="1:10" x14ac:dyDescent="0.2">
      <c r="A409" s="158" t="s">
        <v>216</v>
      </c>
      <c r="B409" s="65">
        <v>0</v>
      </c>
      <c r="C409" s="66">
        <v>0</v>
      </c>
      <c r="D409" s="65">
        <v>0</v>
      </c>
      <c r="E409" s="66">
        <v>2</v>
      </c>
      <c r="F409" s="67"/>
      <c r="G409" s="65">
        <f t="shared" si="84"/>
        <v>0</v>
      </c>
      <c r="H409" s="66">
        <f t="shared" si="85"/>
        <v>-2</v>
      </c>
      <c r="I409" s="20" t="str">
        <f t="shared" si="86"/>
        <v>-</v>
      </c>
      <c r="J409" s="21">
        <f t="shared" si="87"/>
        <v>-1</v>
      </c>
    </row>
    <row r="410" spans="1:10" x14ac:dyDescent="0.2">
      <c r="A410" s="158" t="s">
        <v>459</v>
      </c>
      <c r="B410" s="65">
        <v>19</v>
      </c>
      <c r="C410" s="66">
        <v>3</v>
      </c>
      <c r="D410" s="65">
        <v>46</v>
      </c>
      <c r="E410" s="66">
        <v>15</v>
      </c>
      <c r="F410" s="67"/>
      <c r="G410" s="65">
        <f t="shared" si="84"/>
        <v>16</v>
      </c>
      <c r="H410" s="66">
        <f t="shared" si="85"/>
        <v>31</v>
      </c>
      <c r="I410" s="20">
        <f t="shared" si="86"/>
        <v>5.333333333333333</v>
      </c>
      <c r="J410" s="21">
        <f t="shared" si="87"/>
        <v>2.0666666666666669</v>
      </c>
    </row>
    <row r="411" spans="1:10" s="160" customFormat="1" x14ac:dyDescent="0.2">
      <c r="A411" s="178" t="s">
        <v>629</v>
      </c>
      <c r="B411" s="71">
        <v>52</v>
      </c>
      <c r="C411" s="72">
        <v>17</v>
      </c>
      <c r="D411" s="71">
        <v>92</v>
      </c>
      <c r="E411" s="72">
        <v>57</v>
      </c>
      <c r="F411" s="73"/>
      <c r="G411" s="71">
        <f t="shared" si="84"/>
        <v>35</v>
      </c>
      <c r="H411" s="72">
        <f t="shared" si="85"/>
        <v>35</v>
      </c>
      <c r="I411" s="37">
        <f t="shared" si="86"/>
        <v>2.0588235294117645</v>
      </c>
      <c r="J411" s="38">
        <f t="shared" si="87"/>
        <v>0.61403508771929827</v>
      </c>
    </row>
    <row r="412" spans="1:10" x14ac:dyDescent="0.2">
      <c r="A412" s="177"/>
      <c r="B412" s="143"/>
      <c r="C412" s="144"/>
      <c r="D412" s="143"/>
      <c r="E412" s="144"/>
      <c r="F412" s="145"/>
      <c r="G412" s="143"/>
      <c r="H412" s="144"/>
      <c r="I412" s="151"/>
      <c r="J412" s="152"/>
    </row>
    <row r="413" spans="1:10" s="139" customFormat="1" x14ac:dyDescent="0.2">
      <c r="A413" s="159" t="s">
        <v>80</v>
      </c>
      <c r="B413" s="65"/>
      <c r="C413" s="66"/>
      <c r="D413" s="65"/>
      <c r="E413" s="66"/>
      <c r="F413" s="67"/>
      <c r="G413" s="65"/>
      <c r="H413" s="66"/>
      <c r="I413" s="20"/>
      <c r="J413" s="21"/>
    </row>
    <row r="414" spans="1:10" x14ac:dyDescent="0.2">
      <c r="A414" s="158" t="s">
        <v>520</v>
      </c>
      <c r="B414" s="65">
        <v>13</v>
      </c>
      <c r="C414" s="66">
        <v>11</v>
      </c>
      <c r="D414" s="65">
        <v>23</v>
      </c>
      <c r="E414" s="66">
        <v>24</v>
      </c>
      <c r="F414" s="67"/>
      <c r="G414" s="65">
        <f>B414-C414</f>
        <v>2</v>
      </c>
      <c r="H414" s="66">
        <f>D414-E414</f>
        <v>-1</v>
      </c>
      <c r="I414" s="20">
        <f>IF(C414=0, "-", IF(G414/C414&lt;10, G414/C414, "&gt;999%"))</f>
        <v>0.18181818181818182</v>
      </c>
      <c r="J414" s="21">
        <f>IF(E414=0, "-", IF(H414/E414&lt;10, H414/E414, "&gt;999%"))</f>
        <v>-4.1666666666666664E-2</v>
      </c>
    </row>
    <row r="415" spans="1:10" s="160" customFormat="1" x14ac:dyDescent="0.2">
      <c r="A415" s="178" t="s">
        <v>630</v>
      </c>
      <c r="B415" s="71">
        <v>13</v>
      </c>
      <c r="C415" s="72">
        <v>11</v>
      </c>
      <c r="D415" s="71">
        <v>23</v>
      </c>
      <c r="E415" s="72">
        <v>24</v>
      </c>
      <c r="F415" s="73"/>
      <c r="G415" s="71">
        <f>B415-C415</f>
        <v>2</v>
      </c>
      <c r="H415" s="72">
        <f>D415-E415</f>
        <v>-1</v>
      </c>
      <c r="I415" s="37">
        <f>IF(C415=0, "-", IF(G415/C415&lt;10, G415/C415, "&gt;999%"))</f>
        <v>0.18181818181818182</v>
      </c>
      <c r="J415" s="38">
        <f>IF(E415=0, "-", IF(H415/E415&lt;10, H415/E415, "&gt;999%"))</f>
        <v>-4.1666666666666664E-2</v>
      </c>
    </row>
    <row r="416" spans="1:10" x14ac:dyDescent="0.2">
      <c r="A416" s="177"/>
      <c r="B416" s="143"/>
      <c r="C416" s="144"/>
      <c r="D416" s="143"/>
      <c r="E416" s="144"/>
      <c r="F416" s="145"/>
      <c r="G416" s="143"/>
      <c r="H416" s="144"/>
      <c r="I416" s="151"/>
      <c r="J416" s="152"/>
    </row>
    <row r="417" spans="1:10" s="139" customFormat="1" x14ac:dyDescent="0.2">
      <c r="A417" s="159" t="s">
        <v>81</v>
      </c>
      <c r="B417" s="65"/>
      <c r="C417" s="66"/>
      <c r="D417" s="65"/>
      <c r="E417" s="66"/>
      <c r="F417" s="67"/>
      <c r="G417" s="65"/>
      <c r="H417" s="66"/>
      <c r="I417" s="20"/>
      <c r="J417" s="21"/>
    </row>
    <row r="418" spans="1:10" x14ac:dyDescent="0.2">
      <c r="A418" s="158" t="s">
        <v>198</v>
      </c>
      <c r="B418" s="65">
        <v>0</v>
      </c>
      <c r="C418" s="66">
        <v>3</v>
      </c>
      <c r="D418" s="65">
        <v>8</v>
      </c>
      <c r="E418" s="66">
        <v>5</v>
      </c>
      <c r="F418" s="67"/>
      <c r="G418" s="65">
        <f t="shared" ref="G418:G426" si="88">B418-C418</f>
        <v>-3</v>
      </c>
      <c r="H418" s="66">
        <f t="shared" ref="H418:H426" si="89">D418-E418</f>
        <v>3</v>
      </c>
      <c r="I418" s="20">
        <f t="shared" ref="I418:I426" si="90">IF(C418=0, "-", IF(G418/C418&lt;10, G418/C418, "&gt;999%"))</f>
        <v>-1</v>
      </c>
      <c r="J418" s="21">
        <f t="shared" ref="J418:J426" si="91">IF(E418=0, "-", IF(H418/E418&lt;10, H418/E418, "&gt;999%"))</f>
        <v>0.6</v>
      </c>
    </row>
    <row r="419" spans="1:10" x14ac:dyDescent="0.2">
      <c r="A419" s="158" t="s">
        <v>342</v>
      </c>
      <c r="B419" s="65">
        <v>12</v>
      </c>
      <c r="C419" s="66">
        <v>0</v>
      </c>
      <c r="D419" s="65">
        <v>54</v>
      </c>
      <c r="E419" s="66">
        <v>0</v>
      </c>
      <c r="F419" s="67"/>
      <c r="G419" s="65">
        <f t="shared" si="88"/>
        <v>12</v>
      </c>
      <c r="H419" s="66">
        <f t="shared" si="89"/>
        <v>54</v>
      </c>
      <c r="I419" s="20" t="str">
        <f t="shared" si="90"/>
        <v>-</v>
      </c>
      <c r="J419" s="21" t="str">
        <f t="shared" si="91"/>
        <v>-</v>
      </c>
    </row>
    <row r="420" spans="1:10" x14ac:dyDescent="0.2">
      <c r="A420" s="158" t="s">
        <v>372</v>
      </c>
      <c r="B420" s="65">
        <v>6</v>
      </c>
      <c r="C420" s="66">
        <v>1</v>
      </c>
      <c r="D420" s="65">
        <v>21</v>
      </c>
      <c r="E420" s="66">
        <v>12</v>
      </c>
      <c r="F420" s="67"/>
      <c r="G420" s="65">
        <f t="shared" si="88"/>
        <v>5</v>
      </c>
      <c r="H420" s="66">
        <f t="shared" si="89"/>
        <v>9</v>
      </c>
      <c r="I420" s="20">
        <f t="shared" si="90"/>
        <v>5</v>
      </c>
      <c r="J420" s="21">
        <f t="shared" si="91"/>
        <v>0.75</v>
      </c>
    </row>
    <row r="421" spans="1:10" x14ac:dyDescent="0.2">
      <c r="A421" s="158" t="s">
        <v>408</v>
      </c>
      <c r="B421" s="65">
        <v>12</v>
      </c>
      <c r="C421" s="66">
        <v>5</v>
      </c>
      <c r="D421" s="65">
        <v>27</v>
      </c>
      <c r="E421" s="66">
        <v>22</v>
      </c>
      <c r="F421" s="67"/>
      <c r="G421" s="65">
        <f t="shared" si="88"/>
        <v>7</v>
      </c>
      <c r="H421" s="66">
        <f t="shared" si="89"/>
        <v>5</v>
      </c>
      <c r="I421" s="20">
        <f t="shared" si="90"/>
        <v>1.4</v>
      </c>
      <c r="J421" s="21">
        <f t="shared" si="91"/>
        <v>0.22727272727272727</v>
      </c>
    </row>
    <row r="422" spans="1:10" x14ac:dyDescent="0.2">
      <c r="A422" s="158" t="s">
        <v>239</v>
      </c>
      <c r="B422" s="65">
        <v>2</v>
      </c>
      <c r="C422" s="66">
        <v>2</v>
      </c>
      <c r="D422" s="65">
        <v>11</v>
      </c>
      <c r="E422" s="66">
        <v>17</v>
      </c>
      <c r="F422" s="67"/>
      <c r="G422" s="65">
        <f t="shared" si="88"/>
        <v>0</v>
      </c>
      <c r="H422" s="66">
        <f t="shared" si="89"/>
        <v>-6</v>
      </c>
      <c r="I422" s="20">
        <f t="shared" si="90"/>
        <v>0</v>
      </c>
      <c r="J422" s="21">
        <f t="shared" si="91"/>
        <v>-0.35294117647058826</v>
      </c>
    </row>
    <row r="423" spans="1:10" x14ac:dyDescent="0.2">
      <c r="A423" s="158" t="s">
        <v>217</v>
      </c>
      <c r="B423" s="65">
        <v>0</v>
      </c>
      <c r="C423" s="66">
        <v>0</v>
      </c>
      <c r="D423" s="65">
        <v>0</v>
      </c>
      <c r="E423" s="66">
        <v>5</v>
      </c>
      <c r="F423" s="67"/>
      <c r="G423" s="65">
        <f t="shared" si="88"/>
        <v>0</v>
      </c>
      <c r="H423" s="66">
        <f t="shared" si="89"/>
        <v>-5</v>
      </c>
      <c r="I423" s="20" t="str">
        <f t="shared" si="90"/>
        <v>-</v>
      </c>
      <c r="J423" s="21">
        <f t="shared" si="91"/>
        <v>-1</v>
      </c>
    </row>
    <row r="424" spans="1:10" x14ac:dyDescent="0.2">
      <c r="A424" s="158" t="s">
        <v>218</v>
      </c>
      <c r="B424" s="65">
        <v>9</v>
      </c>
      <c r="C424" s="66">
        <v>0</v>
      </c>
      <c r="D424" s="65">
        <v>15</v>
      </c>
      <c r="E424" s="66">
        <v>0</v>
      </c>
      <c r="F424" s="67"/>
      <c r="G424" s="65">
        <f t="shared" si="88"/>
        <v>9</v>
      </c>
      <c r="H424" s="66">
        <f t="shared" si="89"/>
        <v>15</v>
      </c>
      <c r="I424" s="20" t="str">
        <f t="shared" si="90"/>
        <v>-</v>
      </c>
      <c r="J424" s="21" t="str">
        <f t="shared" si="91"/>
        <v>-</v>
      </c>
    </row>
    <row r="425" spans="1:10" x14ac:dyDescent="0.2">
      <c r="A425" s="158" t="s">
        <v>257</v>
      </c>
      <c r="B425" s="65">
        <v>7</v>
      </c>
      <c r="C425" s="66">
        <v>0</v>
      </c>
      <c r="D425" s="65">
        <v>12</v>
      </c>
      <c r="E425" s="66">
        <v>2</v>
      </c>
      <c r="F425" s="67"/>
      <c r="G425" s="65">
        <f t="shared" si="88"/>
        <v>7</v>
      </c>
      <c r="H425" s="66">
        <f t="shared" si="89"/>
        <v>10</v>
      </c>
      <c r="I425" s="20" t="str">
        <f t="shared" si="90"/>
        <v>-</v>
      </c>
      <c r="J425" s="21">
        <f t="shared" si="91"/>
        <v>5</v>
      </c>
    </row>
    <row r="426" spans="1:10" s="160" customFormat="1" x14ac:dyDescent="0.2">
      <c r="A426" s="178" t="s">
        <v>631</v>
      </c>
      <c r="B426" s="71">
        <v>48</v>
      </c>
      <c r="C426" s="72">
        <v>11</v>
      </c>
      <c r="D426" s="71">
        <v>148</v>
      </c>
      <c r="E426" s="72">
        <v>63</v>
      </c>
      <c r="F426" s="73"/>
      <c r="G426" s="71">
        <f t="shared" si="88"/>
        <v>37</v>
      </c>
      <c r="H426" s="72">
        <f t="shared" si="89"/>
        <v>85</v>
      </c>
      <c r="I426" s="37">
        <f t="shared" si="90"/>
        <v>3.3636363636363638</v>
      </c>
      <c r="J426" s="38">
        <f t="shared" si="91"/>
        <v>1.3492063492063493</v>
      </c>
    </row>
    <row r="427" spans="1:10" x14ac:dyDescent="0.2">
      <c r="A427" s="177"/>
      <c r="B427" s="143"/>
      <c r="C427" s="144"/>
      <c r="D427" s="143"/>
      <c r="E427" s="144"/>
      <c r="F427" s="145"/>
      <c r="G427" s="143"/>
      <c r="H427" s="144"/>
      <c r="I427" s="151"/>
      <c r="J427" s="152"/>
    </row>
    <row r="428" spans="1:10" s="139" customFormat="1" x14ac:dyDescent="0.2">
      <c r="A428" s="159" t="s">
        <v>82</v>
      </c>
      <c r="B428" s="65"/>
      <c r="C428" s="66"/>
      <c r="D428" s="65"/>
      <c r="E428" s="66"/>
      <c r="F428" s="67"/>
      <c r="G428" s="65"/>
      <c r="H428" s="66"/>
      <c r="I428" s="20"/>
      <c r="J428" s="21"/>
    </row>
    <row r="429" spans="1:10" x14ac:dyDescent="0.2">
      <c r="A429" s="158" t="s">
        <v>373</v>
      </c>
      <c r="B429" s="65">
        <v>3</v>
      </c>
      <c r="C429" s="66">
        <v>0</v>
      </c>
      <c r="D429" s="65">
        <v>3</v>
      </c>
      <c r="E429" s="66">
        <v>1</v>
      </c>
      <c r="F429" s="67"/>
      <c r="G429" s="65">
        <f>B429-C429</f>
        <v>3</v>
      </c>
      <c r="H429" s="66">
        <f>D429-E429</f>
        <v>2</v>
      </c>
      <c r="I429" s="20" t="str">
        <f>IF(C429=0, "-", IF(G429/C429&lt;10, G429/C429, "&gt;999%"))</f>
        <v>-</v>
      </c>
      <c r="J429" s="21">
        <f>IF(E429=0, "-", IF(H429/E429&lt;10, H429/E429, "&gt;999%"))</f>
        <v>2</v>
      </c>
    </row>
    <row r="430" spans="1:10" x14ac:dyDescent="0.2">
      <c r="A430" s="158" t="s">
        <v>485</v>
      </c>
      <c r="B430" s="65">
        <v>6</v>
      </c>
      <c r="C430" s="66">
        <v>0</v>
      </c>
      <c r="D430" s="65">
        <v>9</v>
      </c>
      <c r="E430" s="66">
        <v>2</v>
      </c>
      <c r="F430" s="67"/>
      <c r="G430" s="65">
        <f>B430-C430</f>
        <v>6</v>
      </c>
      <c r="H430" s="66">
        <f>D430-E430</f>
        <v>7</v>
      </c>
      <c r="I430" s="20" t="str">
        <f>IF(C430=0, "-", IF(G430/C430&lt;10, G430/C430, "&gt;999%"))</f>
        <v>-</v>
      </c>
      <c r="J430" s="21">
        <f>IF(E430=0, "-", IF(H430/E430&lt;10, H430/E430, "&gt;999%"))</f>
        <v>3.5</v>
      </c>
    </row>
    <row r="431" spans="1:10" x14ac:dyDescent="0.2">
      <c r="A431" s="158" t="s">
        <v>409</v>
      </c>
      <c r="B431" s="65">
        <v>1</v>
      </c>
      <c r="C431" s="66">
        <v>0</v>
      </c>
      <c r="D431" s="65">
        <v>2</v>
      </c>
      <c r="E431" s="66">
        <v>0</v>
      </c>
      <c r="F431" s="67"/>
      <c r="G431" s="65">
        <f>B431-C431</f>
        <v>1</v>
      </c>
      <c r="H431" s="66">
        <f>D431-E431</f>
        <v>2</v>
      </c>
      <c r="I431" s="20" t="str">
        <f>IF(C431=0, "-", IF(G431/C431&lt;10, G431/C431, "&gt;999%"))</f>
        <v>-</v>
      </c>
      <c r="J431" s="21" t="str">
        <f>IF(E431=0, "-", IF(H431/E431&lt;10, H431/E431, "&gt;999%"))</f>
        <v>-</v>
      </c>
    </row>
    <row r="432" spans="1:10" x14ac:dyDescent="0.2">
      <c r="A432" s="158" t="s">
        <v>324</v>
      </c>
      <c r="B432" s="65">
        <v>0</v>
      </c>
      <c r="C432" s="66">
        <v>0</v>
      </c>
      <c r="D432" s="65">
        <v>0</v>
      </c>
      <c r="E432" s="66">
        <v>1</v>
      </c>
      <c r="F432" s="67"/>
      <c r="G432" s="65">
        <f>B432-C432</f>
        <v>0</v>
      </c>
      <c r="H432" s="66">
        <f>D432-E432</f>
        <v>-1</v>
      </c>
      <c r="I432" s="20" t="str">
        <f>IF(C432=0, "-", IF(G432/C432&lt;10, G432/C432, "&gt;999%"))</f>
        <v>-</v>
      </c>
      <c r="J432" s="21">
        <f>IF(E432=0, "-", IF(H432/E432&lt;10, H432/E432, "&gt;999%"))</f>
        <v>-1</v>
      </c>
    </row>
    <row r="433" spans="1:10" s="160" customFormat="1" x14ac:dyDescent="0.2">
      <c r="A433" s="178" t="s">
        <v>632</v>
      </c>
      <c r="B433" s="71">
        <v>10</v>
      </c>
      <c r="C433" s="72">
        <v>0</v>
      </c>
      <c r="D433" s="71">
        <v>14</v>
      </c>
      <c r="E433" s="72">
        <v>4</v>
      </c>
      <c r="F433" s="73"/>
      <c r="G433" s="71">
        <f>B433-C433</f>
        <v>10</v>
      </c>
      <c r="H433" s="72">
        <f>D433-E433</f>
        <v>10</v>
      </c>
      <c r="I433" s="37" t="str">
        <f>IF(C433=0, "-", IF(G433/C433&lt;10, G433/C433, "&gt;999%"))</f>
        <v>-</v>
      </c>
      <c r="J433" s="38">
        <f>IF(E433=0, "-", IF(H433/E433&lt;10, H433/E433, "&gt;999%"))</f>
        <v>2.5</v>
      </c>
    </row>
    <row r="434" spans="1:10" x14ac:dyDescent="0.2">
      <c r="A434" s="177"/>
      <c r="B434" s="143"/>
      <c r="C434" s="144"/>
      <c r="D434" s="143"/>
      <c r="E434" s="144"/>
      <c r="F434" s="145"/>
      <c r="G434" s="143"/>
      <c r="H434" s="144"/>
      <c r="I434" s="151"/>
      <c r="J434" s="152"/>
    </row>
    <row r="435" spans="1:10" s="139" customFormat="1" x14ac:dyDescent="0.2">
      <c r="A435" s="159" t="s">
        <v>83</v>
      </c>
      <c r="B435" s="65"/>
      <c r="C435" s="66"/>
      <c r="D435" s="65"/>
      <c r="E435" s="66"/>
      <c r="F435" s="67"/>
      <c r="G435" s="65"/>
      <c r="H435" s="66"/>
      <c r="I435" s="20"/>
      <c r="J435" s="21"/>
    </row>
    <row r="436" spans="1:10" x14ac:dyDescent="0.2">
      <c r="A436" s="158" t="s">
        <v>292</v>
      </c>
      <c r="B436" s="65">
        <v>2</v>
      </c>
      <c r="C436" s="66">
        <v>1</v>
      </c>
      <c r="D436" s="65">
        <v>4</v>
      </c>
      <c r="E436" s="66">
        <v>8</v>
      </c>
      <c r="F436" s="67"/>
      <c r="G436" s="65">
        <f t="shared" ref="G436:G444" si="92">B436-C436</f>
        <v>1</v>
      </c>
      <c r="H436" s="66">
        <f t="shared" ref="H436:H444" si="93">D436-E436</f>
        <v>-4</v>
      </c>
      <c r="I436" s="20">
        <f t="shared" ref="I436:I444" si="94">IF(C436=0, "-", IF(G436/C436&lt;10, G436/C436, "&gt;999%"))</f>
        <v>1</v>
      </c>
      <c r="J436" s="21">
        <f t="shared" ref="J436:J444" si="95">IF(E436=0, "-", IF(H436/E436&lt;10, H436/E436, "&gt;999%"))</f>
        <v>-0.5</v>
      </c>
    </row>
    <row r="437" spans="1:10" x14ac:dyDescent="0.2">
      <c r="A437" s="158" t="s">
        <v>374</v>
      </c>
      <c r="B437" s="65">
        <v>89</v>
      </c>
      <c r="C437" s="66">
        <v>83</v>
      </c>
      <c r="D437" s="65">
        <v>300</v>
      </c>
      <c r="E437" s="66">
        <v>218</v>
      </c>
      <c r="F437" s="67"/>
      <c r="G437" s="65">
        <f t="shared" si="92"/>
        <v>6</v>
      </c>
      <c r="H437" s="66">
        <f t="shared" si="93"/>
        <v>82</v>
      </c>
      <c r="I437" s="20">
        <f t="shared" si="94"/>
        <v>7.2289156626506021E-2</v>
      </c>
      <c r="J437" s="21">
        <f t="shared" si="95"/>
        <v>0.37614678899082571</v>
      </c>
    </row>
    <row r="438" spans="1:10" x14ac:dyDescent="0.2">
      <c r="A438" s="158" t="s">
        <v>219</v>
      </c>
      <c r="B438" s="65">
        <v>31</v>
      </c>
      <c r="C438" s="66">
        <v>11</v>
      </c>
      <c r="D438" s="65">
        <v>71</v>
      </c>
      <c r="E438" s="66">
        <v>63</v>
      </c>
      <c r="F438" s="67"/>
      <c r="G438" s="65">
        <f t="shared" si="92"/>
        <v>20</v>
      </c>
      <c r="H438" s="66">
        <f t="shared" si="93"/>
        <v>8</v>
      </c>
      <c r="I438" s="20">
        <f t="shared" si="94"/>
        <v>1.8181818181818181</v>
      </c>
      <c r="J438" s="21">
        <f t="shared" si="95"/>
        <v>0.12698412698412698</v>
      </c>
    </row>
    <row r="439" spans="1:10" x14ac:dyDescent="0.2">
      <c r="A439" s="158" t="s">
        <v>240</v>
      </c>
      <c r="B439" s="65">
        <v>0</v>
      </c>
      <c r="C439" s="66">
        <v>0</v>
      </c>
      <c r="D439" s="65">
        <v>0</v>
      </c>
      <c r="E439" s="66">
        <v>4</v>
      </c>
      <c r="F439" s="67"/>
      <c r="G439" s="65">
        <f t="shared" si="92"/>
        <v>0</v>
      </c>
      <c r="H439" s="66">
        <f t="shared" si="93"/>
        <v>-4</v>
      </c>
      <c r="I439" s="20" t="str">
        <f t="shared" si="94"/>
        <v>-</v>
      </c>
      <c r="J439" s="21">
        <f t="shared" si="95"/>
        <v>-1</v>
      </c>
    </row>
    <row r="440" spans="1:10" x14ac:dyDescent="0.2">
      <c r="A440" s="158" t="s">
        <v>241</v>
      </c>
      <c r="B440" s="65">
        <v>1</v>
      </c>
      <c r="C440" s="66">
        <v>4</v>
      </c>
      <c r="D440" s="65">
        <v>12</v>
      </c>
      <c r="E440" s="66">
        <v>17</v>
      </c>
      <c r="F440" s="67"/>
      <c r="G440" s="65">
        <f t="shared" si="92"/>
        <v>-3</v>
      </c>
      <c r="H440" s="66">
        <f t="shared" si="93"/>
        <v>-5</v>
      </c>
      <c r="I440" s="20">
        <f t="shared" si="94"/>
        <v>-0.75</v>
      </c>
      <c r="J440" s="21">
        <f t="shared" si="95"/>
        <v>-0.29411764705882354</v>
      </c>
    </row>
    <row r="441" spans="1:10" x14ac:dyDescent="0.2">
      <c r="A441" s="158" t="s">
        <v>410</v>
      </c>
      <c r="B441" s="65">
        <v>86</v>
      </c>
      <c r="C441" s="66">
        <v>31</v>
      </c>
      <c r="D441" s="65">
        <v>159</v>
      </c>
      <c r="E441" s="66">
        <v>100</v>
      </c>
      <c r="F441" s="67"/>
      <c r="G441" s="65">
        <f t="shared" si="92"/>
        <v>55</v>
      </c>
      <c r="H441" s="66">
        <f t="shared" si="93"/>
        <v>59</v>
      </c>
      <c r="I441" s="20">
        <f t="shared" si="94"/>
        <v>1.7741935483870968</v>
      </c>
      <c r="J441" s="21">
        <f t="shared" si="95"/>
        <v>0.59</v>
      </c>
    </row>
    <row r="442" spans="1:10" x14ac:dyDescent="0.2">
      <c r="A442" s="158" t="s">
        <v>220</v>
      </c>
      <c r="B442" s="65">
        <v>15</v>
      </c>
      <c r="C442" s="66">
        <v>5</v>
      </c>
      <c r="D442" s="65">
        <v>25</v>
      </c>
      <c r="E442" s="66">
        <v>18</v>
      </c>
      <c r="F442" s="67"/>
      <c r="G442" s="65">
        <f t="shared" si="92"/>
        <v>10</v>
      </c>
      <c r="H442" s="66">
        <f t="shared" si="93"/>
        <v>7</v>
      </c>
      <c r="I442" s="20">
        <f t="shared" si="94"/>
        <v>2</v>
      </c>
      <c r="J442" s="21">
        <f t="shared" si="95"/>
        <v>0.3888888888888889</v>
      </c>
    </row>
    <row r="443" spans="1:10" x14ac:dyDescent="0.2">
      <c r="A443" s="158" t="s">
        <v>343</v>
      </c>
      <c r="B443" s="65">
        <v>67</v>
      </c>
      <c r="C443" s="66">
        <v>56</v>
      </c>
      <c r="D443" s="65">
        <v>203</v>
      </c>
      <c r="E443" s="66">
        <v>168</v>
      </c>
      <c r="F443" s="67"/>
      <c r="G443" s="65">
        <f t="shared" si="92"/>
        <v>11</v>
      </c>
      <c r="H443" s="66">
        <f t="shared" si="93"/>
        <v>35</v>
      </c>
      <c r="I443" s="20">
        <f t="shared" si="94"/>
        <v>0.19642857142857142</v>
      </c>
      <c r="J443" s="21">
        <f t="shared" si="95"/>
        <v>0.20833333333333334</v>
      </c>
    </row>
    <row r="444" spans="1:10" s="160" customFormat="1" x14ac:dyDescent="0.2">
      <c r="A444" s="178" t="s">
        <v>633</v>
      </c>
      <c r="B444" s="71">
        <v>291</v>
      </c>
      <c r="C444" s="72">
        <v>191</v>
      </c>
      <c r="D444" s="71">
        <v>774</v>
      </c>
      <c r="E444" s="72">
        <v>596</v>
      </c>
      <c r="F444" s="73"/>
      <c r="G444" s="71">
        <f t="shared" si="92"/>
        <v>100</v>
      </c>
      <c r="H444" s="72">
        <f t="shared" si="93"/>
        <v>178</v>
      </c>
      <c r="I444" s="37">
        <f t="shared" si="94"/>
        <v>0.52356020942408377</v>
      </c>
      <c r="J444" s="38">
        <f t="shared" si="95"/>
        <v>0.29865771812080538</v>
      </c>
    </row>
    <row r="445" spans="1:10" x14ac:dyDescent="0.2">
      <c r="A445" s="177"/>
      <c r="B445" s="143"/>
      <c r="C445" s="144"/>
      <c r="D445" s="143"/>
      <c r="E445" s="144"/>
      <c r="F445" s="145"/>
      <c r="G445" s="143"/>
      <c r="H445" s="144"/>
      <c r="I445" s="151"/>
      <c r="J445" s="152"/>
    </row>
    <row r="446" spans="1:10" s="139" customFormat="1" x14ac:dyDescent="0.2">
      <c r="A446" s="159" t="s">
        <v>84</v>
      </c>
      <c r="B446" s="65"/>
      <c r="C446" s="66"/>
      <c r="D446" s="65"/>
      <c r="E446" s="66"/>
      <c r="F446" s="67"/>
      <c r="G446" s="65"/>
      <c r="H446" s="66"/>
      <c r="I446" s="20"/>
      <c r="J446" s="21"/>
    </row>
    <row r="447" spans="1:10" x14ac:dyDescent="0.2">
      <c r="A447" s="158" t="s">
        <v>199</v>
      </c>
      <c r="B447" s="65">
        <v>26</v>
      </c>
      <c r="C447" s="66">
        <v>24</v>
      </c>
      <c r="D447" s="65">
        <v>87</v>
      </c>
      <c r="E447" s="66">
        <v>82</v>
      </c>
      <c r="F447" s="67"/>
      <c r="G447" s="65">
        <f t="shared" ref="G447:G453" si="96">B447-C447</f>
        <v>2</v>
      </c>
      <c r="H447" s="66">
        <f t="shared" ref="H447:H453" si="97">D447-E447</f>
        <v>5</v>
      </c>
      <c r="I447" s="20">
        <f t="shared" ref="I447:I453" si="98">IF(C447=0, "-", IF(G447/C447&lt;10, G447/C447, "&gt;999%"))</f>
        <v>8.3333333333333329E-2</v>
      </c>
      <c r="J447" s="21">
        <f t="shared" ref="J447:J453" si="99">IF(E447=0, "-", IF(H447/E447&lt;10, H447/E447, "&gt;999%"))</f>
        <v>6.097560975609756E-2</v>
      </c>
    </row>
    <row r="448" spans="1:10" x14ac:dyDescent="0.2">
      <c r="A448" s="158" t="s">
        <v>325</v>
      </c>
      <c r="B448" s="65">
        <v>8</v>
      </c>
      <c r="C448" s="66">
        <v>2</v>
      </c>
      <c r="D448" s="65">
        <v>18</v>
      </c>
      <c r="E448" s="66">
        <v>9</v>
      </c>
      <c r="F448" s="67"/>
      <c r="G448" s="65">
        <f t="shared" si="96"/>
        <v>6</v>
      </c>
      <c r="H448" s="66">
        <f t="shared" si="97"/>
        <v>9</v>
      </c>
      <c r="I448" s="20">
        <f t="shared" si="98"/>
        <v>3</v>
      </c>
      <c r="J448" s="21">
        <f t="shared" si="99"/>
        <v>1</v>
      </c>
    </row>
    <row r="449" spans="1:10" x14ac:dyDescent="0.2">
      <c r="A449" s="158" t="s">
        <v>326</v>
      </c>
      <c r="B449" s="65">
        <v>9</v>
      </c>
      <c r="C449" s="66">
        <v>10</v>
      </c>
      <c r="D449" s="65">
        <v>32</v>
      </c>
      <c r="E449" s="66">
        <v>25</v>
      </c>
      <c r="F449" s="67"/>
      <c r="G449" s="65">
        <f t="shared" si="96"/>
        <v>-1</v>
      </c>
      <c r="H449" s="66">
        <f t="shared" si="97"/>
        <v>7</v>
      </c>
      <c r="I449" s="20">
        <f t="shared" si="98"/>
        <v>-0.1</v>
      </c>
      <c r="J449" s="21">
        <f t="shared" si="99"/>
        <v>0.28000000000000003</v>
      </c>
    </row>
    <row r="450" spans="1:10" x14ac:dyDescent="0.2">
      <c r="A450" s="158" t="s">
        <v>344</v>
      </c>
      <c r="B450" s="65">
        <v>3</v>
      </c>
      <c r="C450" s="66">
        <v>2</v>
      </c>
      <c r="D450" s="65">
        <v>7</v>
      </c>
      <c r="E450" s="66">
        <v>11</v>
      </c>
      <c r="F450" s="67"/>
      <c r="G450" s="65">
        <f t="shared" si="96"/>
        <v>1</v>
      </c>
      <c r="H450" s="66">
        <f t="shared" si="97"/>
        <v>-4</v>
      </c>
      <c r="I450" s="20">
        <f t="shared" si="98"/>
        <v>0.5</v>
      </c>
      <c r="J450" s="21">
        <f t="shared" si="99"/>
        <v>-0.36363636363636365</v>
      </c>
    </row>
    <row r="451" spans="1:10" x14ac:dyDescent="0.2">
      <c r="A451" s="158" t="s">
        <v>200</v>
      </c>
      <c r="B451" s="65">
        <v>55</v>
      </c>
      <c r="C451" s="66">
        <v>31</v>
      </c>
      <c r="D451" s="65">
        <v>114</v>
      </c>
      <c r="E451" s="66">
        <v>101</v>
      </c>
      <c r="F451" s="67"/>
      <c r="G451" s="65">
        <f t="shared" si="96"/>
        <v>24</v>
      </c>
      <c r="H451" s="66">
        <f t="shared" si="97"/>
        <v>13</v>
      </c>
      <c r="I451" s="20">
        <f t="shared" si="98"/>
        <v>0.77419354838709675</v>
      </c>
      <c r="J451" s="21">
        <f t="shared" si="99"/>
        <v>0.12871287128712872</v>
      </c>
    </row>
    <row r="452" spans="1:10" x14ac:dyDescent="0.2">
      <c r="A452" s="158" t="s">
        <v>345</v>
      </c>
      <c r="B452" s="65">
        <v>26</v>
      </c>
      <c r="C452" s="66">
        <v>27</v>
      </c>
      <c r="D452" s="65">
        <v>90</v>
      </c>
      <c r="E452" s="66">
        <v>98</v>
      </c>
      <c r="F452" s="67"/>
      <c r="G452" s="65">
        <f t="shared" si="96"/>
        <v>-1</v>
      </c>
      <c r="H452" s="66">
        <f t="shared" si="97"/>
        <v>-8</v>
      </c>
      <c r="I452" s="20">
        <f t="shared" si="98"/>
        <v>-3.7037037037037035E-2</v>
      </c>
      <c r="J452" s="21">
        <f t="shared" si="99"/>
        <v>-8.1632653061224483E-2</v>
      </c>
    </row>
    <row r="453" spans="1:10" s="160" customFormat="1" x14ac:dyDescent="0.2">
      <c r="A453" s="178" t="s">
        <v>634</v>
      </c>
      <c r="B453" s="71">
        <v>127</v>
      </c>
      <c r="C453" s="72">
        <v>96</v>
      </c>
      <c r="D453" s="71">
        <v>348</v>
      </c>
      <c r="E453" s="72">
        <v>326</v>
      </c>
      <c r="F453" s="73"/>
      <c r="G453" s="71">
        <f t="shared" si="96"/>
        <v>31</v>
      </c>
      <c r="H453" s="72">
        <f t="shared" si="97"/>
        <v>22</v>
      </c>
      <c r="I453" s="37">
        <f t="shared" si="98"/>
        <v>0.32291666666666669</v>
      </c>
      <c r="J453" s="38">
        <f t="shared" si="99"/>
        <v>6.7484662576687116E-2</v>
      </c>
    </row>
    <row r="454" spans="1:10" x14ac:dyDescent="0.2">
      <c r="A454" s="177"/>
      <c r="B454" s="143"/>
      <c r="C454" s="144"/>
      <c r="D454" s="143"/>
      <c r="E454" s="144"/>
      <c r="F454" s="145"/>
      <c r="G454" s="143"/>
      <c r="H454" s="144"/>
      <c r="I454" s="151"/>
      <c r="J454" s="152"/>
    </row>
    <row r="455" spans="1:10" s="139" customFormat="1" x14ac:dyDescent="0.2">
      <c r="A455" s="159" t="s">
        <v>85</v>
      </c>
      <c r="B455" s="65"/>
      <c r="C455" s="66"/>
      <c r="D455" s="65"/>
      <c r="E455" s="66"/>
      <c r="F455" s="67"/>
      <c r="G455" s="65"/>
      <c r="H455" s="66"/>
      <c r="I455" s="20"/>
      <c r="J455" s="21"/>
    </row>
    <row r="456" spans="1:10" x14ac:dyDescent="0.2">
      <c r="A456" s="158" t="s">
        <v>293</v>
      </c>
      <c r="B456" s="65">
        <v>5</v>
      </c>
      <c r="C456" s="66">
        <v>3</v>
      </c>
      <c r="D456" s="65">
        <v>11</v>
      </c>
      <c r="E456" s="66">
        <v>9</v>
      </c>
      <c r="F456" s="67"/>
      <c r="G456" s="65">
        <f t="shared" ref="G456:G479" si="100">B456-C456</f>
        <v>2</v>
      </c>
      <c r="H456" s="66">
        <f t="shared" ref="H456:H479" si="101">D456-E456</f>
        <v>2</v>
      </c>
      <c r="I456" s="20">
        <f t="shared" ref="I456:I479" si="102">IF(C456=0, "-", IF(G456/C456&lt;10, G456/C456, "&gt;999%"))</f>
        <v>0.66666666666666663</v>
      </c>
      <c r="J456" s="21">
        <f t="shared" ref="J456:J479" si="103">IF(E456=0, "-", IF(H456/E456&lt;10, H456/E456, "&gt;999%"))</f>
        <v>0.22222222222222221</v>
      </c>
    </row>
    <row r="457" spans="1:10" x14ac:dyDescent="0.2">
      <c r="A457" s="158" t="s">
        <v>242</v>
      </c>
      <c r="B457" s="65">
        <v>119</v>
      </c>
      <c r="C457" s="66">
        <v>158</v>
      </c>
      <c r="D457" s="65">
        <v>280</v>
      </c>
      <c r="E457" s="66">
        <v>388</v>
      </c>
      <c r="F457" s="67"/>
      <c r="G457" s="65">
        <f t="shared" si="100"/>
        <v>-39</v>
      </c>
      <c r="H457" s="66">
        <f t="shared" si="101"/>
        <v>-108</v>
      </c>
      <c r="I457" s="20">
        <f t="shared" si="102"/>
        <v>-0.24683544303797469</v>
      </c>
      <c r="J457" s="21">
        <f t="shared" si="103"/>
        <v>-0.27835051546391754</v>
      </c>
    </row>
    <row r="458" spans="1:10" x14ac:dyDescent="0.2">
      <c r="A458" s="158" t="s">
        <v>346</v>
      </c>
      <c r="B458" s="65">
        <v>69</v>
      </c>
      <c r="C458" s="66">
        <v>47</v>
      </c>
      <c r="D458" s="65">
        <v>157</v>
      </c>
      <c r="E458" s="66">
        <v>132</v>
      </c>
      <c r="F458" s="67"/>
      <c r="G458" s="65">
        <f t="shared" si="100"/>
        <v>22</v>
      </c>
      <c r="H458" s="66">
        <f t="shared" si="101"/>
        <v>25</v>
      </c>
      <c r="I458" s="20">
        <f t="shared" si="102"/>
        <v>0.46808510638297873</v>
      </c>
      <c r="J458" s="21">
        <f t="shared" si="103"/>
        <v>0.18939393939393939</v>
      </c>
    </row>
    <row r="459" spans="1:10" x14ac:dyDescent="0.2">
      <c r="A459" s="158" t="s">
        <v>448</v>
      </c>
      <c r="B459" s="65">
        <v>1</v>
      </c>
      <c r="C459" s="66">
        <v>1</v>
      </c>
      <c r="D459" s="65">
        <v>2</v>
      </c>
      <c r="E459" s="66">
        <v>2</v>
      </c>
      <c r="F459" s="67"/>
      <c r="G459" s="65">
        <f t="shared" si="100"/>
        <v>0</v>
      </c>
      <c r="H459" s="66">
        <f t="shared" si="101"/>
        <v>0</v>
      </c>
      <c r="I459" s="20">
        <f t="shared" si="102"/>
        <v>0</v>
      </c>
      <c r="J459" s="21">
        <f t="shared" si="103"/>
        <v>0</v>
      </c>
    </row>
    <row r="460" spans="1:10" x14ac:dyDescent="0.2">
      <c r="A460" s="158" t="s">
        <v>221</v>
      </c>
      <c r="B460" s="65">
        <v>215</v>
      </c>
      <c r="C460" s="66">
        <v>169</v>
      </c>
      <c r="D460" s="65">
        <v>471</v>
      </c>
      <c r="E460" s="66">
        <v>504</v>
      </c>
      <c r="F460" s="67"/>
      <c r="G460" s="65">
        <f t="shared" si="100"/>
        <v>46</v>
      </c>
      <c r="H460" s="66">
        <f t="shared" si="101"/>
        <v>-33</v>
      </c>
      <c r="I460" s="20">
        <f t="shared" si="102"/>
        <v>0.27218934911242604</v>
      </c>
      <c r="J460" s="21">
        <f t="shared" si="103"/>
        <v>-6.5476190476190479E-2</v>
      </c>
    </row>
    <row r="461" spans="1:10" x14ac:dyDescent="0.2">
      <c r="A461" s="158" t="s">
        <v>411</v>
      </c>
      <c r="B461" s="65">
        <v>25</v>
      </c>
      <c r="C461" s="66">
        <v>14</v>
      </c>
      <c r="D461" s="65">
        <v>56</v>
      </c>
      <c r="E461" s="66">
        <v>38</v>
      </c>
      <c r="F461" s="67"/>
      <c r="G461" s="65">
        <f t="shared" si="100"/>
        <v>11</v>
      </c>
      <c r="H461" s="66">
        <f t="shared" si="101"/>
        <v>18</v>
      </c>
      <c r="I461" s="20">
        <f t="shared" si="102"/>
        <v>0.7857142857142857</v>
      </c>
      <c r="J461" s="21">
        <f t="shared" si="103"/>
        <v>0.47368421052631576</v>
      </c>
    </row>
    <row r="462" spans="1:10" x14ac:dyDescent="0.2">
      <c r="A462" s="158" t="s">
        <v>282</v>
      </c>
      <c r="B462" s="65">
        <v>3</v>
      </c>
      <c r="C462" s="66">
        <v>2</v>
      </c>
      <c r="D462" s="65">
        <v>5</v>
      </c>
      <c r="E462" s="66">
        <v>7</v>
      </c>
      <c r="F462" s="67"/>
      <c r="G462" s="65">
        <f t="shared" si="100"/>
        <v>1</v>
      </c>
      <c r="H462" s="66">
        <f t="shared" si="101"/>
        <v>-2</v>
      </c>
      <c r="I462" s="20">
        <f t="shared" si="102"/>
        <v>0.5</v>
      </c>
      <c r="J462" s="21">
        <f t="shared" si="103"/>
        <v>-0.2857142857142857</v>
      </c>
    </row>
    <row r="463" spans="1:10" x14ac:dyDescent="0.2">
      <c r="A463" s="158" t="s">
        <v>447</v>
      </c>
      <c r="B463" s="65">
        <v>15</v>
      </c>
      <c r="C463" s="66">
        <v>17</v>
      </c>
      <c r="D463" s="65">
        <v>39</v>
      </c>
      <c r="E463" s="66">
        <v>44</v>
      </c>
      <c r="F463" s="67"/>
      <c r="G463" s="65">
        <f t="shared" si="100"/>
        <v>-2</v>
      </c>
      <c r="H463" s="66">
        <f t="shared" si="101"/>
        <v>-5</v>
      </c>
      <c r="I463" s="20">
        <f t="shared" si="102"/>
        <v>-0.11764705882352941</v>
      </c>
      <c r="J463" s="21">
        <f t="shared" si="103"/>
        <v>-0.11363636363636363</v>
      </c>
    </row>
    <row r="464" spans="1:10" x14ac:dyDescent="0.2">
      <c r="A464" s="158" t="s">
        <v>460</v>
      </c>
      <c r="B464" s="65">
        <v>82</v>
      </c>
      <c r="C464" s="66">
        <v>35</v>
      </c>
      <c r="D464" s="65">
        <v>217</v>
      </c>
      <c r="E464" s="66">
        <v>123</v>
      </c>
      <c r="F464" s="67"/>
      <c r="G464" s="65">
        <f t="shared" si="100"/>
        <v>47</v>
      </c>
      <c r="H464" s="66">
        <f t="shared" si="101"/>
        <v>94</v>
      </c>
      <c r="I464" s="20">
        <f t="shared" si="102"/>
        <v>1.3428571428571427</v>
      </c>
      <c r="J464" s="21">
        <f t="shared" si="103"/>
        <v>0.76422764227642281</v>
      </c>
    </row>
    <row r="465" spans="1:10" x14ac:dyDescent="0.2">
      <c r="A465" s="158" t="s">
        <v>470</v>
      </c>
      <c r="B465" s="65">
        <v>64</v>
      </c>
      <c r="C465" s="66">
        <v>45</v>
      </c>
      <c r="D465" s="65">
        <v>149</v>
      </c>
      <c r="E465" s="66">
        <v>117</v>
      </c>
      <c r="F465" s="67"/>
      <c r="G465" s="65">
        <f t="shared" si="100"/>
        <v>19</v>
      </c>
      <c r="H465" s="66">
        <f t="shared" si="101"/>
        <v>32</v>
      </c>
      <c r="I465" s="20">
        <f t="shared" si="102"/>
        <v>0.42222222222222222</v>
      </c>
      <c r="J465" s="21">
        <f t="shared" si="103"/>
        <v>0.27350427350427353</v>
      </c>
    </row>
    <row r="466" spans="1:10" x14ac:dyDescent="0.2">
      <c r="A466" s="158" t="s">
        <v>486</v>
      </c>
      <c r="B466" s="65">
        <v>230</v>
      </c>
      <c r="C466" s="66">
        <v>150</v>
      </c>
      <c r="D466" s="65">
        <v>724</v>
      </c>
      <c r="E466" s="66">
        <v>495</v>
      </c>
      <c r="F466" s="67"/>
      <c r="G466" s="65">
        <f t="shared" si="100"/>
        <v>80</v>
      </c>
      <c r="H466" s="66">
        <f t="shared" si="101"/>
        <v>229</v>
      </c>
      <c r="I466" s="20">
        <f t="shared" si="102"/>
        <v>0.53333333333333333</v>
      </c>
      <c r="J466" s="21">
        <f t="shared" si="103"/>
        <v>0.46262626262626261</v>
      </c>
    </row>
    <row r="467" spans="1:10" x14ac:dyDescent="0.2">
      <c r="A467" s="158" t="s">
        <v>412</v>
      </c>
      <c r="B467" s="65">
        <v>15</v>
      </c>
      <c r="C467" s="66">
        <v>54</v>
      </c>
      <c r="D467" s="65">
        <v>50</v>
      </c>
      <c r="E467" s="66">
        <v>189</v>
      </c>
      <c r="F467" s="67"/>
      <c r="G467" s="65">
        <f t="shared" si="100"/>
        <v>-39</v>
      </c>
      <c r="H467" s="66">
        <f t="shared" si="101"/>
        <v>-139</v>
      </c>
      <c r="I467" s="20">
        <f t="shared" si="102"/>
        <v>-0.72222222222222221</v>
      </c>
      <c r="J467" s="21">
        <f t="shared" si="103"/>
        <v>-0.73544973544973546</v>
      </c>
    </row>
    <row r="468" spans="1:10" x14ac:dyDescent="0.2">
      <c r="A468" s="158" t="s">
        <v>487</v>
      </c>
      <c r="B468" s="65">
        <v>72</v>
      </c>
      <c r="C468" s="66">
        <v>68</v>
      </c>
      <c r="D468" s="65">
        <v>190</v>
      </c>
      <c r="E468" s="66">
        <v>182</v>
      </c>
      <c r="F468" s="67"/>
      <c r="G468" s="65">
        <f t="shared" si="100"/>
        <v>4</v>
      </c>
      <c r="H468" s="66">
        <f t="shared" si="101"/>
        <v>8</v>
      </c>
      <c r="I468" s="20">
        <f t="shared" si="102"/>
        <v>5.8823529411764705E-2</v>
      </c>
      <c r="J468" s="21">
        <f t="shared" si="103"/>
        <v>4.3956043956043959E-2</v>
      </c>
    </row>
    <row r="469" spans="1:10" x14ac:dyDescent="0.2">
      <c r="A469" s="158" t="s">
        <v>433</v>
      </c>
      <c r="B469" s="65">
        <v>180</v>
      </c>
      <c r="C469" s="66">
        <v>81</v>
      </c>
      <c r="D469" s="65">
        <v>388</v>
      </c>
      <c r="E469" s="66">
        <v>236</v>
      </c>
      <c r="F469" s="67"/>
      <c r="G469" s="65">
        <f t="shared" si="100"/>
        <v>99</v>
      </c>
      <c r="H469" s="66">
        <f t="shared" si="101"/>
        <v>152</v>
      </c>
      <c r="I469" s="20">
        <f t="shared" si="102"/>
        <v>1.2222222222222223</v>
      </c>
      <c r="J469" s="21">
        <f t="shared" si="103"/>
        <v>0.64406779661016944</v>
      </c>
    </row>
    <row r="470" spans="1:10" x14ac:dyDescent="0.2">
      <c r="A470" s="158" t="s">
        <v>413</v>
      </c>
      <c r="B470" s="65">
        <v>120</v>
      </c>
      <c r="C470" s="66">
        <v>82</v>
      </c>
      <c r="D470" s="65">
        <v>271</v>
      </c>
      <c r="E470" s="66">
        <v>253</v>
      </c>
      <c r="F470" s="67"/>
      <c r="G470" s="65">
        <f t="shared" si="100"/>
        <v>38</v>
      </c>
      <c r="H470" s="66">
        <f t="shared" si="101"/>
        <v>18</v>
      </c>
      <c r="I470" s="20">
        <f t="shared" si="102"/>
        <v>0.46341463414634149</v>
      </c>
      <c r="J470" s="21">
        <f t="shared" si="103"/>
        <v>7.1146245059288543E-2</v>
      </c>
    </row>
    <row r="471" spans="1:10" x14ac:dyDescent="0.2">
      <c r="A471" s="158" t="s">
        <v>222</v>
      </c>
      <c r="B471" s="65">
        <v>2</v>
      </c>
      <c r="C471" s="66">
        <v>1</v>
      </c>
      <c r="D471" s="65">
        <v>2</v>
      </c>
      <c r="E471" s="66">
        <v>5</v>
      </c>
      <c r="F471" s="67"/>
      <c r="G471" s="65">
        <f t="shared" si="100"/>
        <v>1</v>
      </c>
      <c r="H471" s="66">
        <f t="shared" si="101"/>
        <v>-3</v>
      </c>
      <c r="I471" s="20">
        <f t="shared" si="102"/>
        <v>1</v>
      </c>
      <c r="J471" s="21">
        <f t="shared" si="103"/>
        <v>-0.6</v>
      </c>
    </row>
    <row r="472" spans="1:10" x14ac:dyDescent="0.2">
      <c r="A472" s="158" t="s">
        <v>201</v>
      </c>
      <c r="B472" s="65">
        <v>0</v>
      </c>
      <c r="C472" s="66">
        <v>1</v>
      </c>
      <c r="D472" s="65">
        <v>0</v>
      </c>
      <c r="E472" s="66">
        <v>3</v>
      </c>
      <c r="F472" s="67"/>
      <c r="G472" s="65">
        <f t="shared" si="100"/>
        <v>-1</v>
      </c>
      <c r="H472" s="66">
        <f t="shared" si="101"/>
        <v>-3</v>
      </c>
      <c r="I472" s="20">
        <f t="shared" si="102"/>
        <v>-1</v>
      </c>
      <c r="J472" s="21">
        <f t="shared" si="103"/>
        <v>-1</v>
      </c>
    </row>
    <row r="473" spans="1:10" x14ac:dyDescent="0.2">
      <c r="A473" s="158" t="s">
        <v>223</v>
      </c>
      <c r="B473" s="65">
        <v>0</v>
      </c>
      <c r="C473" s="66">
        <v>1</v>
      </c>
      <c r="D473" s="65">
        <v>1</v>
      </c>
      <c r="E473" s="66">
        <v>4</v>
      </c>
      <c r="F473" s="67"/>
      <c r="G473" s="65">
        <f t="shared" si="100"/>
        <v>-1</v>
      </c>
      <c r="H473" s="66">
        <f t="shared" si="101"/>
        <v>-3</v>
      </c>
      <c r="I473" s="20">
        <f t="shared" si="102"/>
        <v>-1</v>
      </c>
      <c r="J473" s="21">
        <f t="shared" si="103"/>
        <v>-0.75</v>
      </c>
    </row>
    <row r="474" spans="1:10" x14ac:dyDescent="0.2">
      <c r="A474" s="158" t="s">
        <v>375</v>
      </c>
      <c r="B474" s="65">
        <v>313</v>
      </c>
      <c r="C474" s="66">
        <v>257</v>
      </c>
      <c r="D474" s="65">
        <v>771</v>
      </c>
      <c r="E474" s="66">
        <v>712</v>
      </c>
      <c r="F474" s="67"/>
      <c r="G474" s="65">
        <f t="shared" si="100"/>
        <v>56</v>
      </c>
      <c r="H474" s="66">
        <f t="shared" si="101"/>
        <v>59</v>
      </c>
      <c r="I474" s="20">
        <f t="shared" si="102"/>
        <v>0.21789883268482491</v>
      </c>
      <c r="J474" s="21">
        <f t="shared" si="103"/>
        <v>8.2865168539325837E-2</v>
      </c>
    </row>
    <row r="475" spans="1:10" x14ac:dyDescent="0.2">
      <c r="A475" s="158" t="s">
        <v>306</v>
      </c>
      <c r="B475" s="65">
        <v>1</v>
      </c>
      <c r="C475" s="66">
        <v>1</v>
      </c>
      <c r="D475" s="65">
        <v>1</v>
      </c>
      <c r="E475" s="66">
        <v>2</v>
      </c>
      <c r="F475" s="67"/>
      <c r="G475" s="65">
        <f t="shared" si="100"/>
        <v>0</v>
      </c>
      <c r="H475" s="66">
        <f t="shared" si="101"/>
        <v>-1</v>
      </c>
      <c r="I475" s="20">
        <f t="shared" si="102"/>
        <v>0</v>
      </c>
      <c r="J475" s="21">
        <f t="shared" si="103"/>
        <v>-0.5</v>
      </c>
    </row>
    <row r="476" spans="1:10" x14ac:dyDescent="0.2">
      <c r="A476" s="158" t="s">
        <v>276</v>
      </c>
      <c r="B476" s="65">
        <v>0</v>
      </c>
      <c r="C476" s="66">
        <v>4</v>
      </c>
      <c r="D476" s="65">
        <v>0</v>
      </c>
      <c r="E476" s="66">
        <v>8</v>
      </c>
      <c r="F476" s="67"/>
      <c r="G476" s="65">
        <f t="shared" si="100"/>
        <v>-4</v>
      </c>
      <c r="H476" s="66">
        <f t="shared" si="101"/>
        <v>-8</v>
      </c>
      <c r="I476" s="20">
        <f t="shared" si="102"/>
        <v>-1</v>
      </c>
      <c r="J476" s="21">
        <f t="shared" si="103"/>
        <v>-1</v>
      </c>
    </row>
    <row r="477" spans="1:10" x14ac:dyDescent="0.2">
      <c r="A477" s="158" t="s">
        <v>202</v>
      </c>
      <c r="B477" s="65">
        <v>42</v>
      </c>
      <c r="C477" s="66">
        <v>70</v>
      </c>
      <c r="D477" s="65">
        <v>96</v>
      </c>
      <c r="E477" s="66">
        <v>233</v>
      </c>
      <c r="F477" s="67"/>
      <c r="G477" s="65">
        <f t="shared" si="100"/>
        <v>-28</v>
      </c>
      <c r="H477" s="66">
        <f t="shared" si="101"/>
        <v>-137</v>
      </c>
      <c r="I477" s="20">
        <f t="shared" si="102"/>
        <v>-0.4</v>
      </c>
      <c r="J477" s="21">
        <f t="shared" si="103"/>
        <v>-0.58798283261802575</v>
      </c>
    </row>
    <row r="478" spans="1:10" x14ac:dyDescent="0.2">
      <c r="A478" s="158" t="s">
        <v>327</v>
      </c>
      <c r="B478" s="65">
        <v>66</v>
      </c>
      <c r="C478" s="66">
        <v>0</v>
      </c>
      <c r="D478" s="65">
        <v>160</v>
      </c>
      <c r="E478" s="66">
        <v>0</v>
      </c>
      <c r="F478" s="67"/>
      <c r="G478" s="65">
        <f t="shared" si="100"/>
        <v>66</v>
      </c>
      <c r="H478" s="66">
        <f t="shared" si="101"/>
        <v>160</v>
      </c>
      <c r="I478" s="20" t="str">
        <f t="shared" si="102"/>
        <v>-</v>
      </c>
      <c r="J478" s="21" t="str">
        <f t="shared" si="103"/>
        <v>-</v>
      </c>
    </row>
    <row r="479" spans="1:10" s="160" customFormat="1" x14ac:dyDescent="0.2">
      <c r="A479" s="178" t="s">
        <v>635</v>
      </c>
      <c r="B479" s="71">
        <v>1639</v>
      </c>
      <c r="C479" s="72">
        <v>1261</v>
      </c>
      <c r="D479" s="71">
        <v>4041</v>
      </c>
      <c r="E479" s="72">
        <v>3686</v>
      </c>
      <c r="F479" s="73"/>
      <c r="G479" s="71">
        <f t="shared" si="100"/>
        <v>378</v>
      </c>
      <c r="H479" s="72">
        <f t="shared" si="101"/>
        <v>355</v>
      </c>
      <c r="I479" s="37">
        <f t="shared" si="102"/>
        <v>0.29976209357652656</v>
      </c>
      <c r="J479" s="38">
        <f t="shared" si="103"/>
        <v>9.6310363537710261E-2</v>
      </c>
    </row>
    <row r="480" spans="1:10" x14ac:dyDescent="0.2">
      <c r="A480" s="177"/>
      <c r="B480" s="143"/>
      <c r="C480" s="144"/>
      <c r="D480" s="143"/>
      <c r="E480" s="144"/>
      <c r="F480" s="145"/>
      <c r="G480" s="143"/>
      <c r="H480" s="144"/>
      <c r="I480" s="151"/>
      <c r="J480" s="152"/>
    </row>
    <row r="481" spans="1:10" s="139" customFormat="1" x14ac:dyDescent="0.2">
      <c r="A481" s="159" t="s">
        <v>86</v>
      </c>
      <c r="B481" s="65"/>
      <c r="C481" s="66"/>
      <c r="D481" s="65"/>
      <c r="E481" s="66"/>
      <c r="F481" s="67"/>
      <c r="G481" s="65"/>
      <c r="H481" s="66"/>
      <c r="I481" s="20"/>
      <c r="J481" s="21"/>
    </row>
    <row r="482" spans="1:10" x14ac:dyDescent="0.2">
      <c r="A482" s="158" t="s">
        <v>521</v>
      </c>
      <c r="B482" s="65">
        <v>3</v>
      </c>
      <c r="C482" s="66">
        <v>1</v>
      </c>
      <c r="D482" s="65">
        <v>6</v>
      </c>
      <c r="E482" s="66">
        <v>2</v>
      </c>
      <c r="F482" s="67"/>
      <c r="G482" s="65">
        <f>B482-C482</f>
        <v>2</v>
      </c>
      <c r="H482" s="66">
        <f>D482-E482</f>
        <v>4</v>
      </c>
      <c r="I482" s="20">
        <f>IF(C482=0, "-", IF(G482/C482&lt;10, G482/C482, "&gt;999%"))</f>
        <v>2</v>
      </c>
      <c r="J482" s="21">
        <f>IF(E482=0, "-", IF(H482/E482&lt;10, H482/E482, "&gt;999%"))</f>
        <v>2</v>
      </c>
    </row>
    <row r="483" spans="1:10" x14ac:dyDescent="0.2">
      <c r="A483" s="158" t="s">
        <v>508</v>
      </c>
      <c r="B483" s="65">
        <v>0</v>
      </c>
      <c r="C483" s="66">
        <v>0</v>
      </c>
      <c r="D483" s="65">
        <v>1</v>
      </c>
      <c r="E483" s="66">
        <v>0</v>
      </c>
      <c r="F483" s="67"/>
      <c r="G483" s="65">
        <f>B483-C483</f>
        <v>0</v>
      </c>
      <c r="H483" s="66">
        <f>D483-E483</f>
        <v>1</v>
      </c>
      <c r="I483" s="20" t="str">
        <f>IF(C483=0, "-", IF(G483/C483&lt;10, G483/C483, "&gt;999%"))</f>
        <v>-</v>
      </c>
      <c r="J483" s="21" t="str">
        <f>IF(E483=0, "-", IF(H483/E483&lt;10, H483/E483, "&gt;999%"))</f>
        <v>-</v>
      </c>
    </row>
    <row r="484" spans="1:10" s="160" customFormat="1" x14ac:dyDescent="0.2">
      <c r="A484" s="178" t="s">
        <v>636</v>
      </c>
      <c r="B484" s="71">
        <v>3</v>
      </c>
      <c r="C484" s="72">
        <v>1</v>
      </c>
      <c r="D484" s="71">
        <v>7</v>
      </c>
      <c r="E484" s="72">
        <v>2</v>
      </c>
      <c r="F484" s="73"/>
      <c r="G484" s="71">
        <f>B484-C484</f>
        <v>2</v>
      </c>
      <c r="H484" s="72">
        <f>D484-E484</f>
        <v>5</v>
      </c>
      <c r="I484" s="37">
        <f>IF(C484=0, "-", IF(G484/C484&lt;10, G484/C484, "&gt;999%"))</f>
        <v>2</v>
      </c>
      <c r="J484" s="38">
        <f>IF(E484=0, "-", IF(H484/E484&lt;10, H484/E484, "&gt;999%"))</f>
        <v>2.5</v>
      </c>
    </row>
    <row r="485" spans="1:10" x14ac:dyDescent="0.2">
      <c r="A485" s="177"/>
      <c r="B485" s="143"/>
      <c r="C485" s="144"/>
      <c r="D485" s="143"/>
      <c r="E485" s="144"/>
      <c r="F485" s="145"/>
      <c r="G485" s="143"/>
      <c r="H485" s="144"/>
      <c r="I485" s="151"/>
      <c r="J485" s="152"/>
    </row>
    <row r="486" spans="1:10" s="139" customFormat="1" x14ac:dyDescent="0.2">
      <c r="A486" s="159" t="s">
        <v>87</v>
      </c>
      <c r="B486" s="65"/>
      <c r="C486" s="66"/>
      <c r="D486" s="65"/>
      <c r="E486" s="66"/>
      <c r="F486" s="67"/>
      <c r="G486" s="65"/>
      <c r="H486" s="66"/>
      <c r="I486" s="20"/>
      <c r="J486" s="21"/>
    </row>
    <row r="487" spans="1:10" x14ac:dyDescent="0.2">
      <c r="A487" s="158" t="s">
        <v>488</v>
      </c>
      <c r="B487" s="65">
        <v>40</v>
      </c>
      <c r="C487" s="66">
        <v>18</v>
      </c>
      <c r="D487" s="65">
        <v>116</v>
      </c>
      <c r="E487" s="66">
        <v>66</v>
      </c>
      <c r="F487" s="67"/>
      <c r="G487" s="65">
        <f t="shared" ref="G487:G504" si="104">B487-C487</f>
        <v>22</v>
      </c>
      <c r="H487" s="66">
        <f t="shared" ref="H487:H504" si="105">D487-E487</f>
        <v>50</v>
      </c>
      <c r="I487" s="20">
        <f t="shared" ref="I487:I504" si="106">IF(C487=0, "-", IF(G487/C487&lt;10, G487/C487, "&gt;999%"))</f>
        <v>1.2222222222222223</v>
      </c>
      <c r="J487" s="21">
        <f t="shared" ref="J487:J504" si="107">IF(E487=0, "-", IF(H487/E487&lt;10, H487/E487, "&gt;999%"))</f>
        <v>0.75757575757575757</v>
      </c>
    </row>
    <row r="488" spans="1:10" x14ac:dyDescent="0.2">
      <c r="A488" s="158" t="s">
        <v>277</v>
      </c>
      <c r="B488" s="65">
        <v>2</v>
      </c>
      <c r="C488" s="66">
        <v>0</v>
      </c>
      <c r="D488" s="65">
        <v>5</v>
      </c>
      <c r="E488" s="66">
        <v>4</v>
      </c>
      <c r="F488" s="67"/>
      <c r="G488" s="65">
        <f t="shared" si="104"/>
        <v>2</v>
      </c>
      <c r="H488" s="66">
        <f t="shared" si="105"/>
        <v>1</v>
      </c>
      <c r="I488" s="20" t="str">
        <f t="shared" si="106"/>
        <v>-</v>
      </c>
      <c r="J488" s="21">
        <f t="shared" si="107"/>
        <v>0.25</v>
      </c>
    </row>
    <row r="489" spans="1:10" x14ac:dyDescent="0.2">
      <c r="A489" s="158" t="s">
        <v>451</v>
      </c>
      <c r="B489" s="65">
        <v>0</v>
      </c>
      <c r="C489" s="66">
        <v>3</v>
      </c>
      <c r="D489" s="65">
        <v>5</v>
      </c>
      <c r="E489" s="66">
        <v>10</v>
      </c>
      <c r="F489" s="67"/>
      <c r="G489" s="65">
        <f t="shared" si="104"/>
        <v>-3</v>
      </c>
      <c r="H489" s="66">
        <f t="shared" si="105"/>
        <v>-5</v>
      </c>
      <c r="I489" s="20">
        <f t="shared" si="106"/>
        <v>-1</v>
      </c>
      <c r="J489" s="21">
        <f t="shared" si="107"/>
        <v>-0.5</v>
      </c>
    </row>
    <row r="490" spans="1:10" x14ac:dyDescent="0.2">
      <c r="A490" s="158" t="s">
        <v>283</v>
      </c>
      <c r="B490" s="65">
        <v>0</v>
      </c>
      <c r="C490" s="66">
        <v>0</v>
      </c>
      <c r="D490" s="65">
        <v>3</v>
      </c>
      <c r="E490" s="66">
        <v>0</v>
      </c>
      <c r="F490" s="67"/>
      <c r="G490" s="65">
        <f t="shared" si="104"/>
        <v>0</v>
      </c>
      <c r="H490" s="66">
        <f t="shared" si="105"/>
        <v>3</v>
      </c>
      <c r="I490" s="20" t="str">
        <f t="shared" si="106"/>
        <v>-</v>
      </c>
      <c r="J490" s="21" t="str">
        <f t="shared" si="107"/>
        <v>-</v>
      </c>
    </row>
    <row r="491" spans="1:10" x14ac:dyDescent="0.2">
      <c r="A491" s="158" t="s">
        <v>278</v>
      </c>
      <c r="B491" s="65">
        <v>1</v>
      </c>
      <c r="C491" s="66">
        <v>0</v>
      </c>
      <c r="D491" s="65">
        <v>1</v>
      </c>
      <c r="E491" s="66">
        <v>0</v>
      </c>
      <c r="F491" s="67"/>
      <c r="G491" s="65">
        <f t="shared" si="104"/>
        <v>1</v>
      </c>
      <c r="H491" s="66">
        <f t="shared" si="105"/>
        <v>1</v>
      </c>
      <c r="I491" s="20" t="str">
        <f t="shared" si="106"/>
        <v>-</v>
      </c>
      <c r="J491" s="21" t="str">
        <f t="shared" si="107"/>
        <v>-</v>
      </c>
    </row>
    <row r="492" spans="1:10" x14ac:dyDescent="0.2">
      <c r="A492" s="158" t="s">
        <v>501</v>
      </c>
      <c r="B492" s="65">
        <v>3</v>
      </c>
      <c r="C492" s="66">
        <v>1</v>
      </c>
      <c r="D492" s="65">
        <v>13</v>
      </c>
      <c r="E492" s="66">
        <v>4</v>
      </c>
      <c r="F492" s="67"/>
      <c r="G492" s="65">
        <f t="shared" si="104"/>
        <v>2</v>
      </c>
      <c r="H492" s="66">
        <f t="shared" si="105"/>
        <v>9</v>
      </c>
      <c r="I492" s="20">
        <f t="shared" si="106"/>
        <v>2</v>
      </c>
      <c r="J492" s="21">
        <f t="shared" si="107"/>
        <v>2.25</v>
      </c>
    </row>
    <row r="493" spans="1:10" x14ac:dyDescent="0.2">
      <c r="A493" s="158" t="s">
        <v>224</v>
      </c>
      <c r="B493" s="65">
        <v>0</v>
      </c>
      <c r="C493" s="66">
        <v>25</v>
      </c>
      <c r="D493" s="65">
        <v>0</v>
      </c>
      <c r="E493" s="66">
        <v>141</v>
      </c>
      <c r="F493" s="67"/>
      <c r="G493" s="65">
        <f t="shared" si="104"/>
        <v>-25</v>
      </c>
      <c r="H493" s="66">
        <f t="shared" si="105"/>
        <v>-141</v>
      </c>
      <c r="I493" s="20">
        <f t="shared" si="106"/>
        <v>-1</v>
      </c>
      <c r="J493" s="21">
        <f t="shared" si="107"/>
        <v>-1</v>
      </c>
    </row>
    <row r="494" spans="1:10" x14ac:dyDescent="0.2">
      <c r="A494" s="158" t="s">
        <v>376</v>
      </c>
      <c r="B494" s="65">
        <v>0</v>
      </c>
      <c r="C494" s="66">
        <v>2</v>
      </c>
      <c r="D494" s="65">
        <v>0</v>
      </c>
      <c r="E494" s="66">
        <v>7</v>
      </c>
      <c r="F494" s="67"/>
      <c r="G494" s="65">
        <f t="shared" si="104"/>
        <v>-2</v>
      </c>
      <c r="H494" s="66">
        <f t="shared" si="105"/>
        <v>-7</v>
      </c>
      <c r="I494" s="20">
        <f t="shared" si="106"/>
        <v>-1</v>
      </c>
      <c r="J494" s="21">
        <f t="shared" si="107"/>
        <v>-1</v>
      </c>
    </row>
    <row r="495" spans="1:10" x14ac:dyDescent="0.2">
      <c r="A495" s="158" t="s">
        <v>279</v>
      </c>
      <c r="B495" s="65">
        <v>4</v>
      </c>
      <c r="C495" s="66">
        <v>0</v>
      </c>
      <c r="D495" s="65">
        <v>7</v>
      </c>
      <c r="E495" s="66">
        <v>3</v>
      </c>
      <c r="F495" s="67"/>
      <c r="G495" s="65">
        <f t="shared" si="104"/>
        <v>4</v>
      </c>
      <c r="H495" s="66">
        <f t="shared" si="105"/>
        <v>4</v>
      </c>
      <c r="I495" s="20" t="str">
        <f t="shared" si="106"/>
        <v>-</v>
      </c>
      <c r="J495" s="21">
        <f t="shared" si="107"/>
        <v>1.3333333333333333</v>
      </c>
    </row>
    <row r="496" spans="1:10" x14ac:dyDescent="0.2">
      <c r="A496" s="158" t="s">
        <v>243</v>
      </c>
      <c r="B496" s="65">
        <v>2</v>
      </c>
      <c r="C496" s="66">
        <v>3</v>
      </c>
      <c r="D496" s="65">
        <v>4</v>
      </c>
      <c r="E496" s="66">
        <v>8</v>
      </c>
      <c r="F496" s="67"/>
      <c r="G496" s="65">
        <f t="shared" si="104"/>
        <v>-1</v>
      </c>
      <c r="H496" s="66">
        <f t="shared" si="105"/>
        <v>-4</v>
      </c>
      <c r="I496" s="20">
        <f t="shared" si="106"/>
        <v>-0.33333333333333331</v>
      </c>
      <c r="J496" s="21">
        <f t="shared" si="107"/>
        <v>-0.5</v>
      </c>
    </row>
    <row r="497" spans="1:10" x14ac:dyDescent="0.2">
      <c r="A497" s="158" t="s">
        <v>203</v>
      </c>
      <c r="B497" s="65">
        <v>27</v>
      </c>
      <c r="C497" s="66">
        <v>6</v>
      </c>
      <c r="D497" s="65">
        <v>103</v>
      </c>
      <c r="E497" s="66">
        <v>35</v>
      </c>
      <c r="F497" s="67"/>
      <c r="G497" s="65">
        <f t="shared" si="104"/>
        <v>21</v>
      </c>
      <c r="H497" s="66">
        <f t="shared" si="105"/>
        <v>68</v>
      </c>
      <c r="I497" s="20">
        <f t="shared" si="106"/>
        <v>3.5</v>
      </c>
      <c r="J497" s="21">
        <f t="shared" si="107"/>
        <v>1.9428571428571428</v>
      </c>
    </row>
    <row r="498" spans="1:10" x14ac:dyDescent="0.2">
      <c r="A498" s="158" t="s">
        <v>328</v>
      </c>
      <c r="B498" s="65">
        <v>29</v>
      </c>
      <c r="C498" s="66">
        <v>0</v>
      </c>
      <c r="D498" s="65">
        <v>103</v>
      </c>
      <c r="E498" s="66">
        <v>0</v>
      </c>
      <c r="F498" s="67"/>
      <c r="G498" s="65">
        <f t="shared" si="104"/>
        <v>29</v>
      </c>
      <c r="H498" s="66">
        <f t="shared" si="105"/>
        <v>103</v>
      </c>
      <c r="I498" s="20" t="str">
        <f t="shared" si="106"/>
        <v>-</v>
      </c>
      <c r="J498" s="21" t="str">
        <f t="shared" si="107"/>
        <v>-</v>
      </c>
    </row>
    <row r="499" spans="1:10" x14ac:dyDescent="0.2">
      <c r="A499" s="158" t="s">
        <v>377</v>
      </c>
      <c r="B499" s="65">
        <v>8</v>
      </c>
      <c r="C499" s="66">
        <v>12</v>
      </c>
      <c r="D499" s="65">
        <v>19</v>
      </c>
      <c r="E499" s="66">
        <v>59</v>
      </c>
      <c r="F499" s="67"/>
      <c r="G499" s="65">
        <f t="shared" si="104"/>
        <v>-4</v>
      </c>
      <c r="H499" s="66">
        <f t="shared" si="105"/>
        <v>-40</v>
      </c>
      <c r="I499" s="20">
        <f t="shared" si="106"/>
        <v>-0.33333333333333331</v>
      </c>
      <c r="J499" s="21">
        <f t="shared" si="107"/>
        <v>-0.67796610169491522</v>
      </c>
    </row>
    <row r="500" spans="1:10" x14ac:dyDescent="0.2">
      <c r="A500" s="158" t="s">
        <v>414</v>
      </c>
      <c r="B500" s="65">
        <v>57</v>
      </c>
      <c r="C500" s="66">
        <v>10</v>
      </c>
      <c r="D500" s="65">
        <v>124</v>
      </c>
      <c r="E500" s="66">
        <v>43</v>
      </c>
      <c r="F500" s="67"/>
      <c r="G500" s="65">
        <f t="shared" si="104"/>
        <v>47</v>
      </c>
      <c r="H500" s="66">
        <f t="shared" si="105"/>
        <v>81</v>
      </c>
      <c r="I500" s="20">
        <f t="shared" si="106"/>
        <v>4.7</v>
      </c>
      <c r="J500" s="21">
        <f t="shared" si="107"/>
        <v>1.8837209302325582</v>
      </c>
    </row>
    <row r="501" spans="1:10" x14ac:dyDescent="0.2">
      <c r="A501" s="158" t="s">
        <v>430</v>
      </c>
      <c r="B501" s="65">
        <v>17</v>
      </c>
      <c r="C501" s="66">
        <v>5</v>
      </c>
      <c r="D501" s="65">
        <v>34</v>
      </c>
      <c r="E501" s="66">
        <v>19</v>
      </c>
      <c r="F501" s="67"/>
      <c r="G501" s="65">
        <f t="shared" si="104"/>
        <v>12</v>
      </c>
      <c r="H501" s="66">
        <f t="shared" si="105"/>
        <v>15</v>
      </c>
      <c r="I501" s="20">
        <f t="shared" si="106"/>
        <v>2.4</v>
      </c>
      <c r="J501" s="21">
        <f t="shared" si="107"/>
        <v>0.78947368421052633</v>
      </c>
    </row>
    <row r="502" spans="1:10" x14ac:dyDescent="0.2">
      <c r="A502" s="158" t="s">
        <v>461</v>
      </c>
      <c r="B502" s="65">
        <v>5</v>
      </c>
      <c r="C502" s="66">
        <v>0</v>
      </c>
      <c r="D502" s="65">
        <v>12</v>
      </c>
      <c r="E502" s="66">
        <v>6</v>
      </c>
      <c r="F502" s="67"/>
      <c r="G502" s="65">
        <f t="shared" si="104"/>
        <v>5</v>
      </c>
      <c r="H502" s="66">
        <f t="shared" si="105"/>
        <v>6</v>
      </c>
      <c r="I502" s="20" t="str">
        <f t="shared" si="106"/>
        <v>-</v>
      </c>
      <c r="J502" s="21">
        <f t="shared" si="107"/>
        <v>1</v>
      </c>
    </row>
    <row r="503" spans="1:10" x14ac:dyDescent="0.2">
      <c r="A503" s="158" t="s">
        <v>347</v>
      </c>
      <c r="B503" s="65">
        <v>18</v>
      </c>
      <c r="C503" s="66">
        <v>0</v>
      </c>
      <c r="D503" s="65">
        <v>41</v>
      </c>
      <c r="E503" s="66">
        <v>0</v>
      </c>
      <c r="F503" s="67"/>
      <c r="G503" s="65">
        <f t="shared" si="104"/>
        <v>18</v>
      </c>
      <c r="H503" s="66">
        <f t="shared" si="105"/>
        <v>41</v>
      </c>
      <c r="I503" s="20" t="str">
        <f t="shared" si="106"/>
        <v>-</v>
      </c>
      <c r="J503" s="21" t="str">
        <f t="shared" si="107"/>
        <v>-</v>
      </c>
    </row>
    <row r="504" spans="1:10" s="160" customFormat="1" x14ac:dyDescent="0.2">
      <c r="A504" s="178" t="s">
        <v>637</v>
      </c>
      <c r="B504" s="71">
        <v>213</v>
      </c>
      <c r="C504" s="72">
        <v>85</v>
      </c>
      <c r="D504" s="71">
        <v>590</v>
      </c>
      <c r="E504" s="72">
        <v>405</v>
      </c>
      <c r="F504" s="73"/>
      <c r="G504" s="71">
        <f t="shared" si="104"/>
        <v>128</v>
      </c>
      <c r="H504" s="72">
        <f t="shared" si="105"/>
        <v>185</v>
      </c>
      <c r="I504" s="37">
        <f t="shared" si="106"/>
        <v>1.5058823529411764</v>
      </c>
      <c r="J504" s="38">
        <f t="shared" si="107"/>
        <v>0.4567901234567901</v>
      </c>
    </row>
    <row r="505" spans="1:10" x14ac:dyDescent="0.2">
      <c r="A505" s="177"/>
      <c r="B505" s="143"/>
      <c r="C505" s="144"/>
      <c r="D505" s="143"/>
      <c r="E505" s="144"/>
      <c r="F505" s="145"/>
      <c r="G505" s="143"/>
      <c r="H505" s="144"/>
      <c r="I505" s="151"/>
      <c r="J505" s="152"/>
    </row>
    <row r="506" spans="1:10" s="139" customFormat="1" x14ac:dyDescent="0.2">
      <c r="A506" s="159" t="s">
        <v>88</v>
      </c>
      <c r="B506" s="65"/>
      <c r="C506" s="66"/>
      <c r="D506" s="65"/>
      <c r="E506" s="66"/>
      <c r="F506" s="67"/>
      <c r="G506" s="65"/>
      <c r="H506" s="66"/>
      <c r="I506" s="20"/>
      <c r="J506" s="21"/>
    </row>
    <row r="507" spans="1:10" x14ac:dyDescent="0.2">
      <c r="A507" s="158" t="s">
        <v>253</v>
      </c>
      <c r="B507" s="65">
        <v>0</v>
      </c>
      <c r="C507" s="66">
        <v>0</v>
      </c>
      <c r="D507" s="65">
        <v>1</v>
      </c>
      <c r="E507" s="66">
        <v>1</v>
      </c>
      <c r="F507" s="67"/>
      <c r="G507" s="65">
        <f t="shared" ref="G507:G512" si="108">B507-C507</f>
        <v>0</v>
      </c>
      <c r="H507" s="66">
        <f t="shared" ref="H507:H512" si="109">D507-E507</f>
        <v>0</v>
      </c>
      <c r="I507" s="20" t="str">
        <f t="shared" ref="I507:I512" si="110">IF(C507=0, "-", IF(G507/C507&lt;10, G507/C507, "&gt;999%"))</f>
        <v>-</v>
      </c>
      <c r="J507" s="21">
        <f t="shared" ref="J507:J512" si="111">IF(E507=0, "-", IF(H507/E507&lt;10, H507/E507, "&gt;999%"))</f>
        <v>0</v>
      </c>
    </row>
    <row r="508" spans="1:10" x14ac:dyDescent="0.2">
      <c r="A508" s="158" t="s">
        <v>254</v>
      </c>
      <c r="B508" s="65">
        <v>0</v>
      </c>
      <c r="C508" s="66">
        <v>0</v>
      </c>
      <c r="D508" s="65">
        <v>0</v>
      </c>
      <c r="E508" s="66">
        <v>1</v>
      </c>
      <c r="F508" s="67"/>
      <c r="G508" s="65">
        <f t="shared" si="108"/>
        <v>0</v>
      </c>
      <c r="H508" s="66">
        <f t="shared" si="109"/>
        <v>-1</v>
      </c>
      <c r="I508" s="20" t="str">
        <f t="shared" si="110"/>
        <v>-</v>
      </c>
      <c r="J508" s="21">
        <f t="shared" si="111"/>
        <v>-1</v>
      </c>
    </row>
    <row r="509" spans="1:10" x14ac:dyDescent="0.2">
      <c r="A509" s="158" t="s">
        <v>356</v>
      </c>
      <c r="B509" s="65">
        <v>20</v>
      </c>
      <c r="C509" s="66">
        <v>12</v>
      </c>
      <c r="D509" s="65">
        <v>52</v>
      </c>
      <c r="E509" s="66">
        <v>27</v>
      </c>
      <c r="F509" s="67"/>
      <c r="G509" s="65">
        <f t="shared" si="108"/>
        <v>8</v>
      </c>
      <c r="H509" s="66">
        <f t="shared" si="109"/>
        <v>25</v>
      </c>
      <c r="I509" s="20">
        <f t="shared" si="110"/>
        <v>0.66666666666666663</v>
      </c>
      <c r="J509" s="21">
        <f t="shared" si="111"/>
        <v>0.92592592592592593</v>
      </c>
    </row>
    <row r="510" spans="1:10" x14ac:dyDescent="0.2">
      <c r="A510" s="158" t="s">
        <v>390</v>
      </c>
      <c r="B510" s="65">
        <v>11</v>
      </c>
      <c r="C510" s="66">
        <v>8</v>
      </c>
      <c r="D510" s="65">
        <v>23</v>
      </c>
      <c r="E510" s="66">
        <v>22</v>
      </c>
      <c r="F510" s="67"/>
      <c r="G510" s="65">
        <f t="shared" si="108"/>
        <v>3</v>
      </c>
      <c r="H510" s="66">
        <f t="shared" si="109"/>
        <v>1</v>
      </c>
      <c r="I510" s="20">
        <f t="shared" si="110"/>
        <v>0.375</v>
      </c>
      <c r="J510" s="21">
        <f t="shared" si="111"/>
        <v>4.5454545454545456E-2</v>
      </c>
    </row>
    <row r="511" spans="1:10" x14ac:dyDescent="0.2">
      <c r="A511" s="158" t="s">
        <v>431</v>
      </c>
      <c r="B511" s="65">
        <v>2</v>
      </c>
      <c r="C511" s="66">
        <v>2</v>
      </c>
      <c r="D511" s="65">
        <v>12</v>
      </c>
      <c r="E511" s="66">
        <v>7</v>
      </c>
      <c r="F511" s="67"/>
      <c r="G511" s="65">
        <f t="shared" si="108"/>
        <v>0</v>
      </c>
      <c r="H511" s="66">
        <f t="shared" si="109"/>
        <v>5</v>
      </c>
      <c r="I511" s="20">
        <f t="shared" si="110"/>
        <v>0</v>
      </c>
      <c r="J511" s="21">
        <f t="shared" si="111"/>
        <v>0.7142857142857143</v>
      </c>
    </row>
    <row r="512" spans="1:10" s="160" customFormat="1" x14ac:dyDescent="0.2">
      <c r="A512" s="178" t="s">
        <v>638</v>
      </c>
      <c r="B512" s="71">
        <v>33</v>
      </c>
      <c r="C512" s="72">
        <v>22</v>
      </c>
      <c r="D512" s="71">
        <v>88</v>
      </c>
      <c r="E512" s="72">
        <v>58</v>
      </c>
      <c r="F512" s="73"/>
      <c r="G512" s="71">
        <f t="shared" si="108"/>
        <v>11</v>
      </c>
      <c r="H512" s="72">
        <f t="shared" si="109"/>
        <v>30</v>
      </c>
      <c r="I512" s="37">
        <f t="shared" si="110"/>
        <v>0.5</v>
      </c>
      <c r="J512" s="38">
        <f t="shared" si="111"/>
        <v>0.51724137931034486</v>
      </c>
    </row>
    <row r="513" spans="1:10" x14ac:dyDescent="0.2">
      <c r="A513" s="177"/>
      <c r="B513" s="143"/>
      <c r="C513" s="144"/>
      <c r="D513" s="143"/>
      <c r="E513" s="144"/>
      <c r="F513" s="145"/>
      <c r="G513" s="143"/>
      <c r="H513" s="144"/>
      <c r="I513" s="151"/>
      <c r="J513" s="152"/>
    </row>
    <row r="514" spans="1:10" s="139" customFormat="1" x14ac:dyDescent="0.2">
      <c r="A514" s="159" t="s">
        <v>89</v>
      </c>
      <c r="B514" s="65"/>
      <c r="C514" s="66"/>
      <c r="D514" s="65"/>
      <c r="E514" s="66"/>
      <c r="F514" s="67"/>
      <c r="G514" s="65"/>
      <c r="H514" s="66"/>
      <c r="I514" s="20"/>
      <c r="J514" s="21"/>
    </row>
    <row r="515" spans="1:10" x14ac:dyDescent="0.2">
      <c r="A515" s="158" t="s">
        <v>522</v>
      </c>
      <c r="B515" s="65">
        <v>3</v>
      </c>
      <c r="C515" s="66">
        <v>10</v>
      </c>
      <c r="D515" s="65">
        <v>22</v>
      </c>
      <c r="E515" s="66">
        <v>28</v>
      </c>
      <c r="F515" s="67"/>
      <c r="G515" s="65">
        <f>B515-C515</f>
        <v>-7</v>
      </c>
      <c r="H515" s="66">
        <f>D515-E515</f>
        <v>-6</v>
      </c>
      <c r="I515" s="20">
        <f>IF(C515=0, "-", IF(G515/C515&lt;10, G515/C515, "&gt;999%"))</f>
        <v>-0.7</v>
      </c>
      <c r="J515" s="21">
        <f>IF(E515=0, "-", IF(H515/E515&lt;10, H515/E515, "&gt;999%"))</f>
        <v>-0.21428571428571427</v>
      </c>
    </row>
    <row r="516" spans="1:10" x14ac:dyDescent="0.2">
      <c r="A516" s="158" t="s">
        <v>509</v>
      </c>
      <c r="B516" s="65">
        <v>0</v>
      </c>
      <c r="C516" s="66">
        <v>0</v>
      </c>
      <c r="D516" s="65">
        <v>0</v>
      </c>
      <c r="E516" s="66">
        <v>1</v>
      </c>
      <c r="F516" s="67"/>
      <c r="G516" s="65">
        <f>B516-C516</f>
        <v>0</v>
      </c>
      <c r="H516" s="66">
        <f>D516-E516</f>
        <v>-1</v>
      </c>
      <c r="I516" s="20" t="str">
        <f>IF(C516=0, "-", IF(G516/C516&lt;10, G516/C516, "&gt;999%"))</f>
        <v>-</v>
      </c>
      <c r="J516" s="21">
        <f>IF(E516=0, "-", IF(H516/E516&lt;10, H516/E516, "&gt;999%"))</f>
        <v>-1</v>
      </c>
    </row>
    <row r="517" spans="1:10" s="160" customFormat="1" x14ac:dyDescent="0.2">
      <c r="A517" s="178" t="s">
        <v>639</v>
      </c>
      <c r="B517" s="71">
        <v>3</v>
      </c>
      <c r="C517" s="72">
        <v>10</v>
      </c>
      <c r="D517" s="71">
        <v>22</v>
      </c>
      <c r="E517" s="72">
        <v>29</v>
      </c>
      <c r="F517" s="73"/>
      <c r="G517" s="71">
        <f>B517-C517</f>
        <v>-7</v>
      </c>
      <c r="H517" s="72">
        <f>D517-E517</f>
        <v>-7</v>
      </c>
      <c r="I517" s="37">
        <f>IF(C517=0, "-", IF(G517/C517&lt;10, G517/C517, "&gt;999%"))</f>
        <v>-0.7</v>
      </c>
      <c r="J517" s="38">
        <f>IF(E517=0, "-", IF(H517/E517&lt;10, H517/E517, "&gt;999%"))</f>
        <v>-0.2413793103448276</v>
      </c>
    </row>
    <row r="518" spans="1:10" x14ac:dyDescent="0.2">
      <c r="A518" s="177"/>
      <c r="B518" s="143"/>
      <c r="C518" s="144"/>
      <c r="D518" s="143"/>
      <c r="E518" s="144"/>
      <c r="F518" s="145"/>
      <c r="G518" s="143"/>
      <c r="H518" s="144"/>
      <c r="I518" s="151"/>
      <c r="J518" s="152"/>
    </row>
    <row r="519" spans="1:10" s="139" customFormat="1" x14ac:dyDescent="0.2">
      <c r="A519" s="159" t="s">
        <v>90</v>
      </c>
      <c r="B519" s="65"/>
      <c r="C519" s="66"/>
      <c r="D519" s="65"/>
      <c r="E519" s="66"/>
      <c r="F519" s="67"/>
      <c r="G519" s="65"/>
      <c r="H519" s="66"/>
      <c r="I519" s="20"/>
      <c r="J519" s="21"/>
    </row>
    <row r="520" spans="1:10" x14ac:dyDescent="0.2">
      <c r="A520" s="158" t="s">
        <v>523</v>
      </c>
      <c r="B520" s="65">
        <v>3</v>
      </c>
      <c r="C520" s="66">
        <v>3</v>
      </c>
      <c r="D520" s="65">
        <v>7</v>
      </c>
      <c r="E520" s="66">
        <v>7</v>
      </c>
      <c r="F520" s="67"/>
      <c r="G520" s="65">
        <f>B520-C520</f>
        <v>0</v>
      </c>
      <c r="H520" s="66">
        <f>D520-E520</f>
        <v>0</v>
      </c>
      <c r="I520" s="20">
        <f>IF(C520=0, "-", IF(G520/C520&lt;10, G520/C520, "&gt;999%"))</f>
        <v>0</v>
      </c>
      <c r="J520" s="21">
        <f>IF(E520=0, "-", IF(H520/E520&lt;10, H520/E520, "&gt;999%"))</f>
        <v>0</v>
      </c>
    </row>
    <row r="521" spans="1:10" s="160" customFormat="1" x14ac:dyDescent="0.2">
      <c r="A521" s="165" t="s">
        <v>640</v>
      </c>
      <c r="B521" s="166">
        <v>3</v>
      </c>
      <c r="C521" s="167">
        <v>3</v>
      </c>
      <c r="D521" s="166">
        <v>7</v>
      </c>
      <c r="E521" s="167">
        <v>7</v>
      </c>
      <c r="F521" s="168"/>
      <c r="G521" s="166">
        <f>B521-C521</f>
        <v>0</v>
      </c>
      <c r="H521" s="167">
        <f>D521-E521</f>
        <v>0</v>
      </c>
      <c r="I521" s="169">
        <f>IF(C521=0, "-", IF(G521/C521&lt;10, G521/C521, "&gt;999%"))</f>
        <v>0</v>
      </c>
      <c r="J521" s="170">
        <f>IF(E521=0, "-", IF(H521/E521&lt;10, H521/E521, "&gt;999%"))</f>
        <v>0</v>
      </c>
    </row>
    <row r="522" spans="1:10" x14ac:dyDescent="0.2">
      <c r="A522" s="171"/>
      <c r="B522" s="172"/>
      <c r="C522" s="173"/>
      <c r="D522" s="172"/>
      <c r="E522" s="173"/>
      <c r="F522" s="174"/>
      <c r="G522" s="172"/>
      <c r="H522" s="173"/>
      <c r="I522" s="175"/>
      <c r="J522" s="176"/>
    </row>
    <row r="523" spans="1:10" x14ac:dyDescent="0.2">
      <c r="A523" s="27" t="s">
        <v>16</v>
      </c>
      <c r="B523" s="71">
        <f>SUM(B7:B522)/2</f>
        <v>6389</v>
      </c>
      <c r="C523" s="77">
        <f>SUM(C7:C522)/2</f>
        <v>4991</v>
      </c>
      <c r="D523" s="71">
        <f>SUM(D7:D522)/2</f>
        <v>17010</v>
      </c>
      <c r="E523" s="77">
        <f>SUM(E7:E522)/2</f>
        <v>14607</v>
      </c>
      <c r="F523" s="73"/>
      <c r="G523" s="71">
        <f>B523-C523</f>
        <v>1398</v>
      </c>
      <c r="H523" s="72">
        <f>D523-E523</f>
        <v>2403</v>
      </c>
      <c r="I523" s="37">
        <f>IF(C523=0, 0, G523/C523)</f>
        <v>0.28010418753756761</v>
      </c>
      <c r="J523" s="38">
        <f>IF(E523=0, 0, H523/E523)</f>
        <v>0.16451016635859519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9" manualBreakCount="9">
    <brk id="66" max="16383" man="1"/>
    <brk id="121" max="16383" man="1"/>
    <brk id="179" max="16383" man="1"/>
    <brk id="236" max="16383" man="1"/>
    <brk id="285" max="16383" man="1"/>
    <brk id="345" max="16383" man="1"/>
    <brk id="400" max="16383" man="1"/>
    <brk id="453" max="16383" man="1"/>
    <brk id="51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2.75" x14ac:dyDescent="0.2"/>
  <cols>
    <col min="1" max="1" width="19.7109375" customWidth="1"/>
    <col min="6" max="6" width="1.7109375" customWidth="1"/>
  </cols>
  <sheetData>
    <row r="1" spans="1:10" s="52" customFormat="1" ht="20.25" x14ac:dyDescent="0.3">
      <c r="A1" s="4" t="s">
        <v>10</v>
      </c>
      <c r="B1" s="198" t="s">
        <v>11</v>
      </c>
      <c r="C1" s="199"/>
      <c r="D1" s="199"/>
      <c r="E1" s="199"/>
      <c r="F1" s="199"/>
      <c r="G1" s="199"/>
      <c r="H1" s="199"/>
      <c r="I1" s="199"/>
      <c r="J1" s="199"/>
    </row>
    <row r="2" spans="1:10" s="52" customFormat="1" ht="20.25" x14ac:dyDescent="0.3">
      <c r="A2" s="4" t="s">
        <v>102</v>
      </c>
      <c r="B2" s="202" t="s">
        <v>92</v>
      </c>
      <c r="C2" s="203"/>
      <c r="D2" s="203"/>
      <c r="E2" s="203"/>
      <c r="F2" s="203"/>
      <c r="G2" s="203"/>
      <c r="H2" s="203"/>
      <c r="I2" s="203"/>
      <c r="J2" s="203"/>
    </row>
    <row r="3" spans="1:10" ht="12.75" customHeight="1" x14ac:dyDescent="0.3">
      <c r="A3" s="4"/>
      <c r="B3" s="25"/>
      <c r="C3" s="26"/>
      <c r="D3" s="26"/>
      <c r="E3" s="26"/>
      <c r="F3" s="26"/>
      <c r="G3" s="26"/>
      <c r="H3" s="26"/>
      <c r="I3" s="26"/>
      <c r="J3" s="26"/>
    </row>
    <row r="4" spans="1:10" x14ac:dyDescent="0.2">
      <c r="E4" s="201" t="s">
        <v>7</v>
      </c>
      <c r="F4" s="201"/>
      <c r="G4" s="201"/>
    </row>
    <row r="5" spans="1:10" x14ac:dyDescent="0.2">
      <c r="A5" s="3"/>
      <c r="B5" s="196" t="s">
        <v>1</v>
      </c>
      <c r="C5" s="197"/>
      <c r="D5" s="196" t="s">
        <v>2</v>
      </c>
      <c r="E5" s="197"/>
      <c r="F5" s="59"/>
      <c r="G5" s="196" t="s">
        <v>3</v>
      </c>
      <c r="H5" s="200"/>
      <c r="I5" s="200"/>
      <c r="J5" s="197"/>
    </row>
    <row r="6" spans="1:10" x14ac:dyDescent="0.2">
      <c r="A6" s="27"/>
      <c r="B6" s="57">
        <f>VALUE(RIGHT(B2, 4))</f>
        <v>2021</v>
      </c>
      <c r="C6" s="58">
        <f>B6-1</f>
        <v>2020</v>
      </c>
      <c r="D6" s="57">
        <f>B6</f>
        <v>2021</v>
      </c>
      <c r="E6" s="58">
        <f>C6</f>
        <v>2020</v>
      </c>
      <c r="F6" s="64"/>
      <c r="G6" s="57" t="s">
        <v>4</v>
      </c>
      <c r="H6" s="58" t="s">
        <v>2</v>
      </c>
      <c r="I6" s="57" t="s">
        <v>4</v>
      </c>
      <c r="J6" s="58" t="s">
        <v>2</v>
      </c>
    </row>
    <row r="7" spans="1:10" x14ac:dyDescent="0.2">
      <c r="A7" s="7" t="s">
        <v>103</v>
      </c>
      <c r="B7" s="65">
        <v>1339</v>
      </c>
      <c r="C7" s="66">
        <v>1165</v>
      </c>
      <c r="D7" s="65">
        <v>3638</v>
      </c>
      <c r="E7" s="66">
        <v>3735</v>
      </c>
      <c r="F7" s="67"/>
      <c r="G7" s="65">
        <f>B7-C7</f>
        <v>174</v>
      </c>
      <c r="H7" s="66">
        <f>D7-E7</f>
        <v>-97</v>
      </c>
      <c r="I7" s="28">
        <f>IF(C7=0, "-", IF(G7/C7&lt;10, G7/C7*100, "&gt;999"))</f>
        <v>14.935622317596566</v>
      </c>
      <c r="J7" s="29">
        <f>IF(E7=0, "-", IF(H7/E7&lt;10, H7/E7*100, "&gt;999"))</f>
        <v>-2.597054886211513</v>
      </c>
    </row>
    <row r="8" spans="1:10" x14ac:dyDescent="0.2">
      <c r="A8" s="7" t="s">
        <v>112</v>
      </c>
      <c r="B8" s="65">
        <v>3466</v>
      </c>
      <c r="C8" s="66">
        <v>2556</v>
      </c>
      <c r="D8" s="65">
        <v>8998</v>
      </c>
      <c r="E8" s="66">
        <v>7351</v>
      </c>
      <c r="F8" s="67"/>
      <c r="G8" s="65">
        <f>B8-C8</f>
        <v>910</v>
      </c>
      <c r="H8" s="66">
        <f>D8-E8</f>
        <v>1647</v>
      </c>
      <c r="I8" s="28">
        <f>IF(C8=0, "-", IF(G8/C8&lt;10, G8/C8*100, "&gt;999"))</f>
        <v>35.602503912363062</v>
      </c>
      <c r="J8" s="29">
        <f>IF(E8=0, "-", IF(H8/E8&lt;10, H8/E8*100, "&gt;999"))</f>
        <v>22.405114950346892</v>
      </c>
    </row>
    <row r="9" spans="1:10" x14ac:dyDescent="0.2">
      <c r="A9" s="7" t="s">
        <v>118</v>
      </c>
      <c r="B9" s="65">
        <v>1356</v>
      </c>
      <c r="C9" s="66">
        <v>1100</v>
      </c>
      <c r="D9" s="65">
        <v>3802</v>
      </c>
      <c r="E9" s="66">
        <v>3087</v>
      </c>
      <c r="F9" s="67"/>
      <c r="G9" s="65">
        <f>B9-C9</f>
        <v>256</v>
      </c>
      <c r="H9" s="66">
        <f>D9-E9</f>
        <v>715</v>
      </c>
      <c r="I9" s="28">
        <f>IF(C9=0, "-", IF(G9/C9&lt;10, G9/C9*100, "&gt;999"))</f>
        <v>23.272727272727273</v>
      </c>
      <c r="J9" s="29">
        <f>IF(E9=0, "-", IF(H9/E9&lt;10, H9/E9*100, "&gt;999"))</f>
        <v>23.161645610625204</v>
      </c>
    </row>
    <row r="10" spans="1:10" x14ac:dyDescent="0.2">
      <c r="A10" s="7" t="s">
        <v>119</v>
      </c>
      <c r="B10" s="65">
        <v>228</v>
      </c>
      <c r="C10" s="66">
        <v>170</v>
      </c>
      <c r="D10" s="65">
        <v>572</v>
      </c>
      <c r="E10" s="66">
        <v>434</v>
      </c>
      <c r="F10" s="67"/>
      <c r="G10" s="65">
        <f>B10-C10</f>
        <v>58</v>
      </c>
      <c r="H10" s="66">
        <f>D10-E10</f>
        <v>138</v>
      </c>
      <c r="I10" s="28">
        <f>IF(C10=0, "-", IF(G10/C10&lt;10, G10/C10*100, "&gt;999"))</f>
        <v>34.117647058823529</v>
      </c>
      <c r="J10" s="29">
        <f>IF(E10=0, "-", IF(H10/E10&lt;10, H10/E10*100, "&gt;999"))</f>
        <v>31.797235023041477</v>
      </c>
    </row>
    <row r="11" spans="1:10" s="43" customFormat="1" x14ac:dyDescent="0.2">
      <c r="A11" s="27" t="s">
        <v>0</v>
      </c>
      <c r="B11" s="71">
        <f>SUM(B7:B10)</f>
        <v>6389</v>
      </c>
      <c r="C11" s="72">
        <f>SUM(C7:C10)</f>
        <v>4991</v>
      </c>
      <c r="D11" s="71">
        <f>SUM(D7:D10)</f>
        <v>17010</v>
      </c>
      <c r="E11" s="72">
        <f>SUM(E7:E10)</f>
        <v>14607</v>
      </c>
      <c r="F11" s="73"/>
      <c r="G11" s="71">
        <f>B11-C11</f>
        <v>1398</v>
      </c>
      <c r="H11" s="72">
        <f>D11-E11</f>
        <v>2403</v>
      </c>
      <c r="I11" s="44">
        <f>IF(C11=0, 0, G11/C11*100)</f>
        <v>28.01041875375676</v>
      </c>
      <c r="J11" s="45">
        <f>IF(E11=0, 0, H11/E11*100)</f>
        <v>16.451016635859521</v>
      </c>
    </row>
    <row r="13" spans="1:10" x14ac:dyDescent="0.2">
      <c r="A13" s="3"/>
      <c r="B13" s="196" t="s">
        <v>1</v>
      </c>
      <c r="C13" s="197"/>
      <c r="D13" s="196" t="s">
        <v>2</v>
      </c>
      <c r="E13" s="197"/>
      <c r="F13" s="59"/>
      <c r="G13" s="196" t="s">
        <v>3</v>
      </c>
      <c r="H13" s="200"/>
      <c r="I13" s="200"/>
      <c r="J13" s="197"/>
    </row>
    <row r="14" spans="1:10" x14ac:dyDescent="0.2">
      <c r="A14" s="7" t="s">
        <v>104</v>
      </c>
      <c r="B14" s="65">
        <v>44</v>
      </c>
      <c r="C14" s="66">
        <v>34</v>
      </c>
      <c r="D14" s="65">
        <v>145</v>
      </c>
      <c r="E14" s="66">
        <v>106</v>
      </c>
      <c r="F14" s="67"/>
      <c r="G14" s="65">
        <f t="shared" ref="G14:G34" si="0">B14-C14</f>
        <v>10</v>
      </c>
      <c r="H14" s="66">
        <f t="shared" ref="H14:H34" si="1">D14-E14</f>
        <v>39</v>
      </c>
      <c r="I14" s="28">
        <f t="shared" ref="I14:I33" si="2">IF(C14=0, "-", IF(G14/C14&lt;10, G14/C14*100, "&gt;999"))</f>
        <v>29.411764705882355</v>
      </c>
      <c r="J14" s="29">
        <f t="shared" ref="J14:J33" si="3">IF(E14=0, "-", IF(H14/E14&lt;10, H14/E14*100, "&gt;999"))</f>
        <v>36.79245283018868</v>
      </c>
    </row>
    <row r="15" spans="1:10" x14ac:dyDescent="0.2">
      <c r="A15" s="7" t="s">
        <v>105</v>
      </c>
      <c r="B15" s="65">
        <v>286</v>
      </c>
      <c r="C15" s="66">
        <v>230</v>
      </c>
      <c r="D15" s="65">
        <v>922</v>
      </c>
      <c r="E15" s="66">
        <v>786</v>
      </c>
      <c r="F15" s="67"/>
      <c r="G15" s="65">
        <f t="shared" si="0"/>
        <v>56</v>
      </c>
      <c r="H15" s="66">
        <f t="shared" si="1"/>
        <v>136</v>
      </c>
      <c r="I15" s="28">
        <f t="shared" si="2"/>
        <v>24.347826086956523</v>
      </c>
      <c r="J15" s="29">
        <f t="shared" si="3"/>
        <v>17.302798982188293</v>
      </c>
    </row>
    <row r="16" spans="1:10" x14ac:dyDescent="0.2">
      <c r="A16" s="7" t="s">
        <v>106</v>
      </c>
      <c r="B16" s="65">
        <v>656</v>
      </c>
      <c r="C16" s="66">
        <v>586</v>
      </c>
      <c r="D16" s="65">
        <v>1709</v>
      </c>
      <c r="E16" s="66">
        <v>1900</v>
      </c>
      <c r="F16" s="67"/>
      <c r="G16" s="65">
        <f t="shared" si="0"/>
        <v>70</v>
      </c>
      <c r="H16" s="66">
        <f t="shared" si="1"/>
        <v>-191</v>
      </c>
      <c r="I16" s="28">
        <f t="shared" si="2"/>
        <v>11.945392491467576</v>
      </c>
      <c r="J16" s="29">
        <f t="shared" si="3"/>
        <v>-10.052631578947368</v>
      </c>
    </row>
    <row r="17" spans="1:10" x14ac:dyDescent="0.2">
      <c r="A17" s="7" t="s">
        <v>107</v>
      </c>
      <c r="B17" s="65">
        <v>208</v>
      </c>
      <c r="C17" s="66">
        <v>199</v>
      </c>
      <c r="D17" s="65">
        <v>479</v>
      </c>
      <c r="E17" s="66">
        <v>566</v>
      </c>
      <c r="F17" s="67"/>
      <c r="G17" s="65">
        <f t="shared" si="0"/>
        <v>9</v>
      </c>
      <c r="H17" s="66">
        <f t="shared" si="1"/>
        <v>-87</v>
      </c>
      <c r="I17" s="28">
        <f t="shared" si="2"/>
        <v>4.5226130653266337</v>
      </c>
      <c r="J17" s="29">
        <f t="shared" si="3"/>
        <v>-15.371024734982333</v>
      </c>
    </row>
    <row r="18" spans="1:10" x14ac:dyDescent="0.2">
      <c r="A18" s="7" t="s">
        <v>108</v>
      </c>
      <c r="B18" s="65">
        <v>36</v>
      </c>
      <c r="C18" s="66">
        <v>29</v>
      </c>
      <c r="D18" s="65">
        <v>80</v>
      </c>
      <c r="E18" s="66">
        <v>101</v>
      </c>
      <c r="F18" s="67"/>
      <c r="G18" s="65">
        <f t="shared" si="0"/>
        <v>7</v>
      </c>
      <c r="H18" s="66">
        <f t="shared" si="1"/>
        <v>-21</v>
      </c>
      <c r="I18" s="28">
        <f t="shared" si="2"/>
        <v>24.137931034482758</v>
      </c>
      <c r="J18" s="29">
        <f t="shared" si="3"/>
        <v>-20.792079207920793</v>
      </c>
    </row>
    <row r="19" spans="1:10" x14ac:dyDescent="0.2">
      <c r="A19" s="7" t="s">
        <v>109</v>
      </c>
      <c r="B19" s="65">
        <v>5</v>
      </c>
      <c r="C19" s="66">
        <v>1</v>
      </c>
      <c r="D19" s="65">
        <v>11</v>
      </c>
      <c r="E19" s="66">
        <v>9</v>
      </c>
      <c r="F19" s="67"/>
      <c r="G19" s="65">
        <f t="shared" si="0"/>
        <v>4</v>
      </c>
      <c r="H19" s="66">
        <f t="shared" si="1"/>
        <v>2</v>
      </c>
      <c r="I19" s="28">
        <f t="shared" si="2"/>
        <v>400</v>
      </c>
      <c r="J19" s="29">
        <f t="shared" si="3"/>
        <v>22.222222222222221</v>
      </c>
    </row>
    <row r="20" spans="1:10" x14ac:dyDescent="0.2">
      <c r="A20" s="7" t="s">
        <v>110</v>
      </c>
      <c r="B20" s="65">
        <v>56</v>
      </c>
      <c r="C20" s="66">
        <v>33</v>
      </c>
      <c r="D20" s="65">
        <v>152</v>
      </c>
      <c r="E20" s="66">
        <v>104</v>
      </c>
      <c r="F20" s="67"/>
      <c r="G20" s="65">
        <f t="shared" si="0"/>
        <v>23</v>
      </c>
      <c r="H20" s="66">
        <f t="shared" si="1"/>
        <v>48</v>
      </c>
      <c r="I20" s="28">
        <f t="shared" si="2"/>
        <v>69.696969696969703</v>
      </c>
      <c r="J20" s="29">
        <f t="shared" si="3"/>
        <v>46.153846153846153</v>
      </c>
    </row>
    <row r="21" spans="1:10" x14ac:dyDescent="0.2">
      <c r="A21" s="7" t="s">
        <v>111</v>
      </c>
      <c r="B21" s="65">
        <v>48</v>
      </c>
      <c r="C21" s="66">
        <v>53</v>
      </c>
      <c r="D21" s="65">
        <v>140</v>
      </c>
      <c r="E21" s="66">
        <v>163</v>
      </c>
      <c r="F21" s="67"/>
      <c r="G21" s="65">
        <f t="shared" si="0"/>
        <v>-5</v>
      </c>
      <c r="H21" s="66">
        <f t="shared" si="1"/>
        <v>-23</v>
      </c>
      <c r="I21" s="28">
        <f t="shared" si="2"/>
        <v>-9.433962264150944</v>
      </c>
      <c r="J21" s="29">
        <f t="shared" si="3"/>
        <v>-14.110429447852759</v>
      </c>
    </row>
    <row r="22" spans="1:10" x14ac:dyDescent="0.2">
      <c r="A22" s="142" t="s">
        <v>113</v>
      </c>
      <c r="B22" s="143">
        <v>384</v>
      </c>
      <c r="C22" s="144">
        <v>175</v>
      </c>
      <c r="D22" s="143">
        <v>952</v>
      </c>
      <c r="E22" s="144">
        <v>507</v>
      </c>
      <c r="F22" s="145"/>
      <c r="G22" s="143">
        <f t="shared" si="0"/>
        <v>209</v>
      </c>
      <c r="H22" s="144">
        <f t="shared" si="1"/>
        <v>445</v>
      </c>
      <c r="I22" s="146">
        <f t="shared" si="2"/>
        <v>119.42857142857144</v>
      </c>
      <c r="J22" s="147">
        <f t="shared" si="3"/>
        <v>87.77120315581854</v>
      </c>
    </row>
    <row r="23" spans="1:10" x14ac:dyDescent="0.2">
      <c r="A23" s="7" t="s">
        <v>114</v>
      </c>
      <c r="B23" s="65">
        <v>950</v>
      </c>
      <c r="C23" s="66">
        <v>746</v>
      </c>
      <c r="D23" s="65">
        <v>2550</v>
      </c>
      <c r="E23" s="66">
        <v>2017</v>
      </c>
      <c r="F23" s="67"/>
      <c r="G23" s="65">
        <f t="shared" si="0"/>
        <v>204</v>
      </c>
      <c r="H23" s="66">
        <f t="shared" si="1"/>
        <v>533</v>
      </c>
      <c r="I23" s="28">
        <f t="shared" si="2"/>
        <v>27.34584450402145</v>
      </c>
      <c r="J23" s="29">
        <f t="shared" si="3"/>
        <v>26.425384234010906</v>
      </c>
    </row>
    <row r="24" spans="1:10" x14ac:dyDescent="0.2">
      <c r="A24" s="7" t="s">
        <v>115</v>
      </c>
      <c r="B24" s="65">
        <v>1151</v>
      </c>
      <c r="C24" s="66">
        <v>983</v>
      </c>
      <c r="D24" s="65">
        <v>3062</v>
      </c>
      <c r="E24" s="66">
        <v>2800</v>
      </c>
      <c r="F24" s="67"/>
      <c r="G24" s="65">
        <f t="shared" si="0"/>
        <v>168</v>
      </c>
      <c r="H24" s="66">
        <f t="shared" si="1"/>
        <v>262</v>
      </c>
      <c r="I24" s="28">
        <f t="shared" si="2"/>
        <v>17.090539165818921</v>
      </c>
      <c r="J24" s="29">
        <f t="shared" si="3"/>
        <v>9.3571428571428577</v>
      </c>
    </row>
    <row r="25" spans="1:10" x14ac:dyDescent="0.2">
      <c r="A25" s="7" t="s">
        <v>116</v>
      </c>
      <c r="B25" s="65">
        <v>763</v>
      </c>
      <c r="C25" s="66">
        <v>546</v>
      </c>
      <c r="D25" s="65">
        <v>1968</v>
      </c>
      <c r="E25" s="66">
        <v>1741</v>
      </c>
      <c r="F25" s="67"/>
      <c r="G25" s="65">
        <f t="shared" si="0"/>
        <v>217</v>
      </c>
      <c r="H25" s="66">
        <f t="shared" si="1"/>
        <v>227</v>
      </c>
      <c r="I25" s="28">
        <f t="shared" si="2"/>
        <v>39.743589743589745</v>
      </c>
      <c r="J25" s="29">
        <f t="shared" si="3"/>
        <v>13.038483630097645</v>
      </c>
    </row>
    <row r="26" spans="1:10" x14ac:dyDescent="0.2">
      <c r="A26" s="7" t="s">
        <v>117</v>
      </c>
      <c r="B26" s="65">
        <v>218</v>
      </c>
      <c r="C26" s="66">
        <v>106</v>
      </c>
      <c r="D26" s="65">
        <v>466</v>
      </c>
      <c r="E26" s="66">
        <v>286</v>
      </c>
      <c r="F26" s="67"/>
      <c r="G26" s="65">
        <f t="shared" si="0"/>
        <v>112</v>
      </c>
      <c r="H26" s="66">
        <f t="shared" si="1"/>
        <v>180</v>
      </c>
      <c r="I26" s="28">
        <f t="shared" si="2"/>
        <v>105.66037735849056</v>
      </c>
      <c r="J26" s="29">
        <f t="shared" si="3"/>
        <v>62.93706293706294</v>
      </c>
    </row>
    <row r="27" spans="1:10" x14ac:dyDescent="0.2">
      <c r="A27" s="142" t="s">
        <v>120</v>
      </c>
      <c r="B27" s="143">
        <v>17</v>
      </c>
      <c r="C27" s="144">
        <v>18</v>
      </c>
      <c r="D27" s="143">
        <v>43</v>
      </c>
      <c r="E27" s="144">
        <v>47</v>
      </c>
      <c r="F27" s="145"/>
      <c r="G27" s="143">
        <f t="shared" si="0"/>
        <v>-1</v>
      </c>
      <c r="H27" s="144">
        <f t="shared" si="1"/>
        <v>-4</v>
      </c>
      <c r="I27" s="146">
        <f t="shared" si="2"/>
        <v>-5.5555555555555554</v>
      </c>
      <c r="J27" s="147">
        <f t="shared" si="3"/>
        <v>-8.5106382978723403</v>
      </c>
    </row>
    <row r="28" spans="1:10" x14ac:dyDescent="0.2">
      <c r="A28" s="7" t="s">
        <v>121</v>
      </c>
      <c r="B28" s="65">
        <v>1</v>
      </c>
      <c r="C28" s="66">
        <v>1</v>
      </c>
      <c r="D28" s="65">
        <v>2</v>
      </c>
      <c r="E28" s="66">
        <v>2</v>
      </c>
      <c r="F28" s="67"/>
      <c r="G28" s="65">
        <f t="shared" si="0"/>
        <v>0</v>
      </c>
      <c r="H28" s="66">
        <f t="shared" si="1"/>
        <v>0</v>
      </c>
      <c r="I28" s="28">
        <f t="shared" si="2"/>
        <v>0</v>
      </c>
      <c r="J28" s="29">
        <f t="shared" si="3"/>
        <v>0</v>
      </c>
    </row>
    <row r="29" spans="1:10" x14ac:dyDescent="0.2">
      <c r="A29" s="7" t="s">
        <v>122</v>
      </c>
      <c r="B29" s="65">
        <v>6</v>
      </c>
      <c r="C29" s="66">
        <v>7</v>
      </c>
      <c r="D29" s="65">
        <v>23</v>
      </c>
      <c r="E29" s="66">
        <v>18</v>
      </c>
      <c r="F29" s="67"/>
      <c r="G29" s="65">
        <f t="shared" si="0"/>
        <v>-1</v>
      </c>
      <c r="H29" s="66">
        <f t="shared" si="1"/>
        <v>5</v>
      </c>
      <c r="I29" s="28">
        <f t="shared" si="2"/>
        <v>-14.285714285714285</v>
      </c>
      <c r="J29" s="29">
        <f t="shared" si="3"/>
        <v>27.777777777777779</v>
      </c>
    </row>
    <row r="30" spans="1:10" x14ac:dyDescent="0.2">
      <c r="A30" s="7" t="s">
        <v>123</v>
      </c>
      <c r="B30" s="65">
        <v>160</v>
      </c>
      <c r="C30" s="66">
        <v>63</v>
      </c>
      <c r="D30" s="65">
        <v>450</v>
      </c>
      <c r="E30" s="66">
        <v>236</v>
      </c>
      <c r="F30" s="67"/>
      <c r="G30" s="65">
        <f t="shared" si="0"/>
        <v>97</v>
      </c>
      <c r="H30" s="66">
        <f t="shared" si="1"/>
        <v>214</v>
      </c>
      <c r="I30" s="28">
        <f t="shared" si="2"/>
        <v>153.96825396825398</v>
      </c>
      <c r="J30" s="29">
        <f t="shared" si="3"/>
        <v>90.677966101694921</v>
      </c>
    </row>
    <row r="31" spans="1:10" x14ac:dyDescent="0.2">
      <c r="A31" s="7" t="s">
        <v>124</v>
      </c>
      <c r="B31" s="65">
        <v>156</v>
      </c>
      <c r="C31" s="66">
        <v>126</v>
      </c>
      <c r="D31" s="65">
        <v>415</v>
      </c>
      <c r="E31" s="66">
        <v>309</v>
      </c>
      <c r="F31" s="67"/>
      <c r="G31" s="65">
        <f t="shared" si="0"/>
        <v>30</v>
      </c>
      <c r="H31" s="66">
        <f t="shared" si="1"/>
        <v>106</v>
      </c>
      <c r="I31" s="28">
        <f t="shared" si="2"/>
        <v>23.809523809523807</v>
      </c>
      <c r="J31" s="29">
        <f t="shared" si="3"/>
        <v>34.3042071197411</v>
      </c>
    </row>
    <row r="32" spans="1:10" x14ac:dyDescent="0.2">
      <c r="A32" s="7" t="s">
        <v>125</v>
      </c>
      <c r="B32" s="65">
        <v>1016</v>
      </c>
      <c r="C32" s="66">
        <v>885</v>
      </c>
      <c r="D32" s="65">
        <v>2869</v>
      </c>
      <c r="E32" s="66">
        <v>2475</v>
      </c>
      <c r="F32" s="67"/>
      <c r="G32" s="65">
        <f t="shared" si="0"/>
        <v>131</v>
      </c>
      <c r="H32" s="66">
        <f t="shared" si="1"/>
        <v>394</v>
      </c>
      <c r="I32" s="28">
        <f t="shared" si="2"/>
        <v>14.802259887005651</v>
      </c>
      <c r="J32" s="29">
        <f t="shared" si="3"/>
        <v>15.919191919191919</v>
      </c>
    </row>
    <row r="33" spans="1:10" x14ac:dyDescent="0.2">
      <c r="A33" s="142" t="s">
        <v>119</v>
      </c>
      <c r="B33" s="143">
        <v>228</v>
      </c>
      <c r="C33" s="144">
        <v>170</v>
      </c>
      <c r="D33" s="143">
        <v>572</v>
      </c>
      <c r="E33" s="144">
        <v>434</v>
      </c>
      <c r="F33" s="145"/>
      <c r="G33" s="143">
        <f t="shared" si="0"/>
        <v>58</v>
      </c>
      <c r="H33" s="144">
        <f t="shared" si="1"/>
        <v>138</v>
      </c>
      <c r="I33" s="146">
        <f t="shared" si="2"/>
        <v>34.117647058823529</v>
      </c>
      <c r="J33" s="147">
        <f t="shared" si="3"/>
        <v>31.797235023041477</v>
      </c>
    </row>
    <row r="34" spans="1:10" s="43" customFormat="1" x14ac:dyDescent="0.2">
      <c r="A34" s="27" t="s">
        <v>0</v>
      </c>
      <c r="B34" s="71">
        <f>SUM(B14:B33)</f>
        <v>6389</v>
      </c>
      <c r="C34" s="72">
        <f>SUM(C14:C33)</f>
        <v>4991</v>
      </c>
      <c r="D34" s="71">
        <f>SUM(D14:D33)</f>
        <v>17010</v>
      </c>
      <c r="E34" s="72">
        <f>SUM(E14:E33)</f>
        <v>14607</v>
      </c>
      <c r="F34" s="73"/>
      <c r="G34" s="71">
        <f t="shared" si="0"/>
        <v>1398</v>
      </c>
      <c r="H34" s="72">
        <f t="shared" si="1"/>
        <v>2403</v>
      </c>
      <c r="I34" s="44">
        <f>IF(C34=0, 0, G34/C34*100)</f>
        <v>28.01041875375676</v>
      </c>
      <c r="J34" s="45">
        <f>IF(E34=0, 0, H34/E34*100)</f>
        <v>16.451016635859521</v>
      </c>
    </row>
    <row r="36" spans="1:10" x14ac:dyDescent="0.2">
      <c r="E36" s="201" t="s">
        <v>8</v>
      </c>
      <c r="F36" s="201"/>
      <c r="G36" s="201"/>
    </row>
    <row r="37" spans="1:10" x14ac:dyDescent="0.2">
      <c r="A37" s="3"/>
      <c r="B37" s="196" t="s">
        <v>1</v>
      </c>
      <c r="C37" s="197"/>
      <c r="D37" s="196" t="s">
        <v>2</v>
      </c>
      <c r="E37" s="197"/>
      <c r="F37" s="59"/>
      <c r="G37" s="196" t="s">
        <v>9</v>
      </c>
      <c r="H37" s="197"/>
    </row>
    <row r="38" spans="1:10" x14ac:dyDescent="0.2">
      <c r="A38" s="27"/>
      <c r="B38" s="57">
        <f>B6</f>
        <v>2021</v>
      </c>
      <c r="C38" s="58">
        <f>C6</f>
        <v>2020</v>
      </c>
      <c r="D38" s="57">
        <f>D6</f>
        <v>2021</v>
      </c>
      <c r="E38" s="58">
        <f>E6</f>
        <v>2020</v>
      </c>
      <c r="F38" s="64"/>
      <c r="G38" s="57" t="s">
        <v>4</v>
      </c>
      <c r="H38" s="58" t="s">
        <v>2</v>
      </c>
    </row>
    <row r="39" spans="1:10" x14ac:dyDescent="0.2">
      <c r="A39" s="7" t="s">
        <v>103</v>
      </c>
      <c r="B39" s="30">
        <f>$B$7/$B$11*100</f>
        <v>20.957896384410706</v>
      </c>
      <c r="C39" s="31">
        <f>$C$7/$C$11*100</f>
        <v>23.342015628130635</v>
      </c>
      <c r="D39" s="30">
        <f>$D$7/$D$11*100</f>
        <v>21.387419165196945</v>
      </c>
      <c r="E39" s="31">
        <f>$E$7/$E$11*100</f>
        <v>25.56993222427603</v>
      </c>
      <c r="F39" s="32"/>
      <c r="G39" s="30">
        <f>B39-C39</f>
        <v>-2.3841192437199297</v>
      </c>
      <c r="H39" s="31">
        <f>D39-E39</f>
        <v>-4.1825130590790849</v>
      </c>
    </row>
    <row r="40" spans="1:10" x14ac:dyDescent="0.2">
      <c r="A40" s="7" t="s">
        <v>112</v>
      </c>
      <c r="B40" s="30">
        <f>$B$8/$B$11*100</f>
        <v>54.249491313194554</v>
      </c>
      <c r="C40" s="31">
        <f>$C$8/$C$11*100</f>
        <v>51.212181927469445</v>
      </c>
      <c r="D40" s="30">
        <f>$D$8/$D$11*100</f>
        <v>52.898295120517346</v>
      </c>
      <c r="E40" s="31">
        <f>$E$8/$E$11*100</f>
        <v>50.325186554391735</v>
      </c>
      <c r="F40" s="32"/>
      <c r="G40" s="30">
        <f>B40-C40</f>
        <v>3.0373093857251092</v>
      </c>
      <c r="H40" s="31">
        <f>D40-E40</f>
        <v>2.5731085661256117</v>
      </c>
    </row>
    <row r="41" spans="1:10" x14ac:dyDescent="0.2">
      <c r="A41" s="7" t="s">
        <v>118</v>
      </c>
      <c r="B41" s="30">
        <f>$B$9/$B$11*100</f>
        <v>21.223978713413679</v>
      </c>
      <c r="C41" s="31">
        <f>$C$9/$C$11*100</f>
        <v>22.039671408535362</v>
      </c>
      <c r="D41" s="30">
        <f>$D$9/$D$11*100</f>
        <v>22.351557907113463</v>
      </c>
      <c r="E41" s="31">
        <f>$E$9/$E$11*100</f>
        <v>21.13370301910043</v>
      </c>
      <c r="F41" s="32"/>
      <c r="G41" s="30">
        <f>B41-C41</f>
        <v>-0.81569269512168319</v>
      </c>
      <c r="H41" s="31">
        <f>D41-E41</f>
        <v>1.2178548880130329</v>
      </c>
    </row>
    <row r="42" spans="1:10" x14ac:dyDescent="0.2">
      <c r="A42" s="7" t="s">
        <v>119</v>
      </c>
      <c r="B42" s="30">
        <f>$B$10/$B$11*100</f>
        <v>3.5686335889810614</v>
      </c>
      <c r="C42" s="31">
        <f>$C$10/$C$11*100</f>
        <v>3.406131035864556</v>
      </c>
      <c r="D42" s="30">
        <f>$D$10/$D$11*100</f>
        <v>3.3627278071722513</v>
      </c>
      <c r="E42" s="31">
        <f>$E$10/$E$11*100</f>
        <v>2.9711782022318065</v>
      </c>
      <c r="F42" s="32"/>
      <c r="G42" s="30">
        <f>B42-C42</f>
        <v>0.16250255311650541</v>
      </c>
      <c r="H42" s="31">
        <f>D42-E42</f>
        <v>0.39154960494044477</v>
      </c>
    </row>
    <row r="43" spans="1:10" s="43" customFormat="1" x14ac:dyDescent="0.2">
      <c r="A43" s="27" t="s">
        <v>0</v>
      </c>
      <c r="B43" s="46">
        <f>SUM(B39:B42)</f>
        <v>99.999999999999986</v>
      </c>
      <c r="C43" s="47">
        <f>SUM(C39:C42)</f>
        <v>100.00000000000001</v>
      </c>
      <c r="D43" s="46">
        <f>SUM(D39:D42)</f>
        <v>100</v>
      </c>
      <c r="E43" s="47">
        <f>SUM(E39:E42)</f>
        <v>100</v>
      </c>
      <c r="F43" s="48"/>
      <c r="G43" s="46">
        <f>B43-C43</f>
        <v>0</v>
      </c>
      <c r="H43" s="47">
        <f>D43-E43</f>
        <v>0</v>
      </c>
    </row>
    <row r="45" spans="1:10" x14ac:dyDescent="0.2">
      <c r="A45" s="3"/>
      <c r="B45" s="196" t="s">
        <v>1</v>
      </c>
      <c r="C45" s="197"/>
      <c r="D45" s="196" t="s">
        <v>2</v>
      </c>
      <c r="E45" s="197"/>
      <c r="F45" s="59"/>
      <c r="G45" s="196" t="s">
        <v>9</v>
      </c>
      <c r="H45" s="197"/>
    </row>
    <row r="46" spans="1:10" x14ac:dyDescent="0.2">
      <c r="A46" s="7" t="s">
        <v>104</v>
      </c>
      <c r="B46" s="30">
        <f>$B$14/$B$34*100</f>
        <v>0.68868367506652062</v>
      </c>
      <c r="C46" s="31">
        <f>$C$14/$C$34*100</f>
        <v>0.68122620717291127</v>
      </c>
      <c r="D46" s="30">
        <f>$D$14/$D$34*100</f>
        <v>0.85243974132863021</v>
      </c>
      <c r="E46" s="31">
        <f>$E$14/$E$34*100</f>
        <v>0.7256794687478606</v>
      </c>
      <c r="F46" s="32"/>
      <c r="G46" s="30">
        <f t="shared" ref="G46:G66" si="4">B46-C46</f>
        <v>7.4574678936093486E-3</v>
      </c>
      <c r="H46" s="31">
        <f t="shared" ref="H46:H66" si="5">D46-E46</f>
        <v>0.12676027258076961</v>
      </c>
    </row>
    <row r="47" spans="1:10" x14ac:dyDescent="0.2">
      <c r="A47" s="7" t="s">
        <v>105</v>
      </c>
      <c r="B47" s="30">
        <f>$B$15/$B$34*100</f>
        <v>4.4764438879323842</v>
      </c>
      <c r="C47" s="31">
        <f>$C$15/$C$34*100</f>
        <v>4.6082949308755765</v>
      </c>
      <c r="D47" s="30">
        <f>$D$15/$D$34*100</f>
        <v>5.4203409758965311</v>
      </c>
      <c r="E47" s="31">
        <f>$E$15/$E$34*100</f>
        <v>5.3809817210926267</v>
      </c>
      <c r="F47" s="32"/>
      <c r="G47" s="30">
        <f t="shared" si="4"/>
        <v>-0.13185104294319228</v>
      </c>
      <c r="H47" s="31">
        <f t="shared" si="5"/>
        <v>3.9359254803904342E-2</v>
      </c>
    </row>
    <row r="48" spans="1:10" x14ac:dyDescent="0.2">
      <c r="A48" s="7" t="s">
        <v>106</v>
      </c>
      <c r="B48" s="30">
        <f>$B$16/$B$34*100</f>
        <v>10.267647519173579</v>
      </c>
      <c r="C48" s="31">
        <f>$C$16/$C$34*100</f>
        <v>11.741134041274295</v>
      </c>
      <c r="D48" s="30">
        <f>$D$16/$D$34*100</f>
        <v>10.04703115814227</v>
      </c>
      <c r="E48" s="31">
        <f>$E$16/$E$34*100</f>
        <v>13.007462175669199</v>
      </c>
      <c r="F48" s="32"/>
      <c r="G48" s="30">
        <f t="shared" si="4"/>
        <v>-1.4734865221007158</v>
      </c>
      <c r="H48" s="31">
        <f t="shared" si="5"/>
        <v>-2.9604310175269291</v>
      </c>
    </row>
    <row r="49" spans="1:8" x14ac:dyDescent="0.2">
      <c r="A49" s="7" t="s">
        <v>107</v>
      </c>
      <c r="B49" s="30">
        <f>$B$17/$B$34*100</f>
        <v>3.2555955548599158</v>
      </c>
      <c r="C49" s="31">
        <f>$C$17/$C$34*100</f>
        <v>3.9871769184532155</v>
      </c>
      <c r="D49" s="30">
        <f>$D$17/$D$34*100</f>
        <v>2.8159905937683716</v>
      </c>
      <c r="E49" s="31">
        <f>$E$17/$E$34*100</f>
        <v>3.8748545218046138</v>
      </c>
      <c r="F49" s="32"/>
      <c r="G49" s="30">
        <f t="shared" si="4"/>
        <v>-0.73158136359329973</v>
      </c>
      <c r="H49" s="31">
        <f t="shared" si="5"/>
        <v>-1.0588639280362422</v>
      </c>
    </row>
    <row r="50" spans="1:8" x14ac:dyDescent="0.2">
      <c r="A50" s="7" t="s">
        <v>108</v>
      </c>
      <c r="B50" s="30">
        <f>$B$18/$B$34*100</f>
        <v>0.56346846141806228</v>
      </c>
      <c r="C50" s="31">
        <f>$C$18/$C$34*100</f>
        <v>0.58104588258865963</v>
      </c>
      <c r="D50" s="30">
        <f>$D$18/$D$34*100</f>
        <v>0.47031158142269253</v>
      </c>
      <c r="E50" s="31">
        <f>$E$18/$E$34*100</f>
        <v>0.69144930512767844</v>
      </c>
      <c r="F50" s="32"/>
      <c r="G50" s="30">
        <f t="shared" si="4"/>
        <v>-1.7577421170597352E-2</v>
      </c>
      <c r="H50" s="31">
        <f t="shared" si="5"/>
        <v>-0.22113772370498591</v>
      </c>
    </row>
    <row r="51" spans="1:8" x14ac:dyDescent="0.2">
      <c r="A51" s="7" t="s">
        <v>109</v>
      </c>
      <c r="B51" s="30">
        <f>$B$19/$B$34*100</f>
        <v>7.8259508530286431E-2</v>
      </c>
      <c r="C51" s="31">
        <f>$C$19/$C$34*100</f>
        <v>2.0036064916850331E-2</v>
      </c>
      <c r="D51" s="30">
        <f>$D$19/$D$34*100</f>
        <v>6.4667842445620224E-2</v>
      </c>
      <c r="E51" s="31">
        <f>$E$19/$E$34*100</f>
        <v>6.1614294516327793E-2</v>
      </c>
      <c r="F51" s="32"/>
      <c r="G51" s="30">
        <f t="shared" si="4"/>
        <v>5.82234436134361E-2</v>
      </c>
      <c r="H51" s="31">
        <f t="shared" si="5"/>
        <v>3.0535479292924314E-3</v>
      </c>
    </row>
    <row r="52" spans="1:8" x14ac:dyDescent="0.2">
      <c r="A52" s="7" t="s">
        <v>110</v>
      </c>
      <c r="B52" s="30">
        <f>$B$20/$B$34*100</f>
        <v>0.87650649553920812</v>
      </c>
      <c r="C52" s="31">
        <f>$C$20/$C$34*100</f>
        <v>0.66119014225606088</v>
      </c>
      <c r="D52" s="30">
        <f>$D$20/$D$34*100</f>
        <v>0.89359200470311584</v>
      </c>
      <c r="E52" s="31">
        <f>$E$20/$E$34*100</f>
        <v>0.71198740329978782</v>
      </c>
      <c r="F52" s="32"/>
      <c r="G52" s="30">
        <f t="shared" si="4"/>
        <v>0.21531635328314724</v>
      </c>
      <c r="H52" s="31">
        <f t="shared" si="5"/>
        <v>0.18160460140332801</v>
      </c>
    </row>
    <row r="53" spans="1:8" x14ac:dyDescent="0.2">
      <c r="A53" s="7" t="s">
        <v>111</v>
      </c>
      <c r="B53" s="30">
        <f>$B$21/$B$34*100</f>
        <v>0.75129128189074978</v>
      </c>
      <c r="C53" s="31">
        <f>$C$21/$C$34*100</f>
        <v>1.0619114405930674</v>
      </c>
      <c r="D53" s="30">
        <f>$D$21/$D$34*100</f>
        <v>0.82304526748971196</v>
      </c>
      <c r="E53" s="31">
        <f>$E$21/$E$34*100</f>
        <v>1.1159033340179365</v>
      </c>
      <c r="F53" s="32"/>
      <c r="G53" s="30">
        <f t="shared" si="4"/>
        <v>-0.31062015870231763</v>
      </c>
      <c r="H53" s="31">
        <f t="shared" si="5"/>
        <v>-0.29285806652822455</v>
      </c>
    </row>
    <row r="54" spans="1:8" x14ac:dyDescent="0.2">
      <c r="A54" s="142" t="s">
        <v>113</v>
      </c>
      <c r="B54" s="148">
        <f>$B$22/$B$34*100</f>
        <v>6.0103302551259983</v>
      </c>
      <c r="C54" s="149">
        <f>$C$22/$C$34*100</f>
        <v>3.5063113604488079</v>
      </c>
      <c r="D54" s="148">
        <f>$D$22/$D$34*100</f>
        <v>5.5967078189300414</v>
      </c>
      <c r="E54" s="149">
        <f>$E$22/$E$34*100</f>
        <v>3.4709385910864659</v>
      </c>
      <c r="F54" s="150"/>
      <c r="G54" s="148">
        <f t="shared" si="4"/>
        <v>2.5040188946771904</v>
      </c>
      <c r="H54" s="149">
        <f t="shared" si="5"/>
        <v>2.1257692278435756</v>
      </c>
    </row>
    <row r="55" spans="1:8" x14ac:dyDescent="0.2">
      <c r="A55" s="7" t="s">
        <v>114</v>
      </c>
      <c r="B55" s="30">
        <f>$B$23/$B$34*100</f>
        <v>14.869306620754422</v>
      </c>
      <c r="C55" s="31">
        <f>$C$23/$C$34*100</f>
        <v>14.946904427970347</v>
      </c>
      <c r="D55" s="30">
        <f>$D$23/$D$34*100</f>
        <v>14.991181657848324</v>
      </c>
      <c r="E55" s="31">
        <f>$E$23/$E$34*100</f>
        <v>13.808448004381461</v>
      </c>
      <c r="F55" s="32"/>
      <c r="G55" s="30">
        <f t="shared" si="4"/>
        <v>-7.759780721592513E-2</v>
      </c>
      <c r="H55" s="31">
        <f t="shared" si="5"/>
        <v>1.1827336534668635</v>
      </c>
    </row>
    <row r="56" spans="1:8" x14ac:dyDescent="0.2">
      <c r="A56" s="7" t="s">
        <v>115</v>
      </c>
      <c r="B56" s="30">
        <f>$B$24/$B$34*100</f>
        <v>18.015338863671936</v>
      </c>
      <c r="C56" s="31">
        <f>$C$24/$C$34*100</f>
        <v>19.695451813263876</v>
      </c>
      <c r="D56" s="30">
        <f>$D$24/$D$34*100</f>
        <v>18.001175778953556</v>
      </c>
      <c r="E56" s="31">
        <f>$E$24/$E$34*100</f>
        <v>19.168891627301978</v>
      </c>
      <c r="F56" s="32"/>
      <c r="G56" s="30">
        <f t="shared" si="4"/>
        <v>-1.6801129495919405</v>
      </c>
      <c r="H56" s="31">
        <f t="shared" si="5"/>
        <v>-1.167715848348422</v>
      </c>
    </row>
    <row r="57" spans="1:8" x14ac:dyDescent="0.2">
      <c r="A57" s="7" t="s">
        <v>116</v>
      </c>
      <c r="B57" s="30">
        <f>$B$25/$B$34*100</f>
        <v>11.942401001721709</v>
      </c>
      <c r="C57" s="31">
        <f>$C$25/$C$34*100</f>
        <v>10.93969144460028</v>
      </c>
      <c r="D57" s="30">
        <f>$D$25/$D$34*100</f>
        <v>11.569664902998236</v>
      </c>
      <c r="E57" s="31">
        <f>$E$25/$E$34*100</f>
        <v>11.918942972547409</v>
      </c>
      <c r="F57" s="32"/>
      <c r="G57" s="30">
        <f t="shared" si="4"/>
        <v>1.0027095571214293</v>
      </c>
      <c r="H57" s="31">
        <f t="shared" si="5"/>
        <v>-0.34927806954917351</v>
      </c>
    </row>
    <row r="58" spans="1:8" x14ac:dyDescent="0.2">
      <c r="A58" s="7" t="s">
        <v>117</v>
      </c>
      <c r="B58" s="30">
        <f>$B$26/$B$34*100</f>
        <v>3.4121145719204882</v>
      </c>
      <c r="C58" s="31">
        <f>$C$26/$C$34*100</f>
        <v>2.1238228811861348</v>
      </c>
      <c r="D58" s="30">
        <f>$D$26/$D$34*100</f>
        <v>2.7395649617871842</v>
      </c>
      <c r="E58" s="31">
        <f>$E$26/$E$34*100</f>
        <v>1.9579653590744164</v>
      </c>
      <c r="F58" s="32"/>
      <c r="G58" s="30">
        <f t="shared" si="4"/>
        <v>1.2882916907343533</v>
      </c>
      <c r="H58" s="31">
        <f t="shared" si="5"/>
        <v>0.78159960271276785</v>
      </c>
    </row>
    <row r="59" spans="1:8" x14ac:dyDescent="0.2">
      <c r="A59" s="142" t="s">
        <v>120</v>
      </c>
      <c r="B59" s="148">
        <f>$B$27/$B$34*100</f>
        <v>0.26608232900297385</v>
      </c>
      <c r="C59" s="149">
        <f>$C$27/$C$34*100</f>
        <v>0.36064916850330597</v>
      </c>
      <c r="D59" s="148">
        <f>$D$27/$D$34*100</f>
        <v>0.2527924750146972</v>
      </c>
      <c r="E59" s="149">
        <f>$E$27/$E$34*100</f>
        <v>0.3217635380297118</v>
      </c>
      <c r="F59" s="150"/>
      <c r="G59" s="148">
        <f t="shared" si="4"/>
        <v>-9.4566839500332123E-2</v>
      </c>
      <c r="H59" s="149">
        <f t="shared" si="5"/>
        <v>-6.89710630150146E-2</v>
      </c>
    </row>
    <row r="60" spans="1:8" x14ac:dyDescent="0.2">
      <c r="A60" s="7" t="s">
        <v>121</v>
      </c>
      <c r="B60" s="30">
        <f>$B$28/$B$34*100</f>
        <v>1.5651901706057285E-2</v>
      </c>
      <c r="C60" s="31">
        <f>$C$28/$C$34*100</f>
        <v>2.0036064916850331E-2</v>
      </c>
      <c r="D60" s="30">
        <f>$D$28/$D$34*100</f>
        <v>1.1757789535567314E-2</v>
      </c>
      <c r="E60" s="31">
        <f>$E$28/$E$34*100</f>
        <v>1.3692065448072841E-2</v>
      </c>
      <c r="F60" s="32"/>
      <c r="G60" s="30">
        <f t="shared" si="4"/>
        <v>-4.3841632107930462E-3</v>
      </c>
      <c r="H60" s="31">
        <f t="shared" si="5"/>
        <v>-1.9342759125055269E-3</v>
      </c>
    </row>
    <row r="61" spans="1:8" x14ac:dyDescent="0.2">
      <c r="A61" s="7" t="s">
        <v>122</v>
      </c>
      <c r="B61" s="30">
        <f>$B$29/$B$34*100</f>
        <v>9.3911410236343723E-2</v>
      </c>
      <c r="C61" s="31">
        <f>$C$29/$C$34*100</f>
        <v>0.14025245441795231</v>
      </c>
      <c r="D61" s="30">
        <f>$D$29/$D$34*100</f>
        <v>0.13521457965902409</v>
      </c>
      <c r="E61" s="31">
        <f>$E$29/$E$34*100</f>
        <v>0.12322858903265559</v>
      </c>
      <c r="F61" s="32"/>
      <c r="G61" s="30">
        <f t="shared" si="4"/>
        <v>-4.6341044181608587E-2</v>
      </c>
      <c r="H61" s="31">
        <f t="shared" si="5"/>
        <v>1.1985990626368501E-2</v>
      </c>
    </row>
    <row r="62" spans="1:8" x14ac:dyDescent="0.2">
      <c r="A62" s="7" t="s">
        <v>123</v>
      </c>
      <c r="B62" s="30">
        <f>$B$30/$B$34*100</f>
        <v>2.5043042729691658</v>
      </c>
      <c r="C62" s="31">
        <f>$C$30/$C$34*100</f>
        <v>1.2622720897615709</v>
      </c>
      <c r="D62" s="30">
        <f>$D$30/$D$34*100</f>
        <v>2.6455026455026456</v>
      </c>
      <c r="E62" s="31">
        <f>$E$30/$E$34*100</f>
        <v>1.6156637228725952</v>
      </c>
      <c r="F62" s="32"/>
      <c r="G62" s="30">
        <f t="shared" si="4"/>
        <v>1.2420321832075949</v>
      </c>
      <c r="H62" s="31">
        <f t="shared" si="5"/>
        <v>1.0298389226300504</v>
      </c>
    </row>
    <row r="63" spans="1:8" x14ac:dyDescent="0.2">
      <c r="A63" s="7" t="s">
        <v>124</v>
      </c>
      <c r="B63" s="30">
        <f>$B$31/$B$34*100</f>
        <v>2.4416966661449364</v>
      </c>
      <c r="C63" s="31">
        <f>$C$31/$C$34*100</f>
        <v>2.5245441795231418</v>
      </c>
      <c r="D63" s="30">
        <f>$D$31/$D$34*100</f>
        <v>2.4397413286302174</v>
      </c>
      <c r="E63" s="31">
        <f>$E$31/$E$34*100</f>
        <v>2.1154241117272541</v>
      </c>
      <c r="F63" s="32"/>
      <c r="G63" s="30">
        <f t="shared" si="4"/>
        <v>-8.2847513378205395E-2</v>
      </c>
      <c r="H63" s="31">
        <f t="shared" si="5"/>
        <v>0.32431721690296333</v>
      </c>
    </row>
    <row r="64" spans="1:8" x14ac:dyDescent="0.2">
      <c r="A64" s="7" t="s">
        <v>125</v>
      </c>
      <c r="B64" s="30">
        <f>$B$32/$B$34*100</f>
        <v>15.902332133354202</v>
      </c>
      <c r="C64" s="31">
        <f>$C$32/$C$34*100</f>
        <v>17.731917451412542</v>
      </c>
      <c r="D64" s="30">
        <f>$D$32/$D$34*100</f>
        <v>16.866549088771311</v>
      </c>
      <c r="E64" s="31">
        <f>$E$32/$E$34*100</f>
        <v>16.943930991990143</v>
      </c>
      <c r="F64" s="32"/>
      <c r="G64" s="30">
        <f t="shared" si="4"/>
        <v>-1.8295853180583403</v>
      </c>
      <c r="H64" s="31">
        <f t="shared" si="5"/>
        <v>-7.7381903218832093E-2</v>
      </c>
    </row>
    <row r="65" spans="1:8" x14ac:dyDescent="0.2">
      <c r="A65" s="142" t="s">
        <v>119</v>
      </c>
      <c r="B65" s="148">
        <f>$B$33/$B$34*100</f>
        <v>3.5686335889810614</v>
      </c>
      <c r="C65" s="149">
        <f>$C$33/$C$34*100</f>
        <v>3.406131035864556</v>
      </c>
      <c r="D65" s="148">
        <f>$D$33/$D$34*100</f>
        <v>3.3627278071722513</v>
      </c>
      <c r="E65" s="149">
        <f>$E$33/$E$34*100</f>
        <v>2.9711782022318065</v>
      </c>
      <c r="F65" s="150"/>
      <c r="G65" s="148">
        <f t="shared" si="4"/>
        <v>0.16250255311650541</v>
      </c>
      <c r="H65" s="149">
        <f t="shared" si="5"/>
        <v>0.39154960494044477</v>
      </c>
    </row>
    <row r="66" spans="1:8" s="43" customFormat="1" x14ac:dyDescent="0.2">
      <c r="A66" s="27" t="s">
        <v>0</v>
      </c>
      <c r="B66" s="46">
        <f>SUM(B46:B65)</f>
        <v>99.999999999999986</v>
      </c>
      <c r="C66" s="47">
        <f>SUM(C46:C65)</f>
        <v>100</v>
      </c>
      <c r="D66" s="46">
        <f>SUM(D46:D65)</f>
        <v>100</v>
      </c>
      <c r="E66" s="47">
        <f>SUM(E46:E65)</f>
        <v>100</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67"/>
  <sheetViews>
    <sheetView tabSelected="1" workbookViewId="0">
      <selection activeCell="M1" sqref="M1"/>
    </sheetView>
  </sheetViews>
  <sheetFormatPr defaultRowHeight="12.75" x14ac:dyDescent="0.2"/>
  <cols>
    <col min="1" max="1" width="25.7109375" customWidth="1"/>
    <col min="6" max="6" width="1.7109375" customWidth="1"/>
  </cols>
  <sheetData>
    <row r="1" spans="1:10" s="52" customFormat="1" ht="20.25" x14ac:dyDescent="0.3">
      <c r="A1" s="4" t="s">
        <v>10</v>
      </c>
      <c r="B1" s="198" t="s">
        <v>18</v>
      </c>
      <c r="C1" s="199"/>
      <c r="D1" s="199"/>
      <c r="E1" s="199"/>
      <c r="F1" s="199"/>
      <c r="G1" s="199"/>
      <c r="H1" s="199"/>
      <c r="I1" s="199"/>
      <c r="J1" s="199"/>
    </row>
    <row r="2" spans="1:10" s="52" customFormat="1" ht="20.25" x14ac:dyDescent="0.3">
      <c r="A2" s="4" t="s">
        <v>102</v>
      </c>
      <c r="B2" s="202" t="s">
        <v>92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7" t="s">
        <v>31</v>
      </c>
      <c r="B6" s="65">
        <v>3</v>
      </c>
      <c r="C6" s="66">
        <v>4</v>
      </c>
      <c r="D6" s="65">
        <v>10</v>
      </c>
      <c r="E6" s="66">
        <v>16</v>
      </c>
      <c r="F6" s="67"/>
      <c r="G6" s="65">
        <f t="shared" ref="G6:G37" si="0">B6-C6</f>
        <v>-1</v>
      </c>
      <c r="H6" s="66">
        <f t="shared" ref="H6:H37" si="1">D6-E6</f>
        <v>-6</v>
      </c>
      <c r="I6" s="20">
        <f t="shared" ref="I6:I37" si="2">IF(C6=0, "-", IF(G6/C6&lt;10, G6/C6, "&gt;999%"))</f>
        <v>-0.25</v>
      </c>
      <c r="J6" s="21">
        <f t="shared" ref="J6:J37" si="3">IF(E6=0, "-", IF(H6/E6&lt;10, H6/E6, "&gt;999%"))</f>
        <v>-0.375</v>
      </c>
    </row>
    <row r="7" spans="1:10" x14ac:dyDescent="0.2">
      <c r="A7" s="7" t="s">
        <v>32</v>
      </c>
      <c r="B7" s="65">
        <v>1</v>
      </c>
      <c r="C7" s="66">
        <v>0</v>
      </c>
      <c r="D7" s="65">
        <v>4</v>
      </c>
      <c r="E7" s="66">
        <v>2</v>
      </c>
      <c r="F7" s="67"/>
      <c r="G7" s="65">
        <f t="shared" si="0"/>
        <v>1</v>
      </c>
      <c r="H7" s="66">
        <f t="shared" si="1"/>
        <v>2</v>
      </c>
      <c r="I7" s="20" t="str">
        <f t="shared" si="2"/>
        <v>-</v>
      </c>
      <c r="J7" s="21">
        <f t="shared" si="3"/>
        <v>1</v>
      </c>
    </row>
    <row r="8" spans="1:10" x14ac:dyDescent="0.2">
      <c r="A8" s="7" t="s">
        <v>33</v>
      </c>
      <c r="B8" s="65">
        <v>77</v>
      </c>
      <c r="C8" s="66">
        <v>24</v>
      </c>
      <c r="D8" s="65">
        <v>185</v>
      </c>
      <c r="E8" s="66">
        <v>122</v>
      </c>
      <c r="F8" s="67"/>
      <c r="G8" s="65">
        <f t="shared" si="0"/>
        <v>53</v>
      </c>
      <c r="H8" s="66">
        <f t="shared" si="1"/>
        <v>63</v>
      </c>
      <c r="I8" s="20">
        <f t="shared" si="2"/>
        <v>2.2083333333333335</v>
      </c>
      <c r="J8" s="21">
        <f t="shared" si="3"/>
        <v>0.51639344262295084</v>
      </c>
    </row>
    <row r="9" spans="1:10" x14ac:dyDescent="0.2">
      <c r="A9" s="7" t="s">
        <v>34</v>
      </c>
      <c r="B9" s="65">
        <v>1</v>
      </c>
      <c r="C9" s="66">
        <v>0</v>
      </c>
      <c r="D9" s="65">
        <v>4</v>
      </c>
      <c r="E9" s="66">
        <v>2</v>
      </c>
      <c r="F9" s="67"/>
      <c r="G9" s="65">
        <f t="shared" si="0"/>
        <v>1</v>
      </c>
      <c r="H9" s="66">
        <f t="shared" si="1"/>
        <v>2</v>
      </c>
      <c r="I9" s="20" t="str">
        <f t="shared" si="2"/>
        <v>-</v>
      </c>
      <c r="J9" s="21">
        <f t="shared" si="3"/>
        <v>1</v>
      </c>
    </row>
    <row r="10" spans="1:10" x14ac:dyDescent="0.2">
      <c r="A10" s="7" t="s">
        <v>35</v>
      </c>
      <c r="B10" s="65">
        <v>91</v>
      </c>
      <c r="C10" s="66">
        <v>37</v>
      </c>
      <c r="D10" s="65">
        <v>193</v>
      </c>
      <c r="E10" s="66">
        <v>153</v>
      </c>
      <c r="F10" s="67"/>
      <c r="G10" s="65">
        <f t="shared" si="0"/>
        <v>54</v>
      </c>
      <c r="H10" s="66">
        <f t="shared" si="1"/>
        <v>40</v>
      </c>
      <c r="I10" s="20">
        <f t="shared" si="2"/>
        <v>1.4594594594594594</v>
      </c>
      <c r="J10" s="21">
        <f t="shared" si="3"/>
        <v>0.26143790849673204</v>
      </c>
    </row>
    <row r="11" spans="1:10" x14ac:dyDescent="0.2">
      <c r="A11" s="7" t="s">
        <v>36</v>
      </c>
      <c r="B11" s="65">
        <v>3</v>
      </c>
      <c r="C11" s="66">
        <v>0</v>
      </c>
      <c r="D11" s="65">
        <v>7</v>
      </c>
      <c r="E11" s="66">
        <v>0</v>
      </c>
      <c r="F11" s="67"/>
      <c r="G11" s="65">
        <f t="shared" si="0"/>
        <v>3</v>
      </c>
      <c r="H11" s="66">
        <f t="shared" si="1"/>
        <v>7</v>
      </c>
      <c r="I11" s="20" t="str">
        <f t="shared" si="2"/>
        <v>-</v>
      </c>
      <c r="J11" s="21" t="str">
        <f t="shared" si="3"/>
        <v>-</v>
      </c>
    </row>
    <row r="12" spans="1:10" x14ac:dyDescent="0.2">
      <c r="A12" s="7" t="s">
        <v>37</v>
      </c>
      <c r="B12" s="65">
        <v>2</v>
      </c>
      <c r="C12" s="66">
        <v>1</v>
      </c>
      <c r="D12" s="65">
        <v>6</v>
      </c>
      <c r="E12" s="66">
        <v>7</v>
      </c>
      <c r="F12" s="67"/>
      <c r="G12" s="65">
        <f t="shared" si="0"/>
        <v>1</v>
      </c>
      <c r="H12" s="66">
        <f t="shared" si="1"/>
        <v>-1</v>
      </c>
      <c r="I12" s="20">
        <f t="shared" si="2"/>
        <v>1</v>
      </c>
      <c r="J12" s="21">
        <f t="shared" si="3"/>
        <v>-0.14285714285714285</v>
      </c>
    </row>
    <row r="13" spans="1:10" x14ac:dyDescent="0.2">
      <c r="A13" s="7" t="s">
        <v>38</v>
      </c>
      <c r="B13" s="65">
        <v>1</v>
      </c>
      <c r="C13" s="66">
        <v>0</v>
      </c>
      <c r="D13" s="65">
        <v>2</v>
      </c>
      <c r="E13" s="66">
        <v>1</v>
      </c>
      <c r="F13" s="67"/>
      <c r="G13" s="65">
        <f t="shared" si="0"/>
        <v>1</v>
      </c>
      <c r="H13" s="66">
        <f t="shared" si="1"/>
        <v>1</v>
      </c>
      <c r="I13" s="20" t="str">
        <f t="shared" si="2"/>
        <v>-</v>
      </c>
      <c r="J13" s="21">
        <f t="shared" si="3"/>
        <v>1</v>
      </c>
    </row>
    <row r="14" spans="1:10" x14ac:dyDescent="0.2">
      <c r="A14" s="7" t="s">
        <v>40</v>
      </c>
      <c r="B14" s="65">
        <v>0</v>
      </c>
      <c r="C14" s="66">
        <v>1</v>
      </c>
      <c r="D14" s="65">
        <v>2</v>
      </c>
      <c r="E14" s="66">
        <v>2</v>
      </c>
      <c r="F14" s="67"/>
      <c r="G14" s="65">
        <f t="shared" si="0"/>
        <v>-1</v>
      </c>
      <c r="H14" s="66">
        <f t="shared" si="1"/>
        <v>0</v>
      </c>
      <c r="I14" s="20">
        <f t="shared" si="2"/>
        <v>-1</v>
      </c>
      <c r="J14" s="21">
        <f t="shared" si="3"/>
        <v>0</v>
      </c>
    </row>
    <row r="15" spans="1:10" x14ac:dyDescent="0.2">
      <c r="A15" s="7" t="s">
        <v>41</v>
      </c>
      <c r="B15" s="65">
        <v>4</v>
      </c>
      <c r="C15" s="66">
        <v>5</v>
      </c>
      <c r="D15" s="65">
        <v>13</v>
      </c>
      <c r="E15" s="66">
        <v>11</v>
      </c>
      <c r="F15" s="67"/>
      <c r="G15" s="65">
        <f t="shared" si="0"/>
        <v>-1</v>
      </c>
      <c r="H15" s="66">
        <f t="shared" si="1"/>
        <v>2</v>
      </c>
      <c r="I15" s="20">
        <f t="shared" si="2"/>
        <v>-0.2</v>
      </c>
      <c r="J15" s="21">
        <f t="shared" si="3"/>
        <v>0.18181818181818182</v>
      </c>
    </row>
    <row r="16" spans="1:10" x14ac:dyDescent="0.2">
      <c r="A16" s="7" t="s">
        <v>42</v>
      </c>
      <c r="B16" s="65">
        <v>6</v>
      </c>
      <c r="C16" s="66">
        <v>1</v>
      </c>
      <c r="D16" s="65">
        <v>18</v>
      </c>
      <c r="E16" s="66">
        <v>5</v>
      </c>
      <c r="F16" s="67"/>
      <c r="G16" s="65">
        <f t="shared" si="0"/>
        <v>5</v>
      </c>
      <c r="H16" s="66">
        <f t="shared" si="1"/>
        <v>13</v>
      </c>
      <c r="I16" s="20">
        <f t="shared" si="2"/>
        <v>5</v>
      </c>
      <c r="J16" s="21">
        <f t="shared" si="3"/>
        <v>2.6</v>
      </c>
    </row>
    <row r="17" spans="1:10" x14ac:dyDescent="0.2">
      <c r="A17" s="7" t="s">
        <v>43</v>
      </c>
      <c r="B17" s="65">
        <v>354</v>
      </c>
      <c r="C17" s="66">
        <v>268</v>
      </c>
      <c r="D17" s="65">
        <v>992</v>
      </c>
      <c r="E17" s="66">
        <v>866</v>
      </c>
      <c r="F17" s="67"/>
      <c r="G17" s="65">
        <f t="shared" si="0"/>
        <v>86</v>
      </c>
      <c r="H17" s="66">
        <f t="shared" si="1"/>
        <v>126</v>
      </c>
      <c r="I17" s="20">
        <f t="shared" si="2"/>
        <v>0.32089552238805968</v>
      </c>
      <c r="J17" s="21">
        <f t="shared" si="3"/>
        <v>0.14549653579676675</v>
      </c>
    </row>
    <row r="18" spans="1:10" x14ac:dyDescent="0.2">
      <c r="A18" s="7" t="s">
        <v>46</v>
      </c>
      <c r="B18" s="65">
        <v>50</v>
      </c>
      <c r="C18" s="66">
        <v>18</v>
      </c>
      <c r="D18" s="65">
        <v>139</v>
      </c>
      <c r="E18" s="66">
        <v>46</v>
      </c>
      <c r="F18" s="67"/>
      <c r="G18" s="65">
        <f t="shared" si="0"/>
        <v>32</v>
      </c>
      <c r="H18" s="66">
        <f t="shared" si="1"/>
        <v>93</v>
      </c>
      <c r="I18" s="20">
        <f t="shared" si="2"/>
        <v>1.7777777777777777</v>
      </c>
      <c r="J18" s="21">
        <f t="shared" si="3"/>
        <v>2.0217391304347827</v>
      </c>
    </row>
    <row r="19" spans="1:10" x14ac:dyDescent="0.2">
      <c r="A19" s="7" t="s">
        <v>48</v>
      </c>
      <c r="B19" s="65">
        <v>0</v>
      </c>
      <c r="C19" s="66">
        <v>412</v>
      </c>
      <c r="D19" s="65">
        <v>0</v>
      </c>
      <c r="E19" s="66">
        <v>764</v>
      </c>
      <c r="F19" s="67"/>
      <c r="G19" s="65">
        <f t="shared" si="0"/>
        <v>-412</v>
      </c>
      <c r="H19" s="66">
        <f t="shared" si="1"/>
        <v>-764</v>
      </c>
      <c r="I19" s="20">
        <f t="shared" si="2"/>
        <v>-1</v>
      </c>
      <c r="J19" s="21">
        <f t="shared" si="3"/>
        <v>-1</v>
      </c>
    </row>
    <row r="20" spans="1:10" x14ac:dyDescent="0.2">
      <c r="A20" s="7" t="s">
        <v>49</v>
      </c>
      <c r="B20" s="65">
        <v>170</v>
      </c>
      <c r="C20" s="66">
        <v>119</v>
      </c>
      <c r="D20" s="65">
        <v>387</v>
      </c>
      <c r="E20" s="66">
        <v>505</v>
      </c>
      <c r="F20" s="67"/>
      <c r="G20" s="65">
        <f t="shared" si="0"/>
        <v>51</v>
      </c>
      <c r="H20" s="66">
        <f t="shared" si="1"/>
        <v>-118</v>
      </c>
      <c r="I20" s="20">
        <f t="shared" si="2"/>
        <v>0.42857142857142855</v>
      </c>
      <c r="J20" s="21">
        <f t="shared" si="3"/>
        <v>-0.23366336633663368</v>
      </c>
    </row>
    <row r="21" spans="1:10" x14ac:dyDescent="0.2">
      <c r="A21" s="7" t="s">
        <v>50</v>
      </c>
      <c r="B21" s="65">
        <v>320</v>
      </c>
      <c r="C21" s="66">
        <v>270</v>
      </c>
      <c r="D21" s="65">
        <v>952</v>
      </c>
      <c r="E21" s="66">
        <v>783</v>
      </c>
      <c r="F21" s="67"/>
      <c r="G21" s="65">
        <f t="shared" si="0"/>
        <v>50</v>
      </c>
      <c r="H21" s="66">
        <f t="shared" si="1"/>
        <v>169</v>
      </c>
      <c r="I21" s="20">
        <f t="shared" si="2"/>
        <v>0.18518518518518517</v>
      </c>
      <c r="J21" s="21">
        <f t="shared" si="3"/>
        <v>0.21583652618135377</v>
      </c>
    </row>
    <row r="22" spans="1:10" x14ac:dyDescent="0.2">
      <c r="A22" s="7" t="s">
        <v>53</v>
      </c>
      <c r="B22" s="65">
        <v>182</v>
      </c>
      <c r="C22" s="66">
        <v>126</v>
      </c>
      <c r="D22" s="65">
        <v>576</v>
      </c>
      <c r="E22" s="66">
        <v>311</v>
      </c>
      <c r="F22" s="67"/>
      <c r="G22" s="65">
        <f t="shared" si="0"/>
        <v>56</v>
      </c>
      <c r="H22" s="66">
        <f t="shared" si="1"/>
        <v>265</v>
      </c>
      <c r="I22" s="20">
        <f t="shared" si="2"/>
        <v>0.44444444444444442</v>
      </c>
      <c r="J22" s="21">
        <f t="shared" si="3"/>
        <v>0.85209003215434087</v>
      </c>
    </row>
    <row r="23" spans="1:10" x14ac:dyDescent="0.2">
      <c r="A23" s="7" t="s">
        <v>55</v>
      </c>
      <c r="B23" s="65">
        <v>2</v>
      </c>
      <c r="C23" s="66">
        <v>7</v>
      </c>
      <c r="D23" s="65">
        <v>6</v>
      </c>
      <c r="E23" s="66">
        <v>16</v>
      </c>
      <c r="F23" s="67"/>
      <c r="G23" s="65">
        <f t="shared" si="0"/>
        <v>-5</v>
      </c>
      <c r="H23" s="66">
        <f t="shared" si="1"/>
        <v>-10</v>
      </c>
      <c r="I23" s="20">
        <f t="shared" si="2"/>
        <v>-0.7142857142857143</v>
      </c>
      <c r="J23" s="21">
        <f t="shared" si="3"/>
        <v>-0.625</v>
      </c>
    </row>
    <row r="24" spans="1:10" x14ac:dyDescent="0.2">
      <c r="A24" s="7" t="s">
        <v>56</v>
      </c>
      <c r="B24" s="65">
        <v>43</v>
      </c>
      <c r="C24" s="66">
        <v>17</v>
      </c>
      <c r="D24" s="65">
        <v>92</v>
      </c>
      <c r="E24" s="66">
        <v>58</v>
      </c>
      <c r="F24" s="67"/>
      <c r="G24" s="65">
        <f t="shared" si="0"/>
        <v>26</v>
      </c>
      <c r="H24" s="66">
        <f t="shared" si="1"/>
        <v>34</v>
      </c>
      <c r="I24" s="20">
        <f t="shared" si="2"/>
        <v>1.5294117647058822</v>
      </c>
      <c r="J24" s="21">
        <f t="shared" si="3"/>
        <v>0.58620689655172409</v>
      </c>
    </row>
    <row r="25" spans="1:10" x14ac:dyDescent="0.2">
      <c r="A25" s="7" t="s">
        <v>58</v>
      </c>
      <c r="B25" s="65">
        <v>313</v>
      </c>
      <c r="C25" s="66">
        <v>265</v>
      </c>
      <c r="D25" s="65">
        <v>985</v>
      </c>
      <c r="E25" s="66">
        <v>796</v>
      </c>
      <c r="F25" s="67"/>
      <c r="G25" s="65">
        <f t="shared" si="0"/>
        <v>48</v>
      </c>
      <c r="H25" s="66">
        <f t="shared" si="1"/>
        <v>189</v>
      </c>
      <c r="I25" s="20">
        <f t="shared" si="2"/>
        <v>0.1811320754716981</v>
      </c>
      <c r="J25" s="21">
        <f t="shared" si="3"/>
        <v>0.23743718592964824</v>
      </c>
    </row>
    <row r="26" spans="1:10" x14ac:dyDescent="0.2">
      <c r="A26" s="7" t="s">
        <v>59</v>
      </c>
      <c r="B26" s="65">
        <v>0</v>
      </c>
      <c r="C26" s="66">
        <v>0</v>
      </c>
      <c r="D26" s="65">
        <v>3</v>
      </c>
      <c r="E26" s="66">
        <v>1</v>
      </c>
      <c r="F26" s="67"/>
      <c r="G26" s="65">
        <f t="shared" si="0"/>
        <v>0</v>
      </c>
      <c r="H26" s="66">
        <f t="shared" si="1"/>
        <v>2</v>
      </c>
      <c r="I26" s="20" t="str">
        <f t="shared" si="2"/>
        <v>-</v>
      </c>
      <c r="J26" s="21">
        <f t="shared" si="3"/>
        <v>2</v>
      </c>
    </row>
    <row r="27" spans="1:10" x14ac:dyDescent="0.2">
      <c r="A27" s="7" t="s">
        <v>60</v>
      </c>
      <c r="B27" s="65">
        <v>27</v>
      </c>
      <c r="C27" s="66">
        <v>27</v>
      </c>
      <c r="D27" s="65">
        <v>74</v>
      </c>
      <c r="E27" s="66">
        <v>65</v>
      </c>
      <c r="F27" s="67"/>
      <c r="G27" s="65">
        <f t="shared" si="0"/>
        <v>0</v>
      </c>
      <c r="H27" s="66">
        <f t="shared" si="1"/>
        <v>9</v>
      </c>
      <c r="I27" s="20">
        <f t="shared" si="2"/>
        <v>0</v>
      </c>
      <c r="J27" s="21">
        <f t="shared" si="3"/>
        <v>0.13846153846153847</v>
      </c>
    </row>
    <row r="28" spans="1:10" x14ac:dyDescent="0.2">
      <c r="A28" s="7" t="s">
        <v>61</v>
      </c>
      <c r="B28" s="65">
        <v>48</v>
      </c>
      <c r="C28" s="66">
        <v>21</v>
      </c>
      <c r="D28" s="65">
        <v>107</v>
      </c>
      <c r="E28" s="66">
        <v>58</v>
      </c>
      <c r="F28" s="67"/>
      <c r="G28" s="65">
        <f t="shared" si="0"/>
        <v>27</v>
      </c>
      <c r="H28" s="66">
        <f t="shared" si="1"/>
        <v>49</v>
      </c>
      <c r="I28" s="20">
        <f t="shared" si="2"/>
        <v>1.2857142857142858</v>
      </c>
      <c r="J28" s="21">
        <f t="shared" si="3"/>
        <v>0.84482758620689657</v>
      </c>
    </row>
    <row r="29" spans="1:10" x14ac:dyDescent="0.2">
      <c r="A29" s="7" t="s">
        <v>62</v>
      </c>
      <c r="B29" s="65">
        <v>53</v>
      </c>
      <c r="C29" s="66">
        <v>19</v>
      </c>
      <c r="D29" s="65">
        <v>100</v>
      </c>
      <c r="E29" s="66">
        <v>69</v>
      </c>
      <c r="F29" s="67"/>
      <c r="G29" s="65">
        <f t="shared" si="0"/>
        <v>34</v>
      </c>
      <c r="H29" s="66">
        <f t="shared" si="1"/>
        <v>31</v>
      </c>
      <c r="I29" s="20">
        <f t="shared" si="2"/>
        <v>1.7894736842105263</v>
      </c>
      <c r="J29" s="21">
        <f t="shared" si="3"/>
        <v>0.44927536231884058</v>
      </c>
    </row>
    <row r="30" spans="1:10" x14ac:dyDescent="0.2">
      <c r="A30" s="7" t="s">
        <v>63</v>
      </c>
      <c r="B30" s="65">
        <v>0</v>
      </c>
      <c r="C30" s="66">
        <v>0</v>
      </c>
      <c r="D30" s="65">
        <v>1</v>
      </c>
      <c r="E30" s="66">
        <v>0</v>
      </c>
      <c r="F30" s="67"/>
      <c r="G30" s="65">
        <f t="shared" si="0"/>
        <v>0</v>
      </c>
      <c r="H30" s="66">
        <f t="shared" si="1"/>
        <v>1</v>
      </c>
      <c r="I30" s="20" t="str">
        <f t="shared" si="2"/>
        <v>-</v>
      </c>
      <c r="J30" s="21" t="str">
        <f t="shared" si="3"/>
        <v>-</v>
      </c>
    </row>
    <row r="31" spans="1:10" x14ac:dyDescent="0.2">
      <c r="A31" s="7" t="s">
        <v>66</v>
      </c>
      <c r="B31" s="65">
        <v>0</v>
      </c>
      <c r="C31" s="66">
        <v>0</v>
      </c>
      <c r="D31" s="65">
        <v>3</v>
      </c>
      <c r="E31" s="66">
        <v>3</v>
      </c>
      <c r="F31" s="67"/>
      <c r="G31" s="65">
        <f t="shared" si="0"/>
        <v>0</v>
      </c>
      <c r="H31" s="66">
        <f t="shared" si="1"/>
        <v>0</v>
      </c>
      <c r="I31" s="20" t="str">
        <f t="shared" si="2"/>
        <v>-</v>
      </c>
      <c r="J31" s="21">
        <f t="shared" si="3"/>
        <v>0</v>
      </c>
    </row>
    <row r="32" spans="1:10" x14ac:dyDescent="0.2">
      <c r="A32" s="7" t="s">
        <v>67</v>
      </c>
      <c r="B32" s="65">
        <v>793</v>
      </c>
      <c r="C32" s="66">
        <v>400</v>
      </c>
      <c r="D32" s="65">
        <v>2127</v>
      </c>
      <c r="E32" s="66">
        <v>1463</v>
      </c>
      <c r="F32" s="67"/>
      <c r="G32" s="65">
        <f t="shared" si="0"/>
        <v>393</v>
      </c>
      <c r="H32" s="66">
        <f t="shared" si="1"/>
        <v>664</v>
      </c>
      <c r="I32" s="20">
        <f t="shared" si="2"/>
        <v>0.98250000000000004</v>
      </c>
      <c r="J32" s="21">
        <f t="shared" si="3"/>
        <v>0.45386192754613808</v>
      </c>
    </row>
    <row r="33" spans="1:10" x14ac:dyDescent="0.2">
      <c r="A33" s="7" t="s">
        <v>68</v>
      </c>
      <c r="B33" s="65">
        <v>0</v>
      </c>
      <c r="C33" s="66">
        <v>2</v>
      </c>
      <c r="D33" s="65">
        <v>0</v>
      </c>
      <c r="E33" s="66">
        <v>2</v>
      </c>
      <c r="F33" s="67"/>
      <c r="G33" s="65">
        <f t="shared" si="0"/>
        <v>-2</v>
      </c>
      <c r="H33" s="66">
        <f t="shared" si="1"/>
        <v>-2</v>
      </c>
      <c r="I33" s="20">
        <f t="shared" si="2"/>
        <v>-1</v>
      </c>
      <c r="J33" s="21">
        <f t="shared" si="3"/>
        <v>-1</v>
      </c>
    </row>
    <row r="34" spans="1:10" x14ac:dyDescent="0.2">
      <c r="A34" s="7" t="s">
        <v>69</v>
      </c>
      <c r="B34" s="65">
        <v>95</v>
      </c>
      <c r="C34" s="66">
        <v>90</v>
      </c>
      <c r="D34" s="65">
        <v>288</v>
      </c>
      <c r="E34" s="66">
        <v>252</v>
      </c>
      <c r="F34" s="67"/>
      <c r="G34" s="65">
        <f t="shared" si="0"/>
        <v>5</v>
      </c>
      <c r="H34" s="66">
        <f t="shared" si="1"/>
        <v>36</v>
      </c>
      <c r="I34" s="20">
        <f t="shared" si="2"/>
        <v>5.5555555555555552E-2</v>
      </c>
      <c r="J34" s="21">
        <f t="shared" si="3"/>
        <v>0.14285714285714285</v>
      </c>
    </row>
    <row r="35" spans="1:10" x14ac:dyDescent="0.2">
      <c r="A35" s="7" t="s">
        <v>71</v>
      </c>
      <c r="B35" s="65">
        <v>34</v>
      </c>
      <c r="C35" s="66">
        <v>20</v>
      </c>
      <c r="D35" s="65">
        <v>59</v>
      </c>
      <c r="E35" s="66">
        <v>54</v>
      </c>
      <c r="F35" s="67"/>
      <c r="G35" s="65">
        <f t="shared" si="0"/>
        <v>14</v>
      </c>
      <c r="H35" s="66">
        <f t="shared" si="1"/>
        <v>5</v>
      </c>
      <c r="I35" s="20">
        <f t="shared" si="2"/>
        <v>0.7</v>
      </c>
      <c r="J35" s="21">
        <f t="shared" si="3"/>
        <v>9.2592592592592587E-2</v>
      </c>
    </row>
    <row r="36" spans="1:10" x14ac:dyDescent="0.2">
      <c r="A36" s="7" t="s">
        <v>72</v>
      </c>
      <c r="B36" s="65">
        <v>211</v>
      </c>
      <c r="C36" s="66">
        <v>72</v>
      </c>
      <c r="D36" s="65">
        <v>620</v>
      </c>
      <c r="E36" s="66">
        <v>176</v>
      </c>
      <c r="F36" s="67"/>
      <c r="G36" s="65">
        <f t="shared" si="0"/>
        <v>139</v>
      </c>
      <c r="H36" s="66">
        <f t="shared" si="1"/>
        <v>444</v>
      </c>
      <c r="I36" s="20">
        <f t="shared" si="2"/>
        <v>1.9305555555555556</v>
      </c>
      <c r="J36" s="21">
        <f t="shared" si="3"/>
        <v>2.5227272727272729</v>
      </c>
    </row>
    <row r="37" spans="1:10" x14ac:dyDescent="0.2">
      <c r="A37" s="7" t="s">
        <v>73</v>
      </c>
      <c r="B37" s="65">
        <v>9</v>
      </c>
      <c r="C37" s="66">
        <v>5</v>
      </c>
      <c r="D37" s="65">
        <v>28</v>
      </c>
      <c r="E37" s="66">
        <v>18</v>
      </c>
      <c r="F37" s="67"/>
      <c r="G37" s="65">
        <f t="shared" si="0"/>
        <v>4</v>
      </c>
      <c r="H37" s="66">
        <f t="shared" si="1"/>
        <v>10</v>
      </c>
      <c r="I37" s="20">
        <f t="shared" si="2"/>
        <v>0.8</v>
      </c>
      <c r="J37" s="21">
        <f t="shared" si="3"/>
        <v>0.55555555555555558</v>
      </c>
    </row>
    <row r="38" spans="1:10" x14ac:dyDescent="0.2">
      <c r="A38" s="7" t="s">
        <v>74</v>
      </c>
      <c r="B38" s="65">
        <v>607</v>
      </c>
      <c r="C38" s="66">
        <v>629</v>
      </c>
      <c r="D38" s="65">
        <v>1685</v>
      </c>
      <c r="E38" s="66">
        <v>1694</v>
      </c>
      <c r="F38" s="67"/>
      <c r="G38" s="65">
        <f t="shared" ref="G38:G65" si="4">B38-C38</f>
        <v>-22</v>
      </c>
      <c r="H38" s="66">
        <f t="shared" ref="H38:H65" si="5">D38-E38</f>
        <v>-9</v>
      </c>
      <c r="I38" s="20">
        <f t="shared" ref="I38:I65" si="6">IF(C38=0, "-", IF(G38/C38&lt;10, G38/C38, "&gt;999%"))</f>
        <v>-3.4976152623211444E-2</v>
      </c>
      <c r="J38" s="21">
        <f t="shared" ref="J38:J65" si="7">IF(E38=0, "-", IF(H38/E38&lt;10, H38/E38, "&gt;999%"))</f>
        <v>-5.3128689492325859E-3</v>
      </c>
    </row>
    <row r="39" spans="1:10" x14ac:dyDescent="0.2">
      <c r="A39" s="7" t="s">
        <v>75</v>
      </c>
      <c r="B39" s="65">
        <v>249</v>
      </c>
      <c r="C39" s="66">
        <v>260</v>
      </c>
      <c r="D39" s="65">
        <v>651</v>
      </c>
      <c r="E39" s="66">
        <v>598</v>
      </c>
      <c r="F39" s="67"/>
      <c r="G39" s="65">
        <f t="shared" si="4"/>
        <v>-11</v>
      </c>
      <c r="H39" s="66">
        <f t="shared" si="5"/>
        <v>53</v>
      </c>
      <c r="I39" s="20">
        <f t="shared" si="6"/>
        <v>-4.230769230769231E-2</v>
      </c>
      <c r="J39" s="21">
        <f t="shared" si="7"/>
        <v>8.8628762541806017E-2</v>
      </c>
    </row>
    <row r="40" spans="1:10" x14ac:dyDescent="0.2">
      <c r="A40" s="7" t="s">
        <v>76</v>
      </c>
      <c r="B40" s="65">
        <v>6</v>
      </c>
      <c r="C40" s="66">
        <v>2</v>
      </c>
      <c r="D40" s="65">
        <v>14</v>
      </c>
      <c r="E40" s="66">
        <v>15</v>
      </c>
      <c r="F40" s="67"/>
      <c r="G40" s="65">
        <f t="shared" si="4"/>
        <v>4</v>
      </c>
      <c r="H40" s="66">
        <f t="shared" si="5"/>
        <v>-1</v>
      </c>
      <c r="I40" s="20">
        <f t="shared" si="6"/>
        <v>2</v>
      </c>
      <c r="J40" s="21">
        <f t="shared" si="7"/>
        <v>-6.6666666666666666E-2</v>
      </c>
    </row>
    <row r="41" spans="1:10" x14ac:dyDescent="0.2">
      <c r="A41" s="7" t="s">
        <v>77</v>
      </c>
      <c r="B41" s="65">
        <v>38</v>
      </c>
      <c r="C41" s="66">
        <v>26</v>
      </c>
      <c r="D41" s="65">
        <v>82</v>
      </c>
      <c r="E41" s="66">
        <v>76</v>
      </c>
      <c r="F41" s="67"/>
      <c r="G41" s="65">
        <f t="shared" si="4"/>
        <v>12</v>
      </c>
      <c r="H41" s="66">
        <f t="shared" si="5"/>
        <v>6</v>
      </c>
      <c r="I41" s="20">
        <f t="shared" si="6"/>
        <v>0.46153846153846156</v>
      </c>
      <c r="J41" s="21">
        <f t="shared" si="7"/>
        <v>7.8947368421052627E-2</v>
      </c>
    </row>
    <row r="42" spans="1:10" x14ac:dyDescent="0.2">
      <c r="A42" s="7" t="s">
        <v>78</v>
      </c>
      <c r="B42" s="65">
        <v>9</v>
      </c>
      <c r="C42" s="66">
        <v>9</v>
      </c>
      <c r="D42" s="65">
        <v>33</v>
      </c>
      <c r="E42" s="66">
        <v>23</v>
      </c>
      <c r="F42" s="67"/>
      <c r="G42" s="65">
        <f t="shared" si="4"/>
        <v>0</v>
      </c>
      <c r="H42" s="66">
        <f t="shared" si="5"/>
        <v>10</v>
      </c>
      <c r="I42" s="20">
        <f t="shared" si="6"/>
        <v>0</v>
      </c>
      <c r="J42" s="21">
        <f t="shared" si="7"/>
        <v>0.43478260869565216</v>
      </c>
    </row>
    <row r="43" spans="1:10" x14ac:dyDescent="0.2">
      <c r="A43" s="7" t="s">
        <v>79</v>
      </c>
      <c r="B43" s="65">
        <v>52</v>
      </c>
      <c r="C43" s="66">
        <v>17</v>
      </c>
      <c r="D43" s="65">
        <v>92</v>
      </c>
      <c r="E43" s="66">
        <v>57</v>
      </c>
      <c r="F43" s="67"/>
      <c r="G43" s="65">
        <f t="shared" si="4"/>
        <v>35</v>
      </c>
      <c r="H43" s="66">
        <f t="shared" si="5"/>
        <v>35</v>
      </c>
      <c r="I43" s="20">
        <f t="shared" si="6"/>
        <v>2.0588235294117645</v>
      </c>
      <c r="J43" s="21">
        <f t="shared" si="7"/>
        <v>0.61403508771929827</v>
      </c>
    </row>
    <row r="44" spans="1:10" x14ac:dyDescent="0.2">
      <c r="A44" s="7" t="s">
        <v>81</v>
      </c>
      <c r="B44" s="65">
        <v>48</v>
      </c>
      <c r="C44" s="66">
        <v>11</v>
      </c>
      <c r="D44" s="65">
        <v>148</v>
      </c>
      <c r="E44" s="66">
        <v>63</v>
      </c>
      <c r="F44" s="67"/>
      <c r="G44" s="65">
        <f t="shared" si="4"/>
        <v>37</v>
      </c>
      <c r="H44" s="66">
        <f t="shared" si="5"/>
        <v>85</v>
      </c>
      <c r="I44" s="20">
        <f t="shared" si="6"/>
        <v>3.3636363636363638</v>
      </c>
      <c r="J44" s="21">
        <f t="shared" si="7"/>
        <v>1.3492063492063493</v>
      </c>
    </row>
    <row r="45" spans="1:10" x14ac:dyDescent="0.2">
      <c r="A45" s="7" t="s">
        <v>82</v>
      </c>
      <c r="B45" s="65">
        <v>10</v>
      </c>
      <c r="C45" s="66">
        <v>0</v>
      </c>
      <c r="D45" s="65">
        <v>14</v>
      </c>
      <c r="E45" s="66">
        <v>4</v>
      </c>
      <c r="F45" s="67"/>
      <c r="G45" s="65">
        <f t="shared" si="4"/>
        <v>10</v>
      </c>
      <c r="H45" s="66">
        <f t="shared" si="5"/>
        <v>10</v>
      </c>
      <c r="I45" s="20" t="str">
        <f t="shared" si="6"/>
        <v>-</v>
      </c>
      <c r="J45" s="21">
        <f t="shared" si="7"/>
        <v>2.5</v>
      </c>
    </row>
    <row r="46" spans="1:10" x14ac:dyDescent="0.2">
      <c r="A46" s="7" t="s">
        <v>83</v>
      </c>
      <c r="B46" s="65">
        <v>291</v>
      </c>
      <c r="C46" s="66">
        <v>191</v>
      </c>
      <c r="D46" s="65">
        <v>774</v>
      </c>
      <c r="E46" s="66">
        <v>596</v>
      </c>
      <c r="F46" s="67"/>
      <c r="G46" s="65">
        <f t="shared" si="4"/>
        <v>100</v>
      </c>
      <c r="H46" s="66">
        <f t="shared" si="5"/>
        <v>178</v>
      </c>
      <c r="I46" s="20">
        <f t="shared" si="6"/>
        <v>0.52356020942408377</v>
      </c>
      <c r="J46" s="21">
        <f t="shared" si="7"/>
        <v>0.29865771812080538</v>
      </c>
    </row>
    <row r="47" spans="1:10" x14ac:dyDescent="0.2">
      <c r="A47" s="7" t="s">
        <v>84</v>
      </c>
      <c r="B47" s="65">
        <v>127</v>
      </c>
      <c r="C47" s="66">
        <v>96</v>
      </c>
      <c r="D47" s="65">
        <v>348</v>
      </c>
      <c r="E47" s="66">
        <v>326</v>
      </c>
      <c r="F47" s="67"/>
      <c r="G47" s="65">
        <f t="shared" si="4"/>
        <v>31</v>
      </c>
      <c r="H47" s="66">
        <f t="shared" si="5"/>
        <v>22</v>
      </c>
      <c r="I47" s="20">
        <f t="shared" si="6"/>
        <v>0.32291666666666669</v>
      </c>
      <c r="J47" s="21">
        <f t="shared" si="7"/>
        <v>6.7484662576687116E-2</v>
      </c>
    </row>
    <row r="48" spans="1:10" x14ac:dyDescent="0.2">
      <c r="A48" s="7" t="s">
        <v>85</v>
      </c>
      <c r="B48" s="65">
        <v>1639</v>
      </c>
      <c r="C48" s="66">
        <v>1261</v>
      </c>
      <c r="D48" s="65">
        <v>4041</v>
      </c>
      <c r="E48" s="66">
        <v>3686</v>
      </c>
      <c r="F48" s="67"/>
      <c r="G48" s="65">
        <f t="shared" si="4"/>
        <v>378</v>
      </c>
      <c r="H48" s="66">
        <f t="shared" si="5"/>
        <v>355</v>
      </c>
      <c r="I48" s="20">
        <f t="shared" si="6"/>
        <v>0.29976209357652656</v>
      </c>
      <c r="J48" s="21">
        <f t="shared" si="7"/>
        <v>9.6310363537710261E-2</v>
      </c>
    </row>
    <row r="49" spans="1:10" x14ac:dyDescent="0.2">
      <c r="A49" s="7" t="s">
        <v>87</v>
      </c>
      <c r="B49" s="65">
        <v>213</v>
      </c>
      <c r="C49" s="66">
        <v>85</v>
      </c>
      <c r="D49" s="65">
        <v>590</v>
      </c>
      <c r="E49" s="66">
        <v>405</v>
      </c>
      <c r="F49" s="67"/>
      <c r="G49" s="65">
        <f t="shared" si="4"/>
        <v>128</v>
      </c>
      <c r="H49" s="66">
        <f t="shared" si="5"/>
        <v>185</v>
      </c>
      <c r="I49" s="20">
        <f t="shared" si="6"/>
        <v>1.5058823529411764</v>
      </c>
      <c r="J49" s="21">
        <f t="shared" si="7"/>
        <v>0.4567901234567901</v>
      </c>
    </row>
    <row r="50" spans="1:10" x14ac:dyDescent="0.2">
      <c r="A50" s="7" t="s">
        <v>88</v>
      </c>
      <c r="B50" s="65">
        <v>33</v>
      </c>
      <c r="C50" s="66">
        <v>22</v>
      </c>
      <c r="D50" s="65">
        <v>88</v>
      </c>
      <c r="E50" s="66">
        <v>58</v>
      </c>
      <c r="F50" s="67"/>
      <c r="G50" s="65">
        <f t="shared" si="4"/>
        <v>11</v>
      </c>
      <c r="H50" s="66">
        <f t="shared" si="5"/>
        <v>30</v>
      </c>
      <c r="I50" s="20">
        <f t="shared" si="6"/>
        <v>0.5</v>
      </c>
      <c r="J50" s="21">
        <f t="shared" si="7"/>
        <v>0.51724137931034486</v>
      </c>
    </row>
    <row r="51" spans="1:10" x14ac:dyDescent="0.2">
      <c r="A51" s="142" t="s">
        <v>39</v>
      </c>
      <c r="B51" s="143">
        <v>3</v>
      </c>
      <c r="C51" s="144">
        <v>1</v>
      </c>
      <c r="D51" s="143">
        <v>6</v>
      </c>
      <c r="E51" s="144">
        <v>2</v>
      </c>
      <c r="F51" s="145"/>
      <c r="G51" s="143">
        <f t="shared" si="4"/>
        <v>2</v>
      </c>
      <c r="H51" s="144">
        <f t="shared" si="5"/>
        <v>4</v>
      </c>
      <c r="I51" s="151">
        <f t="shared" si="6"/>
        <v>2</v>
      </c>
      <c r="J51" s="152">
        <f t="shared" si="7"/>
        <v>2</v>
      </c>
    </row>
    <row r="52" spans="1:10" x14ac:dyDescent="0.2">
      <c r="A52" s="7" t="s">
        <v>44</v>
      </c>
      <c r="B52" s="65">
        <v>2</v>
      </c>
      <c r="C52" s="66">
        <v>2</v>
      </c>
      <c r="D52" s="65">
        <v>9</v>
      </c>
      <c r="E52" s="66">
        <v>4</v>
      </c>
      <c r="F52" s="67"/>
      <c r="G52" s="65">
        <f t="shared" si="4"/>
        <v>0</v>
      </c>
      <c r="H52" s="66">
        <f t="shared" si="5"/>
        <v>5</v>
      </c>
      <c r="I52" s="20">
        <f t="shared" si="6"/>
        <v>0</v>
      </c>
      <c r="J52" s="21">
        <f t="shared" si="7"/>
        <v>1.25</v>
      </c>
    </row>
    <row r="53" spans="1:10" x14ac:dyDescent="0.2">
      <c r="A53" s="7" t="s">
        <v>45</v>
      </c>
      <c r="B53" s="65">
        <v>20</v>
      </c>
      <c r="C53" s="66">
        <v>17</v>
      </c>
      <c r="D53" s="65">
        <v>60</v>
      </c>
      <c r="E53" s="66">
        <v>41</v>
      </c>
      <c r="F53" s="67"/>
      <c r="G53" s="65">
        <f t="shared" si="4"/>
        <v>3</v>
      </c>
      <c r="H53" s="66">
        <f t="shared" si="5"/>
        <v>19</v>
      </c>
      <c r="I53" s="20">
        <f t="shared" si="6"/>
        <v>0.17647058823529413</v>
      </c>
      <c r="J53" s="21">
        <f t="shared" si="7"/>
        <v>0.46341463414634149</v>
      </c>
    </row>
    <row r="54" spans="1:10" x14ac:dyDescent="0.2">
      <c r="A54" s="7" t="s">
        <v>47</v>
      </c>
      <c r="B54" s="65">
        <v>29</v>
      </c>
      <c r="C54" s="66">
        <v>29</v>
      </c>
      <c r="D54" s="65">
        <v>87</v>
      </c>
      <c r="E54" s="66">
        <v>64</v>
      </c>
      <c r="F54" s="67"/>
      <c r="G54" s="65">
        <f t="shared" si="4"/>
        <v>0</v>
      </c>
      <c r="H54" s="66">
        <f t="shared" si="5"/>
        <v>23</v>
      </c>
      <c r="I54" s="20">
        <f t="shared" si="6"/>
        <v>0</v>
      </c>
      <c r="J54" s="21">
        <f t="shared" si="7"/>
        <v>0.359375</v>
      </c>
    </row>
    <row r="55" spans="1:10" x14ac:dyDescent="0.2">
      <c r="A55" s="7" t="s">
        <v>51</v>
      </c>
      <c r="B55" s="65">
        <v>5</v>
      </c>
      <c r="C55" s="66">
        <v>0</v>
      </c>
      <c r="D55" s="65">
        <v>9</v>
      </c>
      <c r="E55" s="66">
        <v>1</v>
      </c>
      <c r="F55" s="67"/>
      <c r="G55" s="65">
        <f t="shared" si="4"/>
        <v>5</v>
      </c>
      <c r="H55" s="66">
        <f t="shared" si="5"/>
        <v>8</v>
      </c>
      <c r="I55" s="20" t="str">
        <f t="shared" si="6"/>
        <v>-</v>
      </c>
      <c r="J55" s="21">
        <f t="shared" si="7"/>
        <v>8</v>
      </c>
    </row>
    <row r="56" spans="1:10" x14ac:dyDescent="0.2">
      <c r="A56" s="7" t="s">
        <v>52</v>
      </c>
      <c r="B56" s="65">
        <v>61</v>
      </c>
      <c r="C56" s="66">
        <v>46</v>
      </c>
      <c r="D56" s="65">
        <v>157</v>
      </c>
      <c r="E56" s="66">
        <v>139</v>
      </c>
      <c r="F56" s="67"/>
      <c r="G56" s="65">
        <f t="shared" si="4"/>
        <v>15</v>
      </c>
      <c r="H56" s="66">
        <f t="shared" si="5"/>
        <v>18</v>
      </c>
      <c r="I56" s="20">
        <f t="shared" si="6"/>
        <v>0.32608695652173914</v>
      </c>
      <c r="J56" s="21">
        <f t="shared" si="7"/>
        <v>0.12949640287769784</v>
      </c>
    </row>
    <row r="57" spans="1:10" x14ac:dyDescent="0.2">
      <c r="A57" s="7" t="s">
        <v>54</v>
      </c>
      <c r="B57" s="65">
        <v>4</v>
      </c>
      <c r="C57" s="66">
        <v>5</v>
      </c>
      <c r="D57" s="65">
        <v>10</v>
      </c>
      <c r="E57" s="66">
        <v>12</v>
      </c>
      <c r="F57" s="67"/>
      <c r="G57" s="65">
        <f t="shared" si="4"/>
        <v>-1</v>
      </c>
      <c r="H57" s="66">
        <f t="shared" si="5"/>
        <v>-2</v>
      </c>
      <c r="I57" s="20">
        <f t="shared" si="6"/>
        <v>-0.2</v>
      </c>
      <c r="J57" s="21">
        <f t="shared" si="7"/>
        <v>-0.16666666666666666</v>
      </c>
    </row>
    <row r="58" spans="1:10" x14ac:dyDescent="0.2">
      <c r="A58" s="7" t="s">
        <v>57</v>
      </c>
      <c r="B58" s="65">
        <v>17</v>
      </c>
      <c r="C58" s="66">
        <v>8</v>
      </c>
      <c r="D58" s="65">
        <v>48</v>
      </c>
      <c r="E58" s="66">
        <v>32</v>
      </c>
      <c r="F58" s="67"/>
      <c r="G58" s="65">
        <f t="shared" si="4"/>
        <v>9</v>
      </c>
      <c r="H58" s="66">
        <f t="shared" si="5"/>
        <v>16</v>
      </c>
      <c r="I58" s="20">
        <f t="shared" si="6"/>
        <v>1.125</v>
      </c>
      <c r="J58" s="21">
        <f t="shared" si="7"/>
        <v>0.5</v>
      </c>
    </row>
    <row r="59" spans="1:10" x14ac:dyDescent="0.2">
      <c r="A59" s="7" t="s">
        <v>64</v>
      </c>
      <c r="B59" s="65">
        <v>1</v>
      </c>
      <c r="C59" s="66">
        <v>3</v>
      </c>
      <c r="D59" s="65">
        <v>4</v>
      </c>
      <c r="E59" s="66">
        <v>6</v>
      </c>
      <c r="F59" s="67"/>
      <c r="G59" s="65">
        <f t="shared" si="4"/>
        <v>-2</v>
      </c>
      <c r="H59" s="66">
        <f t="shared" si="5"/>
        <v>-2</v>
      </c>
      <c r="I59" s="20">
        <f t="shared" si="6"/>
        <v>-0.66666666666666663</v>
      </c>
      <c r="J59" s="21">
        <f t="shared" si="7"/>
        <v>-0.33333333333333331</v>
      </c>
    </row>
    <row r="60" spans="1:10" x14ac:dyDescent="0.2">
      <c r="A60" s="7" t="s">
        <v>65</v>
      </c>
      <c r="B60" s="65">
        <v>3</v>
      </c>
      <c r="C60" s="66">
        <v>0</v>
      </c>
      <c r="D60" s="65">
        <v>7</v>
      </c>
      <c r="E60" s="66">
        <v>0</v>
      </c>
      <c r="F60" s="67"/>
      <c r="G60" s="65">
        <f t="shared" si="4"/>
        <v>3</v>
      </c>
      <c r="H60" s="66">
        <f t="shared" si="5"/>
        <v>7</v>
      </c>
      <c r="I60" s="20" t="str">
        <f t="shared" si="6"/>
        <v>-</v>
      </c>
      <c r="J60" s="21" t="str">
        <f t="shared" si="7"/>
        <v>-</v>
      </c>
    </row>
    <row r="61" spans="1:10" x14ac:dyDescent="0.2">
      <c r="A61" s="7" t="s">
        <v>70</v>
      </c>
      <c r="B61" s="65">
        <v>7</v>
      </c>
      <c r="C61" s="66">
        <v>15</v>
      </c>
      <c r="D61" s="65">
        <v>11</v>
      </c>
      <c r="E61" s="66">
        <v>16</v>
      </c>
      <c r="F61" s="67"/>
      <c r="G61" s="65">
        <f t="shared" si="4"/>
        <v>-8</v>
      </c>
      <c r="H61" s="66">
        <f t="shared" si="5"/>
        <v>-5</v>
      </c>
      <c r="I61" s="20">
        <f t="shared" si="6"/>
        <v>-0.53333333333333333</v>
      </c>
      <c r="J61" s="21">
        <f t="shared" si="7"/>
        <v>-0.3125</v>
      </c>
    </row>
    <row r="62" spans="1:10" x14ac:dyDescent="0.2">
      <c r="A62" s="7" t="s">
        <v>80</v>
      </c>
      <c r="B62" s="65">
        <v>13</v>
      </c>
      <c r="C62" s="66">
        <v>11</v>
      </c>
      <c r="D62" s="65">
        <v>23</v>
      </c>
      <c r="E62" s="66">
        <v>24</v>
      </c>
      <c r="F62" s="67"/>
      <c r="G62" s="65">
        <f t="shared" si="4"/>
        <v>2</v>
      </c>
      <c r="H62" s="66">
        <f t="shared" si="5"/>
        <v>-1</v>
      </c>
      <c r="I62" s="20">
        <f t="shared" si="6"/>
        <v>0.18181818181818182</v>
      </c>
      <c r="J62" s="21">
        <f t="shared" si="7"/>
        <v>-4.1666666666666664E-2</v>
      </c>
    </row>
    <row r="63" spans="1:10" x14ac:dyDescent="0.2">
      <c r="A63" s="7" t="s">
        <v>86</v>
      </c>
      <c r="B63" s="65">
        <v>3</v>
      </c>
      <c r="C63" s="66">
        <v>1</v>
      </c>
      <c r="D63" s="65">
        <v>7</v>
      </c>
      <c r="E63" s="66">
        <v>2</v>
      </c>
      <c r="F63" s="67"/>
      <c r="G63" s="65">
        <f t="shared" si="4"/>
        <v>2</v>
      </c>
      <c r="H63" s="66">
        <f t="shared" si="5"/>
        <v>5</v>
      </c>
      <c r="I63" s="20">
        <f t="shared" si="6"/>
        <v>2</v>
      </c>
      <c r="J63" s="21">
        <f t="shared" si="7"/>
        <v>2.5</v>
      </c>
    </row>
    <row r="64" spans="1:10" x14ac:dyDescent="0.2">
      <c r="A64" s="7" t="s">
        <v>89</v>
      </c>
      <c r="B64" s="65">
        <v>3</v>
      </c>
      <c r="C64" s="66">
        <v>10</v>
      </c>
      <c r="D64" s="65">
        <v>22</v>
      </c>
      <c r="E64" s="66">
        <v>29</v>
      </c>
      <c r="F64" s="67"/>
      <c r="G64" s="65">
        <f t="shared" si="4"/>
        <v>-7</v>
      </c>
      <c r="H64" s="66">
        <f t="shared" si="5"/>
        <v>-7</v>
      </c>
      <c r="I64" s="20">
        <f t="shared" si="6"/>
        <v>-0.7</v>
      </c>
      <c r="J64" s="21">
        <f t="shared" si="7"/>
        <v>-0.2413793103448276</v>
      </c>
    </row>
    <row r="65" spans="1:10" x14ac:dyDescent="0.2">
      <c r="A65" s="7" t="s">
        <v>90</v>
      </c>
      <c r="B65" s="65">
        <v>3</v>
      </c>
      <c r="C65" s="66">
        <v>3</v>
      </c>
      <c r="D65" s="65">
        <v>7</v>
      </c>
      <c r="E65" s="66">
        <v>7</v>
      </c>
      <c r="F65" s="67"/>
      <c r="G65" s="65">
        <f t="shared" si="4"/>
        <v>0</v>
      </c>
      <c r="H65" s="66">
        <f t="shared" si="5"/>
        <v>0</v>
      </c>
      <c r="I65" s="20">
        <f t="shared" si="6"/>
        <v>0</v>
      </c>
      <c r="J65" s="21">
        <f t="shared" si="7"/>
        <v>0</v>
      </c>
    </row>
    <row r="66" spans="1:10" x14ac:dyDescent="0.2">
      <c r="A66" s="1"/>
      <c r="B66" s="68"/>
      <c r="C66" s="69"/>
      <c r="D66" s="68"/>
      <c r="E66" s="69"/>
      <c r="F66" s="70"/>
      <c r="G66" s="68"/>
      <c r="H66" s="69"/>
      <c r="I66" s="5"/>
      <c r="J66" s="6"/>
    </row>
    <row r="67" spans="1:10" s="43" customFormat="1" x14ac:dyDescent="0.2">
      <c r="A67" s="27" t="s">
        <v>5</v>
      </c>
      <c r="B67" s="71">
        <f>SUM(B6:B66)</f>
        <v>6389</v>
      </c>
      <c r="C67" s="72">
        <f>SUM(C6:C66)</f>
        <v>4991</v>
      </c>
      <c r="D67" s="71">
        <f>SUM(D6:D66)</f>
        <v>17010</v>
      </c>
      <c r="E67" s="72">
        <f>SUM(E6:E66)</f>
        <v>14607</v>
      </c>
      <c r="F67" s="73"/>
      <c r="G67" s="71">
        <f>SUM(G6:G66)</f>
        <v>1398</v>
      </c>
      <c r="H67" s="72">
        <f>SUM(H6:H66)</f>
        <v>2403</v>
      </c>
      <c r="I67" s="37">
        <f>IF(C67=0, 0, G67/C67)</f>
        <v>0.28010418753756761</v>
      </c>
      <c r="J67" s="38">
        <f>IF(E67=0, 0, H67/E67)</f>
        <v>0.16451016635859519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67"/>
  <sheetViews>
    <sheetView tabSelected="1" workbookViewId="0">
      <selection activeCell="M1" sqref="M1"/>
    </sheetView>
  </sheetViews>
  <sheetFormatPr defaultRowHeight="12.75" x14ac:dyDescent="0.2"/>
  <cols>
    <col min="1" max="1" width="19.7109375" customWidth="1"/>
    <col min="2" max="5" width="10.140625" customWidth="1"/>
    <col min="6" max="6" width="1.7109375" customWidth="1"/>
    <col min="7" max="8" width="10.140625" customWidth="1"/>
  </cols>
  <sheetData>
    <row r="1" spans="1:8" s="52" customFormat="1" ht="20.25" x14ac:dyDescent="0.3">
      <c r="A1" s="4" t="s">
        <v>10</v>
      </c>
      <c r="B1" s="198" t="s">
        <v>22</v>
      </c>
      <c r="C1" s="199"/>
      <c r="D1" s="199"/>
      <c r="E1" s="199"/>
      <c r="F1" s="199"/>
      <c r="G1" s="199"/>
      <c r="H1" s="199"/>
    </row>
    <row r="2" spans="1:8" s="52" customFormat="1" ht="20.25" x14ac:dyDescent="0.3">
      <c r="A2" s="4" t="s">
        <v>102</v>
      </c>
      <c r="B2" s="202" t="s">
        <v>92</v>
      </c>
      <c r="C2" s="203"/>
      <c r="D2" s="203"/>
      <c r="E2" s="203"/>
      <c r="F2" s="203"/>
      <c r="G2" s="203"/>
      <c r="H2" s="203"/>
    </row>
    <row r="4" spans="1:8" x14ac:dyDescent="0.2">
      <c r="A4" s="60"/>
      <c r="B4" s="196" t="s">
        <v>1</v>
      </c>
      <c r="C4" s="197"/>
      <c r="D4" s="196" t="s">
        <v>2</v>
      </c>
      <c r="E4" s="197"/>
      <c r="F4" s="59"/>
      <c r="G4" s="196" t="s">
        <v>6</v>
      </c>
      <c r="H4" s="197"/>
    </row>
    <row r="5" spans="1:8" x14ac:dyDescent="0.2">
      <c r="A5" s="27" t="s">
        <v>0</v>
      </c>
      <c r="B5" s="57">
        <f>VALUE(RIGHT(B2, 4))</f>
        <v>2021</v>
      </c>
      <c r="C5" s="58">
        <f>B5-1</f>
        <v>2020</v>
      </c>
      <c r="D5" s="57">
        <f>B5</f>
        <v>2021</v>
      </c>
      <c r="E5" s="58">
        <f>C5</f>
        <v>2020</v>
      </c>
      <c r="F5" s="64"/>
      <c r="G5" s="57" t="s">
        <v>4</v>
      </c>
      <c r="H5" s="58" t="s">
        <v>2</v>
      </c>
    </row>
    <row r="6" spans="1:8" x14ac:dyDescent="0.2">
      <c r="A6" s="7" t="s">
        <v>31</v>
      </c>
      <c r="B6" s="16">
        <v>4.6955705118171903E-2</v>
      </c>
      <c r="C6" s="17">
        <v>8.0144259667401296E-2</v>
      </c>
      <c r="D6" s="16">
        <v>5.87889476778366E-2</v>
      </c>
      <c r="E6" s="17">
        <v>0.10953652358458299</v>
      </c>
      <c r="F6" s="12"/>
      <c r="G6" s="10">
        <f t="shared" ref="G6:G37" si="0">B6-C6</f>
        <v>-3.3188554549229393E-2</v>
      </c>
      <c r="H6" s="11">
        <f t="shared" ref="H6:H37" si="1">D6-E6</f>
        <v>-5.0747575906746389E-2</v>
      </c>
    </row>
    <row r="7" spans="1:8" x14ac:dyDescent="0.2">
      <c r="A7" s="7" t="s">
        <v>32</v>
      </c>
      <c r="B7" s="16">
        <v>1.5651901706057299E-2</v>
      </c>
      <c r="C7" s="17">
        <v>0</v>
      </c>
      <c r="D7" s="16">
        <v>2.35155790711346E-2</v>
      </c>
      <c r="E7" s="17">
        <v>1.3692065448072801E-2</v>
      </c>
      <c r="F7" s="12"/>
      <c r="G7" s="10">
        <f t="shared" si="0"/>
        <v>1.5651901706057299E-2</v>
      </c>
      <c r="H7" s="11">
        <f t="shared" si="1"/>
        <v>9.8235136230617991E-3</v>
      </c>
    </row>
    <row r="8" spans="1:8" x14ac:dyDescent="0.2">
      <c r="A8" s="7" t="s">
        <v>33</v>
      </c>
      <c r="B8" s="16">
        <v>1.2051964313664101</v>
      </c>
      <c r="C8" s="17">
        <v>0.480865558004408</v>
      </c>
      <c r="D8" s="16">
        <v>1.0875955320399799</v>
      </c>
      <c r="E8" s="17">
        <v>0.83521599233244304</v>
      </c>
      <c r="F8" s="12"/>
      <c r="G8" s="10">
        <f t="shared" si="0"/>
        <v>0.72433087336200208</v>
      </c>
      <c r="H8" s="11">
        <f t="shared" si="1"/>
        <v>0.2523795397075369</v>
      </c>
    </row>
    <row r="9" spans="1:8" x14ac:dyDescent="0.2">
      <c r="A9" s="7" t="s">
        <v>34</v>
      </c>
      <c r="B9" s="16">
        <v>1.5651901706057299E-2</v>
      </c>
      <c r="C9" s="17">
        <v>0</v>
      </c>
      <c r="D9" s="16">
        <v>2.35155790711346E-2</v>
      </c>
      <c r="E9" s="17">
        <v>1.3692065448072801E-2</v>
      </c>
      <c r="F9" s="12"/>
      <c r="G9" s="10">
        <f t="shared" si="0"/>
        <v>1.5651901706057299E-2</v>
      </c>
      <c r="H9" s="11">
        <f t="shared" si="1"/>
        <v>9.8235136230617991E-3</v>
      </c>
    </row>
    <row r="10" spans="1:8" x14ac:dyDescent="0.2">
      <c r="A10" s="7" t="s">
        <v>35</v>
      </c>
      <c r="B10" s="16">
        <v>1.4243230552512098</v>
      </c>
      <c r="C10" s="17">
        <v>0.74133440192346201</v>
      </c>
      <c r="D10" s="16">
        <v>1.1346266901822499</v>
      </c>
      <c r="E10" s="17">
        <v>1.04744300677757</v>
      </c>
      <c r="F10" s="12"/>
      <c r="G10" s="10">
        <f t="shared" si="0"/>
        <v>0.68298865332774783</v>
      </c>
      <c r="H10" s="11">
        <f t="shared" si="1"/>
        <v>8.7183683404679968E-2</v>
      </c>
    </row>
    <row r="11" spans="1:8" x14ac:dyDescent="0.2">
      <c r="A11" s="7" t="s">
        <v>36</v>
      </c>
      <c r="B11" s="16">
        <v>4.6955705118171903E-2</v>
      </c>
      <c r="C11" s="17">
        <v>0</v>
      </c>
      <c r="D11" s="16">
        <v>4.1152263374485604E-2</v>
      </c>
      <c r="E11" s="17">
        <v>0</v>
      </c>
      <c r="F11" s="12"/>
      <c r="G11" s="10">
        <f t="shared" si="0"/>
        <v>4.6955705118171903E-2</v>
      </c>
      <c r="H11" s="11">
        <f t="shared" si="1"/>
        <v>4.1152263374485604E-2</v>
      </c>
    </row>
    <row r="12" spans="1:8" x14ac:dyDescent="0.2">
      <c r="A12" s="7" t="s">
        <v>37</v>
      </c>
      <c r="B12" s="16">
        <v>3.1303803412114597E-2</v>
      </c>
      <c r="C12" s="17">
        <v>2.00360649168503E-2</v>
      </c>
      <c r="D12" s="16">
        <v>3.5273368606701896E-2</v>
      </c>
      <c r="E12" s="17">
        <v>4.7922229068254898E-2</v>
      </c>
      <c r="F12" s="12"/>
      <c r="G12" s="10">
        <f t="shared" si="0"/>
        <v>1.1267738495264298E-2</v>
      </c>
      <c r="H12" s="11">
        <f t="shared" si="1"/>
        <v>-1.2648860461553002E-2</v>
      </c>
    </row>
    <row r="13" spans="1:8" x14ac:dyDescent="0.2">
      <c r="A13" s="7" t="s">
        <v>38</v>
      </c>
      <c r="B13" s="16">
        <v>1.5651901706057299E-2</v>
      </c>
      <c r="C13" s="17">
        <v>0</v>
      </c>
      <c r="D13" s="16">
        <v>1.17577895355673E-2</v>
      </c>
      <c r="E13" s="17">
        <v>6.8460327240364204E-3</v>
      </c>
      <c r="F13" s="12"/>
      <c r="G13" s="10">
        <f t="shared" si="0"/>
        <v>1.5651901706057299E-2</v>
      </c>
      <c r="H13" s="11">
        <f t="shared" si="1"/>
        <v>4.9117568115308796E-3</v>
      </c>
    </row>
    <row r="14" spans="1:8" x14ac:dyDescent="0.2">
      <c r="A14" s="7" t="s">
        <v>40</v>
      </c>
      <c r="B14" s="16">
        <v>0</v>
      </c>
      <c r="C14" s="17">
        <v>2.00360649168503E-2</v>
      </c>
      <c r="D14" s="16">
        <v>1.17577895355673E-2</v>
      </c>
      <c r="E14" s="17">
        <v>1.3692065448072801E-2</v>
      </c>
      <c r="F14" s="12"/>
      <c r="G14" s="10">
        <f t="shared" si="0"/>
        <v>-2.00360649168503E-2</v>
      </c>
      <c r="H14" s="11">
        <f t="shared" si="1"/>
        <v>-1.9342759125055009E-3</v>
      </c>
    </row>
    <row r="15" spans="1:8" x14ac:dyDescent="0.2">
      <c r="A15" s="7" t="s">
        <v>41</v>
      </c>
      <c r="B15" s="16">
        <v>6.2607606824229098E-2</v>
      </c>
      <c r="C15" s="17">
        <v>0.10018032458425201</v>
      </c>
      <c r="D15" s="16">
        <v>7.64256319811875E-2</v>
      </c>
      <c r="E15" s="17">
        <v>7.5306359964400604E-2</v>
      </c>
      <c r="F15" s="12"/>
      <c r="G15" s="10">
        <f t="shared" si="0"/>
        <v>-3.7572717760022911E-2</v>
      </c>
      <c r="H15" s="11">
        <f t="shared" si="1"/>
        <v>1.1192720167868958E-3</v>
      </c>
    </row>
    <row r="16" spans="1:8" x14ac:dyDescent="0.2">
      <c r="A16" s="7" t="s">
        <v>42</v>
      </c>
      <c r="B16" s="16">
        <v>9.3911410236343695E-2</v>
      </c>
      <c r="C16" s="17">
        <v>2.00360649168503E-2</v>
      </c>
      <c r="D16" s="16">
        <v>0.10582010582010599</v>
      </c>
      <c r="E16" s="17">
        <v>3.4230163620182094E-2</v>
      </c>
      <c r="F16" s="12"/>
      <c r="G16" s="10">
        <f t="shared" si="0"/>
        <v>7.3875345319493399E-2</v>
      </c>
      <c r="H16" s="11">
        <f t="shared" si="1"/>
        <v>7.1589942199923901E-2</v>
      </c>
    </row>
    <row r="17" spans="1:8" x14ac:dyDescent="0.2">
      <c r="A17" s="7" t="s">
        <v>43</v>
      </c>
      <c r="B17" s="16">
        <v>5.5407732039442799</v>
      </c>
      <c r="C17" s="17">
        <v>5.3696653977158899</v>
      </c>
      <c r="D17" s="16">
        <v>5.8318636096413901</v>
      </c>
      <c r="E17" s="17">
        <v>5.9286643390155405</v>
      </c>
      <c r="F17" s="12"/>
      <c r="G17" s="10">
        <f t="shared" si="0"/>
        <v>0.17110780622838995</v>
      </c>
      <c r="H17" s="11">
        <f t="shared" si="1"/>
        <v>-9.6800729374150407E-2</v>
      </c>
    </row>
    <row r="18" spans="1:8" x14ac:dyDescent="0.2">
      <c r="A18" s="7" t="s">
        <v>46</v>
      </c>
      <c r="B18" s="16">
        <v>0.78259508530286404</v>
      </c>
      <c r="C18" s="17">
        <v>0.36064916850330603</v>
      </c>
      <c r="D18" s="16">
        <v>0.81716637272192805</v>
      </c>
      <c r="E18" s="17">
        <v>0.31491750530567503</v>
      </c>
      <c r="F18" s="12"/>
      <c r="G18" s="10">
        <f t="shared" si="0"/>
        <v>0.42194591679955801</v>
      </c>
      <c r="H18" s="11">
        <f t="shared" si="1"/>
        <v>0.50224886741625308</v>
      </c>
    </row>
    <row r="19" spans="1:8" x14ac:dyDescent="0.2">
      <c r="A19" s="7" t="s">
        <v>48</v>
      </c>
      <c r="B19" s="16">
        <v>0</v>
      </c>
      <c r="C19" s="17">
        <v>8.2548587457423395</v>
      </c>
      <c r="D19" s="16">
        <v>0</v>
      </c>
      <c r="E19" s="17">
        <v>5.2303690011638304</v>
      </c>
      <c r="F19" s="12"/>
      <c r="G19" s="10">
        <f t="shared" si="0"/>
        <v>-8.2548587457423395</v>
      </c>
      <c r="H19" s="11">
        <f t="shared" si="1"/>
        <v>-5.2303690011638304</v>
      </c>
    </row>
    <row r="20" spans="1:8" x14ac:dyDescent="0.2">
      <c r="A20" s="7" t="s">
        <v>49</v>
      </c>
      <c r="B20" s="16">
        <v>2.6608232900297404</v>
      </c>
      <c r="C20" s="17">
        <v>2.3842917251051898</v>
      </c>
      <c r="D20" s="16">
        <v>2.2751322751322798</v>
      </c>
      <c r="E20" s="17">
        <v>3.4572465256383897</v>
      </c>
      <c r="F20" s="12"/>
      <c r="G20" s="10">
        <f t="shared" si="0"/>
        <v>0.27653156492455055</v>
      </c>
      <c r="H20" s="11">
        <f t="shared" si="1"/>
        <v>-1.18211425050611</v>
      </c>
    </row>
    <row r="21" spans="1:8" x14ac:dyDescent="0.2">
      <c r="A21" s="7" t="s">
        <v>50</v>
      </c>
      <c r="B21" s="16">
        <v>5.0086085459383298</v>
      </c>
      <c r="C21" s="17">
        <v>5.4097375275495896</v>
      </c>
      <c r="D21" s="16">
        <v>5.5967078189300397</v>
      </c>
      <c r="E21" s="17">
        <v>5.3604436229205206</v>
      </c>
      <c r="F21" s="12"/>
      <c r="G21" s="10">
        <f t="shared" si="0"/>
        <v>-0.40112898161125976</v>
      </c>
      <c r="H21" s="11">
        <f t="shared" si="1"/>
        <v>0.23626419600951909</v>
      </c>
    </row>
    <row r="22" spans="1:8" x14ac:dyDescent="0.2">
      <c r="A22" s="7" t="s">
        <v>53</v>
      </c>
      <c r="B22" s="16">
        <v>2.8486461105024299</v>
      </c>
      <c r="C22" s="17">
        <v>2.52454417952314</v>
      </c>
      <c r="D22" s="16">
        <v>3.3862433862433901</v>
      </c>
      <c r="E22" s="17">
        <v>2.1291161771753297</v>
      </c>
      <c r="F22" s="12"/>
      <c r="G22" s="10">
        <f t="shared" si="0"/>
        <v>0.32410193097928985</v>
      </c>
      <c r="H22" s="11">
        <f t="shared" si="1"/>
        <v>1.2571272090680603</v>
      </c>
    </row>
    <row r="23" spans="1:8" x14ac:dyDescent="0.2">
      <c r="A23" s="7" t="s">
        <v>55</v>
      </c>
      <c r="B23" s="16">
        <v>3.1303803412114597E-2</v>
      </c>
      <c r="C23" s="17">
        <v>0.140252454417952</v>
      </c>
      <c r="D23" s="16">
        <v>3.5273368606701896E-2</v>
      </c>
      <c r="E23" s="17">
        <v>0.10953652358458299</v>
      </c>
      <c r="F23" s="12"/>
      <c r="G23" s="10">
        <f t="shared" si="0"/>
        <v>-0.10894865100583741</v>
      </c>
      <c r="H23" s="11">
        <f t="shared" si="1"/>
        <v>-7.4263154977881093E-2</v>
      </c>
    </row>
    <row r="24" spans="1:8" x14ac:dyDescent="0.2">
      <c r="A24" s="7" t="s">
        <v>56</v>
      </c>
      <c r="B24" s="16">
        <v>0.67303177336046294</v>
      </c>
      <c r="C24" s="17">
        <v>0.34061310358645602</v>
      </c>
      <c r="D24" s="16">
        <v>0.54085831863609601</v>
      </c>
      <c r="E24" s="17">
        <v>0.39706989799411202</v>
      </c>
      <c r="F24" s="12"/>
      <c r="G24" s="10">
        <f t="shared" si="0"/>
        <v>0.33241866977400691</v>
      </c>
      <c r="H24" s="11">
        <f t="shared" si="1"/>
        <v>0.14378842064198399</v>
      </c>
    </row>
    <row r="25" spans="1:8" x14ac:dyDescent="0.2">
      <c r="A25" s="7" t="s">
        <v>58</v>
      </c>
      <c r="B25" s="16">
        <v>4.8990452339959303</v>
      </c>
      <c r="C25" s="17">
        <v>5.3095572029653395</v>
      </c>
      <c r="D25" s="16">
        <v>5.7907113462669004</v>
      </c>
      <c r="E25" s="17">
        <v>5.4494420483329895</v>
      </c>
      <c r="F25" s="12"/>
      <c r="G25" s="10">
        <f t="shared" si="0"/>
        <v>-0.41051196896940922</v>
      </c>
      <c r="H25" s="11">
        <f t="shared" si="1"/>
        <v>0.34126929793391092</v>
      </c>
    </row>
    <row r="26" spans="1:8" x14ac:dyDescent="0.2">
      <c r="A26" s="7" t="s">
        <v>59</v>
      </c>
      <c r="B26" s="16">
        <v>0</v>
      </c>
      <c r="C26" s="17">
        <v>0</v>
      </c>
      <c r="D26" s="16">
        <v>1.7636684303351E-2</v>
      </c>
      <c r="E26" s="17">
        <v>6.8460327240364204E-3</v>
      </c>
      <c r="F26" s="12"/>
      <c r="G26" s="10">
        <f t="shared" si="0"/>
        <v>0</v>
      </c>
      <c r="H26" s="11">
        <f t="shared" si="1"/>
        <v>1.0790651579314581E-2</v>
      </c>
    </row>
    <row r="27" spans="1:8" x14ac:dyDescent="0.2">
      <c r="A27" s="7" t="s">
        <v>60</v>
      </c>
      <c r="B27" s="16">
        <v>0.42260134606354699</v>
      </c>
      <c r="C27" s="17">
        <v>0.54097375275495907</v>
      </c>
      <c r="D27" s="16">
        <v>0.43503821281599098</v>
      </c>
      <c r="E27" s="17">
        <v>0.44499212706236702</v>
      </c>
      <c r="F27" s="12"/>
      <c r="G27" s="10">
        <f t="shared" si="0"/>
        <v>-0.11837240669141208</v>
      </c>
      <c r="H27" s="11">
        <f t="shared" si="1"/>
        <v>-9.9539142463760388E-3</v>
      </c>
    </row>
    <row r="28" spans="1:8" x14ac:dyDescent="0.2">
      <c r="A28" s="7" t="s">
        <v>61</v>
      </c>
      <c r="B28" s="16">
        <v>0.75129128189075001</v>
      </c>
      <c r="C28" s="17">
        <v>0.42075736325385704</v>
      </c>
      <c r="D28" s="16">
        <v>0.62904174015285097</v>
      </c>
      <c r="E28" s="17">
        <v>0.39706989799411202</v>
      </c>
      <c r="F28" s="12"/>
      <c r="G28" s="10">
        <f t="shared" si="0"/>
        <v>0.33053391863689296</v>
      </c>
      <c r="H28" s="11">
        <f t="shared" si="1"/>
        <v>0.23197184215873895</v>
      </c>
    </row>
    <row r="29" spans="1:8" x14ac:dyDescent="0.2">
      <c r="A29" s="7" t="s">
        <v>62</v>
      </c>
      <c r="B29" s="16">
        <v>0.82955079042103597</v>
      </c>
      <c r="C29" s="17">
        <v>0.38068523342015598</v>
      </c>
      <c r="D29" s="16">
        <v>0.587889476778366</v>
      </c>
      <c r="E29" s="17">
        <v>0.47237625795851301</v>
      </c>
      <c r="F29" s="12"/>
      <c r="G29" s="10">
        <f t="shared" si="0"/>
        <v>0.44886555700087999</v>
      </c>
      <c r="H29" s="11">
        <f t="shared" si="1"/>
        <v>0.11551321881985299</v>
      </c>
    </row>
    <row r="30" spans="1:8" x14ac:dyDescent="0.2">
      <c r="A30" s="7" t="s">
        <v>63</v>
      </c>
      <c r="B30" s="16">
        <v>0</v>
      </c>
      <c r="C30" s="17">
        <v>0</v>
      </c>
      <c r="D30" s="16">
        <v>5.8788947677836604E-3</v>
      </c>
      <c r="E30" s="17">
        <v>0</v>
      </c>
      <c r="F30" s="12"/>
      <c r="G30" s="10">
        <f t="shared" si="0"/>
        <v>0</v>
      </c>
      <c r="H30" s="11">
        <f t="shared" si="1"/>
        <v>5.8788947677836604E-3</v>
      </c>
    </row>
    <row r="31" spans="1:8" x14ac:dyDescent="0.2">
      <c r="A31" s="7" t="s">
        <v>66</v>
      </c>
      <c r="B31" s="16">
        <v>0</v>
      </c>
      <c r="C31" s="17">
        <v>0</v>
      </c>
      <c r="D31" s="16">
        <v>1.7636684303351E-2</v>
      </c>
      <c r="E31" s="17">
        <v>2.05380981721093E-2</v>
      </c>
      <c r="F31" s="12"/>
      <c r="G31" s="10">
        <f t="shared" si="0"/>
        <v>0</v>
      </c>
      <c r="H31" s="11">
        <f t="shared" si="1"/>
        <v>-2.9014138687582999E-3</v>
      </c>
    </row>
    <row r="32" spans="1:8" x14ac:dyDescent="0.2">
      <c r="A32" s="7" t="s">
        <v>67</v>
      </c>
      <c r="B32" s="16">
        <v>12.411958052903401</v>
      </c>
      <c r="C32" s="17">
        <v>8.014425966740129</v>
      </c>
      <c r="D32" s="16">
        <v>12.5044091710758</v>
      </c>
      <c r="E32" s="17">
        <v>10.015745875265299</v>
      </c>
      <c r="F32" s="12"/>
      <c r="G32" s="10">
        <f t="shared" si="0"/>
        <v>4.3975320861632721</v>
      </c>
      <c r="H32" s="11">
        <f t="shared" si="1"/>
        <v>2.4886632958105004</v>
      </c>
    </row>
    <row r="33" spans="1:8" x14ac:dyDescent="0.2">
      <c r="A33" s="7" t="s">
        <v>68</v>
      </c>
      <c r="B33" s="16">
        <v>0</v>
      </c>
      <c r="C33" s="17">
        <v>4.0072129833700697E-2</v>
      </c>
      <c r="D33" s="16">
        <v>0</v>
      </c>
      <c r="E33" s="17">
        <v>1.3692065448072801E-2</v>
      </c>
      <c r="F33" s="12"/>
      <c r="G33" s="10">
        <f t="shared" si="0"/>
        <v>-4.0072129833700697E-2</v>
      </c>
      <c r="H33" s="11">
        <f t="shared" si="1"/>
        <v>-1.3692065448072801E-2</v>
      </c>
    </row>
    <row r="34" spans="1:8" x14ac:dyDescent="0.2">
      <c r="A34" s="7" t="s">
        <v>69</v>
      </c>
      <c r="B34" s="16">
        <v>1.4869306620754399</v>
      </c>
      <c r="C34" s="17">
        <v>1.8032458425165301</v>
      </c>
      <c r="D34" s="16">
        <v>1.6931216931216901</v>
      </c>
      <c r="E34" s="17">
        <v>1.7252002464571801</v>
      </c>
      <c r="F34" s="12"/>
      <c r="G34" s="10">
        <f t="shared" si="0"/>
        <v>-0.31631518044109019</v>
      </c>
      <c r="H34" s="11">
        <f t="shared" si="1"/>
        <v>-3.2078553335489923E-2</v>
      </c>
    </row>
    <row r="35" spans="1:8" x14ac:dyDescent="0.2">
      <c r="A35" s="7" t="s">
        <v>71</v>
      </c>
      <c r="B35" s="16">
        <v>0.53216465800594803</v>
      </c>
      <c r="C35" s="17">
        <v>0.40072129833700698</v>
      </c>
      <c r="D35" s="16">
        <v>0.34685479129923596</v>
      </c>
      <c r="E35" s="17">
        <v>0.36968576709796697</v>
      </c>
      <c r="F35" s="12"/>
      <c r="G35" s="10">
        <f t="shared" si="0"/>
        <v>0.13144335966894105</v>
      </c>
      <c r="H35" s="11">
        <f t="shared" si="1"/>
        <v>-2.2830975798731001E-2</v>
      </c>
    </row>
    <row r="36" spans="1:8" x14ac:dyDescent="0.2">
      <c r="A36" s="7" t="s">
        <v>72</v>
      </c>
      <c r="B36" s="16">
        <v>3.30255125997809</v>
      </c>
      <c r="C36" s="17">
        <v>1.4425966740132201</v>
      </c>
      <c r="D36" s="16">
        <v>3.6449147560258703</v>
      </c>
      <c r="E36" s="17">
        <v>1.2049017594304099</v>
      </c>
      <c r="F36" s="12"/>
      <c r="G36" s="10">
        <f t="shared" si="0"/>
        <v>1.8599545859648698</v>
      </c>
      <c r="H36" s="11">
        <f t="shared" si="1"/>
        <v>2.4400129965954607</v>
      </c>
    </row>
    <row r="37" spans="1:8" x14ac:dyDescent="0.2">
      <c r="A37" s="7" t="s">
        <v>73</v>
      </c>
      <c r="B37" s="16">
        <v>0.14086711535451601</v>
      </c>
      <c r="C37" s="17">
        <v>0.10018032458425201</v>
      </c>
      <c r="D37" s="16">
        <v>0.164609053497942</v>
      </c>
      <c r="E37" s="17">
        <v>0.12322858903265599</v>
      </c>
      <c r="F37" s="12"/>
      <c r="G37" s="10">
        <f t="shared" si="0"/>
        <v>4.0686790770264006E-2</v>
      </c>
      <c r="H37" s="11">
        <f t="shared" si="1"/>
        <v>4.138046446528601E-2</v>
      </c>
    </row>
    <row r="38" spans="1:8" x14ac:dyDescent="0.2">
      <c r="A38" s="7" t="s">
        <v>74</v>
      </c>
      <c r="B38" s="16">
        <v>9.5007043355767706</v>
      </c>
      <c r="C38" s="17">
        <v>12.602684832698898</v>
      </c>
      <c r="D38" s="16">
        <v>9.9059376837154609</v>
      </c>
      <c r="E38" s="17">
        <v>11.597179434517701</v>
      </c>
      <c r="F38" s="12"/>
      <c r="G38" s="10">
        <f t="shared" ref="G38:G65" si="2">B38-C38</f>
        <v>-3.1019804971221276</v>
      </c>
      <c r="H38" s="11">
        <f t="shared" ref="H38:H65" si="3">D38-E38</f>
        <v>-1.6912417508022397</v>
      </c>
    </row>
    <row r="39" spans="1:8" x14ac:dyDescent="0.2">
      <c r="A39" s="7" t="s">
        <v>75</v>
      </c>
      <c r="B39" s="16">
        <v>3.8973235248082596</v>
      </c>
      <c r="C39" s="17">
        <v>5.2093768783810894</v>
      </c>
      <c r="D39" s="16">
        <v>3.8271604938271602</v>
      </c>
      <c r="E39" s="17">
        <v>4.09392756897378</v>
      </c>
      <c r="F39" s="12"/>
      <c r="G39" s="10">
        <f t="shared" si="2"/>
        <v>-1.3120533535728298</v>
      </c>
      <c r="H39" s="11">
        <f t="shared" si="3"/>
        <v>-0.26676707514661979</v>
      </c>
    </row>
    <row r="40" spans="1:8" x14ac:dyDescent="0.2">
      <c r="A40" s="7" t="s">
        <v>76</v>
      </c>
      <c r="B40" s="16">
        <v>9.3911410236343695E-2</v>
      </c>
      <c r="C40" s="17">
        <v>4.0072129833700697E-2</v>
      </c>
      <c r="D40" s="16">
        <v>8.2304526748971207E-2</v>
      </c>
      <c r="E40" s="17">
        <v>0.10269049086054599</v>
      </c>
      <c r="F40" s="12"/>
      <c r="G40" s="10">
        <f t="shared" si="2"/>
        <v>5.3839280402642999E-2</v>
      </c>
      <c r="H40" s="11">
        <f t="shared" si="3"/>
        <v>-2.0385964111574784E-2</v>
      </c>
    </row>
    <row r="41" spans="1:8" x14ac:dyDescent="0.2">
      <c r="A41" s="7" t="s">
        <v>77</v>
      </c>
      <c r="B41" s="16">
        <v>0.59477226483017698</v>
      </c>
      <c r="C41" s="17">
        <v>0.52093768783810901</v>
      </c>
      <c r="D41" s="16">
        <v>0.48206937095826002</v>
      </c>
      <c r="E41" s="17">
        <v>0.52029848702676795</v>
      </c>
      <c r="F41" s="12"/>
      <c r="G41" s="10">
        <f t="shared" si="2"/>
        <v>7.3834576992067968E-2</v>
      </c>
      <c r="H41" s="11">
        <f t="shared" si="3"/>
        <v>-3.8229116068507929E-2</v>
      </c>
    </row>
    <row r="42" spans="1:8" x14ac:dyDescent="0.2">
      <c r="A42" s="7" t="s">
        <v>78</v>
      </c>
      <c r="B42" s="16">
        <v>0.14086711535451601</v>
      </c>
      <c r="C42" s="17">
        <v>0.18032458425165301</v>
      </c>
      <c r="D42" s="16">
        <v>0.19400352733686099</v>
      </c>
      <c r="E42" s="17">
        <v>0.15745875265283801</v>
      </c>
      <c r="F42" s="12"/>
      <c r="G42" s="10">
        <f t="shared" si="2"/>
        <v>-3.9457468897136999E-2</v>
      </c>
      <c r="H42" s="11">
        <f t="shared" si="3"/>
        <v>3.6544774684022979E-2</v>
      </c>
    </row>
    <row r="43" spans="1:8" x14ac:dyDescent="0.2">
      <c r="A43" s="7" t="s">
        <v>79</v>
      </c>
      <c r="B43" s="16">
        <v>0.81389888871497895</v>
      </c>
      <c r="C43" s="17">
        <v>0.34061310358645602</v>
      </c>
      <c r="D43" s="16">
        <v>0.54085831863609601</v>
      </c>
      <c r="E43" s="17">
        <v>0.39022386527007596</v>
      </c>
      <c r="F43" s="12"/>
      <c r="G43" s="10">
        <f t="shared" si="2"/>
        <v>0.47328578512852293</v>
      </c>
      <c r="H43" s="11">
        <f t="shared" si="3"/>
        <v>0.15063445336602005</v>
      </c>
    </row>
    <row r="44" spans="1:8" x14ac:dyDescent="0.2">
      <c r="A44" s="7" t="s">
        <v>81</v>
      </c>
      <c r="B44" s="16">
        <v>0.75129128189075001</v>
      </c>
      <c r="C44" s="17">
        <v>0.220396714085354</v>
      </c>
      <c r="D44" s="16">
        <v>0.87007642563198107</v>
      </c>
      <c r="E44" s="17">
        <v>0.43130006161429396</v>
      </c>
      <c r="F44" s="12"/>
      <c r="G44" s="10">
        <f t="shared" si="2"/>
        <v>0.53089456780539601</v>
      </c>
      <c r="H44" s="11">
        <f t="shared" si="3"/>
        <v>0.4387763640176871</v>
      </c>
    </row>
    <row r="45" spans="1:8" x14ac:dyDescent="0.2">
      <c r="A45" s="7" t="s">
        <v>82</v>
      </c>
      <c r="B45" s="16">
        <v>0.156519017060573</v>
      </c>
      <c r="C45" s="17">
        <v>0</v>
      </c>
      <c r="D45" s="16">
        <v>8.2304526748971207E-2</v>
      </c>
      <c r="E45" s="17">
        <v>2.7384130896145699E-2</v>
      </c>
      <c r="F45" s="12"/>
      <c r="G45" s="10">
        <f t="shared" si="2"/>
        <v>0.156519017060573</v>
      </c>
      <c r="H45" s="11">
        <f t="shared" si="3"/>
        <v>5.4920395852825508E-2</v>
      </c>
    </row>
    <row r="46" spans="1:8" x14ac:dyDescent="0.2">
      <c r="A46" s="7" t="s">
        <v>83</v>
      </c>
      <c r="B46" s="16">
        <v>4.5547033964626698</v>
      </c>
      <c r="C46" s="17">
        <v>3.8268883991184097</v>
      </c>
      <c r="D46" s="16">
        <v>4.5502645502645507</v>
      </c>
      <c r="E46" s="17">
        <v>4.0802355035257101</v>
      </c>
      <c r="F46" s="12"/>
      <c r="G46" s="10">
        <f t="shared" si="2"/>
        <v>0.72781499734426003</v>
      </c>
      <c r="H46" s="11">
        <f t="shared" si="3"/>
        <v>0.47002904673884061</v>
      </c>
    </row>
    <row r="47" spans="1:8" x14ac:dyDescent="0.2">
      <c r="A47" s="7" t="s">
        <v>84</v>
      </c>
      <c r="B47" s="16">
        <v>1.9877915166692801</v>
      </c>
      <c r="C47" s="17">
        <v>1.9234622320176298</v>
      </c>
      <c r="D47" s="16">
        <v>2.0458553791887097</v>
      </c>
      <c r="E47" s="17">
        <v>2.2318066680358699</v>
      </c>
      <c r="F47" s="12"/>
      <c r="G47" s="10">
        <f t="shared" si="2"/>
        <v>6.4329284651650331E-2</v>
      </c>
      <c r="H47" s="11">
        <f t="shared" si="3"/>
        <v>-0.18595128884716017</v>
      </c>
    </row>
    <row r="48" spans="1:8" x14ac:dyDescent="0.2">
      <c r="A48" s="7" t="s">
        <v>85</v>
      </c>
      <c r="B48" s="16">
        <v>25.653466896227901</v>
      </c>
      <c r="C48" s="17">
        <v>25.265477860148302</v>
      </c>
      <c r="D48" s="16">
        <v>23.756613756613802</v>
      </c>
      <c r="E48" s="17">
        <v>25.234476620798201</v>
      </c>
      <c r="F48" s="12"/>
      <c r="G48" s="10">
        <f t="shared" si="2"/>
        <v>0.387989036079599</v>
      </c>
      <c r="H48" s="11">
        <f t="shared" si="3"/>
        <v>-1.4778628641843987</v>
      </c>
    </row>
    <row r="49" spans="1:8" x14ac:dyDescent="0.2">
      <c r="A49" s="7" t="s">
        <v>87</v>
      </c>
      <c r="B49" s="16">
        <v>3.3338550633902</v>
      </c>
      <c r="C49" s="17">
        <v>1.7030655179322798</v>
      </c>
      <c r="D49" s="16">
        <v>3.46854791299236</v>
      </c>
      <c r="E49" s="17">
        <v>2.77264325323475</v>
      </c>
      <c r="F49" s="12"/>
      <c r="G49" s="10">
        <f t="shared" si="2"/>
        <v>1.6307895454579202</v>
      </c>
      <c r="H49" s="11">
        <f t="shared" si="3"/>
        <v>0.69590465975760996</v>
      </c>
    </row>
    <row r="50" spans="1:8" x14ac:dyDescent="0.2">
      <c r="A50" s="7" t="s">
        <v>88</v>
      </c>
      <c r="B50" s="16">
        <v>0.51651275629989002</v>
      </c>
      <c r="C50" s="17">
        <v>0.44079342817070699</v>
      </c>
      <c r="D50" s="16">
        <v>0.51734273956496202</v>
      </c>
      <c r="E50" s="17">
        <v>0.39706989799411202</v>
      </c>
      <c r="F50" s="12"/>
      <c r="G50" s="10">
        <f t="shared" si="2"/>
        <v>7.5719328129183028E-2</v>
      </c>
      <c r="H50" s="11">
        <f t="shared" si="3"/>
        <v>0.12027284157085</v>
      </c>
    </row>
    <row r="51" spans="1:8" x14ac:dyDescent="0.2">
      <c r="A51" s="142" t="s">
        <v>39</v>
      </c>
      <c r="B51" s="153">
        <v>4.6955705118171903E-2</v>
      </c>
      <c r="C51" s="154">
        <v>2.00360649168503E-2</v>
      </c>
      <c r="D51" s="153">
        <v>3.5273368606701896E-2</v>
      </c>
      <c r="E51" s="154">
        <v>1.3692065448072801E-2</v>
      </c>
      <c r="F51" s="155"/>
      <c r="G51" s="156">
        <f t="shared" si="2"/>
        <v>2.6919640201321603E-2</v>
      </c>
      <c r="H51" s="157">
        <f t="shared" si="3"/>
        <v>2.1581303158629096E-2</v>
      </c>
    </row>
    <row r="52" spans="1:8" x14ac:dyDescent="0.2">
      <c r="A52" s="7" t="s">
        <v>44</v>
      </c>
      <c r="B52" s="16">
        <v>3.1303803412114597E-2</v>
      </c>
      <c r="C52" s="17">
        <v>4.0072129833700697E-2</v>
      </c>
      <c r="D52" s="16">
        <v>5.29100529100529E-2</v>
      </c>
      <c r="E52" s="17">
        <v>2.7384130896145699E-2</v>
      </c>
      <c r="F52" s="12"/>
      <c r="G52" s="10">
        <f t="shared" si="2"/>
        <v>-8.7683264215860993E-3</v>
      </c>
      <c r="H52" s="11">
        <f t="shared" si="3"/>
        <v>2.5525922013907201E-2</v>
      </c>
    </row>
    <row r="53" spans="1:8" x14ac:dyDescent="0.2">
      <c r="A53" s="7" t="s">
        <v>45</v>
      </c>
      <c r="B53" s="16">
        <v>0.313038034121146</v>
      </c>
      <c r="C53" s="17">
        <v>0.34061310358645602</v>
      </c>
      <c r="D53" s="16">
        <v>0.35273368606701899</v>
      </c>
      <c r="E53" s="17">
        <v>0.28068734168549297</v>
      </c>
      <c r="F53" s="12"/>
      <c r="G53" s="10">
        <f t="shared" si="2"/>
        <v>-2.757506946531002E-2</v>
      </c>
      <c r="H53" s="11">
        <f t="shared" si="3"/>
        <v>7.2046344381526017E-2</v>
      </c>
    </row>
    <row r="54" spans="1:8" x14ac:dyDescent="0.2">
      <c r="A54" s="7" t="s">
        <v>47</v>
      </c>
      <c r="B54" s="16">
        <v>0.45390514947566102</v>
      </c>
      <c r="C54" s="17">
        <v>0.58104588258865997</v>
      </c>
      <c r="D54" s="16">
        <v>0.51146384479717799</v>
      </c>
      <c r="E54" s="17">
        <v>0.43814609433833102</v>
      </c>
      <c r="F54" s="12"/>
      <c r="G54" s="10">
        <f t="shared" si="2"/>
        <v>-0.12714073311299895</v>
      </c>
      <c r="H54" s="11">
        <f t="shared" si="3"/>
        <v>7.3317750458846975E-2</v>
      </c>
    </row>
    <row r="55" spans="1:8" x14ac:dyDescent="0.2">
      <c r="A55" s="7" t="s">
        <v>51</v>
      </c>
      <c r="B55" s="16">
        <v>7.8259508530286404E-2</v>
      </c>
      <c r="C55" s="17">
        <v>0</v>
      </c>
      <c r="D55" s="16">
        <v>5.29100529100529E-2</v>
      </c>
      <c r="E55" s="17">
        <v>6.8460327240364204E-3</v>
      </c>
      <c r="F55" s="12"/>
      <c r="G55" s="10">
        <f t="shared" si="2"/>
        <v>7.8259508530286404E-2</v>
      </c>
      <c r="H55" s="11">
        <f t="shared" si="3"/>
        <v>4.6064020186016477E-2</v>
      </c>
    </row>
    <row r="56" spans="1:8" x14ac:dyDescent="0.2">
      <c r="A56" s="7" t="s">
        <v>52</v>
      </c>
      <c r="B56" s="16">
        <v>0.95476600406949508</v>
      </c>
      <c r="C56" s="17">
        <v>0.92165898617511499</v>
      </c>
      <c r="D56" s="16">
        <v>0.92298647854203408</v>
      </c>
      <c r="E56" s="17">
        <v>0.95159854864106197</v>
      </c>
      <c r="F56" s="12"/>
      <c r="G56" s="10">
        <f t="shared" si="2"/>
        <v>3.3107017894380086E-2</v>
      </c>
      <c r="H56" s="11">
        <f t="shared" si="3"/>
        <v>-2.8612070099027886E-2</v>
      </c>
    </row>
    <row r="57" spans="1:8" x14ac:dyDescent="0.2">
      <c r="A57" s="7" t="s">
        <v>54</v>
      </c>
      <c r="B57" s="16">
        <v>6.2607606824229098E-2</v>
      </c>
      <c r="C57" s="17">
        <v>0.10018032458425201</v>
      </c>
      <c r="D57" s="16">
        <v>5.87889476778366E-2</v>
      </c>
      <c r="E57" s="17">
        <v>8.2152392688437006E-2</v>
      </c>
      <c r="F57" s="12"/>
      <c r="G57" s="10">
        <f t="shared" si="2"/>
        <v>-3.7572717760022911E-2</v>
      </c>
      <c r="H57" s="11">
        <f t="shared" si="3"/>
        <v>-2.3363445010600406E-2</v>
      </c>
    </row>
    <row r="58" spans="1:8" x14ac:dyDescent="0.2">
      <c r="A58" s="7" t="s">
        <v>57</v>
      </c>
      <c r="B58" s="16">
        <v>0.26608232900297402</v>
      </c>
      <c r="C58" s="17">
        <v>0.16028851933480298</v>
      </c>
      <c r="D58" s="16">
        <v>0.282186948853616</v>
      </c>
      <c r="E58" s="17">
        <v>0.21907304716916498</v>
      </c>
      <c r="F58" s="12"/>
      <c r="G58" s="10">
        <f t="shared" si="2"/>
        <v>0.10579380966817103</v>
      </c>
      <c r="H58" s="11">
        <f t="shared" si="3"/>
        <v>6.3113901684451024E-2</v>
      </c>
    </row>
    <row r="59" spans="1:8" x14ac:dyDescent="0.2">
      <c r="A59" s="7" t="s">
        <v>64</v>
      </c>
      <c r="B59" s="16">
        <v>1.5651901706057299E-2</v>
      </c>
      <c r="C59" s="17">
        <v>6.0108194750551E-2</v>
      </c>
      <c r="D59" s="16">
        <v>2.35155790711346E-2</v>
      </c>
      <c r="E59" s="17">
        <v>4.1076196344218503E-2</v>
      </c>
      <c r="F59" s="12"/>
      <c r="G59" s="10">
        <f t="shared" si="2"/>
        <v>-4.4456293044493701E-2</v>
      </c>
      <c r="H59" s="11">
        <f t="shared" si="3"/>
        <v>-1.7560617273083903E-2</v>
      </c>
    </row>
    <row r="60" spans="1:8" x14ac:dyDescent="0.2">
      <c r="A60" s="7" t="s">
        <v>65</v>
      </c>
      <c r="B60" s="16">
        <v>4.6955705118171903E-2</v>
      </c>
      <c r="C60" s="17">
        <v>0</v>
      </c>
      <c r="D60" s="16">
        <v>4.1152263374485604E-2</v>
      </c>
      <c r="E60" s="17">
        <v>0</v>
      </c>
      <c r="F60" s="12"/>
      <c r="G60" s="10">
        <f t="shared" si="2"/>
        <v>4.6955705118171903E-2</v>
      </c>
      <c r="H60" s="11">
        <f t="shared" si="3"/>
        <v>4.1152263374485604E-2</v>
      </c>
    </row>
    <row r="61" spans="1:8" x14ac:dyDescent="0.2">
      <c r="A61" s="7" t="s">
        <v>70</v>
      </c>
      <c r="B61" s="16">
        <v>0.10956331194240099</v>
      </c>
      <c r="C61" s="17">
        <v>0.30054097375275501</v>
      </c>
      <c r="D61" s="16">
        <v>6.4667842445620197E-2</v>
      </c>
      <c r="E61" s="17">
        <v>0.10953652358458299</v>
      </c>
      <c r="F61" s="12"/>
      <c r="G61" s="10">
        <f t="shared" si="2"/>
        <v>-0.19097766181035403</v>
      </c>
      <c r="H61" s="11">
        <f t="shared" si="3"/>
        <v>-4.4868681138962793E-2</v>
      </c>
    </row>
    <row r="62" spans="1:8" x14ac:dyDescent="0.2">
      <c r="A62" s="7" t="s">
        <v>80</v>
      </c>
      <c r="B62" s="16">
        <v>0.20347472217874499</v>
      </c>
      <c r="C62" s="17">
        <v>0.220396714085354</v>
      </c>
      <c r="D62" s="16">
        <v>0.135214579659024</v>
      </c>
      <c r="E62" s="17">
        <v>0.16430478537687401</v>
      </c>
      <c r="F62" s="12"/>
      <c r="G62" s="10">
        <f t="shared" si="2"/>
        <v>-1.6921991906609007E-2</v>
      </c>
      <c r="H62" s="11">
        <f t="shared" si="3"/>
        <v>-2.909020571785001E-2</v>
      </c>
    </row>
    <row r="63" spans="1:8" x14ac:dyDescent="0.2">
      <c r="A63" s="7" t="s">
        <v>86</v>
      </c>
      <c r="B63" s="16">
        <v>4.6955705118171903E-2</v>
      </c>
      <c r="C63" s="17">
        <v>2.00360649168503E-2</v>
      </c>
      <c r="D63" s="16">
        <v>4.1152263374485604E-2</v>
      </c>
      <c r="E63" s="17">
        <v>1.3692065448072801E-2</v>
      </c>
      <c r="F63" s="12"/>
      <c r="G63" s="10">
        <f t="shared" si="2"/>
        <v>2.6919640201321603E-2</v>
      </c>
      <c r="H63" s="11">
        <f t="shared" si="3"/>
        <v>2.7460197926412803E-2</v>
      </c>
    </row>
    <row r="64" spans="1:8" x14ac:dyDescent="0.2">
      <c r="A64" s="7" t="s">
        <v>89</v>
      </c>
      <c r="B64" s="16">
        <v>4.6955705118171903E-2</v>
      </c>
      <c r="C64" s="17">
        <v>0.20036064916850302</v>
      </c>
      <c r="D64" s="16">
        <v>0.12933568489124</v>
      </c>
      <c r="E64" s="17">
        <v>0.19853494899705601</v>
      </c>
      <c r="F64" s="12"/>
      <c r="G64" s="10">
        <f t="shared" si="2"/>
        <v>-0.15340494405033112</v>
      </c>
      <c r="H64" s="11">
        <f t="shared" si="3"/>
        <v>-6.9199264105816005E-2</v>
      </c>
    </row>
    <row r="65" spans="1:8" x14ac:dyDescent="0.2">
      <c r="A65" s="7" t="s">
        <v>90</v>
      </c>
      <c r="B65" s="16">
        <v>4.6955705118171903E-2</v>
      </c>
      <c r="C65" s="17">
        <v>6.0108194750551E-2</v>
      </c>
      <c r="D65" s="16">
        <v>4.1152263374485604E-2</v>
      </c>
      <c r="E65" s="17">
        <v>4.7922229068254898E-2</v>
      </c>
      <c r="F65" s="12"/>
      <c r="G65" s="10">
        <f t="shared" si="2"/>
        <v>-1.3152489632379097E-2</v>
      </c>
      <c r="H65" s="11">
        <f t="shared" si="3"/>
        <v>-6.7699656937692948E-3</v>
      </c>
    </row>
    <row r="66" spans="1:8" x14ac:dyDescent="0.2">
      <c r="A66" s="1"/>
      <c r="B66" s="18"/>
      <c r="C66" s="19"/>
      <c r="D66" s="18"/>
      <c r="E66" s="19"/>
      <c r="F66" s="15"/>
      <c r="G66" s="13"/>
      <c r="H66" s="14"/>
    </row>
    <row r="67" spans="1:8" s="43" customFormat="1" x14ac:dyDescent="0.2">
      <c r="A67" s="27" t="s">
        <v>5</v>
      </c>
      <c r="B67" s="44">
        <f>SUM(B6:B66)</f>
        <v>99.999999999999915</v>
      </c>
      <c r="C67" s="45">
        <f>SUM(C6:C66)</f>
        <v>100.00000000000007</v>
      </c>
      <c r="D67" s="44">
        <f>SUM(D6:D66)</f>
        <v>100</v>
      </c>
      <c r="E67" s="45">
        <f>SUM(E6:E66)</f>
        <v>99.999999999999986</v>
      </c>
      <c r="F67" s="49"/>
      <c r="G67" s="50">
        <f>SUM(G6:G66)</f>
        <v>-9.8240859891518539E-14</v>
      </c>
      <c r="H67" s="51">
        <f>SUM(H6:H66)</f>
        <v>4.6046499946328368E-14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2.75" x14ac:dyDescent="0.2"/>
  <cols>
    <col min="1" max="1" width="26.85546875" customWidth="1"/>
    <col min="2" max="5" width="8.28515625" customWidth="1"/>
    <col min="6" max="6" width="1.7109375" customWidth="1"/>
    <col min="7" max="10" width="8.28515625" customWidth="1"/>
  </cols>
  <sheetData>
    <row r="1" spans="1:10" s="52" customFormat="1" ht="20.25" x14ac:dyDescent="0.3">
      <c r="A1" s="4" t="s">
        <v>10</v>
      </c>
      <c r="B1" s="198" t="s">
        <v>19</v>
      </c>
      <c r="C1" s="199"/>
      <c r="D1" s="199"/>
      <c r="E1" s="199"/>
      <c r="F1" s="199"/>
      <c r="G1" s="199"/>
      <c r="H1" s="199"/>
      <c r="I1" s="199"/>
      <c r="J1" s="199"/>
    </row>
    <row r="2" spans="1:10" s="52" customFormat="1" ht="20.25" x14ac:dyDescent="0.3">
      <c r="A2" s="4" t="s">
        <v>102</v>
      </c>
      <c r="B2" s="202" t="s">
        <v>92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60" customFormat="1" x14ac:dyDescent="0.2">
      <c r="A7" s="159" t="s">
        <v>103</v>
      </c>
      <c r="B7" s="78">
        <f>SUM($B8:$B11)</f>
        <v>1339</v>
      </c>
      <c r="C7" s="79">
        <f>SUM($C8:$C11)</f>
        <v>1165</v>
      </c>
      <c r="D7" s="78">
        <f>SUM($D8:$D11)</f>
        <v>3638</v>
      </c>
      <c r="E7" s="79">
        <f>SUM($E8:$E11)</f>
        <v>3735</v>
      </c>
      <c r="F7" s="80"/>
      <c r="G7" s="78">
        <f>B7-C7</f>
        <v>174</v>
      </c>
      <c r="H7" s="79">
        <f>D7-E7</f>
        <v>-97</v>
      </c>
      <c r="I7" s="54">
        <f>IF(C7=0, "-", IF(G7/C7&lt;10, G7/C7, "&gt;999%"))</f>
        <v>0.14935622317596567</v>
      </c>
      <c r="J7" s="55">
        <f>IF(E7=0, "-", IF(H7/E7&lt;10, H7/E7, "&gt;999%"))</f>
        <v>-2.5970548862115129E-2</v>
      </c>
    </row>
    <row r="8" spans="1:10" x14ac:dyDescent="0.2">
      <c r="A8" s="158" t="s">
        <v>152</v>
      </c>
      <c r="B8" s="65">
        <v>791</v>
      </c>
      <c r="C8" s="66">
        <v>647</v>
      </c>
      <c r="D8" s="65">
        <v>2234</v>
      </c>
      <c r="E8" s="66">
        <v>1957</v>
      </c>
      <c r="F8" s="67"/>
      <c r="G8" s="65">
        <f>B8-C8</f>
        <v>144</v>
      </c>
      <c r="H8" s="66">
        <f>D8-E8</f>
        <v>277</v>
      </c>
      <c r="I8" s="8">
        <f>IF(C8=0, "-", IF(G8/C8&lt;10, G8/C8, "&gt;999%"))</f>
        <v>0.22256568778979907</v>
      </c>
      <c r="J8" s="9">
        <f>IF(E8=0, "-", IF(H8/E8&lt;10, H8/E8, "&gt;999%"))</f>
        <v>0.14154317833418498</v>
      </c>
    </row>
    <row r="9" spans="1:10" x14ac:dyDescent="0.2">
      <c r="A9" s="158" t="s">
        <v>153</v>
      </c>
      <c r="B9" s="65">
        <v>379</v>
      </c>
      <c r="C9" s="66">
        <v>330</v>
      </c>
      <c r="D9" s="65">
        <v>1066</v>
      </c>
      <c r="E9" s="66">
        <v>1260</v>
      </c>
      <c r="F9" s="67"/>
      <c r="G9" s="65">
        <f>B9-C9</f>
        <v>49</v>
      </c>
      <c r="H9" s="66">
        <f>D9-E9</f>
        <v>-194</v>
      </c>
      <c r="I9" s="8">
        <f>IF(C9=0, "-", IF(G9/C9&lt;10, G9/C9, "&gt;999%"))</f>
        <v>0.1484848484848485</v>
      </c>
      <c r="J9" s="9">
        <f>IF(E9=0, "-", IF(H9/E9&lt;10, H9/E9, "&gt;999%"))</f>
        <v>-0.15396825396825398</v>
      </c>
    </row>
    <row r="10" spans="1:10" x14ac:dyDescent="0.2">
      <c r="A10" s="158" t="s">
        <v>154</v>
      </c>
      <c r="B10" s="65">
        <v>78</v>
      </c>
      <c r="C10" s="66">
        <v>51</v>
      </c>
      <c r="D10" s="65">
        <v>155</v>
      </c>
      <c r="E10" s="66">
        <v>172</v>
      </c>
      <c r="F10" s="67"/>
      <c r="G10" s="65">
        <f>B10-C10</f>
        <v>27</v>
      </c>
      <c r="H10" s="66">
        <f>D10-E10</f>
        <v>-17</v>
      </c>
      <c r="I10" s="8">
        <f>IF(C10=0, "-", IF(G10/C10&lt;10, G10/C10, "&gt;999%"))</f>
        <v>0.52941176470588236</v>
      </c>
      <c r="J10" s="9">
        <f>IF(E10=0, "-", IF(H10/E10&lt;10, H10/E10, "&gt;999%"))</f>
        <v>-9.8837209302325577E-2</v>
      </c>
    </row>
    <row r="11" spans="1:10" x14ac:dyDescent="0.2">
      <c r="A11" s="158" t="s">
        <v>155</v>
      </c>
      <c r="B11" s="65">
        <v>91</v>
      </c>
      <c r="C11" s="66">
        <v>137</v>
      </c>
      <c r="D11" s="65">
        <v>183</v>
      </c>
      <c r="E11" s="66">
        <v>346</v>
      </c>
      <c r="F11" s="67"/>
      <c r="G11" s="65">
        <f>B11-C11</f>
        <v>-46</v>
      </c>
      <c r="H11" s="66">
        <f>D11-E11</f>
        <v>-163</v>
      </c>
      <c r="I11" s="8">
        <f>IF(C11=0, "-", IF(G11/C11&lt;10, G11/C11, "&gt;999%"))</f>
        <v>-0.33576642335766421</v>
      </c>
      <c r="J11" s="9">
        <f>IF(E11=0, "-", IF(H11/E11&lt;10, H11/E11, "&gt;999%"))</f>
        <v>-0.47109826589595377</v>
      </c>
    </row>
    <row r="12" spans="1:10" x14ac:dyDescent="0.2">
      <c r="A12" s="7"/>
      <c r="B12" s="65"/>
      <c r="C12" s="66"/>
      <c r="D12" s="65"/>
      <c r="E12" s="66"/>
      <c r="F12" s="67"/>
      <c r="G12" s="65"/>
      <c r="H12" s="66"/>
      <c r="I12" s="8"/>
      <c r="J12" s="9"/>
    </row>
    <row r="13" spans="1:10" s="160" customFormat="1" x14ac:dyDescent="0.2">
      <c r="A13" s="159" t="s">
        <v>112</v>
      </c>
      <c r="B13" s="78">
        <f>SUM($B14:$B17)</f>
        <v>3466</v>
      </c>
      <c r="C13" s="79">
        <f>SUM($C14:$C17)</f>
        <v>2556</v>
      </c>
      <c r="D13" s="78">
        <f>SUM($D14:$D17)</f>
        <v>8998</v>
      </c>
      <c r="E13" s="79">
        <f>SUM($E14:$E17)</f>
        <v>7351</v>
      </c>
      <c r="F13" s="80"/>
      <c r="G13" s="78">
        <f>B13-C13</f>
        <v>910</v>
      </c>
      <c r="H13" s="79">
        <f>D13-E13</f>
        <v>1647</v>
      </c>
      <c r="I13" s="54">
        <f>IF(C13=0, "-", IF(G13/C13&lt;10, G13/C13, "&gt;999%"))</f>
        <v>0.35602503912363065</v>
      </c>
      <c r="J13" s="55">
        <f>IF(E13=0, "-", IF(H13/E13&lt;10, H13/E13, "&gt;999%"))</f>
        <v>0.22405114950346891</v>
      </c>
    </row>
    <row r="14" spans="1:10" x14ac:dyDescent="0.2">
      <c r="A14" s="158" t="s">
        <v>152</v>
      </c>
      <c r="B14" s="65">
        <v>2146</v>
      </c>
      <c r="C14" s="66">
        <v>1371</v>
      </c>
      <c r="D14" s="65">
        <v>5549</v>
      </c>
      <c r="E14" s="66">
        <v>3948</v>
      </c>
      <c r="F14" s="67"/>
      <c r="G14" s="65">
        <f>B14-C14</f>
        <v>775</v>
      </c>
      <c r="H14" s="66">
        <f>D14-E14</f>
        <v>1601</v>
      </c>
      <c r="I14" s="8">
        <f>IF(C14=0, "-", IF(G14/C14&lt;10, G14/C14, "&gt;999%"))</f>
        <v>0.56528081692195475</v>
      </c>
      <c r="J14" s="9">
        <f>IF(E14=0, "-", IF(H14/E14&lt;10, H14/E14, "&gt;999%"))</f>
        <v>0.40552178318135768</v>
      </c>
    </row>
    <row r="15" spans="1:10" x14ac:dyDescent="0.2">
      <c r="A15" s="158" t="s">
        <v>153</v>
      </c>
      <c r="B15" s="65">
        <v>1118</v>
      </c>
      <c r="C15" s="66">
        <v>938</v>
      </c>
      <c r="D15" s="65">
        <v>2918</v>
      </c>
      <c r="E15" s="66">
        <v>2875</v>
      </c>
      <c r="F15" s="67"/>
      <c r="G15" s="65">
        <f>B15-C15</f>
        <v>180</v>
      </c>
      <c r="H15" s="66">
        <f>D15-E15</f>
        <v>43</v>
      </c>
      <c r="I15" s="8">
        <f>IF(C15=0, "-", IF(G15/C15&lt;10, G15/C15, "&gt;999%"))</f>
        <v>0.19189765458422176</v>
      </c>
      <c r="J15" s="9">
        <f>IF(E15=0, "-", IF(H15/E15&lt;10, H15/E15, "&gt;999%"))</f>
        <v>1.4956521739130434E-2</v>
      </c>
    </row>
    <row r="16" spans="1:10" x14ac:dyDescent="0.2">
      <c r="A16" s="158" t="s">
        <v>154</v>
      </c>
      <c r="B16" s="65">
        <v>81</v>
      </c>
      <c r="C16" s="66">
        <v>94</v>
      </c>
      <c r="D16" s="65">
        <v>275</v>
      </c>
      <c r="E16" s="66">
        <v>258</v>
      </c>
      <c r="F16" s="67"/>
      <c r="G16" s="65">
        <f>B16-C16</f>
        <v>-13</v>
      </c>
      <c r="H16" s="66">
        <f>D16-E16</f>
        <v>17</v>
      </c>
      <c r="I16" s="8">
        <f>IF(C16=0, "-", IF(G16/C16&lt;10, G16/C16, "&gt;999%"))</f>
        <v>-0.13829787234042554</v>
      </c>
      <c r="J16" s="9">
        <f>IF(E16=0, "-", IF(H16/E16&lt;10, H16/E16, "&gt;999%"))</f>
        <v>6.589147286821706E-2</v>
      </c>
    </row>
    <row r="17" spans="1:10" x14ac:dyDescent="0.2">
      <c r="A17" s="158" t="s">
        <v>155</v>
      </c>
      <c r="B17" s="65">
        <v>121</v>
      </c>
      <c r="C17" s="66">
        <v>153</v>
      </c>
      <c r="D17" s="65">
        <v>256</v>
      </c>
      <c r="E17" s="66">
        <v>270</v>
      </c>
      <c r="F17" s="67"/>
      <c r="G17" s="65">
        <f>B17-C17</f>
        <v>-32</v>
      </c>
      <c r="H17" s="66">
        <f>D17-E17</f>
        <v>-14</v>
      </c>
      <c r="I17" s="8">
        <f>IF(C17=0, "-", IF(G17/C17&lt;10, G17/C17, "&gt;999%"))</f>
        <v>-0.20915032679738563</v>
      </c>
      <c r="J17" s="9">
        <f>IF(E17=0, "-", IF(H17/E17&lt;10, H17/E17, "&gt;999%"))</f>
        <v>-5.185185185185185E-2</v>
      </c>
    </row>
    <row r="18" spans="1:10" x14ac:dyDescent="0.2">
      <c r="A18" s="22"/>
      <c r="B18" s="74"/>
      <c r="C18" s="75"/>
      <c r="D18" s="74"/>
      <c r="E18" s="75"/>
      <c r="F18" s="76"/>
      <c r="G18" s="74"/>
      <c r="H18" s="75"/>
      <c r="I18" s="23"/>
      <c r="J18" s="24"/>
    </row>
    <row r="19" spans="1:10" s="160" customFormat="1" x14ac:dyDescent="0.2">
      <c r="A19" s="159" t="s">
        <v>118</v>
      </c>
      <c r="B19" s="78">
        <f>SUM($B20:$B23)</f>
        <v>1356</v>
      </c>
      <c r="C19" s="79">
        <f>SUM($C20:$C23)</f>
        <v>1100</v>
      </c>
      <c r="D19" s="78">
        <f>SUM($D20:$D23)</f>
        <v>3802</v>
      </c>
      <c r="E19" s="79">
        <f>SUM($E20:$E23)</f>
        <v>3087</v>
      </c>
      <c r="F19" s="80"/>
      <c r="G19" s="78">
        <f>B19-C19</f>
        <v>256</v>
      </c>
      <c r="H19" s="79">
        <f>D19-E19</f>
        <v>715</v>
      </c>
      <c r="I19" s="54">
        <f>IF(C19=0, "-", IF(G19/C19&lt;10, G19/C19, "&gt;999%"))</f>
        <v>0.23272727272727273</v>
      </c>
      <c r="J19" s="55">
        <f>IF(E19=0, "-", IF(H19/E19&lt;10, H19/E19, "&gt;999%"))</f>
        <v>0.23161645610625203</v>
      </c>
    </row>
    <row r="20" spans="1:10" x14ac:dyDescent="0.2">
      <c r="A20" s="158" t="s">
        <v>152</v>
      </c>
      <c r="B20" s="65">
        <v>342</v>
      </c>
      <c r="C20" s="66">
        <v>306</v>
      </c>
      <c r="D20" s="65">
        <v>1006</v>
      </c>
      <c r="E20" s="66">
        <v>723</v>
      </c>
      <c r="F20" s="67"/>
      <c r="G20" s="65">
        <f>B20-C20</f>
        <v>36</v>
      </c>
      <c r="H20" s="66">
        <f>D20-E20</f>
        <v>283</v>
      </c>
      <c r="I20" s="8">
        <f>IF(C20=0, "-", IF(G20/C20&lt;10, G20/C20, "&gt;999%"))</f>
        <v>0.11764705882352941</v>
      </c>
      <c r="J20" s="9">
        <f>IF(E20=0, "-", IF(H20/E20&lt;10, H20/E20, "&gt;999%"))</f>
        <v>0.39142461964038727</v>
      </c>
    </row>
    <row r="21" spans="1:10" x14ac:dyDescent="0.2">
      <c r="A21" s="158" t="s">
        <v>153</v>
      </c>
      <c r="B21" s="65">
        <v>890</v>
      </c>
      <c r="C21" s="66">
        <v>689</v>
      </c>
      <c r="D21" s="65">
        <v>2443</v>
      </c>
      <c r="E21" s="66">
        <v>2020</v>
      </c>
      <c r="F21" s="67"/>
      <c r="G21" s="65">
        <f>B21-C21</f>
        <v>201</v>
      </c>
      <c r="H21" s="66">
        <f>D21-E21</f>
        <v>423</v>
      </c>
      <c r="I21" s="8">
        <f>IF(C21=0, "-", IF(G21/C21&lt;10, G21/C21, "&gt;999%"))</f>
        <v>0.29172714078374457</v>
      </c>
      <c r="J21" s="9">
        <f>IF(E21=0, "-", IF(H21/E21&lt;10, H21/E21, "&gt;999%"))</f>
        <v>0.2094059405940594</v>
      </c>
    </row>
    <row r="22" spans="1:10" x14ac:dyDescent="0.2">
      <c r="A22" s="158" t="s">
        <v>154</v>
      </c>
      <c r="B22" s="65">
        <v>40</v>
      </c>
      <c r="C22" s="66">
        <v>72</v>
      </c>
      <c r="D22" s="65">
        <v>156</v>
      </c>
      <c r="E22" s="66">
        <v>211</v>
      </c>
      <c r="F22" s="67"/>
      <c r="G22" s="65">
        <f>B22-C22</f>
        <v>-32</v>
      </c>
      <c r="H22" s="66">
        <f>D22-E22</f>
        <v>-55</v>
      </c>
      <c r="I22" s="8">
        <f>IF(C22=0, "-", IF(G22/C22&lt;10, G22/C22, "&gt;999%"))</f>
        <v>-0.44444444444444442</v>
      </c>
      <c r="J22" s="9">
        <f>IF(E22=0, "-", IF(H22/E22&lt;10, H22/E22, "&gt;999%"))</f>
        <v>-0.26066350710900477</v>
      </c>
    </row>
    <row r="23" spans="1:10" x14ac:dyDescent="0.2">
      <c r="A23" s="158" t="s">
        <v>155</v>
      </c>
      <c r="B23" s="65">
        <v>84</v>
      </c>
      <c r="C23" s="66">
        <v>33</v>
      </c>
      <c r="D23" s="65">
        <v>197</v>
      </c>
      <c r="E23" s="66">
        <v>133</v>
      </c>
      <c r="F23" s="67"/>
      <c r="G23" s="65">
        <f>B23-C23</f>
        <v>51</v>
      </c>
      <c r="H23" s="66">
        <f>D23-E23</f>
        <v>64</v>
      </c>
      <c r="I23" s="8">
        <f>IF(C23=0, "-", IF(G23/C23&lt;10, G23/C23, "&gt;999%"))</f>
        <v>1.5454545454545454</v>
      </c>
      <c r="J23" s="9">
        <f>IF(E23=0, "-", IF(H23/E23&lt;10, H23/E23, "&gt;999%"))</f>
        <v>0.48120300751879697</v>
      </c>
    </row>
    <row r="24" spans="1:10" x14ac:dyDescent="0.2">
      <c r="A24" s="7"/>
      <c r="B24" s="65"/>
      <c r="C24" s="66"/>
      <c r="D24" s="65"/>
      <c r="E24" s="66"/>
      <c r="F24" s="67"/>
      <c r="G24" s="65"/>
      <c r="H24" s="66"/>
      <c r="I24" s="8"/>
      <c r="J24" s="9"/>
    </row>
    <row r="25" spans="1:10" s="43" customFormat="1" x14ac:dyDescent="0.2">
      <c r="A25" s="53" t="s">
        <v>29</v>
      </c>
      <c r="B25" s="78">
        <f>SUM($B26:$B29)</f>
        <v>6161</v>
      </c>
      <c r="C25" s="79">
        <f>SUM($C26:$C29)</f>
        <v>4821</v>
      </c>
      <c r="D25" s="78">
        <f>SUM($D26:$D29)</f>
        <v>16438</v>
      </c>
      <c r="E25" s="79">
        <f>SUM($E26:$E29)</f>
        <v>14173</v>
      </c>
      <c r="F25" s="80"/>
      <c r="G25" s="78">
        <f>B25-C25</f>
        <v>1340</v>
      </c>
      <c r="H25" s="79">
        <f>D25-E25</f>
        <v>2265</v>
      </c>
      <c r="I25" s="54">
        <f>IF(C25=0, "-", IF(G25/C25&lt;10, G25/C25, "&gt;999%"))</f>
        <v>0.27795063264882802</v>
      </c>
      <c r="J25" s="55">
        <f>IF(E25=0, "-", IF(H25/E25&lt;10, H25/E25, "&gt;999%"))</f>
        <v>0.15981090806462994</v>
      </c>
    </row>
    <row r="26" spans="1:10" x14ac:dyDescent="0.2">
      <c r="A26" s="158" t="s">
        <v>152</v>
      </c>
      <c r="B26" s="65">
        <v>3279</v>
      </c>
      <c r="C26" s="66">
        <v>2324</v>
      </c>
      <c r="D26" s="65">
        <v>8789</v>
      </c>
      <c r="E26" s="66">
        <v>6628</v>
      </c>
      <c r="F26" s="67"/>
      <c r="G26" s="65">
        <f>B26-C26</f>
        <v>955</v>
      </c>
      <c r="H26" s="66">
        <f>D26-E26</f>
        <v>2161</v>
      </c>
      <c r="I26" s="8">
        <f>IF(C26=0, "-", IF(G26/C26&lt;10, G26/C26, "&gt;999%"))</f>
        <v>0.41092943201376936</v>
      </c>
      <c r="J26" s="9">
        <f>IF(E26=0, "-", IF(H26/E26&lt;10, H26/E26, "&gt;999%"))</f>
        <v>0.32604103802051904</v>
      </c>
    </row>
    <row r="27" spans="1:10" x14ac:dyDescent="0.2">
      <c r="A27" s="158" t="s">
        <v>153</v>
      </c>
      <c r="B27" s="65">
        <v>2387</v>
      </c>
      <c r="C27" s="66">
        <v>1957</v>
      </c>
      <c r="D27" s="65">
        <v>6427</v>
      </c>
      <c r="E27" s="66">
        <v>6155</v>
      </c>
      <c r="F27" s="67"/>
      <c r="G27" s="65">
        <f>B27-C27</f>
        <v>430</v>
      </c>
      <c r="H27" s="66">
        <f>D27-E27</f>
        <v>272</v>
      </c>
      <c r="I27" s="8">
        <f>IF(C27=0, "-", IF(G27/C27&lt;10, G27/C27, "&gt;999%"))</f>
        <v>0.21972406745017883</v>
      </c>
      <c r="J27" s="9">
        <f>IF(E27=0, "-", IF(H27/E27&lt;10, H27/E27, "&gt;999%"))</f>
        <v>4.4191714053614946E-2</v>
      </c>
    </row>
    <row r="28" spans="1:10" x14ac:dyDescent="0.2">
      <c r="A28" s="158" t="s">
        <v>154</v>
      </c>
      <c r="B28" s="65">
        <v>199</v>
      </c>
      <c r="C28" s="66">
        <v>217</v>
      </c>
      <c r="D28" s="65">
        <v>586</v>
      </c>
      <c r="E28" s="66">
        <v>641</v>
      </c>
      <c r="F28" s="67"/>
      <c r="G28" s="65">
        <f>B28-C28</f>
        <v>-18</v>
      </c>
      <c r="H28" s="66">
        <f>D28-E28</f>
        <v>-55</v>
      </c>
      <c r="I28" s="8">
        <f>IF(C28=0, "-", IF(G28/C28&lt;10, G28/C28, "&gt;999%"))</f>
        <v>-8.294930875576037E-2</v>
      </c>
      <c r="J28" s="9">
        <f>IF(E28=0, "-", IF(H28/E28&lt;10, H28/E28, "&gt;999%"))</f>
        <v>-8.5803432137285487E-2</v>
      </c>
    </row>
    <row r="29" spans="1:10" x14ac:dyDescent="0.2">
      <c r="A29" s="158" t="s">
        <v>155</v>
      </c>
      <c r="B29" s="65">
        <v>296</v>
      </c>
      <c r="C29" s="66">
        <v>323</v>
      </c>
      <c r="D29" s="65">
        <v>636</v>
      </c>
      <c r="E29" s="66">
        <v>749</v>
      </c>
      <c r="F29" s="67"/>
      <c r="G29" s="65">
        <f>B29-C29</f>
        <v>-27</v>
      </c>
      <c r="H29" s="66">
        <f>D29-E29</f>
        <v>-113</v>
      </c>
      <c r="I29" s="8">
        <f>IF(C29=0, "-", IF(G29/C29&lt;10, G29/C29, "&gt;999%"))</f>
        <v>-8.3591331269349839E-2</v>
      </c>
      <c r="J29" s="9">
        <f>IF(E29=0, "-", IF(H29/E29&lt;10, H29/E29, "&gt;999%"))</f>
        <v>-0.15086782376502003</v>
      </c>
    </row>
    <row r="30" spans="1:10" x14ac:dyDescent="0.2">
      <c r="A30" s="7"/>
      <c r="B30" s="65"/>
      <c r="C30" s="66"/>
      <c r="D30" s="65"/>
      <c r="E30" s="66"/>
      <c r="F30" s="67"/>
      <c r="G30" s="65"/>
      <c r="H30" s="66"/>
      <c r="I30" s="8"/>
      <c r="J30" s="9"/>
    </row>
    <row r="31" spans="1:10" s="43" customFormat="1" x14ac:dyDescent="0.2">
      <c r="A31" s="22" t="s">
        <v>119</v>
      </c>
      <c r="B31" s="78">
        <v>228</v>
      </c>
      <c r="C31" s="79">
        <v>170</v>
      </c>
      <c r="D31" s="78">
        <v>572</v>
      </c>
      <c r="E31" s="79">
        <v>434</v>
      </c>
      <c r="F31" s="80"/>
      <c r="G31" s="78">
        <f>B31-C31</f>
        <v>58</v>
      </c>
      <c r="H31" s="79">
        <f>D31-E31</f>
        <v>138</v>
      </c>
      <c r="I31" s="54">
        <f>IF(C31=0, "-", IF(G31/C31&lt;10, G31/C31, "&gt;999%"))</f>
        <v>0.3411764705882353</v>
      </c>
      <c r="J31" s="55">
        <f>IF(E31=0, "-", IF(H31/E31&lt;10, H31/E31, "&gt;999%"))</f>
        <v>0.31797235023041476</v>
      </c>
    </row>
    <row r="32" spans="1:10" x14ac:dyDescent="0.2">
      <c r="A32" s="1"/>
      <c r="B32" s="68"/>
      <c r="C32" s="69"/>
      <c r="D32" s="68"/>
      <c r="E32" s="69"/>
      <c r="F32" s="70"/>
      <c r="G32" s="68"/>
      <c r="H32" s="69"/>
      <c r="I32" s="5"/>
      <c r="J32" s="6"/>
    </row>
    <row r="33" spans="1:10" s="43" customFormat="1" x14ac:dyDescent="0.2">
      <c r="A33" s="27" t="s">
        <v>5</v>
      </c>
      <c r="B33" s="71">
        <f>SUM(B26:B32)</f>
        <v>6389</v>
      </c>
      <c r="C33" s="77">
        <f>SUM(C26:C32)</f>
        <v>4991</v>
      </c>
      <c r="D33" s="71">
        <f>SUM(D26:D32)</f>
        <v>17010</v>
      </c>
      <c r="E33" s="77">
        <f>SUM(E26:E32)</f>
        <v>14607</v>
      </c>
      <c r="F33" s="73"/>
      <c r="G33" s="71">
        <f>B33-C33</f>
        <v>1398</v>
      </c>
      <c r="H33" s="72">
        <f>D33-E33</f>
        <v>2403</v>
      </c>
      <c r="I33" s="37">
        <f>IF(C33=0, 0, G33/C33)</f>
        <v>0.28010418753756761</v>
      </c>
      <c r="J33" s="38">
        <f>IF(E33=0, 0, H33/E33)</f>
        <v>0.16451016635859519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2.75" x14ac:dyDescent="0.2"/>
  <cols>
    <col min="1" max="1" width="32.7109375" customWidth="1"/>
    <col min="2" max="5" width="10.140625" customWidth="1"/>
    <col min="6" max="6" width="1.7109375" customWidth="1"/>
    <col min="7" max="10" width="10.140625" customWidth="1"/>
  </cols>
  <sheetData>
    <row r="1" spans="1:10" s="52" customFormat="1" ht="20.25" x14ac:dyDescent="0.3">
      <c r="A1" s="4" t="s">
        <v>10</v>
      </c>
      <c r="B1" s="198" t="s">
        <v>30</v>
      </c>
      <c r="C1" s="199"/>
      <c r="D1" s="199"/>
      <c r="E1" s="199"/>
      <c r="F1" s="199"/>
      <c r="G1" s="199"/>
      <c r="H1" s="199"/>
      <c r="I1" s="199"/>
      <c r="J1" s="199"/>
    </row>
    <row r="2" spans="1:10" s="52" customFormat="1" ht="20.25" x14ac:dyDescent="0.3">
      <c r="A2" s="4" t="s">
        <v>102</v>
      </c>
      <c r="B2" s="202" t="s">
        <v>92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t="s">
        <v>0</v>
      </c>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s="139" customFormat="1" x14ac:dyDescent="0.2">
      <c r="A7" s="159" t="s">
        <v>103</v>
      </c>
      <c r="B7" s="65"/>
      <c r="C7" s="66"/>
      <c r="D7" s="65"/>
      <c r="E7" s="66"/>
      <c r="F7" s="67"/>
      <c r="G7" s="65"/>
      <c r="H7" s="66"/>
      <c r="I7" s="20"/>
      <c r="J7" s="21"/>
    </row>
    <row r="8" spans="1:10" x14ac:dyDescent="0.2">
      <c r="A8" s="158" t="s">
        <v>156</v>
      </c>
      <c r="B8" s="65">
        <v>42</v>
      </c>
      <c r="C8" s="66">
        <v>19</v>
      </c>
      <c r="D8" s="65">
        <v>104</v>
      </c>
      <c r="E8" s="66">
        <v>59</v>
      </c>
      <c r="F8" s="67"/>
      <c r="G8" s="65">
        <f>B8-C8</f>
        <v>23</v>
      </c>
      <c r="H8" s="66">
        <f>D8-E8</f>
        <v>45</v>
      </c>
      <c r="I8" s="20">
        <f>IF(C8=0, "-", IF(G8/C8&lt;10, G8/C8, "&gt;999%"))</f>
        <v>1.2105263157894737</v>
      </c>
      <c r="J8" s="21">
        <f>IF(E8=0, "-", IF(H8/E8&lt;10, H8/E8, "&gt;999%"))</f>
        <v>0.76271186440677963</v>
      </c>
    </row>
    <row r="9" spans="1:10" x14ac:dyDescent="0.2">
      <c r="A9" s="158" t="s">
        <v>157</v>
      </c>
      <c r="B9" s="65">
        <v>13</v>
      </c>
      <c r="C9" s="66">
        <v>8</v>
      </c>
      <c r="D9" s="65">
        <v>22</v>
      </c>
      <c r="E9" s="66">
        <v>21</v>
      </c>
      <c r="F9" s="67"/>
      <c r="G9" s="65">
        <f>B9-C9</f>
        <v>5</v>
      </c>
      <c r="H9" s="66">
        <f>D9-E9</f>
        <v>1</v>
      </c>
      <c r="I9" s="20">
        <f>IF(C9=0, "-", IF(G9/C9&lt;10, G9/C9, "&gt;999%"))</f>
        <v>0.625</v>
      </c>
      <c r="J9" s="21">
        <f>IF(E9=0, "-", IF(H9/E9&lt;10, H9/E9, "&gt;999%"))</f>
        <v>4.7619047619047616E-2</v>
      </c>
    </row>
    <row r="10" spans="1:10" x14ac:dyDescent="0.2">
      <c r="A10" s="158" t="s">
        <v>158</v>
      </c>
      <c r="B10" s="65">
        <v>259</v>
      </c>
      <c r="C10" s="66">
        <v>197</v>
      </c>
      <c r="D10" s="65">
        <v>533</v>
      </c>
      <c r="E10" s="66">
        <v>541</v>
      </c>
      <c r="F10" s="67"/>
      <c r="G10" s="65">
        <f>B10-C10</f>
        <v>62</v>
      </c>
      <c r="H10" s="66">
        <f>D10-E10</f>
        <v>-8</v>
      </c>
      <c r="I10" s="20">
        <f>IF(C10=0, "-", IF(G10/C10&lt;10, G10/C10, "&gt;999%"))</f>
        <v>0.31472081218274112</v>
      </c>
      <c r="J10" s="21">
        <f>IF(E10=0, "-", IF(H10/E10&lt;10, H10/E10, "&gt;999%"))</f>
        <v>-1.4787430683918669E-2</v>
      </c>
    </row>
    <row r="11" spans="1:10" x14ac:dyDescent="0.2">
      <c r="A11" s="158" t="s">
        <v>159</v>
      </c>
      <c r="B11" s="65">
        <v>1024</v>
      </c>
      <c r="C11" s="66">
        <v>941</v>
      </c>
      <c r="D11" s="65">
        <v>2973</v>
      </c>
      <c r="E11" s="66">
        <v>3114</v>
      </c>
      <c r="F11" s="67"/>
      <c r="G11" s="65">
        <f>B11-C11</f>
        <v>83</v>
      </c>
      <c r="H11" s="66">
        <f>D11-E11</f>
        <v>-141</v>
      </c>
      <c r="I11" s="20">
        <f>IF(C11=0, "-", IF(G11/C11&lt;10, G11/C11, "&gt;999%"))</f>
        <v>8.8204038257173226E-2</v>
      </c>
      <c r="J11" s="21">
        <f>IF(E11=0, "-", IF(H11/E11&lt;10, H11/E11, "&gt;999%"))</f>
        <v>-4.527938342967245E-2</v>
      </c>
    </row>
    <row r="12" spans="1:10" x14ac:dyDescent="0.2">
      <c r="A12" s="158" t="s">
        <v>160</v>
      </c>
      <c r="B12" s="65">
        <v>1</v>
      </c>
      <c r="C12" s="66">
        <v>0</v>
      </c>
      <c r="D12" s="65">
        <v>6</v>
      </c>
      <c r="E12" s="66">
        <v>0</v>
      </c>
      <c r="F12" s="67"/>
      <c r="G12" s="65">
        <f>B12-C12</f>
        <v>1</v>
      </c>
      <c r="H12" s="66">
        <f>D12-E12</f>
        <v>6</v>
      </c>
      <c r="I12" s="20" t="str">
        <f>IF(C12=0, "-", IF(G12/C12&lt;10, G12/C12, "&gt;999%"))</f>
        <v>-</v>
      </c>
      <c r="J12" s="21" t="str">
        <f>IF(E12=0, "-", IF(H12/E12&lt;10, H12/E12, "&gt;999%"))</f>
        <v>-</v>
      </c>
    </row>
    <row r="13" spans="1:10" x14ac:dyDescent="0.2">
      <c r="A13" s="7"/>
      <c r="B13" s="65"/>
      <c r="C13" s="66"/>
      <c r="D13" s="65"/>
      <c r="E13" s="66"/>
      <c r="F13" s="67"/>
      <c r="G13" s="65"/>
      <c r="H13" s="66"/>
      <c r="I13" s="20"/>
      <c r="J13" s="21"/>
    </row>
    <row r="14" spans="1:10" s="139" customFormat="1" x14ac:dyDescent="0.2">
      <c r="A14" s="159" t="s">
        <v>112</v>
      </c>
      <c r="B14" s="65"/>
      <c r="C14" s="66"/>
      <c r="D14" s="65"/>
      <c r="E14" s="66"/>
      <c r="F14" s="67"/>
      <c r="G14" s="65"/>
      <c r="H14" s="66"/>
      <c r="I14" s="20"/>
      <c r="J14" s="21"/>
    </row>
    <row r="15" spans="1:10" x14ac:dyDescent="0.2">
      <c r="A15" s="158" t="s">
        <v>156</v>
      </c>
      <c r="B15" s="65">
        <v>677</v>
      </c>
      <c r="C15" s="66">
        <v>517</v>
      </c>
      <c r="D15" s="65">
        <v>1763</v>
      </c>
      <c r="E15" s="66">
        <v>1542</v>
      </c>
      <c r="F15" s="67"/>
      <c r="G15" s="65">
        <f>B15-C15</f>
        <v>160</v>
      </c>
      <c r="H15" s="66">
        <f>D15-E15</f>
        <v>221</v>
      </c>
      <c r="I15" s="20">
        <f>IF(C15=0, "-", IF(G15/C15&lt;10, G15/C15, "&gt;999%"))</f>
        <v>0.30947775628626695</v>
      </c>
      <c r="J15" s="21">
        <f>IF(E15=0, "-", IF(H15/E15&lt;10, H15/E15, "&gt;999%"))</f>
        <v>0.14332036316472113</v>
      </c>
    </row>
    <row r="16" spans="1:10" x14ac:dyDescent="0.2">
      <c r="A16" s="158" t="s">
        <v>157</v>
      </c>
      <c r="B16" s="65">
        <v>8</v>
      </c>
      <c r="C16" s="66">
        <v>7</v>
      </c>
      <c r="D16" s="65">
        <v>30</v>
      </c>
      <c r="E16" s="66">
        <v>10</v>
      </c>
      <c r="F16" s="67"/>
      <c r="G16" s="65">
        <f>B16-C16</f>
        <v>1</v>
      </c>
      <c r="H16" s="66">
        <f>D16-E16</f>
        <v>20</v>
      </c>
      <c r="I16" s="20">
        <f>IF(C16=0, "-", IF(G16/C16&lt;10, G16/C16, "&gt;999%"))</f>
        <v>0.14285714285714285</v>
      </c>
      <c r="J16" s="21">
        <f>IF(E16=0, "-", IF(H16/E16&lt;10, H16/E16, "&gt;999%"))</f>
        <v>2</v>
      </c>
    </row>
    <row r="17" spans="1:10" x14ac:dyDescent="0.2">
      <c r="A17" s="158" t="s">
        <v>158</v>
      </c>
      <c r="B17" s="65">
        <v>370</v>
      </c>
      <c r="C17" s="66">
        <v>199</v>
      </c>
      <c r="D17" s="65">
        <v>798</v>
      </c>
      <c r="E17" s="66">
        <v>548</v>
      </c>
      <c r="F17" s="67"/>
      <c r="G17" s="65">
        <f>B17-C17</f>
        <v>171</v>
      </c>
      <c r="H17" s="66">
        <f>D17-E17</f>
        <v>250</v>
      </c>
      <c r="I17" s="20">
        <f>IF(C17=0, "-", IF(G17/C17&lt;10, G17/C17, "&gt;999%"))</f>
        <v>0.85929648241206025</v>
      </c>
      <c r="J17" s="21">
        <f>IF(E17=0, "-", IF(H17/E17&lt;10, H17/E17, "&gt;999%"))</f>
        <v>0.45620437956204379</v>
      </c>
    </row>
    <row r="18" spans="1:10" x14ac:dyDescent="0.2">
      <c r="A18" s="158" t="s">
        <v>159</v>
      </c>
      <c r="B18" s="65">
        <v>2388</v>
      </c>
      <c r="C18" s="66">
        <v>1823</v>
      </c>
      <c r="D18" s="65">
        <v>6371</v>
      </c>
      <c r="E18" s="66">
        <v>5232</v>
      </c>
      <c r="F18" s="67"/>
      <c r="G18" s="65">
        <f>B18-C18</f>
        <v>565</v>
      </c>
      <c r="H18" s="66">
        <f>D18-E18</f>
        <v>1139</v>
      </c>
      <c r="I18" s="20">
        <f>IF(C18=0, "-", IF(G18/C18&lt;10, G18/C18, "&gt;999%"))</f>
        <v>0.30992868897421832</v>
      </c>
      <c r="J18" s="21">
        <f>IF(E18=0, "-", IF(H18/E18&lt;10, H18/E18, "&gt;999%"))</f>
        <v>0.21769877675840979</v>
      </c>
    </row>
    <row r="19" spans="1:10" x14ac:dyDescent="0.2">
      <c r="A19" s="158" t="s">
        <v>160</v>
      </c>
      <c r="B19" s="65">
        <v>23</v>
      </c>
      <c r="C19" s="66">
        <v>10</v>
      </c>
      <c r="D19" s="65">
        <v>36</v>
      </c>
      <c r="E19" s="66">
        <v>19</v>
      </c>
      <c r="F19" s="67"/>
      <c r="G19" s="65">
        <f>B19-C19</f>
        <v>13</v>
      </c>
      <c r="H19" s="66">
        <f>D19-E19</f>
        <v>17</v>
      </c>
      <c r="I19" s="20">
        <f>IF(C19=0, "-", IF(G19/C19&lt;10, G19/C19, "&gt;999%"))</f>
        <v>1.3</v>
      </c>
      <c r="J19" s="21">
        <f>IF(E19=0, "-", IF(H19/E19&lt;10, H19/E19, "&gt;999%"))</f>
        <v>0.89473684210526316</v>
      </c>
    </row>
    <row r="20" spans="1:10" x14ac:dyDescent="0.2">
      <c r="A20" s="7"/>
      <c r="B20" s="65"/>
      <c r="C20" s="66"/>
      <c r="D20" s="65"/>
      <c r="E20" s="66"/>
      <c r="F20" s="67"/>
      <c r="G20" s="65"/>
      <c r="H20" s="66"/>
      <c r="I20" s="20"/>
      <c r="J20" s="21"/>
    </row>
    <row r="21" spans="1:10" s="139" customFormat="1" x14ac:dyDescent="0.2">
      <c r="A21" s="159" t="s">
        <v>118</v>
      </c>
      <c r="B21" s="65"/>
      <c r="C21" s="66"/>
      <c r="D21" s="65"/>
      <c r="E21" s="66"/>
      <c r="F21" s="67"/>
      <c r="G21" s="65"/>
      <c r="H21" s="66"/>
      <c r="I21" s="20"/>
      <c r="J21" s="21"/>
    </row>
    <row r="22" spans="1:10" x14ac:dyDescent="0.2">
      <c r="A22" s="158" t="s">
        <v>156</v>
      </c>
      <c r="B22" s="65">
        <v>1276</v>
      </c>
      <c r="C22" s="66">
        <v>1039</v>
      </c>
      <c r="D22" s="65">
        <v>3592</v>
      </c>
      <c r="E22" s="66">
        <v>2942</v>
      </c>
      <c r="F22" s="67"/>
      <c r="G22" s="65">
        <f>B22-C22</f>
        <v>237</v>
      </c>
      <c r="H22" s="66">
        <f>D22-E22</f>
        <v>650</v>
      </c>
      <c r="I22" s="20">
        <f>IF(C22=0, "-", IF(G22/C22&lt;10, G22/C22, "&gt;999%"))</f>
        <v>0.22810394610202117</v>
      </c>
      <c r="J22" s="21">
        <f>IF(E22=0, "-", IF(H22/E22&lt;10, H22/E22, "&gt;999%"))</f>
        <v>0.22093813732154996</v>
      </c>
    </row>
    <row r="23" spans="1:10" x14ac:dyDescent="0.2">
      <c r="A23" s="158" t="s">
        <v>157</v>
      </c>
      <c r="B23" s="65">
        <v>0</v>
      </c>
      <c r="C23" s="66">
        <v>0</v>
      </c>
      <c r="D23" s="65">
        <v>1</v>
      </c>
      <c r="E23" s="66">
        <v>0</v>
      </c>
      <c r="F23" s="67"/>
      <c r="G23" s="65">
        <f>B23-C23</f>
        <v>0</v>
      </c>
      <c r="H23" s="66">
        <f>D23-E23</f>
        <v>1</v>
      </c>
      <c r="I23" s="20" t="str">
        <f>IF(C23=0, "-", IF(G23/C23&lt;10, G23/C23, "&gt;999%"))</f>
        <v>-</v>
      </c>
      <c r="J23" s="21" t="str">
        <f>IF(E23=0, "-", IF(H23/E23&lt;10, H23/E23, "&gt;999%"))</f>
        <v>-</v>
      </c>
    </row>
    <row r="24" spans="1:10" x14ac:dyDescent="0.2">
      <c r="A24" s="158" t="s">
        <v>159</v>
      </c>
      <c r="B24" s="65">
        <v>80</v>
      </c>
      <c r="C24" s="66">
        <v>61</v>
      </c>
      <c r="D24" s="65">
        <v>209</v>
      </c>
      <c r="E24" s="66">
        <v>145</v>
      </c>
      <c r="F24" s="67"/>
      <c r="G24" s="65">
        <f>B24-C24</f>
        <v>19</v>
      </c>
      <c r="H24" s="66">
        <f>D24-E24</f>
        <v>64</v>
      </c>
      <c r="I24" s="20">
        <f>IF(C24=0, "-", IF(G24/C24&lt;10, G24/C24, "&gt;999%"))</f>
        <v>0.31147540983606559</v>
      </c>
      <c r="J24" s="21">
        <f>IF(E24=0, "-", IF(H24/E24&lt;10, H24/E24, "&gt;999%"))</f>
        <v>0.44137931034482758</v>
      </c>
    </row>
    <row r="25" spans="1:10" x14ac:dyDescent="0.2">
      <c r="A25" s="7"/>
      <c r="B25" s="65"/>
      <c r="C25" s="66"/>
      <c r="D25" s="65"/>
      <c r="E25" s="66"/>
      <c r="F25" s="67"/>
      <c r="G25" s="65"/>
      <c r="H25" s="66"/>
      <c r="I25" s="20"/>
      <c r="J25" s="21"/>
    </row>
    <row r="26" spans="1:10" x14ac:dyDescent="0.2">
      <c r="A26" s="7" t="s">
        <v>119</v>
      </c>
      <c r="B26" s="65">
        <v>228</v>
      </c>
      <c r="C26" s="66">
        <v>170</v>
      </c>
      <c r="D26" s="65">
        <v>572</v>
      </c>
      <c r="E26" s="66">
        <v>434</v>
      </c>
      <c r="F26" s="67"/>
      <c r="G26" s="65">
        <f>B26-C26</f>
        <v>58</v>
      </c>
      <c r="H26" s="66">
        <f>D26-E26</f>
        <v>138</v>
      </c>
      <c r="I26" s="20">
        <f>IF(C26=0, "-", IF(G26/C26&lt;10, G26/C26, "&gt;999%"))</f>
        <v>0.3411764705882353</v>
      </c>
      <c r="J26" s="21">
        <f>IF(E26=0, "-", IF(H26/E26&lt;10, H26/E26, "&gt;999%"))</f>
        <v>0.31797235023041476</v>
      </c>
    </row>
    <row r="27" spans="1:10" x14ac:dyDescent="0.2">
      <c r="A27" s="1"/>
      <c r="B27" s="68"/>
      <c r="C27" s="69"/>
      <c r="D27" s="68"/>
      <c r="E27" s="69"/>
      <c r="F27" s="70"/>
      <c r="G27" s="68"/>
      <c r="H27" s="69"/>
      <c r="I27" s="5"/>
      <c r="J27" s="6"/>
    </row>
    <row r="28" spans="1:10" s="43" customFormat="1" x14ac:dyDescent="0.2">
      <c r="A28" s="27" t="s">
        <v>5</v>
      </c>
      <c r="B28" s="71">
        <f>SUM(B6:B27)</f>
        <v>6389</v>
      </c>
      <c r="C28" s="77">
        <f>SUM(C6:C27)</f>
        <v>4991</v>
      </c>
      <c r="D28" s="71">
        <f>SUM(D6:D27)</f>
        <v>17010</v>
      </c>
      <c r="E28" s="77">
        <f>SUM(E6:E27)</f>
        <v>14607</v>
      </c>
      <c r="F28" s="73"/>
      <c r="G28" s="71">
        <f>B28-C28</f>
        <v>1398</v>
      </c>
      <c r="H28" s="72">
        <f>D28-E28</f>
        <v>2403</v>
      </c>
      <c r="I28" s="37">
        <f>IF(C28=0, 0, G28/C28)</f>
        <v>0.28010418753756761</v>
      </c>
      <c r="J28" s="38">
        <f>IF(E28=0, 0, H28/E28)</f>
        <v>0.16451016635859519</v>
      </c>
    </row>
    <row r="29" spans="1:10" s="43" customFormat="1" x14ac:dyDescent="0.2">
      <c r="A29" s="22"/>
      <c r="B29" s="78"/>
      <c r="C29" s="98"/>
      <c r="D29" s="78"/>
      <c r="E29" s="98"/>
      <c r="F29" s="80"/>
      <c r="G29" s="78"/>
      <c r="H29" s="79"/>
      <c r="I29" s="54"/>
      <c r="J29" s="55"/>
    </row>
    <row r="30" spans="1:10" s="139" customFormat="1" x14ac:dyDescent="0.2">
      <c r="A30" s="161" t="s">
        <v>161</v>
      </c>
      <c r="B30" s="74"/>
      <c r="C30" s="75"/>
      <c r="D30" s="74"/>
      <c r="E30" s="75"/>
      <c r="F30" s="76"/>
      <c r="G30" s="74"/>
      <c r="H30" s="75"/>
      <c r="I30" s="23"/>
      <c r="J30" s="24"/>
    </row>
    <row r="31" spans="1:10" x14ac:dyDescent="0.2">
      <c r="A31" s="7" t="s">
        <v>156</v>
      </c>
      <c r="B31" s="65">
        <v>1995</v>
      </c>
      <c r="C31" s="66">
        <v>1575</v>
      </c>
      <c r="D31" s="65">
        <v>5459</v>
      </c>
      <c r="E31" s="66">
        <v>4543</v>
      </c>
      <c r="F31" s="67"/>
      <c r="G31" s="65">
        <f>B31-C31</f>
        <v>420</v>
      </c>
      <c r="H31" s="66">
        <f>D31-E31</f>
        <v>916</v>
      </c>
      <c r="I31" s="20">
        <f>IF(C31=0, "-", IF(G31/C31&lt;10, G31/C31, "&gt;999%"))</f>
        <v>0.26666666666666666</v>
      </c>
      <c r="J31" s="21">
        <f>IF(E31=0, "-", IF(H31/E31&lt;10, H31/E31, "&gt;999%"))</f>
        <v>0.2016288795949813</v>
      </c>
    </row>
    <row r="32" spans="1:10" x14ac:dyDescent="0.2">
      <c r="A32" s="7" t="s">
        <v>157</v>
      </c>
      <c r="B32" s="65">
        <v>21</v>
      </c>
      <c r="C32" s="66">
        <v>15</v>
      </c>
      <c r="D32" s="65">
        <v>53</v>
      </c>
      <c r="E32" s="66">
        <v>31</v>
      </c>
      <c r="F32" s="67"/>
      <c r="G32" s="65">
        <f>B32-C32</f>
        <v>6</v>
      </c>
      <c r="H32" s="66">
        <f>D32-E32</f>
        <v>22</v>
      </c>
      <c r="I32" s="20">
        <f>IF(C32=0, "-", IF(G32/C32&lt;10, G32/C32, "&gt;999%"))</f>
        <v>0.4</v>
      </c>
      <c r="J32" s="21">
        <f>IF(E32=0, "-", IF(H32/E32&lt;10, H32/E32, "&gt;999%"))</f>
        <v>0.70967741935483875</v>
      </c>
    </row>
    <row r="33" spans="1:10" x14ac:dyDescent="0.2">
      <c r="A33" s="7" t="s">
        <v>158</v>
      </c>
      <c r="B33" s="65">
        <v>629</v>
      </c>
      <c r="C33" s="66">
        <v>396</v>
      </c>
      <c r="D33" s="65">
        <v>1331</v>
      </c>
      <c r="E33" s="66">
        <v>1089</v>
      </c>
      <c r="F33" s="67"/>
      <c r="G33" s="65">
        <f>B33-C33</f>
        <v>233</v>
      </c>
      <c r="H33" s="66">
        <f>D33-E33</f>
        <v>242</v>
      </c>
      <c r="I33" s="20">
        <f>IF(C33=0, "-", IF(G33/C33&lt;10, G33/C33, "&gt;999%"))</f>
        <v>0.58838383838383834</v>
      </c>
      <c r="J33" s="21">
        <f>IF(E33=0, "-", IF(H33/E33&lt;10, H33/E33, "&gt;999%"))</f>
        <v>0.22222222222222221</v>
      </c>
    </row>
    <row r="34" spans="1:10" x14ac:dyDescent="0.2">
      <c r="A34" s="7" t="s">
        <v>159</v>
      </c>
      <c r="B34" s="65">
        <v>3492</v>
      </c>
      <c r="C34" s="66">
        <v>2825</v>
      </c>
      <c r="D34" s="65">
        <v>9553</v>
      </c>
      <c r="E34" s="66">
        <v>8491</v>
      </c>
      <c r="F34" s="67"/>
      <c r="G34" s="65">
        <f>B34-C34</f>
        <v>667</v>
      </c>
      <c r="H34" s="66">
        <f>D34-E34</f>
        <v>1062</v>
      </c>
      <c r="I34" s="20">
        <f>IF(C34=0, "-", IF(G34/C34&lt;10, G34/C34, "&gt;999%"))</f>
        <v>0.23610619469026548</v>
      </c>
      <c r="J34" s="21">
        <f>IF(E34=0, "-", IF(H34/E34&lt;10, H34/E34, "&gt;999%"))</f>
        <v>0.12507360734895773</v>
      </c>
    </row>
    <row r="35" spans="1:10" x14ac:dyDescent="0.2">
      <c r="A35" s="7" t="s">
        <v>160</v>
      </c>
      <c r="B35" s="65">
        <v>24</v>
      </c>
      <c r="C35" s="66">
        <v>10</v>
      </c>
      <c r="D35" s="65">
        <v>42</v>
      </c>
      <c r="E35" s="66">
        <v>19</v>
      </c>
      <c r="F35" s="67"/>
      <c r="G35" s="65">
        <f>B35-C35</f>
        <v>14</v>
      </c>
      <c r="H35" s="66">
        <f>D35-E35</f>
        <v>23</v>
      </c>
      <c r="I35" s="20">
        <f>IF(C35=0, "-", IF(G35/C35&lt;10, G35/C35, "&gt;999%"))</f>
        <v>1.4</v>
      </c>
      <c r="J35" s="21">
        <f>IF(E35=0, "-", IF(H35/E35&lt;10, H35/E35, "&gt;999%"))</f>
        <v>1.2105263157894737</v>
      </c>
    </row>
    <row r="36" spans="1:10" x14ac:dyDescent="0.2">
      <c r="A36" s="7"/>
      <c r="B36" s="65"/>
      <c r="C36" s="66"/>
      <c r="D36" s="65"/>
      <c r="E36" s="66"/>
      <c r="F36" s="67"/>
      <c r="G36" s="65"/>
      <c r="H36" s="66"/>
      <c r="I36" s="20"/>
      <c r="J36" s="21"/>
    </row>
    <row r="37" spans="1:10" x14ac:dyDescent="0.2">
      <c r="A37" s="7" t="s">
        <v>119</v>
      </c>
      <c r="B37" s="65">
        <v>228</v>
      </c>
      <c r="C37" s="66">
        <v>170</v>
      </c>
      <c r="D37" s="65">
        <v>572</v>
      </c>
      <c r="E37" s="66">
        <v>434</v>
      </c>
      <c r="F37" s="67"/>
      <c r="G37" s="65">
        <f>B37-C37</f>
        <v>58</v>
      </c>
      <c r="H37" s="66">
        <f>D37-E37</f>
        <v>138</v>
      </c>
      <c r="I37" s="20">
        <f>IF(C37=0, "-", IF(G37/C37&lt;10, G37/C37, "&gt;999%"))</f>
        <v>0.3411764705882353</v>
      </c>
      <c r="J37" s="21">
        <f>IF(E37=0, "-", IF(H37/E37&lt;10, H37/E37, "&gt;999%"))</f>
        <v>0.31797235023041476</v>
      </c>
    </row>
    <row r="38" spans="1:10" x14ac:dyDescent="0.2">
      <c r="A38" s="7"/>
      <c r="B38" s="65"/>
      <c r="C38" s="66"/>
      <c r="D38" s="65"/>
      <c r="E38" s="66"/>
      <c r="F38" s="67"/>
      <c r="G38" s="65"/>
      <c r="H38" s="66"/>
      <c r="I38" s="20"/>
      <c r="J38" s="21"/>
    </row>
    <row r="39" spans="1:10" s="43" customFormat="1" x14ac:dyDescent="0.2">
      <c r="A39" s="27" t="s">
        <v>5</v>
      </c>
      <c r="B39" s="71">
        <f>SUM(B29:B38)</f>
        <v>6389</v>
      </c>
      <c r="C39" s="77">
        <f>SUM(C29:C38)</f>
        <v>4991</v>
      </c>
      <c r="D39" s="71">
        <f>SUM(D29:D38)</f>
        <v>17010</v>
      </c>
      <c r="E39" s="77">
        <f>SUM(E29:E38)</f>
        <v>14607</v>
      </c>
      <c r="F39" s="73"/>
      <c r="G39" s="71">
        <f>B39-C39</f>
        <v>1398</v>
      </c>
      <c r="H39" s="72">
        <f>D39-E39</f>
        <v>2403</v>
      </c>
      <c r="I39" s="37">
        <f>IF(C39=0, 0, G39/C39)</f>
        <v>0.28010418753756761</v>
      </c>
      <c r="J39" s="38">
        <f>IF(E39=0, 0, H39/E39)</f>
        <v>0.16451016635859519</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4"/>
  <sheetViews>
    <sheetView tabSelected="1" workbookViewId="0">
      <selection activeCell="M1" sqref="M1"/>
    </sheetView>
  </sheetViews>
  <sheetFormatPr defaultRowHeight="12.75" x14ac:dyDescent="0.2"/>
  <cols>
    <col min="1" max="1" width="25.7109375" customWidth="1"/>
    <col min="2" max="5" width="8.5703125" customWidth="1"/>
    <col min="6" max="6" width="1.7109375" customWidth="1"/>
    <col min="7" max="10" width="8.28515625" customWidth="1"/>
  </cols>
  <sheetData>
    <row r="1" spans="1:10" s="52" customFormat="1" ht="20.25" x14ac:dyDescent="0.3">
      <c r="A1" s="4" t="s">
        <v>10</v>
      </c>
      <c r="B1" s="198" t="s">
        <v>20</v>
      </c>
      <c r="C1" s="199"/>
      <c r="D1" s="199"/>
      <c r="E1" s="199"/>
      <c r="F1" s="199"/>
      <c r="G1" s="199"/>
      <c r="H1" s="199"/>
      <c r="I1" s="199"/>
      <c r="J1" s="199"/>
    </row>
    <row r="2" spans="1:10" s="52" customFormat="1" ht="20.25" x14ac:dyDescent="0.3">
      <c r="A2" s="4" t="s">
        <v>102</v>
      </c>
      <c r="B2" s="202" t="s">
        <v>92</v>
      </c>
      <c r="C2" s="203"/>
      <c r="D2" s="203"/>
      <c r="E2" s="203"/>
      <c r="F2" s="203"/>
      <c r="G2" s="203"/>
      <c r="H2" s="203"/>
      <c r="I2" s="203"/>
      <c r="J2" s="203"/>
    </row>
    <row r="4" spans="1:10" x14ac:dyDescent="0.2">
      <c r="A4" s="3"/>
      <c r="B4" s="196" t="s">
        <v>1</v>
      </c>
      <c r="C4" s="197"/>
      <c r="D4" s="196" t="s">
        <v>2</v>
      </c>
      <c r="E4" s="197"/>
      <c r="F4" s="59"/>
      <c r="G4" s="196" t="s">
        <v>3</v>
      </c>
      <c r="H4" s="200"/>
      <c r="I4" s="200"/>
      <c r="J4" s="197"/>
    </row>
    <row r="5" spans="1:10" x14ac:dyDescent="0.2">
      <c r="A5" s="27"/>
      <c r="B5" s="57">
        <f>VALUE(RIGHT(B2, 4))</f>
        <v>2021</v>
      </c>
      <c r="C5" s="58">
        <f>B5-1</f>
        <v>2020</v>
      </c>
      <c r="D5" s="57">
        <f>B5</f>
        <v>2021</v>
      </c>
      <c r="E5" s="58">
        <f>C5</f>
        <v>2020</v>
      </c>
      <c r="F5" s="64"/>
      <c r="G5" s="57" t="s">
        <v>4</v>
      </c>
      <c r="H5" s="58" t="s">
        <v>2</v>
      </c>
      <c r="I5" s="57" t="s">
        <v>4</v>
      </c>
      <c r="J5" s="58" t="s">
        <v>2</v>
      </c>
    </row>
    <row r="6" spans="1:10" x14ac:dyDescent="0.2">
      <c r="A6" s="22"/>
      <c r="B6" s="74"/>
      <c r="C6" s="75"/>
      <c r="D6" s="74"/>
      <c r="E6" s="75"/>
      <c r="F6" s="76"/>
      <c r="G6" s="74"/>
      <c r="H6" s="75"/>
      <c r="I6" s="23"/>
      <c r="J6" s="24"/>
    </row>
    <row r="7" spans="1:10" x14ac:dyDescent="0.2">
      <c r="A7" s="22" t="s">
        <v>25</v>
      </c>
      <c r="B7" s="74"/>
      <c r="C7" s="75"/>
      <c r="D7" s="74"/>
      <c r="E7" s="75"/>
      <c r="F7" s="76"/>
      <c r="G7" s="74"/>
      <c r="H7" s="75"/>
      <c r="I7" s="23"/>
      <c r="J7" s="24"/>
    </row>
    <row r="8" spans="1:10" x14ac:dyDescent="0.2">
      <c r="A8" s="22"/>
      <c r="B8" s="74"/>
      <c r="C8" s="75"/>
      <c r="D8" s="74"/>
      <c r="E8" s="75"/>
      <c r="F8" s="76"/>
      <c r="G8" s="74"/>
      <c r="H8" s="75"/>
      <c r="I8" s="23"/>
      <c r="J8" s="24"/>
    </row>
    <row r="9" spans="1:10" x14ac:dyDescent="0.2">
      <c r="A9" s="7"/>
      <c r="B9" s="65"/>
      <c r="C9" s="66"/>
      <c r="D9" s="65"/>
      <c r="E9" s="66"/>
      <c r="F9" s="67"/>
      <c r="G9" s="65">
        <f>B9-C9</f>
        <v>0</v>
      </c>
      <c r="H9" s="66">
        <f>D9-E9</f>
        <v>0</v>
      </c>
      <c r="I9" s="20" t="str">
        <f>IF(C9=0, "-", IF(G9/C9&lt;10, G9/C9, "&gt;999%"))</f>
        <v>-</v>
      </c>
      <c r="J9" s="21" t="str">
        <f>IF(E9=0, "-", IF(H9/E9&lt;10, H9/E9, "&gt;999%"))</f>
        <v>-</v>
      </c>
    </row>
    <row r="10" spans="1:10" x14ac:dyDescent="0.2">
      <c r="A10" s="1"/>
      <c r="B10" s="68"/>
      <c r="C10" s="69"/>
      <c r="D10" s="68"/>
      <c r="E10" s="69"/>
      <c r="F10" s="70"/>
      <c r="G10" s="68"/>
      <c r="H10" s="69"/>
      <c r="I10" s="5"/>
      <c r="J10" s="6"/>
    </row>
    <row r="11" spans="1:10" s="43" customFormat="1" x14ac:dyDescent="0.2">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
      <c r="A12" s="22"/>
      <c r="B12" s="78"/>
      <c r="C12" s="79"/>
      <c r="D12" s="78"/>
      <c r="E12" s="79"/>
      <c r="F12" s="80"/>
      <c r="G12" s="78"/>
      <c r="H12" s="79"/>
      <c r="I12" s="54"/>
      <c r="J12" s="55"/>
    </row>
    <row r="13" spans="1:10" x14ac:dyDescent="0.2">
      <c r="A13" s="22" t="s">
        <v>27</v>
      </c>
      <c r="B13" s="65"/>
      <c r="C13" s="66"/>
      <c r="D13" s="65"/>
      <c r="E13" s="66"/>
      <c r="F13" s="67"/>
      <c r="G13" s="65"/>
      <c r="H13" s="66"/>
      <c r="I13" s="20"/>
      <c r="J13" s="21"/>
    </row>
    <row r="14" spans="1:10" x14ac:dyDescent="0.2">
      <c r="A14" s="22"/>
      <c r="B14" s="65"/>
      <c r="C14" s="66"/>
      <c r="D14" s="65"/>
      <c r="E14" s="66"/>
      <c r="F14" s="67"/>
      <c r="G14" s="65"/>
      <c r="H14" s="66"/>
      <c r="I14" s="20"/>
      <c r="J14" s="21"/>
    </row>
    <row r="15" spans="1:10" x14ac:dyDescent="0.2">
      <c r="A15" s="7" t="s">
        <v>188</v>
      </c>
      <c r="B15" s="65">
        <v>40</v>
      </c>
      <c r="C15" s="66">
        <v>8</v>
      </c>
      <c r="D15" s="65">
        <v>115</v>
      </c>
      <c r="E15" s="66">
        <v>30</v>
      </c>
      <c r="F15" s="67"/>
      <c r="G15" s="65">
        <f t="shared" ref="G15:G41" si="0">B15-C15</f>
        <v>32</v>
      </c>
      <c r="H15" s="66">
        <f t="shared" ref="H15:H41" si="1">D15-E15</f>
        <v>85</v>
      </c>
      <c r="I15" s="20">
        <f t="shared" ref="I15:I41" si="2">IF(C15=0, "-", IF(G15/C15&lt;10, G15/C15, "&gt;999%"))</f>
        <v>4</v>
      </c>
      <c r="J15" s="21">
        <f t="shared" ref="J15:J41" si="3">IF(E15=0, "-", IF(H15/E15&lt;10, H15/E15, "&gt;999%"))</f>
        <v>2.8333333333333335</v>
      </c>
    </row>
    <row r="16" spans="1:10" x14ac:dyDescent="0.2">
      <c r="A16" s="7" t="s">
        <v>187</v>
      </c>
      <c r="B16" s="65">
        <v>7</v>
      </c>
      <c r="C16" s="66">
        <v>8</v>
      </c>
      <c r="D16" s="65">
        <v>23</v>
      </c>
      <c r="E16" s="66">
        <v>14</v>
      </c>
      <c r="F16" s="67"/>
      <c r="G16" s="65">
        <f t="shared" si="0"/>
        <v>-1</v>
      </c>
      <c r="H16" s="66">
        <f t="shared" si="1"/>
        <v>9</v>
      </c>
      <c r="I16" s="20">
        <f t="shared" si="2"/>
        <v>-0.125</v>
      </c>
      <c r="J16" s="21">
        <f t="shared" si="3"/>
        <v>0.6428571428571429</v>
      </c>
    </row>
    <row r="17" spans="1:10" x14ac:dyDescent="0.2">
      <c r="A17" s="7" t="s">
        <v>186</v>
      </c>
      <c r="B17" s="65">
        <v>4</v>
      </c>
      <c r="C17" s="66">
        <v>12</v>
      </c>
      <c r="D17" s="65">
        <v>17</v>
      </c>
      <c r="E17" s="66">
        <v>27</v>
      </c>
      <c r="F17" s="67"/>
      <c r="G17" s="65">
        <f t="shared" si="0"/>
        <v>-8</v>
      </c>
      <c r="H17" s="66">
        <f t="shared" si="1"/>
        <v>-10</v>
      </c>
      <c r="I17" s="20">
        <f t="shared" si="2"/>
        <v>-0.66666666666666663</v>
      </c>
      <c r="J17" s="21">
        <f t="shared" si="3"/>
        <v>-0.37037037037037035</v>
      </c>
    </row>
    <row r="18" spans="1:10" x14ac:dyDescent="0.2">
      <c r="A18" s="7" t="s">
        <v>185</v>
      </c>
      <c r="B18" s="65">
        <v>0</v>
      </c>
      <c r="C18" s="66">
        <v>5</v>
      </c>
      <c r="D18" s="65">
        <v>1</v>
      </c>
      <c r="E18" s="66">
        <v>22</v>
      </c>
      <c r="F18" s="67"/>
      <c r="G18" s="65">
        <f t="shared" si="0"/>
        <v>-5</v>
      </c>
      <c r="H18" s="66">
        <f t="shared" si="1"/>
        <v>-21</v>
      </c>
      <c r="I18" s="20">
        <f t="shared" si="2"/>
        <v>-1</v>
      </c>
      <c r="J18" s="21">
        <f t="shared" si="3"/>
        <v>-0.95454545454545459</v>
      </c>
    </row>
    <row r="19" spans="1:10" x14ac:dyDescent="0.2">
      <c r="A19" s="7" t="s">
        <v>184</v>
      </c>
      <c r="B19" s="65">
        <v>326</v>
      </c>
      <c r="C19" s="66">
        <v>111</v>
      </c>
      <c r="D19" s="65">
        <v>903</v>
      </c>
      <c r="E19" s="66">
        <v>281</v>
      </c>
      <c r="F19" s="67"/>
      <c r="G19" s="65">
        <f t="shared" si="0"/>
        <v>215</v>
      </c>
      <c r="H19" s="66">
        <f t="shared" si="1"/>
        <v>622</v>
      </c>
      <c r="I19" s="20">
        <f t="shared" si="2"/>
        <v>1.9369369369369369</v>
      </c>
      <c r="J19" s="21">
        <f t="shared" si="3"/>
        <v>2.2135231316725981</v>
      </c>
    </row>
    <row r="20" spans="1:10" x14ac:dyDescent="0.2">
      <c r="A20" s="7" t="s">
        <v>183</v>
      </c>
      <c r="B20" s="65">
        <v>48</v>
      </c>
      <c r="C20" s="66">
        <v>23</v>
      </c>
      <c r="D20" s="65">
        <v>154</v>
      </c>
      <c r="E20" s="66">
        <v>117</v>
      </c>
      <c r="F20" s="67"/>
      <c r="G20" s="65">
        <f t="shared" si="0"/>
        <v>25</v>
      </c>
      <c r="H20" s="66">
        <f t="shared" si="1"/>
        <v>37</v>
      </c>
      <c r="I20" s="20">
        <f t="shared" si="2"/>
        <v>1.0869565217391304</v>
      </c>
      <c r="J20" s="21">
        <f t="shared" si="3"/>
        <v>0.31623931623931623</v>
      </c>
    </row>
    <row r="21" spans="1:10" x14ac:dyDescent="0.2">
      <c r="A21" s="7" t="s">
        <v>182</v>
      </c>
      <c r="B21" s="65">
        <v>101</v>
      </c>
      <c r="C21" s="66">
        <v>138</v>
      </c>
      <c r="D21" s="65">
        <v>294</v>
      </c>
      <c r="E21" s="66">
        <v>322</v>
      </c>
      <c r="F21" s="67"/>
      <c r="G21" s="65">
        <f t="shared" si="0"/>
        <v>-37</v>
      </c>
      <c r="H21" s="66">
        <f t="shared" si="1"/>
        <v>-28</v>
      </c>
      <c r="I21" s="20">
        <f t="shared" si="2"/>
        <v>-0.26811594202898553</v>
      </c>
      <c r="J21" s="21">
        <f t="shared" si="3"/>
        <v>-8.6956521739130432E-2</v>
      </c>
    </row>
    <row r="22" spans="1:10" x14ac:dyDescent="0.2">
      <c r="A22" s="7" t="s">
        <v>181</v>
      </c>
      <c r="B22" s="65">
        <v>2</v>
      </c>
      <c r="C22" s="66">
        <v>8</v>
      </c>
      <c r="D22" s="65">
        <v>14</v>
      </c>
      <c r="E22" s="66">
        <v>30</v>
      </c>
      <c r="F22" s="67"/>
      <c r="G22" s="65">
        <f t="shared" si="0"/>
        <v>-6</v>
      </c>
      <c r="H22" s="66">
        <f t="shared" si="1"/>
        <v>-16</v>
      </c>
      <c r="I22" s="20">
        <f t="shared" si="2"/>
        <v>-0.75</v>
      </c>
      <c r="J22" s="21">
        <f t="shared" si="3"/>
        <v>-0.53333333333333333</v>
      </c>
    </row>
    <row r="23" spans="1:10" x14ac:dyDescent="0.2">
      <c r="A23" s="7" t="s">
        <v>180</v>
      </c>
      <c r="B23" s="65">
        <v>39</v>
      </c>
      <c r="C23" s="66">
        <v>6</v>
      </c>
      <c r="D23" s="65">
        <v>92</v>
      </c>
      <c r="E23" s="66">
        <v>31</v>
      </c>
      <c r="F23" s="67"/>
      <c r="G23" s="65">
        <f t="shared" si="0"/>
        <v>33</v>
      </c>
      <c r="H23" s="66">
        <f t="shared" si="1"/>
        <v>61</v>
      </c>
      <c r="I23" s="20">
        <f t="shared" si="2"/>
        <v>5.5</v>
      </c>
      <c r="J23" s="21">
        <f t="shared" si="3"/>
        <v>1.967741935483871</v>
      </c>
    </row>
    <row r="24" spans="1:10" x14ac:dyDescent="0.2">
      <c r="A24" s="7" t="s">
        <v>179</v>
      </c>
      <c r="B24" s="65">
        <v>181</v>
      </c>
      <c r="C24" s="66">
        <v>180</v>
      </c>
      <c r="D24" s="65">
        <v>414</v>
      </c>
      <c r="E24" s="66">
        <v>697</v>
      </c>
      <c r="F24" s="67"/>
      <c r="G24" s="65">
        <f t="shared" si="0"/>
        <v>1</v>
      </c>
      <c r="H24" s="66">
        <f t="shared" si="1"/>
        <v>-283</v>
      </c>
      <c r="I24" s="20">
        <f t="shared" si="2"/>
        <v>5.5555555555555558E-3</v>
      </c>
      <c r="J24" s="21">
        <f t="shared" si="3"/>
        <v>-0.40602582496413198</v>
      </c>
    </row>
    <row r="25" spans="1:10" x14ac:dyDescent="0.2">
      <c r="A25" s="7" t="s">
        <v>178</v>
      </c>
      <c r="B25" s="65">
        <v>75</v>
      </c>
      <c r="C25" s="66">
        <v>56</v>
      </c>
      <c r="D25" s="65">
        <v>193</v>
      </c>
      <c r="E25" s="66">
        <v>165</v>
      </c>
      <c r="F25" s="67"/>
      <c r="G25" s="65">
        <f t="shared" si="0"/>
        <v>19</v>
      </c>
      <c r="H25" s="66">
        <f t="shared" si="1"/>
        <v>28</v>
      </c>
      <c r="I25" s="20">
        <f t="shared" si="2"/>
        <v>0.3392857142857143</v>
      </c>
      <c r="J25" s="21">
        <f t="shared" si="3"/>
        <v>0.16969696969696971</v>
      </c>
    </row>
    <row r="26" spans="1:10" x14ac:dyDescent="0.2">
      <c r="A26" s="7" t="s">
        <v>177</v>
      </c>
      <c r="B26" s="65">
        <v>28</v>
      </c>
      <c r="C26" s="66">
        <v>25</v>
      </c>
      <c r="D26" s="65">
        <v>100</v>
      </c>
      <c r="E26" s="66">
        <v>91</v>
      </c>
      <c r="F26" s="67"/>
      <c r="G26" s="65">
        <f t="shared" si="0"/>
        <v>3</v>
      </c>
      <c r="H26" s="66">
        <f t="shared" si="1"/>
        <v>9</v>
      </c>
      <c r="I26" s="20">
        <f t="shared" si="2"/>
        <v>0.12</v>
      </c>
      <c r="J26" s="21">
        <f t="shared" si="3"/>
        <v>9.8901098901098897E-2</v>
      </c>
    </row>
    <row r="27" spans="1:10" x14ac:dyDescent="0.2">
      <c r="A27" s="7" t="s">
        <v>176</v>
      </c>
      <c r="B27" s="65">
        <v>9</v>
      </c>
      <c r="C27" s="66">
        <v>8</v>
      </c>
      <c r="D27" s="65">
        <v>36</v>
      </c>
      <c r="E27" s="66">
        <v>29</v>
      </c>
      <c r="F27" s="67"/>
      <c r="G27" s="65">
        <f t="shared" si="0"/>
        <v>1</v>
      </c>
      <c r="H27" s="66">
        <f t="shared" si="1"/>
        <v>7</v>
      </c>
      <c r="I27" s="20">
        <f t="shared" si="2"/>
        <v>0.125</v>
      </c>
      <c r="J27" s="21">
        <f t="shared" si="3"/>
        <v>0.2413793103448276</v>
      </c>
    </row>
    <row r="28" spans="1:10" x14ac:dyDescent="0.2">
      <c r="A28" s="7" t="s">
        <v>175</v>
      </c>
      <c r="B28" s="65">
        <v>2875</v>
      </c>
      <c r="C28" s="66">
        <v>1983</v>
      </c>
      <c r="D28" s="65">
        <v>7171</v>
      </c>
      <c r="E28" s="66">
        <v>5670</v>
      </c>
      <c r="F28" s="67"/>
      <c r="G28" s="65">
        <f t="shared" si="0"/>
        <v>892</v>
      </c>
      <c r="H28" s="66">
        <f t="shared" si="1"/>
        <v>1501</v>
      </c>
      <c r="I28" s="20">
        <f t="shared" si="2"/>
        <v>0.44982349974785679</v>
      </c>
      <c r="J28" s="21">
        <f t="shared" si="3"/>
        <v>0.26472663139329805</v>
      </c>
    </row>
    <row r="29" spans="1:10" x14ac:dyDescent="0.2">
      <c r="A29" s="7" t="s">
        <v>174</v>
      </c>
      <c r="B29" s="65">
        <v>670</v>
      </c>
      <c r="C29" s="66">
        <v>591</v>
      </c>
      <c r="D29" s="65">
        <v>1976</v>
      </c>
      <c r="E29" s="66">
        <v>1663</v>
      </c>
      <c r="F29" s="67"/>
      <c r="G29" s="65">
        <f t="shared" si="0"/>
        <v>79</v>
      </c>
      <c r="H29" s="66">
        <f t="shared" si="1"/>
        <v>313</v>
      </c>
      <c r="I29" s="20">
        <f t="shared" si="2"/>
        <v>0.13367174280879865</v>
      </c>
      <c r="J29" s="21">
        <f t="shared" si="3"/>
        <v>0.18821407095610343</v>
      </c>
    </row>
    <row r="30" spans="1:10" x14ac:dyDescent="0.2">
      <c r="A30" s="7" t="s">
        <v>173</v>
      </c>
      <c r="B30" s="65">
        <v>117</v>
      </c>
      <c r="C30" s="66">
        <v>61</v>
      </c>
      <c r="D30" s="65">
        <v>247</v>
      </c>
      <c r="E30" s="66">
        <v>137</v>
      </c>
      <c r="F30" s="67"/>
      <c r="G30" s="65">
        <f t="shared" si="0"/>
        <v>56</v>
      </c>
      <c r="H30" s="66">
        <f t="shared" si="1"/>
        <v>110</v>
      </c>
      <c r="I30" s="20">
        <f t="shared" si="2"/>
        <v>0.91803278688524592</v>
      </c>
      <c r="J30" s="21">
        <f t="shared" si="3"/>
        <v>0.8029197080291971</v>
      </c>
    </row>
    <row r="31" spans="1:10" x14ac:dyDescent="0.2">
      <c r="A31" s="7" t="s">
        <v>171</v>
      </c>
      <c r="B31" s="65">
        <v>9</v>
      </c>
      <c r="C31" s="66">
        <v>57</v>
      </c>
      <c r="D31" s="65">
        <v>36</v>
      </c>
      <c r="E31" s="66">
        <v>101</v>
      </c>
      <c r="F31" s="67"/>
      <c r="G31" s="65">
        <f t="shared" si="0"/>
        <v>-48</v>
      </c>
      <c r="H31" s="66">
        <f t="shared" si="1"/>
        <v>-65</v>
      </c>
      <c r="I31" s="20">
        <f t="shared" si="2"/>
        <v>-0.84210526315789469</v>
      </c>
      <c r="J31" s="21">
        <f t="shared" si="3"/>
        <v>-0.64356435643564358</v>
      </c>
    </row>
    <row r="32" spans="1:10" x14ac:dyDescent="0.2">
      <c r="A32" s="7" t="s">
        <v>170</v>
      </c>
      <c r="B32" s="65">
        <v>18</v>
      </c>
      <c r="C32" s="66">
        <v>0</v>
      </c>
      <c r="D32" s="65">
        <v>41</v>
      </c>
      <c r="E32" s="66">
        <v>0</v>
      </c>
      <c r="F32" s="67"/>
      <c r="G32" s="65">
        <f t="shared" si="0"/>
        <v>18</v>
      </c>
      <c r="H32" s="66">
        <f t="shared" si="1"/>
        <v>41</v>
      </c>
      <c r="I32" s="20" t="str">
        <f t="shared" si="2"/>
        <v>-</v>
      </c>
      <c r="J32" s="21" t="str">
        <f t="shared" si="3"/>
        <v>-</v>
      </c>
    </row>
    <row r="33" spans="1:10" x14ac:dyDescent="0.2">
      <c r="A33" s="7" t="s">
        <v>169</v>
      </c>
      <c r="B33" s="65">
        <v>22</v>
      </c>
      <c r="C33" s="66">
        <v>0</v>
      </c>
      <c r="D33" s="65">
        <v>52</v>
      </c>
      <c r="E33" s="66">
        <v>0</v>
      </c>
      <c r="F33" s="67"/>
      <c r="G33" s="65">
        <f t="shared" si="0"/>
        <v>22</v>
      </c>
      <c r="H33" s="66">
        <f t="shared" si="1"/>
        <v>52</v>
      </c>
      <c r="I33" s="20" t="str">
        <f t="shared" si="2"/>
        <v>-</v>
      </c>
      <c r="J33" s="21" t="str">
        <f t="shared" si="3"/>
        <v>-</v>
      </c>
    </row>
    <row r="34" spans="1:10" x14ac:dyDescent="0.2">
      <c r="A34" s="7" t="s">
        <v>168</v>
      </c>
      <c r="B34" s="65">
        <v>36</v>
      </c>
      <c r="C34" s="66">
        <v>18</v>
      </c>
      <c r="D34" s="65">
        <v>91</v>
      </c>
      <c r="E34" s="66">
        <v>66</v>
      </c>
      <c r="F34" s="67"/>
      <c r="G34" s="65">
        <f t="shared" si="0"/>
        <v>18</v>
      </c>
      <c r="H34" s="66">
        <f t="shared" si="1"/>
        <v>25</v>
      </c>
      <c r="I34" s="20">
        <f t="shared" si="2"/>
        <v>1</v>
      </c>
      <c r="J34" s="21">
        <f t="shared" si="3"/>
        <v>0.37878787878787878</v>
      </c>
    </row>
    <row r="35" spans="1:10" x14ac:dyDescent="0.2">
      <c r="A35" s="7" t="s">
        <v>167</v>
      </c>
      <c r="B35" s="65">
        <v>48</v>
      </c>
      <c r="C35" s="66">
        <v>18</v>
      </c>
      <c r="D35" s="65">
        <v>170</v>
      </c>
      <c r="E35" s="66">
        <v>66</v>
      </c>
      <c r="F35" s="67"/>
      <c r="G35" s="65">
        <f t="shared" si="0"/>
        <v>30</v>
      </c>
      <c r="H35" s="66">
        <f t="shared" si="1"/>
        <v>104</v>
      </c>
      <c r="I35" s="20">
        <f t="shared" si="2"/>
        <v>1.6666666666666667</v>
      </c>
      <c r="J35" s="21">
        <f t="shared" si="3"/>
        <v>1.5757575757575757</v>
      </c>
    </row>
    <row r="36" spans="1:10" x14ac:dyDescent="0.2">
      <c r="A36" s="7" t="s">
        <v>166</v>
      </c>
      <c r="B36" s="65">
        <v>67</v>
      </c>
      <c r="C36" s="66">
        <v>29</v>
      </c>
      <c r="D36" s="65">
        <v>220</v>
      </c>
      <c r="E36" s="66">
        <v>115</v>
      </c>
      <c r="F36" s="67"/>
      <c r="G36" s="65">
        <f t="shared" si="0"/>
        <v>38</v>
      </c>
      <c r="H36" s="66">
        <f t="shared" si="1"/>
        <v>105</v>
      </c>
      <c r="I36" s="20">
        <f t="shared" si="2"/>
        <v>1.3103448275862069</v>
      </c>
      <c r="J36" s="21">
        <f t="shared" si="3"/>
        <v>0.91304347826086951</v>
      </c>
    </row>
    <row r="37" spans="1:10" x14ac:dyDescent="0.2">
      <c r="A37" s="7" t="s">
        <v>165</v>
      </c>
      <c r="B37" s="65">
        <v>12</v>
      </c>
      <c r="C37" s="66">
        <v>10</v>
      </c>
      <c r="D37" s="65">
        <v>33</v>
      </c>
      <c r="E37" s="66">
        <v>29</v>
      </c>
      <c r="F37" s="67"/>
      <c r="G37" s="65">
        <f t="shared" si="0"/>
        <v>2</v>
      </c>
      <c r="H37" s="66">
        <f t="shared" si="1"/>
        <v>4</v>
      </c>
      <c r="I37" s="20">
        <f t="shared" si="2"/>
        <v>0.2</v>
      </c>
      <c r="J37" s="21">
        <f t="shared" si="3"/>
        <v>0.13793103448275862</v>
      </c>
    </row>
    <row r="38" spans="1:10" x14ac:dyDescent="0.2">
      <c r="A38" s="7" t="s">
        <v>164</v>
      </c>
      <c r="B38" s="65">
        <v>1354</v>
      </c>
      <c r="C38" s="66">
        <v>1325</v>
      </c>
      <c r="D38" s="65">
        <v>3770</v>
      </c>
      <c r="E38" s="66">
        <v>3980</v>
      </c>
      <c r="F38" s="67"/>
      <c r="G38" s="65">
        <f t="shared" si="0"/>
        <v>29</v>
      </c>
      <c r="H38" s="66">
        <f t="shared" si="1"/>
        <v>-210</v>
      </c>
      <c r="I38" s="20">
        <f t="shared" si="2"/>
        <v>2.1886792452830189E-2</v>
      </c>
      <c r="J38" s="21">
        <f t="shared" si="3"/>
        <v>-5.2763819095477386E-2</v>
      </c>
    </row>
    <row r="39" spans="1:10" x14ac:dyDescent="0.2">
      <c r="A39" s="7" t="s">
        <v>163</v>
      </c>
      <c r="B39" s="65">
        <v>31</v>
      </c>
      <c r="C39" s="66">
        <v>14</v>
      </c>
      <c r="D39" s="65">
        <v>97</v>
      </c>
      <c r="E39" s="66">
        <v>56</v>
      </c>
      <c r="F39" s="67"/>
      <c r="G39" s="65">
        <f t="shared" si="0"/>
        <v>17</v>
      </c>
      <c r="H39" s="66">
        <f t="shared" si="1"/>
        <v>41</v>
      </c>
      <c r="I39" s="20">
        <f t="shared" si="2"/>
        <v>1.2142857142857142</v>
      </c>
      <c r="J39" s="21">
        <f t="shared" si="3"/>
        <v>0.7321428571428571</v>
      </c>
    </row>
    <row r="40" spans="1:10" x14ac:dyDescent="0.2">
      <c r="A40" s="7" t="s">
        <v>162</v>
      </c>
      <c r="B40" s="65">
        <v>101</v>
      </c>
      <c r="C40" s="66">
        <v>146</v>
      </c>
      <c r="D40" s="65">
        <v>292</v>
      </c>
      <c r="E40" s="66">
        <v>490</v>
      </c>
      <c r="F40" s="67"/>
      <c r="G40" s="65">
        <f t="shared" si="0"/>
        <v>-45</v>
      </c>
      <c r="H40" s="66">
        <f t="shared" si="1"/>
        <v>-198</v>
      </c>
      <c r="I40" s="20">
        <f t="shared" si="2"/>
        <v>-0.30821917808219179</v>
      </c>
      <c r="J40" s="21">
        <f t="shared" si="3"/>
        <v>-0.40408163265306124</v>
      </c>
    </row>
    <row r="41" spans="1:10" x14ac:dyDescent="0.2">
      <c r="A41" s="7" t="s">
        <v>172</v>
      </c>
      <c r="B41" s="65">
        <v>169</v>
      </c>
      <c r="C41" s="66">
        <v>151</v>
      </c>
      <c r="D41" s="65">
        <v>458</v>
      </c>
      <c r="E41" s="66">
        <v>378</v>
      </c>
      <c r="F41" s="67"/>
      <c r="G41" s="65">
        <f t="shared" si="0"/>
        <v>18</v>
      </c>
      <c r="H41" s="66">
        <f t="shared" si="1"/>
        <v>80</v>
      </c>
      <c r="I41" s="20">
        <f t="shared" si="2"/>
        <v>0.11920529801324503</v>
      </c>
      <c r="J41" s="21">
        <f t="shared" si="3"/>
        <v>0.21164021164021163</v>
      </c>
    </row>
    <row r="42" spans="1:10" x14ac:dyDescent="0.2">
      <c r="A42" s="7"/>
      <c r="B42" s="65"/>
      <c r="C42" s="66"/>
      <c r="D42" s="65"/>
      <c r="E42" s="66"/>
      <c r="F42" s="67"/>
      <c r="G42" s="65"/>
      <c r="H42" s="66"/>
      <c r="I42" s="20"/>
      <c r="J42" s="21"/>
    </row>
    <row r="43" spans="1:10" s="43" customFormat="1" x14ac:dyDescent="0.2">
      <c r="A43" s="27" t="s">
        <v>28</v>
      </c>
      <c r="B43" s="71">
        <f>SUM(B15:B42)</f>
        <v>6389</v>
      </c>
      <c r="C43" s="72">
        <f>SUM(C15:C42)</f>
        <v>4991</v>
      </c>
      <c r="D43" s="71">
        <f>SUM(D15:D42)</f>
        <v>17010</v>
      </c>
      <c r="E43" s="72">
        <f>SUM(E15:E42)</f>
        <v>14607</v>
      </c>
      <c r="F43" s="73"/>
      <c r="G43" s="71">
        <f>B43-C43</f>
        <v>1398</v>
      </c>
      <c r="H43" s="72">
        <f>D43-E43</f>
        <v>2403</v>
      </c>
      <c r="I43" s="37">
        <f>IF(C43=0, "-", G43/C43)</f>
        <v>0.28010418753756761</v>
      </c>
      <c r="J43" s="38">
        <f>IF(E43=0, "-", H43/E43)</f>
        <v>0.16451016635859519</v>
      </c>
    </row>
    <row r="44" spans="1:10" s="43" customFormat="1" x14ac:dyDescent="0.2">
      <c r="A44" s="27" t="s">
        <v>0</v>
      </c>
      <c r="B44" s="71">
        <f>B11+B43</f>
        <v>6389</v>
      </c>
      <c r="C44" s="77">
        <f>C11+C43</f>
        <v>4991</v>
      </c>
      <c r="D44" s="71">
        <f>D11+D43</f>
        <v>17010</v>
      </c>
      <c r="E44" s="77">
        <f>E11+E43</f>
        <v>14607</v>
      </c>
      <c r="F44" s="73"/>
      <c r="G44" s="71">
        <f>B44-C44</f>
        <v>1398</v>
      </c>
      <c r="H44" s="72">
        <f>D44-E44</f>
        <v>2403</v>
      </c>
      <c r="I44" s="37">
        <f>IF(C44=0, "-", G44/C44)</f>
        <v>0.28010418753756761</v>
      </c>
      <c r="J44" s="38">
        <f>IF(E44=0, "-", H44/E44)</f>
        <v>0.16451016635859519</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30"/>
  <sheetViews>
    <sheetView tabSelected="1" zoomScaleNormal="100" workbookViewId="0">
      <selection activeCell="M1" sqref="M1"/>
    </sheetView>
  </sheetViews>
  <sheetFormatPr defaultRowHeight="12.75" x14ac:dyDescent="0.2"/>
  <cols>
    <col min="1" max="1" width="30.28515625" bestFit="1" customWidth="1"/>
    <col min="2" max="2" width="7.28515625" bestFit="1" customWidth="1"/>
    <col min="3" max="3" width="7.28515625" customWidth="1"/>
    <col min="4" max="4" width="7.28515625" bestFit="1" customWidth="1"/>
    <col min="5" max="5" width="7.28515625" customWidth="1"/>
    <col min="6" max="6" width="7.28515625" bestFit="1" customWidth="1"/>
    <col min="7" max="7" width="7.28515625" customWidth="1"/>
    <col min="8" max="8" width="7.28515625" bestFit="1" customWidth="1"/>
    <col min="9" max="9" width="7.28515625" customWidth="1"/>
    <col min="10" max="11" width="7.7109375" customWidth="1"/>
  </cols>
  <sheetData>
    <row r="1" spans="1:11" s="52" customFormat="1" ht="20.25" x14ac:dyDescent="0.3">
      <c r="A1" s="4" t="s">
        <v>10</v>
      </c>
      <c r="B1" s="198" t="s">
        <v>17</v>
      </c>
      <c r="C1" s="198"/>
      <c r="D1" s="198"/>
      <c r="E1" s="199"/>
      <c r="F1" s="199"/>
      <c r="G1" s="199"/>
      <c r="H1" s="199"/>
      <c r="I1" s="199"/>
      <c r="J1" s="199"/>
      <c r="K1" s="199"/>
    </row>
    <row r="2" spans="1:11" s="52" customFormat="1" ht="20.25" x14ac:dyDescent="0.3">
      <c r="A2" s="4" t="s">
        <v>102</v>
      </c>
      <c r="B2" s="202" t="s">
        <v>92</v>
      </c>
      <c r="C2" s="198"/>
      <c r="D2" s="198"/>
      <c r="E2" s="203"/>
      <c r="F2" s="203"/>
      <c r="G2" s="203"/>
      <c r="H2" s="203"/>
      <c r="I2" s="203"/>
      <c r="J2" s="203"/>
      <c r="K2" s="203"/>
    </row>
    <row r="4" spans="1:11" ht="15.75" x14ac:dyDescent="0.25">
      <c r="A4" s="164" t="s">
        <v>104</v>
      </c>
      <c r="B4" s="196" t="s">
        <v>1</v>
      </c>
      <c r="C4" s="200"/>
      <c r="D4" s="200"/>
      <c r="E4" s="197"/>
      <c r="F4" s="196" t="s">
        <v>14</v>
      </c>
      <c r="G4" s="200"/>
      <c r="H4" s="200"/>
      <c r="I4" s="197"/>
      <c r="J4" s="196" t="s">
        <v>15</v>
      </c>
      <c r="K4" s="197"/>
    </row>
    <row r="5" spans="1:11" x14ac:dyDescent="0.2">
      <c r="A5" s="22"/>
      <c r="B5" s="196">
        <f>VALUE(RIGHT($B$2, 4))</f>
        <v>2021</v>
      </c>
      <c r="C5" s="197"/>
      <c r="D5" s="196">
        <f>B5-1</f>
        <v>2020</v>
      </c>
      <c r="E5" s="204"/>
      <c r="F5" s="196">
        <f>B5</f>
        <v>2021</v>
      </c>
      <c r="G5" s="204"/>
      <c r="H5" s="196">
        <f>D5</f>
        <v>2020</v>
      </c>
      <c r="I5" s="204"/>
      <c r="J5" s="140" t="s">
        <v>4</v>
      </c>
      <c r="K5" s="141" t="s">
        <v>2</v>
      </c>
    </row>
    <row r="6" spans="1:11" x14ac:dyDescent="0.2">
      <c r="A6" s="163" t="s">
        <v>104</v>
      </c>
      <c r="B6" s="61" t="s">
        <v>12</v>
      </c>
      <c r="C6" s="62" t="s">
        <v>13</v>
      </c>
      <c r="D6" s="61" t="s">
        <v>12</v>
      </c>
      <c r="E6" s="63" t="s">
        <v>13</v>
      </c>
      <c r="F6" s="62" t="s">
        <v>12</v>
      </c>
      <c r="G6" s="62" t="s">
        <v>13</v>
      </c>
      <c r="H6" s="61" t="s">
        <v>12</v>
      </c>
      <c r="I6" s="63" t="s">
        <v>13</v>
      </c>
      <c r="J6" s="61"/>
      <c r="K6" s="63"/>
    </row>
    <row r="7" spans="1:11" x14ac:dyDescent="0.2">
      <c r="A7" s="7" t="s">
        <v>189</v>
      </c>
      <c r="B7" s="65">
        <v>4</v>
      </c>
      <c r="C7" s="34">
        <f>IF(B11=0, "-", B7/B11)</f>
        <v>9.0909090909090912E-2</v>
      </c>
      <c r="D7" s="65">
        <v>2</v>
      </c>
      <c r="E7" s="9">
        <f>IF(D11=0, "-", D7/D11)</f>
        <v>5.8823529411764705E-2</v>
      </c>
      <c r="F7" s="81">
        <v>13</v>
      </c>
      <c r="G7" s="34">
        <f>IF(F11=0, "-", F7/F11)</f>
        <v>8.9655172413793102E-2</v>
      </c>
      <c r="H7" s="65">
        <v>7</v>
      </c>
      <c r="I7" s="9">
        <f>IF(H11=0, "-", H7/H11)</f>
        <v>6.6037735849056603E-2</v>
      </c>
      <c r="J7" s="8">
        <f>IF(D7=0, "-", IF((B7-D7)/D7&lt;10, (B7-D7)/D7, "&gt;999%"))</f>
        <v>1</v>
      </c>
      <c r="K7" s="9">
        <f>IF(H7=0, "-", IF((F7-H7)/H7&lt;10, (F7-H7)/H7, "&gt;999%"))</f>
        <v>0.8571428571428571</v>
      </c>
    </row>
    <row r="8" spans="1:11" x14ac:dyDescent="0.2">
      <c r="A8" s="7" t="s">
        <v>190</v>
      </c>
      <c r="B8" s="65">
        <v>31</v>
      </c>
      <c r="C8" s="34">
        <f>IF(B11=0, "-", B8/B11)</f>
        <v>0.70454545454545459</v>
      </c>
      <c r="D8" s="65">
        <v>29</v>
      </c>
      <c r="E8" s="9">
        <f>IF(D11=0, "-", D8/D11)</f>
        <v>0.8529411764705882</v>
      </c>
      <c r="F8" s="81">
        <v>110</v>
      </c>
      <c r="G8" s="34">
        <f>IF(F11=0, "-", F8/F11)</f>
        <v>0.75862068965517238</v>
      </c>
      <c r="H8" s="65">
        <v>72</v>
      </c>
      <c r="I8" s="9">
        <f>IF(H11=0, "-", H8/H11)</f>
        <v>0.67924528301886788</v>
      </c>
      <c r="J8" s="8">
        <f>IF(D8=0, "-", IF((B8-D8)/D8&lt;10, (B8-D8)/D8, "&gt;999%"))</f>
        <v>6.8965517241379309E-2</v>
      </c>
      <c r="K8" s="9">
        <f>IF(H8=0, "-", IF((F8-H8)/H8&lt;10, (F8-H8)/H8, "&gt;999%"))</f>
        <v>0.52777777777777779</v>
      </c>
    </row>
    <row r="9" spans="1:11" x14ac:dyDescent="0.2">
      <c r="A9" s="7" t="s">
        <v>191</v>
      </c>
      <c r="B9" s="65">
        <v>9</v>
      </c>
      <c r="C9" s="34">
        <f>IF(B11=0, "-", B9/B11)</f>
        <v>0.20454545454545456</v>
      </c>
      <c r="D9" s="65">
        <v>3</v>
      </c>
      <c r="E9" s="9">
        <f>IF(D11=0, "-", D9/D11)</f>
        <v>8.8235294117647065E-2</v>
      </c>
      <c r="F9" s="81">
        <v>22</v>
      </c>
      <c r="G9" s="34">
        <f>IF(F11=0, "-", F9/F11)</f>
        <v>0.15172413793103448</v>
      </c>
      <c r="H9" s="65">
        <v>27</v>
      </c>
      <c r="I9" s="9">
        <f>IF(H11=0, "-", H9/H11)</f>
        <v>0.25471698113207547</v>
      </c>
      <c r="J9" s="8">
        <f>IF(D9=0, "-", IF((B9-D9)/D9&lt;10, (B9-D9)/D9, "&gt;999%"))</f>
        <v>2</v>
      </c>
      <c r="K9" s="9">
        <f>IF(H9=0, "-", IF((F9-H9)/H9&lt;10, (F9-H9)/H9, "&gt;999%"))</f>
        <v>-0.18518518518518517</v>
      </c>
    </row>
    <row r="10" spans="1:11" x14ac:dyDescent="0.2">
      <c r="A10" s="2"/>
      <c r="B10" s="68"/>
      <c r="C10" s="33"/>
      <c r="D10" s="68"/>
      <c r="E10" s="6"/>
      <c r="F10" s="82"/>
      <c r="G10" s="33"/>
      <c r="H10" s="68"/>
      <c r="I10" s="6"/>
      <c r="J10" s="5"/>
      <c r="K10" s="6"/>
    </row>
    <row r="11" spans="1:11" s="43" customFormat="1" x14ac:dyDescent="0.2">
      <c r="A11" s="162" t="s">
        <v>549</v>
      </c>
      <c r="B11" s="71">
        <f>SUM(B7:B10)</f>
        <v>44</v>
      </c>
      <c r="C11" s="40">
        <f>B11/6389</f>
        <v>6.8868367506652057E-3</v>
      </c>
      <c r="D11" s="71">
        <f>SUM(D7:D10)</f>
        <v>34</v>
      </c>
      <c r="E11" s="41">
        <f>D11/4991</f>
        <v>6.8122620717291126E-3</v>
      </c>
      <c r="F11" s="77">
        <f>SUM(F7:F10)</f>
        <v>145</v>
      </c>
      <c r="G11" s="42">
        <f>F11/17010</f>
        <v>8.5243974132863023E-3</v>
      </c>
      <c r="H11" s="71">
        <f>SUM(H7:H10)</f>
        <v>106</v>
      </c>
      <c r="I11" s="41">
        <f>H11/14607</f>
        <v>7.2567946874786057E-3</v>
      </c>
      <c r="J11" s="37">
        <f>IF(D11=0, "-", IF((B11-D11)/D11&lt;10, (B11-D11)/D11, "&gt;999%"))</f>
        <v>0.29411764705882354</v>
      </c>
      <c r="K11" s="38">
        <f>IF(H11=0, "-", IF((F11-H11)/H11&lt;10, (F11-H11)/H11, "&gt;999%"))</f>
        <v>0.36792452830188677</v>
      </c>
    </row>
    <row r="12" spans="1:11" x14ac:dyDescent="0.2">
      <c r="B12" s="83"/>
      <c r="D12" s="83"/>
      <c r="F12" s="83"/>
      <c r="H12" s="83"/>
    </row>
    <row r="13" spans="1:11" s="43" customFormat="1" x14ac:dyDescent="0.2">
      <c r="A13" s="162" t="s">
        <v>549</v>
      </c>
      <c r="B13" s="71">
        <v>44</v>
      </c>
      <c r="C13" s="40">
        <f>B13/6389</f>
        <v>6.8868367506652057E-3</v>
      </c>
      <c r="D13" s="71">
        <v>34</v>
      </c>
      <c r="E13" s="41">
        <f>D13/4991</f>
        <v>6.8122620717291126E-3</v>
      </c>
      <c r="F13" s="77">
        <v>145</v>
      </c>
      <c r="G13" s="42">
        <f>F13/17010</f>
        <v>8.5243974132863023E-3</v>
      </c>
      <c r="H13" s="71">
        <v>106</v>
      </c>
      <c r="I13" s="41">
        <f>H13/14607</f>
        <v>7.2567946874786057E-3</v>
      </c>
      <c r="J13" s="37">
        <f>IF(D13=0, "-", IF((B13-D13)/D13&lt;10, (B13-D13)/D13, "&gt;999%"))</f>
        <v>0.29411764705882354</v>
      </c>
      <c r="K13" s="38">
        <f>IF(H13=0, "-", IF((F13-H13)/H13&lt;10, (F13-H13)/H13, "&gt;999%"))</f>
        <v>0.36792452830188677</v>
      </c>
    </row>
    <row r="14" spans="1:11" x14ac:dyDescent="0.2">
      <c r="B14" s="83"/>
      <c r="D14" s="83"/>
      <c r="F14" s="83"/>
      <c r="H14" s="83"/>
    </row>
    <row r="15" spans="1:11" ht="15.75" x14ac:dyDescent="0.25">
      <c r="A15" s="164" t="s">
        <v>105</v>
      </c>
      <c r="B15" s="196" t="s">
        <v>1</v>
      </c>
      <c r="C15" s="200"/>
      <c r="D15" s="200"/>
      <c r="E15" s="197"/>
      <c r="F15" s="196" t="s">
        <v>14</v>
      </c>
      <c r="G15" s="200"/>
      <c r="H15" s="200"/>
      <c r="I15" s="197"/>
      <c r="J15" s="196" t="s">
        <v>15</v>
      </c>
      <c r="K15" s="197"/>
    </row>
    <row r="16" spans="1:11" x14ac:dyDescent="0.2">
      <c r="A16" s="22"/>
      <c r="B16" s="196">
        <f>VALUE(RIGHT($B$2, 4))</f>
        <v>2021</v>
      </c>
      <c r="C16" s="197"/>
      <c r="D16" s="196">
        <f>B16-1</f>
        <v>2020</v>
      </c>
      <c r="E16" s="204"/>
      <c r="F16" s="196">
        <f>B16</f>
        <v>2021</v>
      </c>
      <c r="G16" s="204"/>
      <c r="H16" s="196">
        <f>D16</f>
        <v>2020</v>
      </c>
      <c r="I16" s="204"/>
      <c r="J16" s="140" t="s">
        <v>4</v>
      </c>
      <c r="K16" s="141" t="s">
        <v>2</v>
      </c>
    </row>
    <row r="17" spans="1:11" x14ac:dyDescent="0.2">
      <c r="A17" s="163" t="s">
        <v>129</v>
      </c>
      <c r="B17" s="61" t="s">
        <v>12</v>
      </c>
      <c r="C17" s="62" t="s">
        <v>13</v>
      </c>
      <c r="D17" s="61" t="s">
        <v>12</v>
      </c>
      <c r="E17" s="63" t="s">
        <v>13</v>
      </c>
      <c r="F17" s="62" t="s">
        <v>12</v>
      </c>
      <c r="G17" s="62" t="s">
        <v>13</v>
      </c>
      <c r="H17" s="61" t="s">
        <v>12</v>
      </c>
      <c r="I17" s="63" t="s">
        <v>13</v>
      </c>
      <c r="J17" s="61"/>
      <c r="K17" s="63"/>
    </row>
    <row r="18" spans="1:11" x14ac:dyDescent="0.2">
      <c r="A18" s="7" t="s">
        <v>192</v>
      </c>
      <c r="B18" s="65">
        <v>2</v>
      </c>
      <c r="C18" s="34">
        <f>IF(B31=0, "-", B18/B31)</f>
        <v>7.1174377224199285E-3</v>
      </c>
      <c r="D18" s="65">
        <v>0</v>
      </c>
      <c r="E18" s="9">
        <f>IF(D31=0, "-", D18/D31)</f>
        <v>0</v>
      </c>
      <c r="F18" s="81">
        <v>7</v>
      </c>
      <c r="G18" s="34">
        <f>IF(F31=0, "-", F18/F31)</f>
        <v>7.82122905027933E-3</v>
      </c>
      <c r="H18" s="65">
        <v>0</v>
      </c>
      <c r="I18" s="9">
        <f>IF(H31=0, "-", H18/H31)</f>
        <v>0</v>
      </c>
      <c r="J18" s="8" t="str">
        <f t="shared" ref="J18:J29" si="0">IF(D18=0, "-", IF((B18-D18)/D18&lt;10, (B18-D18)/D18, "&gt;999%"))</f>
        <v>-</v>
      </c>
      <c r="K18" s="9" t="str">
        <f t="shared" ref="K18:K29" si="1">IF(H18=0, "-", IF((F18-H18)/H18&lt;10, (F18-H18)/H18, "&gt;999%"))</f>
        <v>-</v>
      </c>
    </row>
    <row r="19" spans="1:11" x14ac:dyDescent="0.2">
      <c r="A19" s="7" t="s">
        <v>193</v>
      </c>
      <c r="B19" s="65">
        <v>0</v>
      </c>
      <c r="C19" s="34">
        <f>IF(B31=0, "-", B19/B31)</f>
        <v>0</v>
      </c>
      <c r="D19" s="65">
        <v>1</v>
      </c>
      <c r="E19" s="9">
        <f>IF(D31=0, "-", D19/D31)</f>
        <v>4.3668122270742356E-3</v>
      </c>
      <c r="F19" s="81">
        <v>0</v>
      </c>
      <c r="G19" s="34">
        <f>IF(F31=0, "-", F19/F31)</f>
        <v>0</v>
      </c>
      <c r="H19" s="65">
        <v>4</v>
      </c>
      <c r="I19" s="9">
        <f>IF(H31=0, "-", H19/H31)</f>
        <v>5.2015604681404422E-3</v>
      </c>
      <c r="J19" s="8">
        <f t="shared" si="0"/>
        <v>-1</v>
      </c>
      <c r="K19" s="9">
        <f t="shared" si="1"/>
        <v>-1</v>
      </c>
    </row>
    <row r="20" spans="1:11" x14ac:dyDescent="0.2">
      <c r="A20" s="7" t="s">
        <v>194</v>
      </c>
      <c r="B20" s="65">
        <v>3</v>
      </c>
      <c r="C20" s="34">
        <f>IF(B31=0, "-", B20/B31)</f>
        <v>1.0676156583629894E-2</v>
      </c>
      <c r="D20" s="65">
        <v>16</v>
      </c>
      <c r="E20" s="9">
        <f>IF(D31=0, "-", D20/D31)</f>
        <v>6.9868995633187769E-2</v>
      </c>
      <c r="F20" s="81">
        <v>26</v>
      </c>
      <c r="G20" s="34">
        <f>IF(F31=0, "-", F20/F31)</f>
        <v>2.9050279329608939E-2</v>
      </c>
      <c r="H20" s="65">
        <v>80</v>
      </c>
      <c r="I20" s="9">
        <f>IF(H31=0, "-", H20/H31)</f>
        <v>0.10403120936280884</v>
      </c>
      <c r="J20" s="8">
        <f t="shared" si="0"/>
        <v>-0.8125</v>
      </c>
      <c r="K20" s="9">
        <f t="shared" si="1"/>
        <v>-0.67500000000000004</v>
      </c>
    </row>
    <row r="21" spans="1:11" x14ac:dyDescent="0.2">
      <c r="A21" s="7" t="s">
        <v>195</v>
      </c>
      <c r="B21" s="65">
        <v>19</v>
      </c>
      <c r="C21" s="34">
        <f>IF(B31=0, "-", B21/B31)</f>
        <v>6.7615658362989328E-2</v>
      </c>
      <c r="D21" s="65">
        <v>25</v>
      </c>
      <c r="E21" s="9">
        <f>IF(D31=0, "-", D21/D31)</f>
        <v>0.1091703056768559</v>
      </c>
      <c r="F21" s="81">
        <v>64</v>
      </c>
      <c r="G21" s="34">
        <f>IF(F31=0, "-", F21/F31)</f>
        <v>7.150837988826815E-2</v>
      </c>
      <c r="H21" s="65">
        <v>74</v>
      </c>
      <c r="I21" s="9">
        <f>IF(H31=0, "-", H21/H31)</f>
        <v>9.6228868660598182E-2</v>
      </c>
      <c r="J21" s="8">
        <f t="shared" si="0"/>
        <v>-0.24</v>
      </c>
      <c r="K21" s="9">
        <f t="shared" si="1"/>
        <v>-0.13513513513513514</v>
      </c>
    </row>
    <row r="22" spans="1:11" x14ac:dyDescent="0.2">
      <c r="A22" s="7" t="s">
        <v>196</v>
      </c>
      <c r="B22" s="65">
        <v>23</v>
      </c>
      <c r="C22" s="34">
        <f>IF(B31=0, "-", B22/B31)</f>
        <v>8.1850533807829182E-2</v>
      </c>
      <c r="D22" s="65">
        <v>11</v>
      </c>
      <c r="E22" s="9">
        <f>IF(D31=0, "-", D22/D31)</f>
        <v>4.8034934497816595E-2</v>
      </c>
      <c r="F22" s="81">
        <v>92</v>
      </c>
      <c r="G22" s="34">
        <f>IF(F31=0, "-", F22/F31)</f>
        <v>0.10279329608938548</v>
      </c>
      <c r="H22" s="65">
        <v>60</v>
      </c>
      <c r="I22" s="9">
        <f>IF(H31=0, "-", H22/H31)</f>
        <v>7.8023407022106639E-2</v>
      </c>
      <c r="J22" s="8">
        <f t="shared" si="0"/>
        <v>1.0909090909090908</v>
      </c>
      <c r="K22" s="9">
        <f t="shared" si="1"/>
        <v>0.53333333333333333</v>
      </c>
    </row>
    <row r="23" spans="1:11" x14ac:dyDescent="0.2">
      <c r="A23" s="7" t="s">
        <v>197</v>
      </c>
      <c r="B23" s="65">
        <v>84</v>
      </c>
      <c r="C23" s="34">
        <f>IF(B31=0, "-", B23/B31)</f>
        <v>0.29893238434163699</v>
      </c>
      <c r="D23" s="65">
        <v>41</v>
      </c>
      <c r="E23" s="9">
        <f>IF(D31=0, "-", D23/D31)</f>
        <v>0.17903930131004367</v>
      </c>
      <c r="F23" s="81">
        <v>298</v>
      </c>
      <c r="G23" s="34">
        <f>IF(F31=0, "-", F23/F31)</f>
        <v>0.33296089385474859</v>
      </c>
      <c r="H23" s="65">
        <v>92</v>
      </c>
      <c r="I23" s="9">
        <f>IF(H31=0, "-", H23/H31)</f>
        <v>0.11963589076723016</v>
      </c>
      <c r="J23" s="8">
        <f t="shared" si="0"/>
        <v>1.0487804878048781</v>
      </c>
      <c r="K23" s="9">
        <f t="shared" si="1"/>
        <v>2.2391304347826089</v>
      </c>
    </row>
    <row r="24" spans="1:11" x14ac:dyDescent="0.2">
      <c r="A24" s="7" t="s">
        <v>198</v>
      </c>
      <c r="B24" s="65">
        <v>0</v>
      </c>
      <c r="C24" s="34">
        <f>IF(B31=0, "-", B24/B31)</f>
        <v>0</v>
      </c>
      <c r="D24" s="65">
        <v>3</v>
      </c>
      <c r="E24" s="9">
        <f>IF(D31=0, "-", D24/D31)</f>
        <v>1.3100436681222707E-2</v>
      </c>
      <c r="F24" s="81">
        <v>8</v>
      </c>
      <c r="G24" s="34">
        <f>IF(F31=0, "-", F24/F31)</f>
        <v>8.9385474860335188E-3</v>
      </c>
      <c r="H24" s="65">
        <v>5</v>
      </c>
      <c r="I24" s="9">
        <f>IF(H31=0, "-", H24/H31)</f>
        <v>6.5019505851755524E-3</v>
      </c>
      <c r="J24" s="8">
        <f t="shared" si="0"/>
        <v>-1</v>
      </c>
      <c r="K24" s="9">
        <f t="shared" si="1"/>
        <v>0.6</v>
      </c>
    </row>
    <row r="25" spans="1:11" x14ac:dyDescent="0.2">
      <c r="A25" s="7" t="s">
        <v>199</v>
      </c>
      <c r="B25" s="65">
        <v>26</v>
      </c>
      <c r="C25" s="34">
        <f>IF(B31=0, "-", B25/B31)</f>
        <v>9.2526690391459068E-2</v>
      </c>
      <c r="D25" s="65">
        <v>24</v>
      </c>
      <c r="E25" s="9">
        <f>IF(D31=0, "-", D25/D31)</f>
        <v>0.10480349344978165</v>
      </c>
      <c r="F25" s="81">
        <v>87</v>
      </c>
      <c r="G25" s="34">
        <f>IF(F31=0, "-", F25/F31)</f>
        <v>9.720670391061452E-2</v>
      </c>
      <c r="H25" s="65">
        <v>82</v>
      </c>
      <c r="I25" s="9">
        <f>IF(H31=0, "-", H25/H31)</f>
        <v>0.10663198959687907</v>
      </c>
      <c r="J25" s="8">
        <f t="shared" si="0"/>
        <v>8.3333333333333329E-2</v>
      </c>
      <c r="K25" s="9">
        <f t="shared" si="1"/>
        <v>6.097560975609756E-2</v>
      </c>
    </row>
    <row r="26" spans="1:11" x14ac:dyDescent="0.2">
      <c r="A26" s="7" t="s">
        <v>200</v>
      </c>
      <c r="B26" s="65">
        <v>55</v>
      </c>
      <c r="C26" s="34">
        <f>IF(B31=0, "-", B26/B31)</f>
        <v>0.19572953736654805</v>
      </c>
      <c r="D26" s="65">
        <v>31</v>
      </c>
      <c r="E26" s="9">
        <f>IF(D31=0, "-", D26/D31)</f>
        <v>0.13537117903930132</v>
      </c>
      <c r="F26" s="81">
        <v>114</v>
      </c>
      <c r="G26" s="34">
        <f>IF(F31=0, "-", F26/F31)</f>
        <v>0.12737430167597766</v>
      </c>
      <c r="H26" s="65">
        <v>101</v>
      </c>
      <c r="I26" s="9">
        <f>IF(H31=0, "-", H26/H31)</f>
        <v>0.13133940182054615</v>
      </c>
      <c r="J26" s="8">
        <f t="shared" si="0"/>
        <v>0.77419354838709675</v>
      </c>
      <c r="K26" s="9">
        <f t="shared" si="1"/>
        <v>0.12871287128712872</v>
      </c>
    </row>
    <row r="27" spans="1:11" x14ac:dyDescent="0.2">
      <c r="A27" s="7" t="s">
        <v>201</v>
      </c>
      <c r="B27" s="65">
        <v>0</v>
      </c>
      <c r="C27" s="34">
        <f>IF(B31=0, "-", B27/B31)</f>
        <v>0</v>
      </c>
      <c r="D27" s="65">
        <v>1</v>
      </c>
      <c r="E27" s="9">
        <f>IF(D31=0, "-", D27/D31)</f>
        <v>4.3668122270742356E-3</v>
      </c>
      <c r="F27" s="81">
        <v>0</v>
      </c>
      <c r="G27" s="34">
        <f>IF(F31=0, "-", F27/F31)</f>
        <v>0</v>
      </c>
      <c r="H27" s="65">
        <v>3</v>
      </c>
      <c r="I27" s="9">
        <f>IF(H31=0, "-", H27/H31)</f>
        <v>3.9011703511053317E-3</v>
      </c>
      <c r="J27" s="8">
        <f t="shared" si="0"/>
        <v>-1</v>
      </c>
      <c r="K27" s="9">
        <f t="shared" si="1"/>
        <v>-1</v>
      </c>
    </row>
    <row r="28" spans="1:11" x14ac:dyDescent="0.2">
      <c r="A28" s="7" t="s">
        <v>202</v>
      </c>
      <c r="B28" s="65">
        <v>42</v>
      </c>
      <c r="C28" s="34">
        <f>IF(B31=0, "-", B28/B31)</f>
        <v>0.1494661921708185</v>
      </c>
      <c r="D28" s="65">
        <v>70</v>
      </c>
      <c r="E28" s="9">
        <f>IF(D31=0, "-", D28/D31)</f>
        <v>0.3056768558951965</v>
      </c>
      <c r="F28" s="81">
        <v>96</v>
      </c>
      <c r="G28" s="34">
        <f>IF(F31=0, "-", F28/F31)</f>
        <v>0.10726256983240223</v>
      </c>
      <c r="H28" s="65">
        <v>233</v>
      </c>
      <c r="I28" s="9">
        <f>IF(H31=0, "-", H28/H31)</f>
        <v>0.30299089726918077</v>
      </c>
      <c r="J28" s="8">
        <f t="shared" si="0"/>
        <v>-0.4</v>
      </c>
      <c r="K28" s="9">
        <f t="shared" si="1"/>
        <v>-0.58798283261802575</v>
      </c>
    </row>
    <row r="29" spans="1:11" x14ac:dyDescent="0.2">
      <c r="A29" s="7" t="s">
        <v>203</v>
      </c>
      <c r="B29" s="65">
        <v>27</v>
      </c>
      <c r="C29" s="34">
        <f>IF(B31=0, "-", B29/B31)</f>
        <v>9.6085409252669035E-2</v>
      </c>
      <c r="D29" s="65">
        <v>6</v>
      </c>
      <c r="E29" s="9">
        <f>IF(D31=0, "-", D29/D31)</f>
        <v>2.6200873362445413E-2</v>
      </c>
      <c r="F29" s="81">
        <v>103</v>
      </c>
      <c r="G29" s="34">
        <f>IF(F31=0, "-", F29/F31)</f>
        <v>0.11508379888268157</v>
      </c>
      <c r="H29" s="65">
        <v>35</v>
      </c>
      <c r="I29" s="9">
        <f>IF(H31=0, "-", H29/H31)</f>
        <v>4.5513654096228866E-2</v>
      </c>
      <c r="J29" s="8">
        <f t="shared" si="0"/>
        <v>3.5</v>
      </c>
      <c r="K29" s="9">
        <f t="shared" si="1"/>
        <v>1.9428571428571428</v>
      </c>
    </row>
    <row r="30" spans="1:11" x14ac:dyDescent="0.2">
      <c r="A30" s="2"/>
      <c r="B30" s="68"/>
      <c r="C30" s="33"/>
      <c r="D30" s="68"/>
      <c r="E30" s="6"/>
      <c r="F30" s="82"/>
      <c r="G30" s="33"/>
      <c r="H30" s="68"/>
      <c r="I30" s="6"/>
      <c r="J30" s="5"/>
      <c r="K30" s="6"/>
    </row>
    <row r="31" spans="1:11" s="43" customFormat="1" x14ac:dyDescent="0.2">
      <c r="A31" s="162" t="s">
        <v>548</v>
      </c>
      <c r="B31" s="71">
        <f>SUM(B18:B30)</f>
        <v>281</v>
      </c>
      <c r="C31" s="40">
        <f>B31/6389</f>
        <v>4.3981843794020974E-2</v>
      </c>
      <c r="D31" s="71">
        <f>SUM(D18:D30)</f>
        <v>229</v>
      </c>
      <c r="E31" s="41">
        <f>D31/4991</f>
        <v>4.5882588659587255E-2</v>
      </c>
      <c r="F31" s="77">
        <f>SUM(F18:F30)</f>
        <v>895</v>
      </c>
      <c r="G31" s="42">
        <f>F31/17010</f>
        <v>5.2616108171663727E-2</v>
      </c>
      <c r="H31" s="71">
        <f>SUM(H18:H30)</f>
        <v>769</v>
      </c>
      <c r="I31" s="41">
        <f>H31/14607</f>
        <v>5.2645991647840076E-2</v>
      </c>
      <c r="J31" s="37">
        <f>IF(D31=0, "-", IF((B31-D31)/D31&lt;10, (B31-D31)/D31, "&gt;999%"))</f>
        <v>0.22707423580786026</v>
      </c>
      <c r="K31" s="38">
        <f>IF(H31=0, "-", IF((F31-H31)/H31&lt;10, (F31-H31)/H31, "&gt;999%"))</f>
        <v>0.16384915474642392</v>
      </c>
    </row>
    <row r="32" spans="1:11" x14ac:dyDescent="0.2">
      <c r="B32" s="83"/>
      <c r="D32" s="83"/>
      <c r="F32" s="83"/>
      <c r="H32" s="83"/>
    </row>
    <row r="33" spans="1:11" x14ac:dyDescent="0.2">
      <c r="A33" s="163" t="s">
        <v>130</v>
      </c>
      <c r="B33" s="61" t="s">
        <v>12</v>
      </c>
      <c r="C33" s="62" t="s">
        <v>13</v>
      </c>
      <c r="D33" s="61" t="s">
        <v>12</v>
      </c>
      <c r="E33" s="63" t="s">
        <v>13</v>
      </c>
      <c r="F33" s="62" t="s">
        <v>12</v>
      </c>
      <c r="G33" s="62" t="s">
        <v>13</v>
      </c>
      <c r="H33" s="61" t="s">
        <v>12</v>
      </c>
      <c r="I33" s="63" t="s">
        <v>13</v>
      </c>
      <c r="J33" s="61"/>
      <c r="K33" s="63"/>
    </row>
    <row r="34" spans="1:11" x14ac:dyDescent="0.2">
      <c r="A34" s="7" t="s">
        <v>204</v>
      </c>
      <c r="B34" s="65">
        <v>2</v>
      </c>
      <c r="C34" s="34">
        <f>IF(B38=0, "-", B34/B38)</f>
        <v>0.4</v>
      </c>
      <c r="D34" s="65">
        <v>1</v>
      </c>
      <c r="E34" s="9">
        <f>IF(D38=0, "-", D34/D38)</f>
        <v>1</v>
      </c>
      <c r="F34" s="81">
        <v>9</v>
      </c>
      <c r="G34" s="34">
        <f>IF(F38=0, "-", F34/F38)</f>
        <v>0.33333333333333331</v>
      </c>
      <c r="H34" s="65">
        <v>11</v>
      </c>
      <c r="I34" s="9">
        <f>IF(H38=0, "-", H34/H38)</f>
        <v>0.6470588235294118</v>
      </c>
      <c r="J34" s="8">
        <f>IF(D34=0, "-", IF((B34-D34)/D34&lt;10, (B34-D34)/D34, "&gt;999%"))</f>
        <v>1</v>
      </c>
      <c r="K34" s="9">
        <f>IF(H34=0, "-", IF((F34-H34)/H34&lt;10, (F34-H34)/H34, "&gt;999%"))</f>
        <v>-0.18181818181818182</v>
      </c>
    </row>
    <row r="35" spans="1:11" x14ac:dyDescent="0.2">
      <c r="A35" s="7" t="s">
        <v>205</v>
      </c>
      <c r="B35" s="65">
        <v>0</v>
      </c>
      <c r="C35" s="34">
        <f>IF(B38=0, "-", B35/B38)</f>
        <v>0</v>
      </c>
      <c r="D35" s="65">
        <v>0</v>
      </c>
      <c r="E35" s="9">
        <f>IF(D38=0, "-", D35/D38)</f>
        <v>0</v>
      </c>
      <c r="F35" s="81">
        <v>1</v>
      </c>
      <c r="G35" s="34">
        <f>IF(F38=0, "-", F35/F38)</f>
        <v>3.7037037037037035E-2</v>
      </c>
      <c r="H35" s="65">
        <v>0</v>
      </c>
      <c r="I35" s="9">
        <f>IF(H38=0, "-", H35/H38)</f>
        <v>0</v>
      </c>
      <c r="J35" s="8" t="str">
        <f>IF(D35=0, "-", IF((B35-D35)/D35&lt;10, (B35-D35)/D35, "&gt;999%"))</f>
        <v>-</v>
      </c>
      <c r="K35" s="9" t="str">
        <f>IF(H35=0, "-", IF((F35-H35)/H35&lt;10, (F35-H35)/H35, "&gt;999%"))</f>
        <v>-</v>
      </c>
    </row>
    <row r="36" spans="1:11" x14ac:dyDescent="0.2">
      <c r="A36" s="7" t="s">
        <v>206</v>
      </c>
      <c r="B36" s="65">
        <v>3</v>
      </c>
      <c r="C36" s="34">
        <f>IF(B38=0, "-", B36/B38)</f>
        <v>0.6</v>
      </c>
      <c r="D36" s="65">
        <v>0</v>
      </c>
      <c r="E36" s="9">
        <f>IF(D38=0, "-", D36/D38)</f>
        <v>0</v>
      </c>
      <c r="F36" s="81">
        <v>17</v>
      </c>
      <c r="G36" s="34">
        <f>IF(F38=0, "-", F36/F38)</f>
        <v>0.62962962962962965</v>
      </c>
      <c r="H36" s="65">
        <v>6</v>
      </c>
      <c r="I36" s="9">
        <f>IF(H38=0, "-", H36/H38)</f>
        <v>0.35294117647058826</v>
      </c>
      <c r="J36" s="8" t="str">
        <f>IF(D36=0, "-", IF((B36-D36)/D36&lt;10, (B36-D36)/D36, "&gt;999%"))</f>
        <v>-</v>
      </c>
      <c r="K36" s="9">
        <f>IF(H36=0, "-", IF((F36-H36)/H36&lt;10, (F36-H36)/H36, "&gt;999%"))</f>
        <v>1.8333333333333333</v>
      </c>
    </row>
    <row r="37" spans="1:11" x14ac:dyDescent="0.2">
      <c r="A37" s="2"/>
      <c r="B37" s="68"/>
      <c r="C37" s="33"/>
      <c r="D37" s="68"/>
      <c r="E37" s="6"/>
      <c r="F37" s="82"/>
      <c r="G37" s="33"/>
      <c r="H37" s="68"/>
      <c r="I37" s="6"/>
      <c r="J37" s="5"/>
      <c r="K37" s="6"/>
    </row>
    <row r="38" spans="1:11" s="43" customFormat="1" x14ac:dyDescent="0.2">
      <c r="A38" s="162" t="s">
        <v>547</v>
      </c>
      <c r="B38" s="71">
        <f>SUM(B34:B37)</f>
        <v>5</v>
      </c>
      <c r="C38" s="40">
        <f>B38/6389</f>
        <v>7.8259508530286435E-4</v>
      </c>
      <c r="D38" s="71">
        <f>SUM(D34:D37)</f>
        <v>1</v>
      </c>
      <c r="E38" s="41">
        <f>D38/4991</f>
        <v>2.0036064916850331E-4</v>
      </c>
      <c r="F38" s="77">
        <f>SUM(F34:F37)</f>
        <v>27</v>
      </c>
      <c r="G38" s="42">
        <f>F38/17010</f>
        <v>1.5873015873015873E-3</v>
      </c>
      <c r="H38" s="71">
        <f>SUM(H34:H37)</f>
        <v>17</v>
      </c>
      <c r="I38" s="41">
        <f>H38/14607</f>
        <v>1.1638255630861914E-3</v>
      </c>
      <c r="J38" s="37">
        <f>IF(D38=0, "-", IF((B38-D38)/D38&lt;10, (B38-D38)/D38, "&gt;999%"))</f>
        <v>4</v>
      </c>
      <c r="K38" s="38">
        <f>IF(H38=0, "-", IF((F38-H38)/H38&lt;10, (F38-H38)/H38, "&gt;999%"))</f>
        <v>0.58823529411764708</v>
      </c>
    </row>
    <row r="39" spans="1:11" x14ac:dyDescent="0.2">
      <c r="B39" s="83"/>
      <c r="D39" s="83"/>
      <c r="F39" s="83"/>
      <c r="H39" s="83"/>
    </row>
    <row r="40" spans="1:11" s="43" customFormat="1" x14ac:dyDescent="0.2">
      <c r="A40" s="162" t="s">
        <v>546</v>
      </c>
      <c r="B40" s="71">
        <v>286</v>
      </c>
      <c r="C40" s="40">
        <f>B40/6389</f>
        <v>4.476443887932384E-2</v>
      </c>
      <c r="D40" s="71">
        <v>230</v>
      </c>
      <c r="E40" s="41">
        <f>D40/4991</f>
        <v>4.6082949308755762E-2</v>
      </c>
      <c r="F40" s="77">
        <v>922</v>
      </c>
      <c r="G40" s="42">
        <f>F40/17010</f>
        <v>5.4203409758965315E-2</v>
      </c>
      <c r="H40" s="71">
        <v>786</v>
      </c>
      <c r="I40" s="41">
        <f>H40/14607</f>
        <v>5.3809817210926265E-2</v>
      </c>
      <c r="J40" s="37">
        <f>IF(D40=0, "-", IF((B40-D40)/D40&lt;10, (B40-D40)/D40, "&gt;999%"))</f>
        <v>0.24347826086956523</v>
      </c>
      <c r="K40" s="38">
        <f>IF(H40=0, "-", IF((F40-H40)/H40&lt;10, (F40-H40)/H40, "&gt;999%"))</f>
        <v>0.17302798982188294</v>
      </c>
    </row>
    <row r="41" spans="1:11" x14ac:dyDescent="0.2">
      <c r="B41" s="83"/>
      <c r="D41" s="83"/>
      <c r="F41" s="83"/>
      <c r="H41" s="83"/>
    </row>
    <row r="42" spans="1:11" ht="15.75" x14ac:dyDescent="0.25">
      <c r="A42" s="164" t="s">
        <v>106</v>
      </c>
      <c r="B42" s="196" t="s">
        <v>1</v>
      </c>
      <c r="C42" s="200"/>
      <c r="D42" s="200"/>
      <c r="E42" s="197"/>
      <c r="F42" s="196" t="s">
        <v>14</v>
      </c>
      <c r="G42" s="200"/>
      <c r="H42" s="200"/>
      <c r="I42" s="197"/>
      <c r="J42" s="196" t="s">
        <v>15</v>
      </c>
      <c r="K42" s="197"/>
    </row>
    <row r="43" spans="1:11" x14ac:dyDescent="0.2">
      <c r="A43" s="22"/>
      <c r="B43" s="196">
        <f>VALUE(RIGHT($B$2, 4))</f>
        <v>2021</v>
      </c>
      <c r="C43" s="197"/>
      <c r="D43" s="196">
        <f>B43-1</f>
        <v>2020</v>
      </c>
      <c r="E43" s="204"/>
      <c r="F43" s="196">
        <f>B43</f>
        <v>2021</v>
      </c>
      <c r="G43" s="204"/>
      <c r="H43" s="196">
        <f>D43</f>
        <v>2020</v>
      </c>
      <c r="I43" s="204"/>
      <c r="J43" s="140" t="s">
        <v>4</v>
      </c>
      <c r="K43" s="141" t="s">
        <v>2</v>
      </c>
    </row>
    <row r="44" spans="1:11" x14ac:dyDescent="0.2">
      <c r="A44" s="163" t="s">
        <v>131</v>
      </c>
      <c r="B44" s="61" t="s">
        <v>12</v>
      </c>
      <c r="C44" s="62" t="s">
        <v>13</v>
      </c>
      <c r="D44" s="61" t="s">
        <v>12</v>
      </c>
      <c r="E44" s="63" t="s">
        <v>13</v>
      </c>
      <c r="F44" s="62" t="s">
        <v>12</v>
      </c>
      <c r="G44" s="62" t="s">
        <v>13</v>
      </c>
      <c r="H44" s="61" t="s">
        <v>12</v>
      </c>
      <c r="I44" s="63" t="s">
        <v>13</v>
      </c>
      <c r="J44" s="61"/>
      <c r="K44" s="63"/>
    </row>
    <row r="45" spans="1:11" x14ac:dyDescent="0.2">
      <c r="A45" s="7" t="s">
        <v>207</v>
      </c>
      <c r="B45" s="65">
        <v>0</v>
      </c>
      <c r="C45" s="34">
        <f>IF(B64=0, "-", B45/B64)</f>
        <v>0</v>
      </c>
      <c r="D45" s="65">
        <v>1</v>
      </c>
      <c r="E45" s="9">
        <f>IF(D64=0, "-", D45/D64)</f>
        <v>1.834862385321101E-3</v>
      </c>
      <c r="F45" s="81">
        <v>4</v>
      </c>
      <c r="G45" s="34">
        <f>IF(F64=0, "-", F45/F64)</f>
        <v>2.495321272613849E-3</v>
      </c>
      <c r="H45" s="65">
        <v>4</v>
      </c>
      <c r="I45" s="9">
        <f>IF(H64=0, "-", H45/H64)</f>
        <v>2.2346368715083797E-3</v>
      </c>
      <c r="J45" s="8">
        <f t="shared" ref="J45:J62" si="2">IF(D45=0, "-", IF((B45-D45)/D45&lt;10, (B45-D45)/D45, "&gt;999%"))</f>
        <v>-1</v>
      </c>
      <c r="K45" s="9">
        <f t="shared" ref="K45:K62" si="3">IF(H45=0, "-", IF((F45-H45)/H45&lt;10, (F45-H45)/H45, "&gt;999%"))</f>
        <v>0</v>
      </c>
    </row>
    <row r="46" spans="1:11" x14ac:dyDescent="0.2">
      <c r="A46" s="7" t="s">
        <v>208</v>
      </c>
      <c r="B46" s="65">
        <v>9</v>
      </c>
      <c r="C46" s="34">
        <f>IF(B64=0, "-", B46/B64)</f>
        <v>1.4657980456026058E-2</v>
      </c>
      <c r="D46" s="65">
        <v>13</v>
      </c>
      <c r="E46" s="9">
        <f>IF(D64=0, "-", D46/D64)</f>
        <v>2.3853211009174313E-2</v>
      </c>
      <c r="F46" s="81">
        <v>19</v>
      </c>
      <c r="G46" s="34">
        <f>IF(F64=0, "-", F46/F64)</f>
        <v>1.1852776044915784E-2</v>
      </c>
      <c r="H46" s="65">
        <v>45</v>
      </c>
      <c r="I46" s="9">
        <f>IF(H64=0, "-", H46/H64)</f>
        <v>2.5139664804469275E-2</v>
      </c>
      <c r="J46" s="8">
        <f t="shared" si="2"/>
        <v>-0.30769230769230771</v>
      </c>
      <c r="K46" s="9">
        <f t="shared" si="3"/>
        <v>-0.57777777777777772</v>
      </c>
    </row>
    <row r="47" spans="1:11" x14ac:dyDescent="0.2">
      <c r="A47" s="7" t="s">
        <v>209</v>
      </c>
      <c r="B47" s="65">
        <v>0</v>
      </c>
      <c r="C47" s="34">
        <f>IF(B64=0, "-", B47/B64)</f>
        <v>0</v>
      </c>
      <c r="D47" s="65">
        <v>51</v>
      </c>
      <c r="E47" s="9">
        <f>IF(D64=0, "-", D47/D64)</f>
        <v>9.3577981651376152E-2</v>
      </c>
      <c r="F47" s="81">
        <v>0</v>
      </c>
      <c r="G47" s="34">
        <f>IF(F64=0, "-", F47/F64)</f>
        <v>0</v>
      </c>
      <c r="H47" s="65">
        <v>76</v>
      </c>
      <c r="I47" s="9">
        <f>IF(H64=0, "-", H47/H64)</f>
        <v>4.2458100558659215E-2</v>
      </c>
      <c r="J47" s="8">
        <f t="shared" si="2"/>
        <v>-1</v>
      </c>
      <c r="K47" s="9">
        <f t="shared" si="3"/>
        <v>-1</v>
      </c>
    </row>
    <row r="48" spans="1:11" x14ac:dyDescent="0.2">
      <c r="A48" s="7" t="s">
        <v>210</v>
      </c>
      <c r="B48" s="65">
        <v>36</v>
      </c>
      <c r="C48" s="34">
        <f>IF(B64=0, "-", B48/B64)</f>
        <v>5.8631921824104233E-2</v>
      </c>
      <c r="D48" s="65">
        <v>27</v>
      </c>
      <c r="E48" s="9">
        <f>IF(D64=0, "-", D48/D64)</f>
        <v>4.9541284403669728E-2</v>
      </c>
      <c r="F48" s="81">
        <v>85</v>
      </c>
      <c r="G48" s="34">
        <f>IF(F64=0, "-", F48/F64)</f>
        <v>5.3025577043044295E-2</v>
      </c>
      <c r="H48" s="65">
        <v>105</v>
      </c>
      <c r="I48" s="9">
        <f>IF(H64=0, "-", H48/H64)</f>
        <v>5.8659217877094973E-2</v>
      </c>
      <c r="J48" s="8">
        <f t="shared" si="2"/>
        <v>0.33333333333333331</v>
      </c>
      <c r="K48" s="9">
        <f t="shared" si="3"/>
        <v>-0.19047619047619047</v>
      </c>
    </row>
    <row r="49" spans="1:11" x14ac:dyDescent="0.2">
      <c r="A49" s="7" t="s">
        <v>211</v>
      </c>
      <c r="B49" s="65">
        <v>0</v>
      </c>
      <c r="C49" s="34">
        <f>IF(B64=0, "-", B49/B64)</f>
        <v>0</v>
      </c>
      <c r="D49" s="65">
        <v>14</v>
      </c>
      <c r="E49" s="9">
        <f>IF(D64=0, "-", D49/D64)</f>
        <v>2.5688073394495414E-2</v>
      </c>
      <c r="F49" s="81">
        <v>1</v>
      </c>
      <c r="G49" s="34">
        <f>IF(F64=0, "-", F49/F64)</f>
        <v>6.2383031815346226E-4</v>
      </c>
      <c r="H49" s="65">
        <v>38</v>
      </c>
      <c r="I49" s="9">
        <f>IF(H64=0, "-", H49/H64)</f>
        <v>2.1229050279329607E-2</v>
      </c>
      <c r="J49" s="8">
        <f t="shared" si="2"/>
        <v>-1</v>
      </c>
      <c r="K49" s="9">
        <f t="shared" si="3"/>
        <v>-0.97368421052631582</v>
      </c>
    </row>
    <row r="50" spans="1:11" x14ac:dyDescent="0.2">
      <c r="A50" s="7" t="s">
        <v>212</v>
      </c>
      <c r="B50" s="65">
        <v>109</v>
      </c>
      <c r="C50" s="34">
        <f>IF(B64=0, "-", B50/B64)</f>
        <v>0.17752442996742671</v>
      </c>
      <c r="D50" s="65">
        <v>90</v>
      </c>
      <c r="E50" s="9">
        <f>IF(D64=0, "-", D50/D64)</f>
        <v>0.16513761467889909</v>
      </c>
      <c r="F50" s="81">
        <v>346</v>
      </c>
      <c r="G50" s="34">
        <f>IF(F64=0, "-", F50/F64)</f>
        <v>0.21584529008109793</v>
      </c>
      <c r="H50" s="65">
        <v>231</v>
      </c>
      <c r="I50" s="9">
        <f>IF(H64=0, "-", H50/H64)</f>
        <v>0.12905027932960894</v>
      </c>
      <c r="J50" s="8">
        <f t="shared" si="2"/>
        <v>0.21111111111111111</v>
      </c>
      <c r="K50" s="9">
        <f t="shared" si="3"/>
        <v>0.49783549783549785</v>
      </c>
    </row>
    <row r="51" spans="1:11" x14ac:dyDescent="0.2">
      <c r="A51" s="7" t="s">
        <v>213</v>
      </c>
      <c r="B51" s="65">
        <v>0</v>
      </c>
      <c r="C51" s="34">
        <f>IF(B64=0, "-", B51/B64)</f>
        <v>0</v>
      </c>
      <c r="D51" s="65">
        <v>6</v>
      </c>
      <c r="E51" s="9">
        <f>IF(D64=0, "-", D51/D64)</f>
        <v>1.1009174311926606E-2</v>
      </c>
      <c r="F51" s="81">
        <v>9</v>
      </c>
      <c r="G51" s="34">
        <f>IF(F64=0, "-", F51/F64)</f>
        <v>5.6144728633811605E-3</v>
      </c>
      <c r="H51" s="65">
        <v>14</v>
      </c>
      <c r="I51" s="9">
        <f>IF(H64=0, "-", H51/H64)</f>
        <v>7.82122905027933E-3</v>
      </c>
      <c r="J51" s="8">
        <f t="shared" si="2"/>
        <v>-1</v>
      </c>
      <c r="K51" s="9">
        <f t="shared" si="3"/>
        <v>-0.35714285714285715</v>
      </c>
    </row>
    <row r="52" spans="1:11" x14ac:dyDescent="0.2">
      <c r="A52" s="7" t="s">
        <v>214</v>
      </c>
      <c r="B52" s="65">
        <v>58</v>
      </c>
      <c r="C52" s="34">
        <f>IF(B64=0, "-", B52/B64)</f>
        <v>9.4462540716612378E-2</v>
      </c>
      <c r="D52" s="65">
        <v>72</v>
      </c>
      <c r="E52" s="9">
        <f>IF(D64=0, "-", D52/D64)</f>
        <v>0.13211009174311927</v>
      </c>
      <c r="F52" s="81">
        <v>196</v>
      </c>
      <c r="G52" s="34">
        <f>IF(F64=0, "-", F52/F64)</f>
        <v>0.1222707423580786</v>
      </c>
      <c r="H52" s="65">
        <v>242</v>
      </c>
      <c r="I52" s="9">
        <f>IF(H64=0, "-", H52/H64)</f>
        <v>0.13519553072625698</v>
      </c>
      <c r="J52" s="8">
        <f t="shared" si="2"/>
        <v>-0.19444444444444445</v>
      </c>
      <c r="K52" s="9">
        <f t="shared" si="3"/>
        <v>-0.19008264462809918</v>
      </c>
    </row>
    <row r="53" spans="1:11" x14ac:dyDescent="0.2">
      <c r="A53" s="7" t="s">
        <v>215</v>
      </c>
      <c r="B53" s="65">
        <v>130</v>
      </c>
      <c r="C53" s="34">
        <f>IF(B64=0, "-", B53/B64)</f>
        <v>0.21172638436482086</v>
      </c>
      <c r="D53" s="65">
        <v>59</v>
      </c>
      <c r="E53" s="9">
        <f>IF(D64=0, "-", D53/D64)</f>
        <v>0.10825688073394496</v>
      </c>
      <c r="F53" s="81">
        <v>358</v>
      </c>
      <c r="G53" s="34">
        <f>IF(F64=0, "-", F53/F64)</f>
        <v>0.22333125389893949</v>
      </c>
      <c r="H53" s="65">
        <v>293</v>
      </c>
      <c r="I53" s="9">
        <f>IF(H64=0, "-", H53/H64)</f>
        <v>0.16368715083798882</v>
      </c>
      <c r="J53" s="8">
        <f t="shared" si="2"/>
        <v>1.2033898305084745</v>
      </c>
      <c r="K53" s="9">
        <f t="shared" si="3"/>
        <v>0.22184300341296928</v>
      </c>
    </row>
    <row r="54" spans="1:11" x14ac:dyDescent="0.2">
      <c r="A54" s="7" t="s">
        <v>216</v>
      </c>
      <c r="B54" s="65">
        <v>0</v>
      </c>
      <c r="C54" s="34">
        <f>IF(B64=0, "-", B54/B64)</f>
        <v>0</v>
      </c>
      <c r="D54" s="65">
        <v>0</v>
      </c>
      <c r="E54" s="9">
        <f>IF(D64=0, "-", D54/D64)</f>
        <v>0</v>
      </c>
      <c r="F54" s="81">
        <v>0</v>
      </c>
      <c r="G54" s="34">
        <f>IF(F64=0, "-", F54/F64)</f>
        <v>0</v>
      </c>
      <c r="H54" s="65">
        <v>2</v>
      </c>
      <c r="I54" s="9">
        <f>IF(H64=0, "-", H54/H64)</f>
        <v>1.1173184357541898E-3</v>
      </c>
      <c r="J54" s="8" t="str">
        <f t="shared" si="2"/>
        <v>-</v>
      </c>
      <c r="K54" s="9">
        <f t="shared" si="3"/>
        <v>-1</v>
      </c>
    </row>
    <row r="55" spans="1:11" x14ac:dyDescent="0.2">
      <c r="A55" s="7" t="s">
        <v>217</v>
      </c>
      <c r="B55" s="65">
        <v>0</v>
      </c>
      <c r="C55" s="34">
        <f>IF(B64=0, "-", B55/B64)</f>
        <v>0</v>
      </c>
      <c r="D55" s="65">
        <v>0</v>
      </c>
      <c r="E55" s="9">
        <f>IF(D64=0, "-", D55/D64)</f>
        <v>0</v>
      </c>
      <c r="F55" s="81">
        <v>0</v>
      </c>
      <c r="G55" s="34">
        <f>IF(F64=0, "-", F55/F64)</f>
        <v>0</v>
      </c>
      <c r="H55" s="65">
        <v>5</v>
      </c>
      <c r="I55" s="9">
        <f>IF(H64=0, "-", H55/H64)</f>
        <v>2.7932960893854749E-3</v>
      </c>
      <c r="J55" s="8" t="str">
        <f t="shared" si="2"/>
        <v>-</v>
      </c>
      <c r="K55" s="9">
        <f t="shared" si="3"/>
        <v>-1</v>
      </c>
    </row>
    <row r="56" spans="1:11" x14ac:dyDescent="0.2">
      <c r="A56" s="7" t="s">
        <v>218</v>
      </c>
      <c r="B56" s="65">
        <v>9</v>
      </c>
      <c r="C56" s="34">
        <f>IF(B64=0, "-", B56/B64)</f>
        <v>1.4657980456026058E-2</v>
      </c>
      <c r="D56" s="65">
        <v>0</v>
      </c>
      <c r="E56" s="9">
        <f>IF(D64=0, "-", D56/D64)</f>
        <v>0</v>
      </c>
      <c r="F56" s="81">
        <v>15</v>
      </c>
      <c r="G56" s="34">
        <f>IF(F64=0, "-", F56/F64)</f>
        <v>9.3574547723019336E-3</v>
      </c>
      <c r="H56" s="65">
        <v>0</v>
      </c>
      <c r="I56" s="9">
        <f>IF(H64=0, "-", H56/H64)</f>
        <v>0</v>
      </c>
      <c r="J56" s="8" t="str">
        <f t="shared" si="2"/>
        <v>-</v>
      </c>
      <c r="K56" s="9" t="str">
        <f t="shared" si="3"/>
        <v>-</v>
      </c>
    </row>
    <row r="57" spans="1:11" x14ac:dyDescent="0.2">
      <c r="A57" s="7" t="s">
        <v>219</v>
      </c>
      <c r="B57" s="65">
        <v>31</v>
      </c>
      <c r="C57" s="34">
        <f>IF(B64=0, "-", B57/B64)</f>
        <v>5.0488599348534204E-2</v>
      </c>
      <c r="D57" s="65">
        <v>11</v>
      </c>
      <c r="E57" s="9">
        <f>IF(D64=0, "-", D57/D64)</f>
        <v>2.0183486238532111E-2</v>
      </c>
      <c r="F57" s="81">
        <v>71</v>
      </c>
      <c r="G57" s="34">
        <f>IF(F64=0, "-", F57/F64)</f>
        <v>4.4291952588895823E-2</v>
      </c>
      <c r="H57" s="65">
        <v>63</v>
      </c>
      <c r="I57" s="9">
        <f>IF(H64=0, "-", H57/H64)</f>
        <v>3.5195530726256981E-2</v>
      </c>
      <c r="J57" s="8">
        <f t="shared" si="2"/>
        <v>1.8181818181818181</v>
      </c>
      <c r="K57" s="9">
        <f t="shared" si="3"/>
        <v>0.12698412698412698</v>
      </c>
    </row>
    <row r="58" spans="1:11" x14ac:dyDescent="0.2">
      <c r="A58" s="7" t="s">
        <v>220</v>
      </c>
      <c r="B58" s="65">
        <v>15</v>
      </c>
      <c r="C58" s="34">
        <f>IF(B64=0, "-", B58/B64)</f>
        <v>2.4429967426710098E-2</v>
      </c>
      <c r="D58" s="65">
        <v>5</v>
      </c>
      <c r="E58" s="9">
        <f>IF(D64=0, "-", D58/D64)</f>
        <v>9.1743119266055051E-3</v>
      </c>
      <c r="F58" s="81">
        <v>25</v>
      </c>
      <c r="G58" s="34">
        <f>IF(F64=0, "-", F58/F64)</f>
        <v>1.5595757953836557E-2</v>
      </c>
      <c r="H58" s="65">
        <v>18</v>
      </c>
      <c r="I58" s="9">
        <f>IF(H64=0, "-", H58/H64)</f>
        <v>1.0055865921787709E-2</v>
      </c>
      <c r="J58" s="8">
        <f t="shared" si="2"/>
        <v>2</v>
      </c>
      <c r="K58" s="9">
        <f t="shared" si="3"/>
        <v>0.3888888888888889</v>
      </c>
    </row>
    <row r="59" spans="1:11" x14ac:dyDescent="0.2">
      <c r="A59" s="7" t="s">
        <v>221</v>
      </c>
      <c r="B59" s="65">
        <v>215</v>
      </c>
      <c r="C59" s="34">
        <f>IF(B64=0, "-", B59/B64)</f>
        <v>0.35016286644951139</v>
      </c>
      <c r="D59" s="65">
        <v>169</v>
      </c>
      <c r="E59" s="9">
        <f>IF(D64=0, "-", D59/D64)</f>
        <v>0.31009174311926607</v>
      </c>
      <c r="F59" s="81">
        <v>471</v>
      </c>
      <c r="G59" s="34">
        <f>IF(F64=0, "-", F59/F64)</f>
        <v>0.29382407985028075</v>
      </c>
      <c r="H59" s="65">
        <v>504</v>
      </c>
      <c r="I59" s="9">
        <f>IF(H64=0, "-", H59/H64)</f>
        <v>0.28156424581005585</v>
      </c>
      <c r="J59" s="8">
        <f t="shared" si="2"/>
        <v>0.27218934911242604</v>
      </c>
      <c r="K59" s="9">
        <f t="shared" si="3"/>
        <v>-6.5476190476190479E-2</v>
      </c>
    </row>
    <row r="60" spans="1:11" x14ac:dyDescent="0.2">
      <c r="A60" s="7" t="s">
        <v>222</v>
      </c>
      <c r="B60" s="65">
        <v>2</v>
      </c>
      <c r="C60" s="34">
        <f>IF(B64=0, "-", B60/B64)</f>
        <v>3.2573289902280132E-3</v>
      </c>
      <c r="D60" s="65">
        <v>1</v>
      </c>
      <c r="E60" s="9">
        <f>IF(D64=0, "-", D60/D64)</f>
        <v>1.834862385321101E-3</v>
      </c>
      <c r="F60" s="81">
        <v>2</v>
      </c>
      <c r="G60" s="34">
        <f>IF(F64=0, "-", F60/F64)</f>
        <v>1.2476606363069245E-3</v>
      </c>
      <c r="H60" s="65">
        <v>5</v>
      </c>
      <c r="I60" s="9">
        <f>IF(H64=0, "-", H60/H64)</f>
        <v>2.7932960893854749E-3</v>
      </c>
      <c r="J60" s="8">
        <f t="shared" si="2"/>
        <v>1</v>
      </c>
      <c r="K60" s="9">
        <f t="shared" si="3"/>
        <v>-0.6</v>
      </c>
    </row>
    <row r="61" spans="1:11" x14ac:dyDescent="0.2">
      <c r="A61" s="7" t="s">
        <v>223</v>
      </c>
      <c r="B61" s="65">
        <v>0</v>
      </c>
      <c r="C61" s="34">
        <f>IF(B64=0, "-", B61/B64)</f>
        <v>0</v>
      </c>
      <c r="D61" s="65">
        <v>1</v>
      </c>
      <c r="E61" s="9">
        <f>IF(D64=0, "-", D61/D64)</f>
        <v>1.834862385321101E-3</v>
      </c>
      <c r="F61" s="81">
        <v>1</v>
      </c>
      <c r="G61" s="34">
        <f>IF(F64=0, "-", F61/F64)</f>
        <v>6.2383031815346226E-4</v>
      </c>
      <c r="H61" s="65">
        <v>4</v>
      </c>
      <c r="I61" s="9">
        <f>IF(H64=0, "-", H61/H64)</f>
        <v>2.2346368715083797E-3</v>
      </c>
      <c r="J61" s="8">
        <f t="shared" si="2"/>
        <v>-1</v>
      </c>
      <c r="K61" s="9">
        <f t="shared" si="3"/>
        <v>-0.75</v>
      </c>
    </row>
    <row r="62" spans="1:11" x14ac:dyDescent="0.2">
      <c r="A62" s="7" t="s">
        <v>224</v>
      </c>
      <c r="B62" s="65">
        <v>0</v>
      </c>
      <c r="C62" s="34">
        <f>IF(B64=0, "-", B62/B64)</f>
        <v>0</v>
      </c>
      <c r="D62" s="65">
        <v>25</v>
      </c>
      <c r="E62" s="9">
        <f>IF(D64=0, "-", D62/D64)</f>
        <v>4.5871559633027525E-2</v>
      </c>
      <c r="F62" s="81">
        <v>0</v>
      </c>
      <c r="G62" s="34">
        <f>IF(F64=0, "-", F62/F64)</f>
        <v>0</v>
      </c>
      <c r="H62" s="65">
        <v>141</v>
      </c>
      <c r="I62" s="9">
        <f>IF(H64=0, "-", H62/H64)</f>
        <v>7.8770949720670391E-2</v>
      </c>
      <c r="J62" s="8">
        <f t="shared" si="2"/>
        <v>-1</v>
      </c>
      <c r="K62" s="9">
        <f t="shared" si="3"/>
        <v>-1</v>
      </c>
    </row>
    <row r="63" spans="1:11" x14ac:dyDescent="0.2">
      <c r="A63" s="2"/>
      <c r="B63" s="68"/>
      <c r="C63" s="33"/>
      <c r="D63" s="68"/>
      <c r="E63" s="6"/>
      <c r="F63" s="82"/>
      <c r="G63" s="33"/>
      <c r="H63" s="68"/>
      <c r="I63" s="6"/>
      <c r="J63" s="5"/>
      <c r="K63" s="6"/>
    </row>
    <row r="64" spans="1:11" s="43" customFormat="1" x14ac:dyDescent="0.2">
      <c r="A64" s="162" t="s">
        <v>545</v>
      </c>
      <c r="B64" s="71">
        <f>SUM(B45:B63)</f>
        <v>614</v>
      </c>
      <c r="C64" s="40">
        <f>B64/6389</f>
        <v>9.6102676475191731E-2</v>
      </c>
      <c r="D64" s="71">
        <f>SUM(D45:D63)</f>
        <v>545</v>
      </c>
      <c r="E64" s="41">
        <f>D64/4991</f>
        <v>0.10919655379683431</v>
      </c>
      <c r="F64" s="77">
        <f>SUM(F45:F63)</f>
        <v>1603</v>
      </c>
      <c r="G64" s="42">
        <f>F64/17010</f>
        <v>9.4238683127572012E-2</v>
      </c>
      <c r="H64" s="71">
        <f>SUM(H45:H63)</f>
        <v>1790</v>
      </c>
      <c r="I64" s="41">
        <f>H64/14607</f>
        <v>0.12254398576025194</v>
      </c>
      <c r="J64" s="37">
        <f>IF(D64=0, "-", IF((B64-D64)/D64&lt;10, (B64-D64)/D64, "&gt;999%"))</f>
        <v>0.12660550458715597</v>
      </c>
      <c r="K64" s="38">
        <f>IF(H64=0, "-", IF((F64-H64)/H64&lt;10, (F64-H64)/H64, "&gt;999%"))</f>
        <v>-0.10446927374301676</v>
      </c>
    </row>
    <row r="65" spans="1:11" x14ac:dyDescent="0.2">
      <c r="B65" s="83"/>
      <c r="D65" s="83"/>
      <c r="F65" s="83"/>
      <c r="H65" s="83"/>
    </row>
    <row r="66" spans="1:11" x14ac:dyDescent="0.2">
      <c r="A66" s="163" t="s">
        <v>132</v>
      </c>
      <c r="B66" s="61" t="s">
        <v>12</v>
      </c>
      <c r="C66" s="62" t="s">
        <v>13</v>
      </c>
      <c r="D66" s="61" t="s">
        <v>12</v>
      </c>
      <c r="E66" s="63" t="s">
        <v>13</v>
      </c>
      <c r="F66" s="62" t="s">
        <v>12</v>
      </c>
      <c r="G66" s="62" t="s">
        <v>13</v>
      </c>
      <c r="H66" s="61" t="s">
        <v>12</v>
      </c>
      <c r="I66" s="63" t="s">
        <v>13</v>
      </c>
      <c r="J66" s="61"/>
      <c r="K66" s="63"/>
    </row>
    <row r="67" spans="1:11" x14ac:dyDescent="0.2">
      <c r="A67" s="7" t="s">
        <v>225</v>
      </c>
      <c r="B67" s="65">
        <v>1</v>
      </c>
      <c r="C67" s="34">
        <f>IF(B77=0, "-", B67/B77)</f>
        <v>2.3809523809523808E-2</v>
      </c>
      <c r="D67" s="65">
        <v>1</v>
      </c>
      <c r="E67" s="9">
        <f>IF(D77=0, "-", D67/D77)</f>
        <v>2.4390243902439025E-2</v>
      </c>
      <c r="F67" s="81">
        <v>5</v>
      </c>
      <c r="G67" s="34">
        <f>IF(F77=0, "-", F67/F77)</f>
        <v>4.716981132075472E-2</v>
      </c>
      <c r="H67" s="65">
        <v>12</v>
      </c>
      <c r="I67" s="9">
        <f>IF(H77=0, "-", H67/H77)</f>
        <v>0.10909090909090909</v>
      </c>
      <c r="J67" s="8">
        <f t="shared" ref="J67:J75" si="4">IF(D67=0, "-", IF((B67-D67)/D67&lt;10, (B67-D67)/D67, "&gt;999%"))</f>
        <v>0</v>
      </c>
      <c r="K67" s="9">
        <f t="shared" ref="K67:K75" si="5">IF(H67=0, "-", IF((F67-H67)/H67&lt;10, (F67-H67)/H67, "&gt;999%"))</f>
        <v>-0.58333333333333337</v>
      </c>
    </row>
    <row r="68" spans="1:11" x14ac:dyDescent="0.2">
      <c r="A68" s="7" t="s">
        <v>226</v>
      </c>
      <c r="B68" s="65">
        <v>17</v>
      </c>
      <c r="C68" s="34">
        <f>IF(B77=0, "-", B68/B77)</f>
        <v>0.40476190476190477</v>
      </c>
      <c r="D68" s="65">
        <v>4</v>
      </c>
      <c r="E68" s="9">
        <f>IF(D77=0, "-", D68/D77)</f>
        <v>9.7560975609756101E-2</v>
      </c>
      <c r="F68" s="81">
        <v>35</v>
      </c>
      <c r="G68" s="34">
        <f>IF(F77=0, "-", F68/F77)</f>
        <v>0.330188679245283</v>
      </c>
      <c r="H68" s="65">
        <v>15</v>
      </c>
      <c r="I68" s="9">
        <f>IF(H77=0, "-", H68/H77)</f>
        <v>0.13636363636363635</v>
      </c>
      <c r="J68" s="8">
        <f t="shared" si="4"/>
        <v>3.25</v>
      </c>
      <c r="K68" s="9">
        <f t="shared" si="5"/>
        <v>1.3333333333333333</v>
      </c>
    </row>
    <row r="69" spans="1:11" x14ac:dyDescent="0.2">
      <c r="A69" s="7" t="s">
        <v>227</v>
      </c>
      <c r="B69" s="65">
        <v>11</v>
      </c>
      <c r="C69" s="34">
        <f>IF(B77=0, "-", B69/B77)</f>
        <v>0.26190476190476192</v>
      </c>
      <c r="D69" s="65">
        <v>2</v>
      </c>
      <c r="E69" s="9">
        <f>IF(D77=0, "-", D69/D77)</f>
        <v>4.878048780487805E-2</v>
      </c>
      <c r="F69" s="81">
        <v>19</v>
      </c>
      <c r="G69" s="34">
        <f>IF(F77=0, "-", F69/F77)</f>
        <v>0.17924528301886791</v>
      </c>
      <c r="H69" s="65">
        <v>5</v>
      </c>
      <c r="I69" s="9">
        <f>IF(H77=0, "-", H69/H77)</f>
        <v>4.5454545454545456E-2</v>
      </c>
      <c r="J69" s="8">
        <f t="shared" si="4"/>
        <v>4.5</v>
      </c>
      <c r="K69" s="9">
        <f t="shared" si="5"/>
        <v>2.8</v>
      </c>
    </row>
    <row r="70" spans="1:11" x14ac:dyDescent="0.2">
      <c r="A70" s="7" t="s">
        <v>228</v>
      </c>
      <c r="B70" s="65">
        <v>1</v>
      </c>
      <c r="C70" s="34">
        <f>IF(B77=0, "-", B70/B77)</f>
        <v>2.3809523809523808E-2</v>
      </c>
      <c r="D70" s="65">
        <v>0</v>
      </c>
      <c r="E70" s="9">
        <f>IF(D77=0, "-", D70/D77)</f>
        <v>0</v>
      </c>
      <c r="F70" s="81">
        <v>1</v>
      </c>
      <c r="G70" s="34">
        <f>IF(F77=0, "-", F70/F77)</f>
        <v>9.433962264150943E-3</v>
      </c>
      <c r="H70" s="65">
        <v>2</v>
      </c>
      <c r="I70" s="9">
        <f>IF(H77=0, "-", H70/H77)</f>
        <v>1.8181818181818181E-2</v>
      </c>
      <c r="J70" s="8" t="str">
        <f t="shared" si="4"/>
        <v>-</v>
      </c>
      <c r="K70" s="9">
        <f t="shared" si="5"/>
        <v>-0.5</v>
      </c>
    </row>
    <row r="71" spans="1:11" x14ac:dyDescent="0.2">
      <c r="A71" s="7" t="s">
        <v>229</v>
      </c>
      <c r="B71" s="65">
        <v>0</v>
      </c>
      <c r="C71" s="34">
        <f>IF(B77=0, "-", B71/B77)</f>
        <v>0</v>
      </c>
      <c r="D71" s="65">
        <v>0</v>
      </c>
      <c r="E71" s="9">
        <f>IF(D77=0, "-", D71/D77)</f>
        <v>0</v>
      </c>
      <c r="F71" s="81">
        <v>0</v>
      </c>
      <c r="G71" s="34">
        <f>IF(F77=0, "-", F71/F77)</f>
        <v>0</v>
      </c>
      <c r="H71" s="65">
        <v>1</v>
      </c>
      <c r="I71" s="9">
        <f>IF(H77=0, "-", H71/H77)</f>
        <v>9.0909090909090905E-3</v>
      </c>
      <c r="J71" s="8" t="str">
        <f t="shared" si="4"/>
        <v>-</v>
      </c>
      <c r="K71" s="9">
        <f t="shared" si="5"/>
        <v>-1</v>
      </c>
    </row>
    <row r="72" spans="1:11" x14ac:dyDescent="0.2">
      <c r="A72" s="7" t="s">
        <v>230</v>
      </c>
      <c r="B72" s="65">
        <v>9</v>
      </c>
      <c r="C72" s="34">
        <f>IF(B77=0, "-", B72/B77)</f>
        <v>0.21428571428571427</v>
      </c>
      <c r="D72" s="65">
        <v>27</v>
      </c>
      <c r="E72" s="9">
        <f>IF(D77=0, "-", D72/D77)</f>
        <v>0.65853658536585369</v>
      </c>
      <c r="F72" s="81">
        <v>38</v>
      </c>
      <c r="G72" s="34">
        <f>IF(F77=0, "-", F72/F77)</f>
        <v>0.35849056603773582</v>
      </c>
      <c r="H72" s="65">
        <v>63</v>
      </c>
      <c r="I72" s="9">
        <f>IF(H77=0, "-", H72/H77)</f>
        <v>0.57272727272727275</v>
      </c>
      <c r="J72" s="8">
        <f t="shared" si="4"/>
        <v>-0.66666666666666663</v>
      </c>
      <c r="K72" s="9">
        <f t="shared" si="5"/>
        <v>-0.3968253968253968</v>
      </c>
    </row>
    <row r="73" spans="1:11" x14ac:dyDescent="0.2">
      <c r="A73" s="7" t="s">
        <v>231</v>
      </c>
      <c r="B73" s="65">
        <v>0</v>
      </c>
      <c r="C73" s="34">
        <f>IF(B77=0, "-", B73/B77)</f>
        <v>0</v>
      </c>
      <c r="D73" s="65">
        <v>3</v>
      </c>
      <c r="E73" s="9">
        <f>IF(D77=0, "-", D73/D77)</f>
        <v>7.3170731707317069E-2</v>
      </c>
      <c r="F73" s="81">
        <v>5</v>
      </c>
      <c r="G73" s="34">
        <f>IF(F77=0, "-", F73/F77)</f>
        <v>4.716981132075472E-2</v>
      </c>
      <c r="H73" s="65">
        <v>4</v>
      </c>
      <c r="I73" s="9">
        <f>IF(H77=0, "-", H73/H77)</f>
        <v>3.6363636363636362E-2</v>
      </c>
      <c r="J73" s="8">
        <f t="shared" si="4"/>
        <v>-1</v>
      </c>
      <c r="K73" s="9">
        <f t="shared" si="5"/>
        <v>0.25</v>
      </c>
    </row>
    <row r="74" spans="1:11" x14ac:dyDescent="0.2">
      <c r="A74" s="7" t="s">
        <v>232</v>
      </c>
      <c r="B74" s="65">
        <v>0</v>
      </c>
      <c r="C74" s="34">
        <f>IF(B77=0, "-", B74/B77)</f>
        <v>0</v>
      </c>
      <c r="D74" s="65">
        <v>1</v>
      </c>
      <c r="E74" s="9">
        <f>IF(D77=0, "-", D74/D77)</f>
        <v>2.4390243902439025E-2</v>
      </c>
      <c r="F74" s="81">
        <v>0</v>
      </c>
      <c r="G74" s="34">
        <f>IF(F77=0, "-", F74/F77)</f>
        <v>0</v>
      </c>
      <c r="H74" s="65">
        <v>2</v>
      </c>
      <c r="I74" s="9">
        <f>IF(H77=0, "-", H74/H77)</f>
        <v>1.8181818181818181E-2</v>
      </c>
      <c r="J74" s="8">
        <f t="shared" si="4"/>
        <v>-1</v>
      </c>
      <c r="K74" s="9">
        <f t="shared" si="5"/>
        <v>-1</v>
      </c>
    </row>
    <row r="75" spans="1:11" x14ac:dyDescent="0.2">
      <c r="A75" s="7" t="s">
        <v>233</v>
      </c>
      <c r="B75" s="65">
        <v>3</v>
      </c>
      <c r="C75" s="34">
        <f>IF(B77=0, "-", B75/B77)</f>
        <v>7.1428571428571425E-2</v>
      </c>
      <c r="D75" s="65">
        <v>3</v>
      </c>
      <c r="E75" s="9">
        <f>IF(D77=0, "-", D75/D77)</f>
        <v>7.3170731707317069E-2</v>
      </c>
      <c r="F75" s="81">
        <v>3</v>
      </c>
      <c r="G75" s="34">
        <f>IF(F77=0, "-", F75/F77)</f>
        <v>2.8301886792452831E-2</v>
      </c>
      <c r="H75" s="65">
        <v>6</v>
      </c>
      <c r="I75" s="9">
        <f>IF(H77=0, "-", H75/H77)</f>
        <v>5.4545454545454543E-2</v>
      </c>
      <c r="J75" s="8">
        <f t="shared" si="4"/>
        <v>0</v>
      </c>
      <c r="K75" s="9">
        <f t="shared" si="5"/>
        <v>-0.5</v>
      </c>
    </row>
    <row r="76" spans="1:11" x14ac:dyDescent="0.2">
      <c r="A76" s="2"/>
      <c r="B76" s="68"/>
      <c r="C76" s="33"/>
      <c r="D76" s="68"/>
      <c r="E76" s="6"/>
      <c r="F76" s="82"/>
      <c r="G76" s="33"/>
      <c r="H76" s="68"/>
      <c r="I76" s="6"/>
      <c r="J76" s="5"/>
      <c r="K76" s="6"/>
    </row>
    <row r="77" spans="1:11" s="43" customFormat="1" x14ac:dyDescent="0.2">
      <c r="A77" s="162" t="s">
        <v>544</v>
      </c>
      <c r="B77" s="71">
        <f>SUM(B67:B76)</f>
        <v>42</v>
      </c>
      <c r="C77" s="40">
        <f>B77/6389</f>
        <v>6.5737987165440598E-3</v>
      </c>
      <c r="D77" s="71">
        <f>SUM(D67:D76)</f>
        <v>41</v>
      </c>
      <c r="E77" s="41">
        <f>D77/4991</f>
        <v>8.2147866159086348E-3</v>
      </c>
      <c r="F77" s="77">
        <f>SUM(F67:F76)</f>
        <v>106</v>
      </c>
      <c r="G77" s="42">
        <f>F77/17010</f>
        <v>6.2316284538506761E-3</v>
      </c>
      <c r="H77" s="71">
        <f>SUM(H67:H76)</f>
        <v>110</v>
      </c>
      <c r="I77" s="41">
        <f>H77/14607</f>
        <v>7.5306359964400632E-3</v>
      </c>
      <c r="J77" s="37">
        <f>IF(D77=0, "-", IF((B77-D77)/D77&lt;10, (B77-D77)/D77, "&gt;999%"))</f>
        <v>2.4390243902439025E-2</v>
      </c>
      <c r="K77" s="38">
        <f>IF(H77=0, "-", IF((F77-H77)/H77&lt;10, (F77-H77)/H77, "&gt;999%"))</f>
        <v>-3.6363636363636362E-2</v>
      </c>
    </row>
    <row r="78" spans="1:11" x14ac:dyDescent="0.2">
      <c r="B78" s="83"/>
      <c r="D78" s="83"/>
      <c r="F78" s="83"/>
      <c r="H78" s="83"/>
    </row>
    <row r="79" spans="1:11" s="43" customFormat="1" x14ac:dyDescent="0.2">
      <c r="A79" s="162" t="s">
        <v>543</v>
      </c>
      <c r="B79" s="71">
        <v>656</v>
      </c>
      <c r="C79" s="40">
        <f>B79/6389</f>
        <v>0.1026764751917358</v>
      </c>
      <c r="D79" s="71">
        <v>586</v>
      </c>
      <c r="E79" s="41">
        <f>D79/4991</f>
        <v>0.11741134041274294</v>
      </c>
      <c r="F79" s="77">
        <v>1709</v>
      </c>
      <c r="G79" s="42">
        <f>F79/17010</f>
        <v>0.10047031158142269</v>
      </c>
      <c r="H79" s="71">
        <v>1900</v>
      </c>
      <c r="I79" s="41">
        <f>H79/14607</f>
        <v>0.13007462175669199</v>
      </c>
      <c r="J79" s="37">
        <f>IF(D79=0, "-", IF((B79-D79)/D79&lt;10, (B79-D79)/D79, "&gt;999%"))</f>
        <v>0.11945392491467577</v>
      </c>
      <c r="K79" s="38">
        <f>IF(H79=0, "-", IF((F79-H79)/H79&lt;10, (F79-H79)/H79, "&gt;999%"))</f>
        <v>-0.10052631578947369</v>
      </c>
    </row>
    <row r="80" spans="1:11" x14ac:dyDescent="0.2">
      <c r="B80" s="83"/>
      <c r="D80" s="83"/>
      <c r="F80" s="83"/>
      <c r="H80" s="83"/>
    </row>
    <row r="81" spans="1:11" ht="15.75" x14ac:dyDescent="0.25">
      <c r="A81" s="164" t="s">
        <v>107</v>
      </c>
      <c r="B81" s="196" t="s">
        <v>1</v>
      </c>
      <c r="C81" s="200"/>
      <c r="D81" s="200"/>
      <c r="E81" s="197"/>
      <c r="F81" s="196" t="s">
        <v>14</v>
      </c>
      <c r="G81" s="200"/>
      <c r="H81" s="200"/>
      <c r="I81" s="197"/>
      <c r="J81" s="196" t="s">
        <v>15</v>
      </c>
      <c r="K81" s="197"/>
    </row>
    <row r="82" spans="1:11" x14ac:dyDescent="0.2">
      <c r="A82" s="22"/>
      <c r="B82" s="196">
        <f>VALUE(RIGHT($B$2, 4))</f>
        <v>2021</v>
      </c>
      <c r="C82" s="197"/>
      <c r="D82" s="196">
        <f>B82-1</f>
        <v>2020</v>
      </c>
      <c r="E82" s="204"/>
      <c r="F82" s="196">
        <f>B82</f>
        <v>2021</v>
      </c>
      <c r="G82" s="204"/>
      <c r="H82" s="196">
        <f>D82</f>
        <v>2020</v>
      </c>
      <c r="I82" s="204"/>
      <c r="J82" s="140" t="s">
        <v>4</v>
      </c>
      <c r="K82" s="141" t="s">
        <v>2</v>
      </c>
    </row>
    <row r="83" spans="1:11" x14ac:dyDescent="0.2">
      <c r="A83" s="163" t="s">
        <v>133</v>
      </c>
      <c r="B83" s="61" t="s">
        <v>12</v>
      </c>
      <c r="C83" s="62" t="s">
        <v>13</v>
      </c>
      <c r="D83" s="61" t="s">
        <v>12</v>
      </c>
      <c r="E83" s="63" t="s">
        <v>13</v>
      </c>
      <c r="F83" s="62" t="s">
        <v>12</v>
      </c>
      <c r="G83" s="62" t="s">
        <v>13</v>
      </c>
      <c r="H83" s="61" t="s">
        <v>12</v>
      </c>
      <c r="I83" s="63" t="s">
        <v>13</v>
      </c>
      <c r="J83" s="61"/>
      <c r="K83" s="63"/>
    </row>
    <row r="84" spans="1:11" x14ac:dyDescent="0.2">
      <c r="A84" s="7" t="s">
        <v>234</v>
      </c>
      <c r="B84" s="65">
        <v>0</v>
      </c>
      <c r="C84" s="34">
        <f>IF(B95=0, "-", B84/B95)</f>
        <v>0</v>
      </c>
      <c r="D84" s="65">
        <v>0</v>
      </c>
      <c r="E84" s="9">
        <f>IF(D95=0, "-", D84/D95)</f>
        <v>0</v>
      </c>
      <c r="F84" s="81">
        <v>0</v>
      </c>
      <c r="G84" s="34">
        <f>IF(F95=0, "-", F84/F95)</f>
        <v>0</v>
      </c>
      <c r="H84" s="65">
        <v>3</v>
      </c>
      <c r="I84" s="9">
        <f>IF(H95=0, "-", H84/H95)</f>
        <v>6.369426751592357E-3</v>
      </c>
      <c r="J84" s="8" t="str">
        <f t="shared" ref="J84:J93" si="6">IF(D84=0, "-", IF((B84-D84)/D84&lt;10, (B84-D84)/D84, "&gt;999%"))</f>
        <v>-</v>
      </c>
      <c r="K84" s="9">
        <f t="shared" ref="K84:K93" si="7">IF(H84=0, "-", IF((F84-H84)/H84&lt;10, (F84-H84)/H84, "&gt;999%"))</f>
        <v>-1</v>
      </c>
    </row>
    <row r="85" spans="1:11" x14ac:dyDescent="0.2">
      <c r="A85" s="7" t="s">
        <v>235</v>
      </c>
      <c r="B85" s="65">
        <v>0</v>
      </c>
      <c r="C85" s="34">
        <f>IF(B95=0, "-", B85/B95)</f>
        <v>0</v>
      </c>
      <c r="D85" s="65">
        <v>2</v>
      </c>
      <c r="E85" s="9">
        <f>IF(D95=0, "-", D85/D95)</f>
        <v>1.1235955056179775E-2</v>
      </c>
      <c r="F85" s="81">
        <v>2</v>
      </c>
      <c r="G85" s="34">
        <f>IF(F95=0, "-", F85/F95)</f>
        <v>5.9701492537313433E-3</v>
      </c>
      <c r="H85" s="65">
        <v>4</v>
      </c>
      <c r="I85" s="9">
        <f>IF(H95=0, "-", H85/H95)</f>
        <v>8.4925690021231421E-3</v>
      </c>
      <c r="J85" s="8">
        <f t="shared" si="6"/>
        <v>-1</v>
      </c>
      <c r="K85" s="9">
        <f t="shared" si="7"/>
        <v>-0.5</v>
      </c>
    </row>
    <row r="86" spans="1:11" x14ac:dyDescent="0.2">
      <c r="A86" s="7" t="s">
        <v>236</v>
      </c>
      <c r="B86" s="65">
        <v>0</v>
      </c>
      <c r="C86" s="34">
        <f>IF(B95=0, "-", B86/B95)</f>
        <v>0</v>
      </c>
      <c r="D86" s="65">
        <v>0</v>
      </c>
      <c r="E86" s="9">
        <f>IF(D95=0, "-", D86/D95)</f>
        <v>0</v>
      </c>
      <c r="F86" s="81">
        <v>0</v>
      </c>
      <c r="G86" s="34">
        <f>IF(F95=0, "-", F86/F95)</f>
        <v>0</v>
      </c>
      <c r="H86" s="65">
        <v>1</v>
      </c>
      <c r="I86" s="9">
        <f>IF(H95=0, "-", H86/H95)</f>
        <v>2.1231422505307855E-3</v>
      </c>
      <c r="J86" s="8" t="str">
        <f t="shared" si="6"/>
        <v>-</v>
      </c>
      <c r="K86" s="9">
        <f t="shared" si="7"/>
        <v>-1</v>
      </c>
    </row>
    <row r="87" spans="1:11" x14ac:dyDescent="0.2">
      <c r="A87" s="7" t="s">
        <v>237</v>
      </c>
      <c r="B87" s="65">
        <v>12</v>
      </c>
      <c r="C87" s="34">
        <f>IF(B95=0, "-", B87/B95)</f>
        <v>8.8235294117647065E-2</v>
      </c>
      <c r="D87" s="65">
        <v>9</v>
      </c>
      <c r="E87" s="9">
        <f>IF(D95=0, "-", D87/D95)</f>
        <v>5.0561797752808987E-2</v>
      </c>
      <c r="F87" s="81">
        <v>26</v>
      </c>
      <c r="G87" s="34">
        <f>IF(F95=0, "-", F87/F95)</f>
        <v>7.7611940298507459E-2</v>
      </c>
      <c r="H87" s="65">
        <v>28</v>
      </c>
      <c r="I87" s="9">
        <f>IF(H95=0, "-", H87/H95)</f>
        <v>5.9447983014861996E-2</v>
      </c>
      <c r="J87" s="8">
        <f t="shared" si="6"/>
        <v>0.33333333333333331</v>
      </c>
      <c r="K87" s="9">
        <f t="shared" si="7"/>
        <v>-7.1428571428571425E-2</v>
      </c>
    </row>
    <row r="88" spans="1:11" x14ac:dyDescent="0.2">
      <c r="A88" s="7" t="s">
        <v>238</v>
      </c>
      <c r="B88" s="65">
        <v>0</v>
      </c>
      <c r="C88" s="34">
        <f>IF(B95=0, "-", B88/B95)</f>
        <v>0</v>
      </c>
      <c r="D88" s="65">
        <v>0</v>
      </c>
      <c r="E88" s="9">
        <f>IF(D95=0, "-", D88/D95)</f>
        <v>0</v>
      </c>
      <c r="F88" s="81">
        <v>0</v>
      </c>
      <c r="G88" s="34">
        <f>IF(F95=0, "-", F88/F95)</f>
        <v>0</v>
      </c>
      <c r="H88" s="65">
        <v>1</v>
      </c>
      <c r="I88" s="9">
        <f>IF(H95=0, "-", H88/H95)</f>
        <v>2.1231422505307855E-3</v>
      </c>
      <c r="J88" s="8" t="str">
        <f t="shared" si="6"/>
        <v>-</v>
      </c>
      <c r="K88" s="9">
        <f t="shared" si="7"/>
        <v>-1</v>
      </c>
    </row>
    <row r="89" spans="1:11" x14ac:dyDescent="0.2">
      <c r="A89" s="7" t="s">
        <v>239</v>
      </c>
      <c r="B89" s="65">
        <v>2</v>
      </c>
      <c r="C89" s="34">
        <f>IF(B95=0, "-", B89/B95)</f>
        <v>1.4705882352941176E-2</v>
      </c>
      <c r="D89" s="65">
        <v>2</v>
      </c>
      <c r="E89" s="9">
        <f>IF(D95=0, "-", D89/D95)</f>
        <v>1.1235955056179775E-2</v>
      </c>
      <c r="F89" s="81">
        <v>11</v>
      </c>
      <c r="G89" s="34">
        <f>IF(F95=0, "-", F89/F95)</f>
        <v>3.2835820895522387E-2</v>
      </c>
      <c r="H89" s="65">
        <v>17</v>
      </c>
      <c r="I89" s="9">
        <f>IF(H95=0, "-", H89/H95)</f>
        <v>3.6093418259023353E-2</v>
      </c>
      <c r="J89" s="8">
        <f t="shared" si="6"/>
        <v>0</v>
      </c>
      <c r="K89" s="9">
        <f t="shared" si="7"/>
        <v>-0.35294117647058826</v>
      </c>
    </row>
    <row r="90" spans="1:11" x14ac:dyDescent="0.2">
      <c r="A90" s="7" t="s">
        <v>240</v>
      </c>
      <c r="B90" s="65">
        <v>0</v>
      </c>
      <c r="C90" s="34">
        <f>IF(B95=0, "-", B90/B95)</f>
        <v>0</v>
      </c>
      <c r="D90" s="65">
        <v>0</v>
      </c>
      <c r="E90" s="9">
        <f>IF(D95=0, "-", D90/D95)</f>
        <v>0</v>
      </c>
      <c r="F90" s="81">
        <v>0</v>
      </c>
      <c r="G90" s="34">
        <f>IF(F95=0, "-", F90/F95)</f>
        <v>0</v>
      </c>
      <c r="H90" s="65">
        <v>4</v>
      </c>
      <c r="I90" s="9">
        <f>IF(H95=0, "-", H90/H95)</f>
        <v>8.4925690021231421E-3</v>
      </c>
      <c r="J90" s="8" t="str">
        <f t="shared" si="6"/>
        <v>-</v>
      </c>
      <c r="K90" s="9">
        <f t="shared" si="7"/>
        <v>-1</v>
      </c>
    </row>
    <row r="91" spans="1:11" x14ac:dyDescent="0.2">
      <c r="A91" s="7" t="s">
        <v>241</v>
      </c>
      <c r="B91" s="65">
        <v>1</v>
      </c>
      <c r="C91" s="34">
        <f>IF(B95=0, "-", B91/B95)</f>
        <v>7.3529411764705881E-3</v>
      </c>
      <c r="D91" s="65">
        <v>4</v>
      </c>
      <c r="E91" s="9">
        <f>IF(D95=0, "-", D91/D95)</f>
        <v>2.247191011235955E-2</v>
      </c>
      <c r="F91" s="81">
        <v>12</v>
      </c>
      <c r="G91" s="34">
        <f>IF(F95=0, "-", F91/F95)</f>
        <v>3.5820895522388062E-2</v>
      </c>
      <c r="H91" s="65">
        <v>17</v>
      </c>
      <c r="I91" s="9">
        <f>IF(H95=0, "-", H91/H95)</f>
        <v>3.6093418259023353E-2</v>
      </c>
      <c r="J91" s="8">
        <f t="shared" si="6"/>
        <v>-0.75</v>
      </c>
      <c r="K91" s="9">
        <f t="shared" si="7"/>
        <v>-0.29411764705882354</v>
      </c>
    </row>
    <row r="92" spans="1:11" x14ac:dyDescent="0.2">
      <c r="A92" s="7" t="s">
        <v>242</v>
      </c>
      <c r="B92" s="65">
        <v>119</v>
      </c>
      <c r="C92" s="34">
        <f>IF(B95=0, "-", B92/B95)</f>
        <v>0.875</v>
      </c>
      <c r="D92" s="65">
        <v>158</v>
      </c>
      <c r="E92" s="9">
        <f>IF(D95=0, "-", D92/D95)</f>
        <v>0.88764044943820219</v>
      </c>
      <c r="F92" s="81">
        <v>280</v>
      </c>
      <c r="G92" s="34">
        <f>IF(F95=0, "-", F92/F95)</f>
        <v>0.83582089552238803</v>
      </c>
      <c r="H92" s="65">
        <v>388</v>
      </c>
      <c r="I92" s="9">
        <f>IF(H95=0, "-", H92/H95)</f>
        <v>0.82377919320594484</v>
      </c>
      <c r="J92" s="8">
        <f t="shared" si="6"/>
        <v>-0.24683544303797469</v>
      </c>
      <c r="K92" s="9">
        <f t="shared" si="7"/>
        <v>-0.27835051546391754</v>
      </c>
    </row>
    <row r="93" spans="1:11" x14ac:dyDescent="0.2">
      <c r="A93" s="7" t="s">
        <v>243</v>
      </c>
      <c r="B93" s="65">
        <v>2</v>
      </c>
      <c r="C93" s="34">
        <f>IF(B95=0, "-", B93/B95)</f>
        <v>1.4705882352941176E-2</v>
      </c>
      <c r="D93" s="65">
        <v>3</v>
      </c>
      <c r="E93" s="9">
        <f>IF(D95=0, "-", D93/D95)</f>
        <v>1.6853932584269662E-2</v>
      </c>
      <c r="F93" s="81">
        <v>4</v>
      </c>
      <c r="G93" s="34">
        <f>IF(F95=0, "-", F93/F95)</f>
        <v>1.1940298507462687E-2</v>
      </c>
      <c r="H93" s="65">
        <v>8</v>
      </c>
      <c r="I93" s="9">
        <f>IF(H95=0, "-", H93/H95)</f>
        <v>1.6985138004246284E-2</v>
      </c>
      <c r="J93" s="8">
        <f t="shared" si="6"/>
        <v>-0.33333333333333331</v>
      </c>
      <c r="K93" s="9">
        <f t="shared" si="7"/>
        <v>-0.5</v>
      </c>
    </row>
    <row r="94" spans="1:11" x14ac:dyDescent="0.2">
      <c r="A94" s="2"/>
      <c r="B94" s="68"/>
      <c r="C94" s="33"/>
      <c r="D94" s="68"/>
      <c r="E94" s="6"/>
      <c r="F94" s="82"/>
      <c r="G94" s="33"/>
      <c r="H94" s="68"/>
      <c r="I94" s="6"/>
      <c r="J94" s="5"/>
      <c r="K94" s="6"/>
    </row>
    <row r="95" spans="1:11" s="43" customFormat="1" x14ac:dyDescent="0.2">
      <c r="A95" s="162" t="s">
        <v>542</v>
      </c>
      <c r="B95" s="71">
        <f>SUM(B84:B94)</f>
        <v>136</v>
      </c>
      <c r="C95" s="40">
        <f>B95/6389</f>
        <v>2.1286586320237909E-2</v>
      </c>
      <c r="D95" s="71">
        <f>SUM(D84:D94)</f>
        <v>178</v>
      </c>
      <c r="E95" s="41">
        <f>D95/4991</f>
        <v>3.5664195551993585E-2</v>
      </c>
      <c r="F95" s="77">
        <f>SUM(F84:F94)</f>
        <v>335</v>
      </c>
      <c r="G95" s="42">
        <f>F95/17010</f>
        <v>1.969429747207525E-2</v>
      </c>
      <c r="H95" s="71">
        <f>SUM(H84:H94)</f>
        <v>471</v>
      </c>
      <c r="I95" s="41">
        <f>H95/14607</f>
        <v>3.224481413021154E-2</v>
      </c>
      <c r="J95" s="37">
        <f>IF(D95=0, "-", IF((B95-D95)/D95&lt;10, (B95-D95)/D95, "&gt;999%"))</f>
        <v>-0.23595505617977527</v>
      </c>
      <c r="K95" s="38">
        <f>IF(H95=0, "-", IF((F95-H95)/H95&lt;10, (F95-H95)/H95, "&gt;999%"))</f>
        <v>-0.28874734607218683</v>
      </c>
    </row>
    <row r="96" spans="1:11" x14ac:dyDescent="0.2">
      <c r="B96" s="83"/>
      <c r="D96" s="83"/>
      <c r="F96" s="83"/>
      <c r="H96" s="83"/>
    </row>
    <row r="97" spans="1:11" x14ac:dyDescent="0.2">
      <c r="A97" s="163" t="s">
        <v>134</v>
      </c>
      <c r="B97" s="61" t="s">
        <v>12</v>
      </c>
      <c r="C97" s="62" t="s">
        <v>13</v>
      </c>
      <c r="D97" s="61" t="s">
        <v>12</v>
      </c>
      <c r="E97" s="63" t="s">
        <v>13</v>
      </c>
      <c r="F97" s="62" t="s">
        <v>12</v>
      </c>
      <c r="G97" s="62" t="s">
        <v>13</v>
      </c>
      <c r="H97" s="61" t="s">
        <v>12</v>
      </c>
      <c r="I97" s="63" t="s">
        <v>13</v>
      </c>
      <c r="J97" s="61"/>
      <c r="K97" s="63"/>
    </row>
    <row r="98" spans="1:11" x14ac:dyDescent="0.2">
      <c r="A98" s="7" t="s">
        <v>244</v>
      </c>
      <c r="B98" s="65">
        <v>2</v>
      </c>
      <c r="C98" s="34">
        <f>IF(B110=0, "-", B98/B110)</f>
        <v>2.7777777777777776E-2</v>
      </c>
      <c r="D98" s="65">
        <v>1</v>
      </c>
      <c r="E98" s="9">
        <f>IF(D110=0, "-", D98/D110)</f>
        <v>4.7619047619047616E-2</v>
      </c>
      <c r="F98" s="81">
        <v>4</v>
      </c>
      <c r="G98" s="34">
        <f>IF(F110=0, "-", F98/F110)</f>
        <v>2.7777777777777776E-2</v>
      </c>
      <c r="H98" s="65">
        <v>5</v>
      </c>
      <c r="I98" s="9">
        <f>IF(H110=0, "-", H98/H110)</f>
        <v>5.2631578947368418E-2</v>
      </c>
      <c r="J98" s="8">
        <f t="shared" ref="J98:J108" si="8">IF(D98=0, "-", IF((B98-D98)/D98&lt;10, (B98-D98)/D98, "&gt;999%"))</f>
        <v>1</v>
      </c>
      <c r="K98" s="9">
        <f t="shared" ref="K98:K108" si="9">IF(H98=0, "-", IF((F98-H98)/H98&lt;10, (F98-H98)/H98, "&gt;999%"))</f>
        <v>-0.2</v>
      </c>
    </row>
    <row r="99" spans="1:11" x14ac:dyDescent="0.2">
      <c r="A99" s="7" t="s">
        <v>245</v>
      </c>
      <c r="B99" s="65">
        <v>6</v>
      </c>
      <c r="C99" s="34">
        <f>IF(B110=0, "-", B99/B110)</f>
        <v>8.3333333333333329E-2</v>
      </c>
      <c r="D99" s="65">
        <v>0</v>
      </c>
      <c r="E99" s="9">
        <f>IF(D110=0, "-", D99/D110)</f>
        <v>0</v>
      </c>
      <c r="F99" s="81">
        <v>14</v>
      </c>
      <c r="G99" s="34">
        <f>IF(F110=0, "-", F99/F110)</f>
        <v>9.7222222222222224E-2</v>
      </c>
      <c r="H99" s="65">
        <v>3</v>
      </c>
      <c r="I99" s="9">
        <f>IF(H110=0, "-", H99/H110)</f>
        <v>3.1578947368421054E-2</v>
      </c>
      <c r="J99" s="8" t="str">
        <f t="shared" si="8"/>
        <v>-</v>
      </c>
      <c r="K99" s="9">
        <f t="shared" si="9"/>
        <v>3.6666666666666665</v>
      </c>
    </row>
    <row r="100" spans="1:11" x14ac:dyDescent="0.2">
      <c r="A100" s="7" t="s">
        <v>246</v>
      </c>
      <c r="B100" s="65">
        <v>3</v>
      </c>
      <c r="C100" s="34">
        <f>IF(B110=0, "-", B100/B110)</f>
        <v>4.1666666666666664E-2</v>
      </c>
      <c r="D100" s="65">
        <v>0</v>
      </c>
      <c r="E100" s="9">
        <f>IF(D110=0, "-", D100/D110)</f>
        <v>0</v>
      </c>
      <c r="F100" s="81">
        <v>7</v>
      </c>
      <c r="G100" s="34">
        <f>IF(F110=0, "-", F100/F110)</f>
        <v>4.8611111111111112E-2</v>
      </c>
      <c r="H100" s="65">
        <v>13</v>
      </c>
      <c r="I100" s="9">
        <f>IF(H110=0, "-", H100/H110)</f>
        <v>0.1368421052631579</v>
      </c>
      <c r="J100" s="8" t="str">
        <f t="shared" si="8"/>
        <v>-</v>
      </c>
      <c r="K100" s="9">
        <f t="shared" si="9"/>
        <v>-0.46153846153846156</v>
      </c>
    </row>
    <row r="101" spans="1:11" x14ac:dyDescent="0.2">
      <c r="A101" s="7" t="s">
        <v>247</v>
      </c>
      <c r="B101" s="65">
        <v>24</v>
      </c>
      <c r="C101" s="34">
        <f>IF(B110=0, "-", B101/B110)</f>
        <v>0.33333333333333331</v>
      </c>
      <c r="D101" s="65">
        <v>5</v>
      </c>
      <c r="E101" s="9">
        <f>IF(D110=0, "-", D101/D110)</f>
        <v>0.23809523809523808</v>
      </c>
      <c r="F101" s="81">
        <v>32</v>
      </c>
      <c r="G101" s="34">
        <f>IF(F110=0, "-", F101/F110)</f>
        <v>0.22222222222222221</v>
      </c>
      <c r="H101" s="65">
        <v>22</v>
      </c>
      <c r="I101" s="9">
        <f>IF(H110=0, "-", H101/H110)</f>
        <v>0.23157894736842105</v>
      </c>
      <c r="J101" s="8">
        <f t="shared" si="8"/>
        <v>3.8</v>
      </c>
      <c r="K101" s="9">
        <f t="shared" si="9"/>
        <v>0.45454545454545453</v>
      </c>
    </row>
    <row r="102" spans="1:11" x14ac:dyDescent="0.2">
      <c r="A102" s="7" t="s">
        <v>248</v>
      </c>
      <c r="B102" s="65">
        <v>0</v>
      </c>
      <c r="C102" s="34">
        <f>IF(B110=0, "-", B102/B110)</f>
        <v>0</v>
      </c>
      <c r="D102" s="65">
        <v>0</v>
      </c>
      <c r="E102" s="9">
        <f>IF(D110=0, "-", D102/D110)</f>
        <v>0</v>
      </c>
      <c r="F102" s="81">
        <v>0</v>
      </c>
      <c r="G102" s="34">
        <f>IF(F110=0, "-", F102/F110)</f>
        <v>0</v>
      </c>
      <c r="H102" s="65">
        <v>5</v>
      </c>
      <c r="I102" s="9">
        <f>IF(H110=0, "-", H102/H110)</f>
        <v>5.2631578947368418E-2</v>
      </c>
      <c r="J102" s="8" t="str">
        <f t="shared" si="8"/>
        <v>-</v>
      </c>
      <c r="K102" s="9">
        <f t="shared" si="9"/>
        <v>-1</v>
      </c>
    </row>
    <row r="103" spans="1:11" x14ac:dyDescent="0.2">
      <c r="A103" s="7" t="s">
        <v>249</v>
      </c>
      <c r="B103" s="65">
        <v>2</v>
      </c>
      <c r="C103" s="34">
        <f>IF(B110=0, "-", B103/B110)</f>
        <v>2.7777777777777776E-2</v>
      </c>
      <c r="D103" s="65">
        <v>4</v>
      </c>
      <c r="E103" s="9">
        <f>IF(D110=0, "-", D103/D110)</f>
        <v>0.19047619047619047</v>
      </c>
      <c r="F103" s="81">
        <v>3</v>
      </c>
      <c r="G103" s="34">
        <f>IF(F110=0, "-", F103/F110)</f>
        <v>2.0833333333333332E-2</v>
      </c>
      <c r="H103" s="65">
        <v>8</v>
      </c>
      <c r="I103" s="9">
        <f>IF(H110=0, "-", H103/H110)</f>
        <v>8.4210526315789472E-2</v>
      </c>
      <c r="J103" s="8">
        <f t="shared" si="8"/>
        <v>-0.5</v>
      </c>
      <c r="K103" s="9">
        <f t="shared" si="9"/>
        <v>-0.625</v>
      </c>
    </row>
    <row r="104" spans="1:11" x14ac:dyDescent="0.2">
      <c r="A104" s="7" t="s">
        <v>250</v>
      </c>
      <c r="B104" s="65">
        <v>13</v>
      </c>
      <c r="C104" s="34">
        <f>IF(B110=0, "-", B104/B110)</f>
        <v>0.18055555555555555</v>
      </c>
      <c r="D104" s="65">
        <v>1</v>
      </c>
      <c r="E104" s="9">
        <f>IF(D110=0, "-", D104/D110)</f>
        <v>4.7619047619047616E-2</v>
      </c>
      <c r="F104" s="81">
        <v>25</v>
      </c>
      <c r="G104" s="34">
        <f>IF(F110=0, "-", F104/F110)</f>
        <v>0.1736111111111111</v>
      </c>
      <c r="H104" s="65">
        <v>4</v>
      </c>
      <c r="I104" s="9">
        <f>IF(H110=0, "-", H104/H110)</f>
        <v>4.2105263157894736E-2</v>
      </c>
      <c r="J104" s="8" t="str">
        <f t="shared" si="8"/>
        <v>&gt;999%</v>
      </c>
      <c r="K104" s="9">
        <f t="shared" si="9"/>
        <v>5.25</v>
      </c>
    </row>
    <row r="105" spans="1:11" x14ac:dyDescent="0.2">
      <c r="A105" s="7" t="s">
        <v>251</v>
      </c>
      <c r="B105" s="65">
        <v>19</v>
      </c>
      <c r="C105" s="34">
        <f>IF(B110=0, "-", B105/B110)</f>
        <v>0.2638888888888889</v>
      </c>
      <c r="D105" s="65">
        <v>7</v>
      </c>
      <c r="E105" s="9">
        <f>IF(D110=0, "-", D105/D110)</f>
        <v>0.33333333333333331</v>
      </c>
      <c r="F105" s="81">
        <v>50</v>
      </c>
      <c r="G105" s="34">
        <f>IF(F110=0, "-", F105/F110)</f>
        <v>0.34722222222222221</v>
      </c>
      <c r="H105" s="65">
        <v>28</v>
      </c>
      <c r="I105" s="9">
        <f>IF(H110=0, "-", H105/H110)</f>
        <v>0.29473684210526313</v>
      </c>
      <c r="J105" s="8">
        <f t="shared" si="8"/>
        <v>1.7142857142857142</v>
      </c>
      <c r="K105" s="9">
        <f t="shared" si="9"/>
        <v>0.7857142857142857</v>
      </c>
    </row>
    <row r="106" spans="1:11" x14ac:dyDescent="0.2">
      <c r="A106" s="7" t="s">
        <v>252</v>
      </c>
      <c r="B106" s="65">
        <v>3</v>
      </c>
      <c r="C106" s="34">
        <f>IF(B110=0, "-", B106/B110)</f>
        <v>4.1666666666666664E-2</v>
      </c>
      <c r="D106" s="65">
        <v>3</v>
      </c>
      <c r="E106" s="9">
        <f>IF(D110=0, "-", D106/D110)</f>
        <v>0.14285714285714285</v>
      </c>
      <c r="F106" s="81">
        <v>8</v>
      </c>
      <c r="G106" s="34">
        <f>IF(F110=0, "-", F106/F110)</f>
        <v>5.5555555555555552E-2</v>
      </c>
      <c r="H106" s="65">
        <v>5</v>
      </c>
      <c r="I106" s="9">
        <f>IF(H110=0, "-", H106/H110)</f>
        <v>5.2631578947368418E-2</v>
      </c>
      <c r="J106" s="8">
        <f t="shared" si="8"/>
        <v>0</v>
      </c>
      <c r="K106" s="9">
        <f t="shared" si="9"/>
        <v>0.6</v>
      </c>
    </row>
    <row r="107" spans="1:11" x14ac:dyDescent="0.2">
      <c r="A107" s="7" t="s">
        <v>253</v>
      </c>
      <c r="B107" s="65">
        <v>0</v>
      </c>
      <c r="C107" s="34">
        <f>IF(B110=0, "-", B107/B110)</f>
        <v>0</v>
      </c>
      <c r="D107" s="65">
        <v>0</v>
      </c>
      <c r="E107" s="9">
        <f>IF(D110=0, "-", D107/D110)</f>
        <v>0</v>
      </c>
      <c r="F107" s="81">
        <v>1</v>
      </c>
      <c r="G107" s="34">
        <f>IF(F110=0, "-", F107/F110)</f>
        <v>6.9444444444444441E-3</v>
      </c>
      <c r="H107" s="65">
        <v>1</v>
      </c>
      <c r="I107" s="9">
        <f>IF(H110=0, "-", H107/H110)</f>
        <v>1.0526315789473684E-2</v>
      </c>
      <c r="J107" s="8" t="str">
        <f t="shared" si="8"/>
        <v>-</v>
      </c>
      <c r="K107" s="9">
        <f t="shared" si="9"/>
        <v>0</v>
      </c>
    </row>
    <row r="108" spans="1:11" x14ac:dyDescent="0.2">
      <c r="A108" s="7" t="s">
        <v>254</v>
      </c>
      <c r="B108" s="65">
        <v>0</v>
      </c>
      <c r="C108" s="34">
        <f>IF(B110=0, "-", B108/B110)</f>
        <v>0</v>
      </c>
      <c r="D108" s="65">
        <v>0</v>
      </c>
      <c r="E108" s="9">
        <f>IF(D110=0, "-", D108/D110)</f>
        <v>0</v>
      </c>
      <c r="F108" s="81">
        <v>0</v>
      </c>
      <c r="G108" s="34">
        <f>IF(F110=0, "-", F108/F110)</f>
        <v>0</v>
      </c>
      <c r="H108" s="65">
        <v>1</v>
      </c>
      <c r="I108" s="9">
        <f>IF(H110=0, "-", H108/H110)</f>
        <v>1.0526315789473684E-2</v>
      </c>
      <c r="J108" s="8" t="str">
        <f t="shared" si="8"/>
        <v>-</v>
      </c>
      <c r="K108" s="9">
        <f t="shared" si="9"/>
        <v>-1</v>
      </c>
    </row>
    <row r="109" spans="1:11" x14ac:dyDescent="0.2">
      <c r="A109" s="2"/>
      <c r="B109" s="68"/>
      <c r="C109" s="33"/>
      <c r="D109" s="68"/>
      <c r="E109" s="6"/>
      <c r="F109" s="82"/>
      <c r="G109" s="33"/>
      <c r="H109" s="68"/>
      <c r="I109" s="6"/>
      <c r="J109" s="5"/>
      <c r="K109" s="6"/>
    </row>
    <row r="110" spans="1:11" s="43" customFormat="1" x14ac:dyDescent="0.2">
      <c r="A110" s="162" t="s">
        <v>541</v>
      </c>
      <c r="B110" s="71">
        <f>SUM(B98:B109)</f>
        <v>72</v>
      </c>
      <c r="C110" s="40">
        <f>B110/6389</f>
        <v>1.1269369228361246E-2</v>
      </c>
      <c r="D110" s="71">
        <f>SUM(D98:D109)</f>
        <v>21</v>
      </c>
      <c r="E110" s="41">
        <f>D110/4991</f>
        <v>4.2075736325385693E-3</v>
      </c>
      <c r="F110" s="77">
        <f>SUM(F98:F109)</f>
        <v>144</v>
      </c>
      <c r="G110" s="42">
        <f>F110/17010</f>
        <v>8.4656084656084662E-3</v>
      </c>
      <c r="H110" s="71">
        <f>SUM(H98:H109)</f>
        <v>95</v>
      </c>
      <c r="I110" s="41">
        <f>H110/14607</f>
        <v>6.5037310878346003E-3</v>
      </c>
      <c r="J110" s="37">
        <f>IF(D110=0, "-", IF((B110-D110)/D110&lt;10, (B110-D110)/D110, "&gt;999%"))</f>
        <v>2.4285714285714284</v>
      </c>
      <c r="K110" s="38">
        <f>IF(H110=0, "-", IF((F110-H110)/H110&lt;10, (F110-H110)/H110, "&gt;999%"))</f>
        <v>0.51578947368421058</v>
      </c>
    </row>
    <row r="111" spans="1:11" x14ac:dyDescent="0.2">
      <c r="B111" s="83"/>
      <c r="D111" s="83"/>
      <c r="F111" s="83"/>
      <c r="H111" s="83"/>
    </row>
    <row r="112" spans="1:11" s="43" customFormat="1" x14ac:dyDescent="0.2">
      <c r="A112" s="162" t="s">
        <v>540</v>
      </c>
      <c r="B112" s="71">
        <v>208</v>
      </c>
      <c r="C112" s="40">
        <f>B112/6389</f>
        <v>3.2555955548599157E-2</v>
      </c>
      <c r="D112" s="71">
        <v>199</v>
      </c>
      <c r="E112" s="41">
        <f>D112/4991</f>
        <v>3.9871769184532155E-2</v>
      </c>
      <c r="F112" s="77">
        <v>479</v>
      </c>
      <c r="G112" s="42">
        <f>F112/17010</f>
        <v>2.8159905937683714E-2</v>
      </c>
      <c r="H112" s="71">
        <v>566</v>
      </c>
      <c r="I112" s="41">
        <f>H112/14607</f>
        <v>3.8748545218046139E-2</v>
      </c>
      <c r="J112" s="37">
        <f>IF(D112=0, "-", IF((B112-D112)/D112&lt;10, (B112-D112)/D112, "&gt;999%"))</f>
        <v>4.5226130653266333E-2</v>
      </c>
      <c r="K112" s="38">
        <f>IF(H112=0, "-", IF((F112-H112)/H112&lt;10, (F112-H112)/H112, "&gt;999%"))</f>
        <v>-0.15371024734982333</v>
      </c>
    </row>
    <row r="113" spans="1:11" x14ac:dyDescent="0.2">
      <c r="B113" s="83"/>
      <c r="D113" s="83"/>
      <c r="F113" s="83"/>
      <c r="H113" s="83"/>
    </row>
    <row r="114" spans="1:11" ht="15.75" x14ac:dyDescent="0.25">
      <c r="A114" s="164" t="s">
        <v>108</v>
      </c>
      <c r="B114" s="196" t="s">
        <v>1</v>
      </c>
      <c r="C114" s="200"/>
      <c r="D114" s="200"/>
      <c r="E114" s="197"/>
      <c r="F114" s="196" t="s">
        <v>14</v>
      </c>
      <c r="G114" s="200"/>
      <c r="H114" s="200"/>
      <c r="I114" s="197"/>
      <c r="J114" s="196" t="s">
        <v>15</v>
      </c>
      <c r="K114" s="197"/>
    </row>
    <row r="115" spans="1:11" x14ac:dyDescent="0.2">
      <c r="A115" s="22"/>
      <c r="B115" s="196">
        <f>VALUE(RIGHT($B$2, 4))</f>
        <v>2021</v>
      </c>
      <c r="C115" s="197"/>
      <c r="D115" s="196">
        <f>B115-1</f>
        <v>2020</v>
      </c>
      <c r="E115" s="204"/>
      <c r="F115" s="196">
        <f>B115</f>
        <v>2021</v>
      </c>
      <c r="G115" s="204"/>
      <c r="H115" s="196">
        <f>D115</f>
        <v>2020</v>
      </c>
      <c r="I115" s="204"/>
      <c r="J115" s="140" t="s">
        <v>4</v>
      </c>
      <c r="K115" s="141" t="s">
        <v>2</v>
      </c>
    </row>
    <row r="116" spans="1:11" x14ac:dyDescent="0.2">
      <c r="A116" s="163" t="s">
        <v>135</v>
      </c>
      <c r="B116" s="61" t="s">
        <v>12</v>
      </c>
      <c r="C116" s="62" t="s">
        <v>13</v>
      </c>
      <c r="D116" s="61" t="s">
        <v>12</v>
      </c>
      <c r="E116" s="63" t="s">
        <v>13</v>
      </c>
      <c r="F116" s="62" t="s">
        <v>12</v>
      </c>
      <c r="G116" s="62" t="s">
        <v>13</v>
      </c>
      <c r="H116" s="61" t="s">
        <v>12</v>
      </c>
      <c r="I116" s="63" t="s">
        <v>13</v>
      </c>
      <c r="J116" s="61"/>
      <c r="K116" s="63"/>
    </row>
    <row r="117" spans="1:11" x14ac:dyDescent="0.2">
      <c r="A117" s="7" t="s">
        <v>255</v>
      </c>
      <c r="B117" s="65">
        <v>0</v>
      </c>
      <c r="C117" s="34">
        <f>IF(B121=0, "-", B117/B121)</f>
        <v>0</v>
      </c>
      <c r="D117" s="65">
        <v>18</v>
      </c>
      <c r="E117" s="9">
        <f>IF(D121=0, "-", D117/D121)</f>
        <v>0.81818181818181823</v>
      </c>
      <c r="F117" s="81">
        <v>0</v>
      </c>
      <c r="G117" s="34">
        <f>IF(F121=0, "-", F117/F121)</f>
        <v>0</v>
      </c>
      <c r="H117" s="65">
        <v>70</v>
      </c>
      <c r="I117" s="9">
        <f>IF(H121=0, "-", H117/H121)</f>
        <v>0.83333333333333337</v>
      </c>
      <c r="J117" s="8">
        <f>IF(D117=0, "-", IF((B117-D117)/D117&lt;10, (B117-D117)/D117, "&gt;999%"))</f>
        <v>-1</v>
      </c>
      <c r="K117" s="9">
        <f>IF(H117=0, "-", IF((F117-H117)/H117&lt;10, (F117-H117)/H117, "&gt;999%"))</f>
        <v>-1</v>
      </c>
    </row>
    <row r="118" spans="1:11" x14ac:dyDescent="0.2">
      <c r="A118" s="7" t="s">
        <v>256</v>
      </c>
      <c r="B118" s="65">
        <v>12</v>
      </c>
      <c r="C118" s="34">
        <f>IF(B121=0, "-", B118/B121)</f>
        <v>0.63157894736842102</v>
      </c>
      <c r="D118" s="65">
        <v>4</v>
      </c>
      <c r="E118" s="9">
        <f>IF(D121=0, "-", D118/D121)</f>
        <v>0.18181818181818182</v>
      </c>
      <c r="F118" s="81">
        <v>33</v>
      </c>
      <c r="G118" s="34">
        <f>IF(F121=0, "-", F118/F121)</f>
        <v>0.73333333333333328</v>
      </c>
      <c r="H118" s="65">
        <v>12</v>
      </c>
      <c r="I118" s="9">
        <f>IF(H121=0, "-", H118/H121)</f>
        <v>0.14285714285714285</v>
      </c>
      <c r="J118" s="8">
        <f>IF(D118=0, "-", IF((B118-D118)/D118&lt;10, (B118-D118)/D118, "&gt;999%"))</f>
        <v>2</v>
      </c>
      <c r="K118" s="9">
        <f>IF(H118=0, "-", IF((F118-H118)/H118&lt;10, (F118-H118)/H118, "&gt;999%"))</f>
        <v>1.75</v>
      </c>
    </row>
    <row r="119" spans="1:11" x14ac:dyDescent="0.2">
      <c r="A119" s="7" t="s">
        <v>257</v>
      </c>
      <c r="B119" s="65">
        <v>7</v>
      </c>
      <c r="C119" s="34">
        <f>IF(B121=0, "-", B119/B121)</f>
        <v>0.36842105263157893</v>
      </c>
      <c r="D119" s="65">
        <v>0</v>
      </c>
      <c r="E119" s="9">
        <f>IF(D121=0, "-", D119/D121)</f>
        <v>0</v>
      </c>
      <c r="F119" s="81">
        <v>12</v>
      </c>
      <c r="G119" s="34">
        <f>IF(F121=0, "-", F119/F121)</f>
        <v>0.26666666666666666</v>
      </c>
      <c r="H119" s="65">
        <v>2</v>
      </c>
      <c r="I119" s="9">
        <f>IF(H121=0, "-", H119/H121)</f>
        <v>2.3809523809523808E-2</v>
      </c>
      <c r="J119" s="8" t="str">
        <f>IF(D119=0, "-", IF((B119-D119)/D119&lt;10, (B119-D119)/D119, "&gt;999%"))</f>
        <v>-</v>
      </c>
      <c r="K119" s="9">
        <f>IF(H119=0, "-", IF((F119-H119)/H119&lt;10, (F119-H119)/H119, "&gt;999%"))</f>
        <v>5</v>
      </c>
    </row>
    <row r="120" spans="1:11" x14ac:dyDescent="0.2">
      <c r="A120" s="2"/>
      <c r="B120" s="68"/>
      <c r="C120" s="33"/>
      <c r="D120" s="68"/>
      <c r="E120" s="6"/>
      <c r="F120" s="82"/>
      <c r="G120" s="33"/>
      <c r="H120" s="68"/>
      <c r="I120" s="6"/>
      <c r="J120" s="5"/>
      <c r="K120" s="6"/>
    </row>
    <row r="121" spans="1:11" s="43" customFormat="1" x14ac:dyDescent="0.2">
      <c r="A121" s="162" t="s">
        <v>539</v>
      </c>
      <c r="B121" s="71">
        <f>SUM(B117:B120)</f>
        <v>19</v>
      </c>
      <c r="C121" s="40">
        <f>B121/6389</f>
        <v>2.9738613241508845E-3</v>
      </c>
      <c r="D121" s="71">
        <f>SUM(D117:D120)</f>
        <v>22</v>
      </c>
      <c r="E121" s="41">
        <f>D121/4991</f>
        <v>4.4079342817070731E-3</v>
      </c>
      <c r="F121" s="77">
        <f>SUM(F117:F120)</f>
        <v>45</v>
      </c>
      <c r="G121" s="42">
        <f>F121/17010</f>
        <v>2.6455026455026454E-3</v>
      </c>
      <c r="H121" s="71">
        <f>SUM(H117:H120)</f>
        <v>84</v>
      </c>
      <c r="I121" s="41">
        <f>H121/14607</f>
        <v>5.750667488190594E-3</v>
      </c>
      <c r="J121" s="37">
        <f>IF(D121=0, "-", IF((B121-D121)/D121&lt;10, (B121-D121)/D121, "&gt;999%"))</f>
        <v>-0.13636363636363635</v>
      </c>
      <c r="K121" s="38">
        <f>IF(H121=0, "-", IF((F121-H121)/H121&lt;10, (F121-H121)/H121, "&gt;999%"))</f>
        <v>-0.4642857142857143</v>
      </c>
    </row>
    <row r="122" spans="1:11" x14ac:dyDescent="0.2">
      <c r="B122" s="83"/>
      <c r="D122" s="83"/>
      <c r="F122" s="83"/>
      <c r="H122" s="83"/>
    </row>
    <row r="123" spans="1:11" x14ac:dyDescent="0.2">
      <c r="A123" s="163" t="s">
        <v>136</v>
      </c>
      <c r="B123" s="61" t="s">
        <v>12</v>
      </c>
      <c r="C123" s="62" t="s">
        <v>13</v>
      </c>
      <c r="D123" s="61" t="s">
        <v>12</v>
      </c>
      <c r="E123" s="63" t="s">
        <v>13</v>
      </c>
      <c r="F123" s="62" t="s">
        <v>12</v>
      </c>
      <c r="G123" s="62" t="s">
        <v>13</v>
      </c>
      <c r="H123" s="61" t="s">
        <v>12</v>
      </c>
      <c r="I123" s="63" t="s">
        <v>13</v>
      </c>
      <c r="J123" s="61"/>
      <c r="K123" s="63"/>
    </row>
    <row r="124" spans="1:11" x14ac:dyDescent="0.2">
      <c r="A124" s="7" t="s">
        <v>258</v>
      </c>
      <c r="B124" s="65">
        <v>2</v>
      </c>
      <c r="C124" s="34">
        <f>IF(B133=0, "-", B124/B133)</f>
        <v>0.11764705882352941</v>
      </c>
      <c r="D124" s="65">
        <v>1</v>
      </c>
      <c r="E124" s="9">
        <f>IF(D133=0, "-", D124/D133)</f>
        <v>0.14285714285714285</v>
      </c>
      <c r="F124" s="81">
        <v>4</v>
      </c>
      <c r="G124" s="34">
        <f>IF(F133=0, "-", F124/F133)</f>
        <v>0.11428571428571428</v>
      </c>
      <c r="H124" s="65">
        <v>2</v>
      </c>
      <c r="I124" s="9">
        <f>IF(H133=0, "-", H124/H133)</f>
        <v>0.11764705882352941</v>
      </c>
      <c r="J124" s="8">
        <f t="shared" ref="J124:J131" si="10">IF(D124=0, "-", IF((B124-D124)/D124&lt;10, (B124-D124)/D124, "&gt;999%"))</f>
        <v>1</v>
      </c>
      <c r="K124" s="9">
        <f t="shared" ref="K124:K131" si="11">IF(H124=0, "-", IF((F124-H124)/H124&lt;10, (F124-H124)/H124, "&gt;999%"))</f>
        <v>1</v>
      </c>
    </row>
    <row r="125" spans="1:11" x14ac:dyDescent="0.2">
      <c r="A125" s="7" t="s">
        <v>259</v>
      </c>
      <c r="B125" s="65">
        <v>0</v>
      </c>
      <c r="C125" s="34">
        <f>IF(B133=0, "-", B125/B133)</f>
        <v>0</v>
      </c>
      <c r="D125" s="65">
        <v>1</v>
      </c>
      <c r="E125" s="9">
        <f>IF(D133=0, "-", D125/D133)</f>
        <v>0.14285714285714285</v>
      </c>
      <c r="F125" s="81">
        <v>0</v>
      </c>
      <c r="G125" s="34">
        <f>IF(F133=0, "-", F125/F133)</f>
        <v>0</v>
      </c>
      <c r="H125" s="65">
        <v>1</v>
      </c>
      <c r="I125" s="9">
        <f>IF(H133=0, "-", H125/H133)</f>
        <v>5.8823529411764705E-2</v>
      </c>
      <c r="J125" s="8">
        <f t="shared" si="10"/>
        <v>-1</v>
      </c>
      <c r="K125" s="9">
        <f t="shared" si="11"/>
        <v>-1</v>
      </c>
    </row>
    <row r="126" spans="1:11" x14ac:dyDescent="0.2">
      <c r="A126" s="7" t="s">
        <v>260</v>
      </c>
      <c r="B126" s="65">
        <v>0</v>
      </c>
      <c r="C126" s="34">
        <f>IF(B133=0, "-", B126/B133)</f>
        <v>0</v>
      </c>
      <c r="D126" s="65">
        <v>3</v>
      </c>
      <c r="E126" s="9">
        <f>IF(D133=0, "-", D126/D133)</f>
        <v>0.42857142857142855</v>
      </c>
      <c r="F126" s="81">
        <v>1</v>
      </c>
      <c r="G126" s="34">
        <f>IF(F133=0, "-", F126/F133)</f>
        <v>2.8571428571428571E-2</v>
      </c>
      <c r="H126" s="65">
        <v>6</v>
      </c>
      <c r="I126" s="9">
        <f>IF(H133=0, "-", H126/H133)</f>
        <v>0.35294117647058826</v>
      </c>
      <c r="J126" s="8">
        <f t="shared" si="10"/>
        <v>-1</v>
      </c>
      <c r="K126" s="9">
        <f t="shared" si="11"/>
        <v>-0.83333333333333337</v>
      </c>
    </row>
    <row r="127" spans="1:11" x14ac:dyDescent="0.2">
      <c r="A127" s="7" t="s">
        <v>261</v>
      </c>
      <c r="B127" s="65">
        <v>0</v>
      </c>
      <c r="C127" s="34">
        <f>IF(B133=0, "-", B127/B133)</f>
        <v>0</v>
      </c>
      <c r="D127" s="65">
        <v>1</v>
      </c>
      <c r="E127" s="9">
        <f>IF(D133=0, "-", D127/D133)</f>
        <v>0.14285714285714285</v>
      </c>
      <c r="F127" s="81">
        <v>0</v>
      </c>
      <c r="G127" s="34">
        <f>IF(F133=0, "-", F127/F133)</f>
        <v>0</v>
      </c>
      <c r="H127" s="65">
        <v>1</v>
      </c>
      <c r="I127" s="9">
        <f>IF(H133=0, "-", H127/H133)</f>
        <v>5.8823529411764705E-2</v>
      </c>
      <c r="J127" s="8">
        <f t="shared" si="10"/>
        <v>-1</v>
      </c>
      <c r="K127" s="9">
        <f t="shared" si="11"/>
        <v>-1</v>
      </c>
    </row>
    <row r="128" spans="1:11" x14ac:dyDescent="0.2">
      <c r="A128" s="7" t="s">
        <v>262</v>
      </c>
      <c r="B128" s="65">
        <v>0</v>
      </c>
      <c r="C128" s="34">
        <f>IF(B133=0, "-", B128/B133)</f>
        <v>0</v>
      </c>
      <c r="D128" s="65">
        <v>0</v>
      </c>
      <c r="E128" s="9">
        <f>IF(D133=0, "-", D128/D133)</f>
        <v>0</v>
      </c>
      <c r="F128" s="81">
        <v>0</v>
      </c>
      <c r="G128" s="34">
        <f>IF(F133=0, "-", F128/F133)</f>
        <v>0</v>
      </c>
      <c r="H128" s="65">
        <v>1</v>
      </c>
      <c r="I128" s="9">
        <f>IF(H133=0, "-", H128/H133)</f>
        <v>5.8823529411764705E-2</v>
      </c>
      <c r="J128" s="8" t="str">
        <f t="shared" si="10"/>
        <v>-</v>
      </c>
      <c r="K128" s="9">
        <f t="shared" si="11"/>
        <v>-1</v>
      </c>
    </row>
    <row r="129" spans="1:11" x14ac:dyDescent="0.2">
      <c r="A129" s="7" t="s">
        <v>263</v>
      </c>
      <c r="B129" s="65">
        <v>1</v>
      </c>
      <c r="C129" s="34">
        <f>IF(B133=0, "-", B129/B133)</f>
        <v>5.8823529411764705E-2</v>
      </c>
      <c r="D129" s="65">
        <v>0</v>
      </c>
      <c r="E129" s="9">
        <f>IF(D133=0, "-", D129/D133)</f>
        <v>0</v>
      </c>
      <c r="F129" s="81">
        <v>3</v>
      </c>
      <c r="G129" s="34">
        <f>IF(F133=0, "-", F129/F133)</f>
        <v>8.5714285714285715E-2</v>
      </c>
      <c r="H129" s="65">
        <v>1</v>
      </c>
      <c r="I129" s="9">
        <f>IF(H133=0, "-", H129/H133)</f>
        <v>5.8823529411764705E-2</v>
      </c>
      <c r="J129" s="8" t="str">
        <f t="shared" si="10"/>
        <v>-</v>
      </c>
      <c r="K129" s="9">
        <f t="shared" si="11"/>
        <v>2</v>
      </c>
    </row>
    <row r="130" spans="1:11" x14ac:dyDescent="0.2">
      <c r="A130" s="7" t="s">
        <v>264</v>
      </c>
      <c r="B130" s="65">
        <v>5</v>
      </c>
      <c r="C130" s="34">
        <f>IF(B133=0, "-", B130/B133)</f>
        <v>0.29411764705882354</v>
      </c>
      <c r="D130" s="65">
        <v>1</v>
      </c>
      <c r="E130" s="9">
        <f>IF(D133=0, "-", D130/D133)</f>
        <v>0.14285714285714285</v>
      </c>
      <c r="F130" s="81">
        <v>16</v>
      </c>
      <c r="G130" s="34">
        <f>IF(F133=0, "-", F130/F133)</f>
        <v>0.45714285714285713</v>
      </c>
      <c r="H130" s="65">
        <v>5</v>
      </c>
      <c r="I130" s="9">
        <f>IF(H133=0, "-", H130/H133)</f>
        <v>0.29411764705882354</v>
      </c>
      <c r="J130" s="8">
        <f t="shared" si="10"/>
        <v>4</v>
      </c>
      <c r="K130" s="9">
        <f t="shared" si="11"/>
        <v>2.2000000000000002</v>
      </c>
    </row>
    <row r="131" spans="1:11" x14ac:dyDescent="0.2">
      <c r="A131" s="7" t="s">
        <v>265</v>
      </c>
      <c r="B131" s="65">
        <v>9</v>
      </c>
      <c r="C131" s="34">
        <f>IF(B133=0, "-", B131/B133)</f>
        <v>0.52941176470588236</v>
      </c>
      <c r="D131" s="65">
        <v>0</v>
      </c>
      <c r="E131" s="9">
        <f>IF(D133=0, "-", D131/D133)</f>
        <v>0</v>
      </c>
      <c r="F131" s="81">
        <v>11</v>
      </c>
      <c r="G131" s="34">
        <f>IF(F133=0, "-", F131/F133)</f>
        <v>0.31428571428571428</v>
      </c>
      <c r="H131" s="65">
        <v>0</v>
      </c>
      <c r="I131" s="9">
        <f>IF(H133=0, "-", H131/H133)</f>
        <v>0</v>
      </c>
      <c r="J131" s="8" t="str">
        <f t="shared" si="10"/>
        <v>-</v>
      </c>
      <c r="K131" s="9" t="str">
        <f t="shared" si="11"/>
        <v>-</v>
      </c>
    </row>
    <row r="132" spans="1:11" x14ac:dyDescent="0.2">
      <c r="A132" s="2"/>
      <c r="B132" s="68"/>
      <c r="C132" s="33"/>
      <c r="D132" s="68"/>
      <c r="E132" s="6"/>
      <c r="F132" s="82"/>
      <c r="G132" s="33"/>
      <c r="H132" s="68"/>
      <c r="I132" s="6"/>
      <c r="J132" s="5"/>
      <c r="K132" s="6"/>
    </row>
    <row r="133" spans="1:11" s="43" customFormat="1" x14ac:dyDescent="0.2">
      <c r="A133" s="162" t="s">
        <v>538</v>
      </c>
      <c r="B133" s="71">
        <f>SUM(B124:B132)</f>
        <v>17</v>
      </c>
      <c r="C133" s="40">
        <f>B133/6389</f>
        <v>2.6608232900297386E-3</v>
      </c>
      <c r="D133" s="71">
        <f>SUM(D124:D132)</f>
        <v>7</v>
      </c>
      <c r="E133" s="41">
        <f>D133/4991</f>
        <v>1.4025245441795231E-3</v>
      </c>
      <c r="F133" s="77">
        <f>SUM(F124:F132)</f>
        <v>35</v>
      </c>
      <c r="G133" s="42">
        <f>F133/17010</f>
        <v>2.05761316872428E-3</v>
      </c>
      <c r="H133" s="71">
        <f>SUM(H124:H132)</f>
        <v>17</v>
      </c>
      <c r="I133" s="41">
        <f>H133/14607</f>
        <v>1.1638255630861914E-3</v>
      </c>
      <c r="J133" s="37">
        <f>IF(D133=0, "-", IF((B133-D133)/D133&lt;10, (B133-D133)/D133, "&gt;999%"))</f>
        <v>1.4285714285714286</v>
      </c>
      <c r="K133" s="38">
        <f>IF(H133=0, "-", IF((F133-H133)/H133&lt;10, (F133-H133)/H133, "&gt;999%"))</f>
        <v>1.0588235294117647</v>
      </c>
    </row>
    <row r="134" spans="1:11" x14ac:dyDescent="0.2">
      <c r="B134" s="83"/>
      <c r="D134" s="83"/>
      <c r="F134" s="83"/>
      <c r="H134" s="83"/>
    </row>
    <row r="135" spans="1:11" s="43" customFormat="1" x14ac:dyDescent="0.2">
      <c r="A135" s="162" t="s">
        <v>537</v>
      </c>
      <c r="B135" s="71">
        <v>36</v>
      </c>
      <c r="C135" s="40">
        <f>B135/6389</f>
        <v>5.6346846141806231E-3</v>
      </c>
      <c r="D135" s="71">
        <v>29</v>
      </c>
      <c r="E135" s="41">
        <f>D135/4991</f>
        <v>5.8104588258865962E-3</v>
      </c>
      <c r="F135" s="77">
        <v>80</v>
      </c>
      <c r="G135" s="42">
        <f>F135/17010</f>
        <v>4.7031158142269254E-3</v>
      </c>
      <c r="H135" s="71">
        <v>101</v>
      </c>
      <c r="I135" s="41">
        <f>H135/14607</f>
        <v>6.9144930512767848E-3</v>
      </c>
      <c r="J135" s="37">
        <f>IF(D135=0, "-", IF((B135-D135)/D135&lt;10, (B135-D135)/D135, "&gt;999%"))</f>
        <v>0.2413793103448276</v>
      </c>
      <c r="K135" s="38">
        <f>IF(H135=0, "-", IF((F135-H135)/H135&lt;10, (F135-H135)/H135, "&gt;999%"))</f>
        <v>-0.20792079207920791</v>
      </c>
    </row>
    <row r="136" spans="1:11" x14ac:dyDescent="0.2">
      <c r="B136" s="83"/>
      <c r="D136" s="83"/>
      <c r="F136" s="83"/>
      <c r="H136" s="83"/>
    </row>
    <row r="137" spans="1:11" ht="15.75" x14ac:dyDescent="0.25">
      <c r="A137" s="164" t="s">
        <v>109</v>
      </c>
      <c r="B137" s="196" t="s">
        <v>1</v>
      </c>
      <c r="C137" s="200"/>
      <c r="D137" s="200"/>
      <c r="E137" s="197"/>
      <c r="F137" s="196" t="s">
        <v>14</v>
      </c>
      <c r="G137" s="200"/>
      <c r="H137" s="200"/>
      <c r="I137" s="197"/>
      <c r="J137" s="196" t="s">
        <v>15</v>
      </c>
      <c r="K137" s="197"/>
    </row>
    <row r="138" spans="1:11" x14ac:dyDescent="0.2">
      <c r="A138" s="22"/>
      <c r="B138" s="196">
        <f>VALUE(RIGHT($B$2, 4))</f>
        <v>2021</v>
      </c>
      <c r="C138" s="197"/>
      <c r="D138" s="196">
        <f>B138-1</f>
        <v>2020</v>
      </c>
      <c r="E138" s="204"/>
      <c r="F138" s="196">
        <f>B138</f>
        <v>2021</v>
      </c>
      <c r="G138" s="204"/>
      <c r="H138" s="196">
        <f>D138</f>
        <v>2020</v>
      </c>
      <c r="I138" s="204"/>
      <c r="J138" s="140" t="s">
        <v>4</v>
      </c>
      <c r="K138" s="141" t="s">
        <v>2</v>
      </c>
    </row>
    <row r="139" spans="1:11" x14ac:dyDescent="0.2">
      <c r="A139" s="163" t="s">
        <v>137</v>
      </c>
      <c r="B139" s="61" t="s">
        <v>12</v>
      </c>
      <c r="C139" s="62" t="s">
        <v>13</v>
      </c>
      <c r="D139" s="61" t="s">
        <v>12</v>
      </c>
      <c r="E139" s="63" t="s">
        <v>13</v>
      </c>
      <c r="F139" s="62" t="s">
        <v>12</v>
      </c>
      <c r="G139" s="62" t="s">
        <v>13</v>
      </c>
      <c r="H139" s="61" t="s">
        <v>12</v>
      </c>
      <c r="I139" s="63" t="s">
        <v>13</v>
      </c>
      <c r="J139" s="61"/>
      <c r="K139" s="63"/>
    </row>
    <row r="140" spans="1:11" x14ac:dyDescent="0.2">
      <c r="A140" s="7" t="s">
        <v>266</v>
      </c>
      <c r="B140" s="65">
        <v>2</v>
      </c>
      <c r="C140" s="34">
        <f>IF(B142=0, "-", B140/B142)</f>
        <v>1</v>
      </c>
      <c r="D140" s="65">
        <v>1</v>
      </c>
      <c r="E140" s="9">
        <f>IF(D142=0, "-", D140/D142)</f>
        <v>1</v>
      </c>
      <c r="F140" s="81">
        <v>6</v>
      </c>
      <c r="G140" s="34">
        <f>IF(F142=0, "-", F140/F142)</f>
        <v>1</v>
      </c>
      <c r="H140" s="65">
        <v>7</v>
      </c>
      <c r="I140" s="9">
        <f>IF(H142=0, "-", H140/H142)</f>
        <v>1</v>
      </c>
      <c r="J140" s="8">
        <f>IF(D140=0, "-", IF((B140-D140)/D140&lt;10, (B140-D140)/D140, "&gt;999%"))</f>
        <v>1</v>
      </c>
      <c r="K140" s="9">
        <f>IF(H140=0, "-", IF((F140-H140)/H140&lt;10, (F140-H140)/H140, "&gt;999%"))</f>
        <v>-0.14285714285714285</v>
      </c>
    </row>
    <row r="141" spans="1:11" x14ac:dyDescent="0.2">
      <c r="A141" s="2"/>
      <c r="B141" s="68"/>
      <c r="C141" s="33"/>
      <c r="D141" s="68"/>
      <c r="E141" s="6"/>
      <c r="F141" s="82"/>
      <c r="G141" s="33"/>
      <c r="H141" s="68"/>
      <c r="I141" s="6"/>
      <c r="J141" s="5"/>
      <c r="K141" s="6"/>
    </row>
    <row r="142" spans="1:11" s="43" customFormat="1" x14ac:dyDescent="0.2">
      <c r="A142" s="162" t="s">
        <v>536</v>
      </c>
      <c r="B142" s="71">
        <f>SUM(B140:B141)</f>
        <v>2</v>
      </c>
      <c r="C142" s="40">
        <f>B142/6389</f>
        <v>3.1303803412114571E-4</v>
      </c>
      <c r="D142" s="71">
        <f>SUM(D140:D141)</f>
        <v>1</v>
      </c>
      <c r="E142" s="41">
        <f>D142/4991</f>
        <v>2.0036064916850331E-4</v>
      </c>
      <c r="F142" s="77">
        <f>SUM(F140:F141)</f>
        <v>6</v>
      </c>
      <c r="G142" s="42">
        <f>F142/17010</f>
        <v>3.5273368606701942E-4</v>
      </c>
      <c r="H142" s="71">
        <f>SUM(H140:H141)</f>
        <v>7</v>
      </c>
      <c r="I142" s="41">
        <f>H142/14607</f>
        <v>4.7922229068254944E-4</v>
      </c>
      <c r="J142" s="37">
        <f>IF(D142=0, "-", IF((B142-D142)/D142&lt;10, (B142-D142)/D142, "&gt;999%"))</f>
        <v>1</v>
      </c>
      <c r="K142" s="38">
        <f>IF(H142=0, "-", IF((F142-H142)/H142&lt;10, (F142-H142)/H142, "&gt;999%"))</f>
        <v>-0.14285714285714285</v>
      </c>
    </row>
    <row r="143" spans="1:11" x14ac:dyDescent="0.2">
      <c r="B143" s="83"/>
      <c r="D143" s="83"/>
      <c r="F143" s="83"/>
      <c r="H143" s="83"/>
    </row>
    <row r="144" spans="1:11" x14ac:dyDescent="0.2">
      <c r="A144" s="163" t="s">
        <v>138</v>
      </c>
      <c r="B144" s="61" t="s">
        <v>12</v>
      </c>
      <c r="C144" s="62" t="s">
        <v>13</v>
      </c>
      <c r="D144" s="61" t="s">
        <v>12</v>
      </c>
      <c r="E144" s="63" t="s">
        <v>13</v>
      </c>
      <c r="F144" s="62" t="s">
        <v>12</v>
      </c>
      <c r="G144" s="62" t="s">
        <v>13</v>
      </c>
      <c r="H144" s="61" t="s">
        <v>12</v>
      </c>
      <c r="I144" s="63" t="s">
        <v>13</v>
      </c>
      <c r="J144" s="61"/>
      <c r="K144" s="63"/>
    </row>
    <row r="145" spans="1:11" x14ac:dyDescent="0.2">
      <c r="A145" s="7" t="s">
        <v>267</v>
      </c>
      <c r="B145" s="65">
        <v>1</v>
      </c>
      <c r="C145" s="34">
        <f>IF(B151=0, "-", B145/B151)</f>
        <v>0.33333333333333331</v>
      </c>
      <c r="D145" s="65">
        <v>0</v>
      </c>
      <c r="E145" s="9" t="str">
        <f>IF(D151=0, "-", D145/D151)</f>
        <v>-</v>
      </c>
      <c r="F145" s="81">
        <v>1</v>
      </c>
      <c r="G145" s="34">
        <f>IF(F151=0, "-", F145/F151)</f>
        <v>0.2</v>
      </c>
      <c r="H145" s="65">
        <v>0</v>
      </c>
      <c r="I145" s="9">
        <f>IF(H151=0, "-", H145/H151)</f>
        <v>0</v>
      </c>
      <c r="J145" s="8" t="str">
        <f>IF(D145=0, "-", IF((B145-D145)/D145&lt;10, (B145-D145)/D145, "&gt;999%"))</f>
        <v>-</v>
      </c>
      <c r="K145" s="9" t="str">
        <f>IF(H145=0, "-", IF((F145-H145)/H145&lt;10, (F145-H145)/H145, "&gt;999%"))</f>
        <v>-</v>
      </c>
    </row>
    <row r="146" spans="1:11" x14ac:dyDescent="0.2">
      <c r="A146" s="7" t="s">
        <v>268</v>
      </c>
      <c r="B146" s="65">
        <v>0</v>
      </c>
      <c r="C146" s="34">
        <f>IF(B151=0, "-", B146/B151)</f>
        <v>0</v>
      </c>
      <c r="D146" s="65">
        <v>0</v>
      </c>
      <c r="E146" s="9" t="str">
        <f>IF(D151=0, "-", D146/D151)</f>
        <v>-</v>
      </c>
      <c r="F146" s="81">
        <v>0</v>
      </c>
      <c r="G146" s="34">
        <f>IF(F151=0, "-", F146/F151)</f>
        <v>0</v>
      </c>
      <c r="H146" s="65">
        <v>2</v>
      </c>
      <c r="I146" s="9">
        <f>IF(H151=0, "-", H146/H151)</f>
        <v>1</v>
      </c>
      <c r="J146" s="8" t="str">
        <f>IF(D146=0, "-", IF((B146-D146)/D146&lt;10, (B146-D146)/D146, "&gt;999%"))</f>
        <v>-</v>
      </c>
      <c r="K146" s="9">
        <f>IF(H146=0, "-", IF((F146-H146)/H146&lt;10, (F146-H146)/H146, "&gt;999%"))</f>
        <v>-1</v>
      </c>
    </row>
    <row r="147" spans="1:11" x14ac:dyDescent="0.2">
      <c r="A147" s="7" t="s">
        <v>269</v>
      </c>
      <c r="B147" s="65">
        <v>0</v>
      </c>
      <c r="C147" s="34">
        <f>IF(B151=0, "-", B147/B151)</f>
        <v>0</v>
      </c>
      <c r="D147" s="65">
        <v>0</v>
      </c>
      <c r="E147" s="9" t="str">
        <f>IF(D151=0, "-", D147/D151)</f>
        <v>-</v>
      </c>
      <c r="F147" s="81">
        <v>1</v>
      </c>
      <c r="G147" s="34">
        <f>IF(F151=0, "-", F147/F151)</f>
        <v>0.2</v>
      </c>
      <c r="H147" s="65">
        <v>0</v>
      </c>
      <c r="I147" s="9">
        <f>IF(H151=0, "-", H147/H151)</f>
        <v>0</v>
      </c>
      <c r="J147" s="8" t="str">
        <f>IF(D147=0, "-", IF((B147-D147)/D147&lt;10, (B147-D147)/D147, "&gt;999%"))</f>
        <v>-</v>
      </c>
      <c r="K147" s="9" t="str">
        <f>IF(H147=0, "-", IF((F147-H147)/H147&lt;10, (F147-H147)/H147, "&gt;999%"))</f>
        <v>-</v>
      </c>
    </row>
    <row r="148" spans="1:11" x14ac:dyDescent="0.2">
      <c r="A148" s="7" t="s">
        <v>270</v>
      </c>
      <c r="B148" s="65">
        <v>2</v>
      </c>
      <c r="C148" s="34">
        <f>IF(B151=0, "-", B148/B151)</f>
        <v>0.66666666666666663</v>
      </c>
      <c r="D148" s="65">
        <v>0</v>
      </c>
      <c r="E148" s="9" t="str">
        <f>IF(D151=0, "-", D148/D151)</f>
        <v>-</v>
      </c>
      <c r="F148" s="81">
        <v>2</v>
      </c>
      <c r="G148" s="34">
        <f>IF(F151=0, "-", F148/F151)</f>
        <v>0.4</v>
      </c>
      <c r="H148" s="65">
        <v>0</v>
      </c>
      <c r="I148" s="9">
        <f>IF(H151=0, "-", H148/H151)</f>
        <v>0</v>
      </c>
      <c r="J148" s="8" t="str">
        <f>IF(D148=0, "-", IF((B148-D148)/D148&lt;10, (B148-D148)/D148, "&gt;999%"))</f>
        <v>-</v>
      </c>
      <c r="K148" s="9" t="str">
        <f>IF(H148=0, "-", IF((F148-H148)/H148&lt;10, (F148-H148)/H148, "&gt;999%"))</f>
        <v>-</v>
      </c>
    </row>
    <row r="149" spans="1:11" x14ac:dyDescent="0.2">
      <c r="A149" s="7" t="s">
        <v>271</v>
      </c>
      <c r="B149" s="65">
        <v>0</v>
      </c>
      <c r="C149" s="34">
        <f>IF(B151=0, "-", B149/B151)</f>
        <v>0</v>
      </c>
      <c r="D149" s="65">
        <v>0</v>
      </c>
      <c r="E149" s="9" t="str">
        <f>IF(D151=0, "-", D149/D151)</f>
        <v>-</v>
      </c>
      <c r="F149" s="81">
        <v>1</v>
      </c>
      <c r="G149" s="34">
        <f>IF(F151=0, "-", F149/F151)</f>
        <v>0.2</v>
      </c>
      <c r="H149" s="65">
        <v>0</v>
      </c>
      <c r="I149" s="9">
        <f>IF(H151=0, "-", H149/H151)</f>
        <v>0</v>
      </c>
      <c r="J149" s="8" t="str">
        <f>IF(D149=0, "-", IF((B149-D149)/D149&lt;10, (B149-D149)/D149, "&gt;999%"))</f>
        <v>-</v>
      </c>
      <c r="K149" s="9" t="str">
        <f>IF(H149=0, "-", IF((F149-H149)/H149&lt;10, (F149-H149)/H149, "&gt;999%"))</f>
        <v>-</v>
      </c>
    </row>
    <row r="150" spans="1:11" x14ac:dyDescent="0.2">
      <c r="A150" s="2"/>
      <c r="B150" s="68"/>
      <c r="C150" s="33"/>
      <c r="D150" s="68"/>
      <c r="E150" s="6"/>
      <c r="F150" s="82"/>
      <c r="G150" s="33"/>
      <c r="H150" s="68"/>
      <c r="I150" s="6"/>
      <c r="J150" s="5"/>
      <c r="K150" s="6"/>
    </row>
    <row r="151" spans="1:11" s="43" customFormat="1" x14ac:dyDescent="0.2">
      <c r="A151" s="162" t="s">
        <v>535</v>
      </c>
      <c r="B151" s="71">
        <f>SUM(B145:B150)</f>
        <v>3</v>
      </c>
      <c r="C151" s="40">
        <f>B151/6389</f>
        <v>4.6955705118171859E-4</v>
      </c>
      <c r="D151" s="71">
        <f>SUM(D145:D150)</f>
        <v>0</v>
      </c>
      <c r="E151" s="41">
        <f>D151/4991</f>
        <v>0</v>
      </c>
      <c r="F151" s="77">
        <f>SUM(F145:F150)</f>
        <v>5</v>
      </c>
      <c r="G151" s="42">
        <f>F151/17010</f>
        <v>2.9394473838918284E-4</v>
      </c>
      <c r="H151" s="71">
        <f>SUM(H145:H150)</f>
        <v>2</v>
      </c>
      <c r="I151" s="41">
        <f>H151/14607</f>
        <v>1.3692065448072841E-4</v>
      </c>
      <c r="J151" s="37" t="str">
        <f>IF(D151=0, "-", IF((B151-D151)/D151&lt;10, (B151-D151)/D151, "&gt;999%"))</f>
        <v>-</v>
      </c>
      <c r="K151" s="38">
        <f>IF(H151=0, "-", IF((F151-H151)/H151&lt;10, (F151-H151)/H151, "&gt;999%"))</f>
        <v>1.5</v>
      </c>
    </row>
    <row r="152" spans="1:11" x14ac:dyDescent="0.2">
      <c r="B152" s="83"/>
      <c r="D152" s="83"/>
      <c r="F152" s="83"/>
      <c r="H152" s="83"/>
    </row>
    <row r="153" spans="1:11" s="43" customFormat="1" x14ac:dyDescent="0.2">
      <c r="A153" s="162" t="s">
        <v>534</v>
      </c>
      <c r="B153" s="71">
        <v>5</v>
      </c>
      <c r="C153" s="40">
        <f>B153/6389</f>
        <v>7.8259508530286435E-4</v>
      </c>
      <c r="D153" s="71">
        <v>1</v>
      </c>
      <c r="E153" s="41">
        <f>D153/4991</f>
        <v>2.0036064916850331E-4</v>
      </c>
      <c r="F153" s="77">
        <v>11</v>
      </c>
      <c r="G153" s="42">
        <f>F153/17010</f>
        <v>6.4667842445620221E-4</v>
      </c>
      <c r="H153" s="71">
        <v>9</v>
      </c>
      <c r="I153" s="41">
        <f>H153/14607</f>
        <v>6.1614294516327791E-4</v>
      </c>
      <c r="J153" s="37">
        <f>IF(D153=0, "-", IF((B153-D153)/D153&lt;10, (B153-D153)/D153, "&gt;999%"))</f>
        <v>4</v>
      </c>
      <c r="K153" s="38">
        <f>IF(H153=0, "-", IF((F153-H153)/H153&lt;10, (F153-H153)/H153, "&gt;999%"))</f>
        <v>0.22222222222222221</v>
      </c>
    </row>
    <row r="154" spans="1:11" x14ac:dyDescent="0.2">
      <c r="B154" s="83"/>
      <c r="D154" s="83"/>
      <c r="F154" s="83"/>
      <c r="H154" s="83"/>
    </row>
    <row r="155" spans="1:11" ht="15.75" x14ac:dyDescent="0.25">
      <c r="A155" s="164" t="s">
        <v>110</v>
      </c>
      <c r="B155" s="196" t="s">
        <v>1</v>
      </c>
      <c r="C155" s="200"/>
      <c r="D155" s="200"/>
      <c r="E155" s="197"/>
      <c r="F155" s="196" t="s">
        <v>14</v>
      </c>
      <c r="G155" s="200"/>
      <c r="H155" s="200"/>
      <c r="I155" s="197"/>
      <c r="J155" s="196" t="s">
        <v>15</v>
      </c>
      <c r="K155" s="197"/>
    </row>
    <row r="156" spans="1:11" x14ac:dyDescent="0.2">
      <c r="A156" s="22"/>
      <c r="B156" s="196">
        <f>VALUE(RIGHT($B$2, 4))</f>
        <v>2021</v>
      </c>
      <c r="C156" s="197"/>
      <c r="D156" s="196">
        <f>B156-1</f>
        <v>2020</v>
      </c>
      <c r="E156" s="204"/>
      <c r="F156" s="196">
        <f>B156</f>
        <v>2021</v>
      </c>
      <c r="G156" s="204"/>
      <c r="H156" s="196">
        <f>D156</f>
        <v>2020</v>
      </c>
      <c r="I156" s="204"/>
      <c r="J156" s="140" t="s">
        <v>4</v>
      </c>
      <c r="K156" s="141" t="s">
        <v>2</v>
      </c>
    </row>
    <row r="157" spans="1:11" x14ac:dyDescent="0.2">
      <c r="A157" s="163" t="s">
        <v>139</v>
      </c>
      <c r="B157" s="61" t="s">
        <v>12</v>
      </c>
      <c r="C157" s="62" t="s">
        <v>13</v>
      </c>
      <c r="D157" s="61" t="s">
        <v>12</v>
      </c>
      <c r="E157" s="63" t="s">
        <v>13</v>
      </c>
      <c r="F157" s="62" t="s">
        <v>12</v>
      </c>
      <c r="G157" s="62" t="s">
        <v>13</v>
      </c>
      <c r="H157" s="61" t="s">
        <v>12</v>
      </c>
      <c r="I157" s="63" t="s">
        <v>13</v>
      </c>
      <c r="J157" s="61"/>
      <c r="K157" s="63"/>
    </row>
    <row r="158" spans="1:11" x14ac:dyDescent="0.2">
      <c r="A158" s="7" t="s">
        <v>272</v>
      </c>
      <c r="B158" s="65">
        <v>7</v>
      </c>
      <c r="C158" s="34">
        <f>IF(B167=0, "-", B158/B167)</f>
        <v>0.13207547169811321</v>
      </c>
      <c r="D158" s="65">
        <v>2</v>
      </c>
      <c r="E158" s="9">
        <f>IF(D167=0, "-", D158/D167)</f>
        <v>6.6666666666666666E-2</v>
      </c>
      <c r="F158" s="81">
        <v>15</v>
      </c>
      <c r="G158" s="34">
        <f>IF(F167=0, "-", F158/F167)</f>
        <v>0.1048951048951049</v>
      </c>
      <c r="H158" s="65">
        <v>11</v>
      </c>
      <c r="I158" s="9">
        <f>IF(H167=0, "-", H158/H167)</f>
        <v>0.11702127659574468</v>
      </c>
      <c r="J158" s="8">
        <f t="shared" ref="J158:J165" si="12">IF(D158=0, "-", IF((B158-D158)/D158&lt;10, (B158-D158)/D158, "&gt;999%"))</f>
        <v>2.5</v>
      </c>
      <c r="K158" s="9">
        <f t="shared" ref="K158:K165" si="13">IF(H158=0, "-", IF((F158-H158)/H158&lt;10, (F158-H158)/H158, "&gt;999%"))</f>
        <v>0.36363636363636365</v>
      </c>
    </row>
    <row r="159" spans="1:11" x14ac:dyDescent="0.2">
      <c r="A159" s="7" t="s">
        <v>273</v>
      </c>
      <c r="B159" s="65">
        <v>6</v>
      </c>
      <c r="C159" s="34">
        <f>IF(B167=0, "-", B159/B167)</f>
        <v>0.11320754716981132</v>
      </c>
      <c r="D159" s="65">
        <v>4</v>
      </c>
      <c r="E159" s="9">
        <f>IF(D167=0, "-", D159/D167)</f>
        <v>0.13333333333333333</v>
      </c>
      <c r="F159" s="81">
        <v>14</v>
      </c>
      <c r="G159" s="34">
        <f>IF(F167=0, "-", F159/F167)</f>
        <v>9.7902097902097904E-2</v>
      </c>
      <c r="H159" s="65">
        <v>8</v>
      </c>
      <c r="I159" s="9">
        <f>IF(H167=0, "-", H159/H167)</f>
        <v>8.5106382978723402E-2</v>
      </c>
      <c r="J159" s="8">
        <f t="shared" si="12"/>
        <v>0.5</v>
      </c>
      <c r="K159" s="9">
        <f t="shared" si="13"/>
        <v>0.75</v>
      </c>
    </row>
    <row r="160" spans="1:11" x14ac:dyDescent="0.2">
      <c r="A160" s="7" t="s">
        <v>274</v>
      </c>
      <c r="B160" s="65">
        <v>32</v>
      </c>
      <c r="C160" s="34">
        <f>IF(B167=0, "-", B160/B167)</f>
        <v>0.60377358490566035</v>
      </c>
      <c r="D160" s="65">
        <v>19</v>
      </c>
      <c r="E160" s="9">
        <f>IF(D167=0, "-", D160/D167)</f>
        <v>0.6333333333333333</v>
      </c>
      <c r="F160" s="81">
        <v>93</v>
      </c>
      <c r="G160" s="34">
        <f>IF(F167=0, "-", F160/F167)</f>
        <v>0.65034965034965031</v>
      </c>
      <c r="H160" s="65">
        <v>57</v>
      </c>
      <c r="I160" s="9">
        <f>IF(H167=0, "-", H160/H167)</f>
        <v>0.6063829787234043</v>
      </c>
      <c r="J160" s="8">
        <f t="shared" si="12"/>
        <v>0.68421052631578949</v>
      </c>
      <c r="K160" s="9">
        <f t="shared" si="13"/>
        <v>0.63157894736842102</v>
      </c>
    </row>
    <row r="161" spans="1:11" x14ac:dyDescent="0.2">
      <c r="A161" s="7" t="s">
        <v>275</v>
      </c>
      <c r="B161" s="65">
        <v>1</v>
      </c>
      <c r="C161" s="34">
        <f>IF(B167=0, "-", B161/B167)</f>
        <v>1.8867924528301886E-2</v>
      </c>
      <c r="D161" s="65">
        <v>1</v>
      </c>
      <c r="E161" s="9">
        <f>IF(D167=0, "-", D161/D167)</f>
        <v>3.3333333333333333E-2</v>
      </c>
      <c r="F161" s="81">
        <v>8</v>
      </c>
      <c r="G161" s="34">
        <f>IF(F167=0, "-", F161/F167)</f>
        <v>5.5944055944055944E-2</v>
      </c>
      <c r="H161" s="65">
        <v>3</v>
      </c>
      <c r="I161" s="9">
        <f>IF(H167=0, "-", H161/H167)</f>
        <v>3.1914893617021274E-2</v>
      </c>
      <c r="J161" s="8">
        <f t="shared" si="12"/>
        <v>0</v>
      </c>
      <c r="K161" s="9">
        <f t="shared" si="13"/>
        <v>1.6666666666666667</v>
      </c>
    </row>
    <row r="162" spans="1:11" x14ac:dyDescent="0.2">
      <c r="A162" s="7" t="s">
        <v>276</v>
      </c>
      <c r="B162" s="65">
        <v>0</v>
      </c>
      <c r="C162" s="34">
        <f>IF(B167=0, "-", B162/B167)</f>
        <v>0</v>
      </c>
      <c r="D162" s="65">
        <v>4</v>
      </c>
      <c r="E162" s="9">
        <f>IF(D167=0, "-", D162/D167)</f>
        <v>0.13333333333333333</v>
      </c>
      <c r="F162" s="81">
        <v>0</v>
      </c>
      <c r="G162" s="34">
        <f>IF(F167=0, "-", F162/F167)</f>
        <v>0</v>
      </c>
      <c r="H162" s="65">
        <v>8</v>
      </c>
      <c r="I162" s="9">
        <f>IF(H167=0, "-", H162/H167)</f>
        <v>8.5106382978723402E-2</v>
      </c>
      <c r="J162" s="8">
        <f t="shared" si="12"/>
        <v>-1</v>
      </c>
      <c r="K162" s="9">
        <f t="shared" si="13"/>
        <v>-1</v>
      </c>
    </row>
    <row r="163" spans="1:11" x14ac:dyDescent="0.2">
      <c r="A163" s="7" t="s">
        <v>277</v>
      </c>
      <c r="B163" s="65">
        <v>2</v>
      </c>
      <c r="C163" s="34">
        <f>IF(B167=0, "-", B163/B167)</f>
        <v>3.7735849056603772E-2</v>
      </c>
      <c r="D163" s="65">
        <v>0</v>
      </c>
      <c r="E163" s="9">
        <f>IF(D167=0, "-", D163/D167)</f>
        <v>0</v>
      </c>
      <c r="F163" s="81">
        <v>5</v>
      </c>
      <c r="G163" s="34">
        <f>IF(F167=0, "-", F163/F167)</f>
        <v>3.4965034965034968E-2</v>
      </c>
      <c r="H163" s="65">
        <v>4</v>
      </c>
      <c r="I163" s="9">
        <f>IF(H167=0, "-", H163/H167)</f>
        <v>4.2553191489361701E-2</v>
      </c>
      <c r="J163" s="8" t="str">
        <f t="shared" si="12"/>
        <v>-</v>
      </c>
      <c r="K163" s="9">
        <f t="shared" si="13"/>
        <v>0.25</v>
      </c>
    </row>
    <row r="164" spans="1:11" x14ac:dyDescent="0.2">
      <c r="A164" s="7" t="s">
        <v>278</v>
      </c>
      <c r="B164" s="65">
        <v>1</v>
      </c>
      <c r="C164" s="34">
        <f>IF(B167=0, "-", B164/B167)</f>
        <v>1.8867924528301886E-2</v>
      </c>
      <c r="D164" s="65">
        <v>0</v>
      </c>
      <c r="E164" s="9">
        <f>IF(D167=0, "-", D164/D167)</f>
        <v>0</v>
      </c>
      <c r="F164" s="81">
        <v>1</v>
      </c>
      <c r="G164" s="34">
        <f>IF(F167=0, "-", F164/F167)</f>
        <v>6.993006993006993E-3</v>
      </c>
      <c r="H164" s="65">
        <v>0</v>
      </c>
      <c r="I164" s="9">
        <f>IF(H167=0, "-", H164/H167)</f>
        <v>0</v>
      </c>
      <c r="J164" s="8" t="str">
        <f t="shared" si="12"/>
        <v>-</v>
      </c>
      <c r="K164" s="9" t="str">
        <f t="shared" si="13"/>
        <v>-</v>
      </c>
    </row>
    <row r="165" spans="1:11" x14ac:dyDescent="0.2">
      <c r="A165" s="7" t="s">
        <v>279</v>
      </c>
      <c r="B165" s="65">
        <v>4</v>
      </c>
      <c r="C165" s="34">
        <f>IF(B167=0, "-", B165/B167)</f>
        <v>7.5471698113207544E-2</v>
      </c>
      <c r="D165" s="65">
        <v>0</v>
      </c>
      <c r="E165" s="9">
        <f>IF(D167=0, "-", D165/D167)</f>
        <v>0</v>
      </c>
      <c r="F165" s="81">
        <v>7</v>
      </c>
      <c r="G165" s="34">
        <f>IF(F167=0, "-", F165/F167)</f>
        <v>4.8951048951048952E-2</v>
      </c>
      <c r="H165" s="65">
        <v>3</v>
      </c>
      <c r="I165" s="9">
        <f>IF(H167=0, "-", H165/H167)</f>
        <v>3.1914893617021274E-2</v>
      </c>
      <c r="J165" s="8" t="str">
        <f t="shared" si="12"/>
        <v>-</v>
      </c>
      <c r="K165" s="9">
        <f t="shared" si="13"/>
        <v>1.3333333333333333</v>
      </c>
    </row>
    <row r="166" spans="1:11" x14ac:dyDescent="0.2">
      <c r="A166" s="2"/>
      <c r="B166" s="68"/>
      <c r="C166" s="33"/>
      <c r="D166" s="68"/>
      <c r="E166" s="6"/>
      <c r="F166" s="82"/>
      <c r="G166" s="33"/>
      <c r="H166" s="68"/>
      <c r="I166" s="6"/>
      <c r="J166" s="5"/>
      <c r="K166" s="6"/>
    </row>
    <row r="167" spans="1:11" s="43" customFormat="1" x14ac:dyDescent="0.2">
      <c r="A167" s="162" t="s">
        <v>533</v>
      </c>
      <c r="B167" s="71">
        <f>SUM(B158:B166)</f>
        <v>53</v>
      </c>
      <c r="C167" s="40">
        <f>B167/6389</f>
        <v>8.2955079042103617E-3</v>
      </c>
      <c r="D167" s="71">
        <f>SUM(D158:D166)</f>
        <v>30</v>
      </c>
      <c r="E167" s="41">
        <f>D167/4991</f>
        <v>6.0108194750550991E-3</v>
      </c>
      <c r="F167" s="77">
        <f>SUM(F158:F166)</f>
        <v>143</v>
      </c>
      <c r="G167" s="42">
        <f>F167/17010</f>
        <v>8.4068195179306283E-3</v>
      </c>
      <c r="H167" s="71">
        <f>SUM(H158:H166)</f>
        <v>94</v>
      </c>
      <c r="I167" s="41">
        <f>H167/14607</f>
        <v>6.4352707605942359E-3</v>
      </c>
      <c r="J167" s="37">
        <f>IF(D167=0, "-", IF((B167-D167)/D167&lt;10, (B167-D167)/D167, "&gt;999%"))</f>
        <v>0.76666666666666672</v>
      </c>
      <c r="K167" s="38">
        <f>IF(H167=0, "-", IF((F167-H167)/H167&lt;10, (F167-H167)/H167, "&gt;999%"))</f>
        <v>0.52127659574468088</v>
      </c>
    </row>
    <row r="168" spans="1:11" x14ac:dyDescent="0.2">
      <c r="B168" s="83"/>
      <c r="D168" s="83"/>
      <c r="F168" s="83"/>
      <c r="H168" s="83"/>
    </row>
    <row r="169" spans="1:11" x14ac:dyDescent="0.2">
      <c r="A169" s="163" t="s">
        <v>140</v>
      </c>
      <c r="B169" s="61" t="s">
        <v>12</v>
      </c>
      <c r="C169" s="62" t="s">
        <v>13</v>
      </c>
      <c r="D169" s="61" t="s">
        <v>12</v>
      </c>
      <c r="E169" s="63" t="s">
        <v>13</v>
      </c>
      <c r="F169" s="62" t="s">
        <v>12</v>
      </c>
      <c r="G169" s="62" t="s">
        <v>13</v>
      </c>
      <c r="H169" s="61" t="s">
        <v>12</v>
      </c>
      <c r="I169" s="63" t="s">
        <v>13</v>
      </c>
      <c r="J169" s="61"/>
      <c r="K169" s="63"/>
    </row>
    <row r="170" spans="1:11" x14ac:dyDescent="0.2">
      <c r="A170" s="7" t="s">
        <v>280</v>
      </c>
      <c r="B170" s="65">
        <v>0</v>
      </c>
      <c r="C170" s="34">
        <f>IF(B175=0, "-", B170/B175)</f>
        <v>0</v>
      </c>
      <c r="D170" s="65">
        <v>0</v>
      </c>
      <c r="E170" s="9">
        <f>IF(D175=0, "-", D170/D175)</f>
        <v>0</v>
      </c>
      <c r="F170" s="81">
        <v>1</v>
      </c>
      <c r="G170" s="34">
        <f>IF(F175=0, "-", F170/F175)</f>
        <v>0.1111111111111111</v>
      </c>
      <c r="H170" s="65">
        <v>1</v>
      </c>
      <c r="I170" s="9">
        <f>IF(H175=0, "-", H170/H175)</f>
        <v>0.1</v>
      </c>
      <c r="J170" s="8" t="str">
        <f>IF(D170=0, "-", IF((B170-D170)/D170&lt;10, (B170-D170)/D170, "&gt;999%"))</f>
        <v>-</v>
      </c>
      <c r="K170" s="9">
        <f>IF(H170=0, "-", IF((F170-H170)/H170&lt;10, (F170-H170)/H170, "&gt;999%"))</f>
        <v>0</v>
      </c>
    </row>
    <row r="171" spans="1:11" x14ac:dyDescent="0.2">
      <c r="A171" s="7" t="s">
        <v>281</v>
      </c>
      <c r="B171" s="65">
        <v>0</v>
      </c>
      <c r="C171" s="34">
        <f>IF(B175=0, "-", B171/B175)</f>
        <v>0</v>
      </c>
      <c r="D171" s="65">
        <v>1</v>
      </c>
      <c r="E171" s="9">
        <f>IF(D175=0, "-", D171/D175)</f>
        <v>0.33333333333333331</v>
      </c>
      <c r="F171" s="81">
        <v>0</v>
      </c>
      <c r="G171" s="34">
        <f>IF(F175=0, "-", F171/F175)</f>
        <v>0</v>
      </c>
      <c r="H171" s="65">
        <v>2</v>
      </c>
      <c r="I171" s="9">
        <f>IF(H175=0, "-", H171/H175)</f>
        <v>0.2</v>
      </c>
      <c r="J171" s="8">
        <f>IF(D171=0, "-", IF((B171-D171)/D171&lt;10, (B171-D171)/D171, "&gt;999%"))</f>
        <v>-1</v>
      </c>
      <c r="K171" s="9">
        <f>IF(H171=0, "-", IF((F171-H171)/H171&lt;10, (F171-H171)/H171, "&gt;999%"))</f>
        <v>-1</v>
      </c>
    </row>
    <row r="172" spans="1:11" x14ac:dyDescent="0.2">
      <c r="A172" s="7" t="s">
        <v>282</v>
      </c>
      <c r="B172" s="65">
        <v>3</v>
      </c>
      <c r="C172" s="34">
        <f>IF(B175=0, "-", B172/B175)</f>
        <v>1</v>
      </c>
      <c r="D172" s="65">
        <v>2</v>
      </c>
      <c r="E172" s="9">
        <f>IF(D175=0, "-", D172/D175)</f>
        <v>0.66666666666666663</v>
      </c>
      <c r="F172" s="81">
        <v>5</v>
      </c>
      <c r="G172" s="34">
        <f>IF(F175=0, "-", F172/F175)</f>
        <v>0.55555555555555558</v>
      </c>
      <c r="H172" s="65">
        <v>7</v>
      </c>
      <c r="I172" s="9">
        <f>IF(H175=0, "-", H172/H175)</f>
        <v>0.7</v>
      </c>
      <c r="J172" s="8">
        <f>IF(D172=0, "-", IF((B172-D172)/D172&lt;10, (B172-D172)/D172, "&gt;999%"))</f>
        <v>0.5</v>
      </c>
      <c r="K172" s="9">
        <f>IF(H172=0, "-", IF((F172-H172)/H172&lt;10, (F172-H172)/H172, "&gt;999%"))</f>
        <v>-0.2857142857142857</v>
      </c>
    </row>
    <row r="173" spans="1:11" x14ac:dyDescent="0.2">
      <c r="A173" s="7" t="s">
        <v>283</v>
      </c>
      <c r="B173" s="65">
        <v>0</v>
      </c>
      <c r="C173" s="34">
        <f>IF(B175=0, "-", B173/B175)</f>
        <v>0</v>
      </c>
      <c r="D173" s="65">
        <v>0</v>
      </c>
      <c r="E173" s="9">
        <f>IF(D175=0, "-", D173/D175)</f>
        <v>0</v>
      </c>
      <c r="F173" s="81">
        <v>3</v>
      </c>
      <c r="G173" s="34">
        <f>IF(F175=0, "-", F173/F175)</f>
        <v>0.33333333333333331</v>
      </c>
      <c r="H173" s="65">
        <v>0</v>
      </c>
      <c r="I173" s="9">
        <f>IF(H175=0, "-", H173/H175)</f>
        <v>0</v>
      </c>
      <c r="J173" s="8" t="str">
        <f>IF(D173=0, "-", IF((B173-D173)/D173&lt;10, (B173-D173)/D173, "&gt;999%"))</f>
        <v>-</v>
      </c>
      <c r="K173" s="9" t="str">
        <f>IF(H173=0, "-", IF((F173-H173)/H173&lt;10, (F173-H173)/H173, "&gt;999%"))</f>
        <v>-</v>
      </c>
    </row>
    <row r="174" spans="1:11" x14ac:dyDescent="0.2">
      <c r="A174" s="2"/>
      <c r="B174" s="68"/>
      <c r="C174" s="33"/>
      <c r="D174" s="68"/>
      <c r="E174" s="6"/>
      <c r="F174" s="82"/>
      <c r="G174" s="33"/>
      <c r="H174" s="68"/>
      <c r="I174" s="6"/>
      <c r="J174" s="5"/>
      <c r="K174" s="6"/>
    </row>
    <row r="175" spans="1:11" s="43" customFormat="1" x14ac:dyDescent="0.2">
      <c r="A175" s="162" t="s">
        <v>532</v>
      </c>
      <c r="B175" s="71">
        <f>SUM(B170:B174)</f>
        <v>3</v>
      </c>
      <c r="C175" s="40">
        <f>B175/6389</f>
        <v>4.6955705118171859E-4</v>
      </c>
      <c r="D175" s="71">
        <f>SUM(D170:D174)</f>
        <v>3</v>
      </c>
      <c r="E175" s="41">
        <f>D175/4991</f>
        <v>6.0108194750550987E-4</v>
      </c>
      <c r="F175" s="77">
        <f>SUM(F170:F174)</f>
        <v>9</v>
      </c>
      <c r="G175" s="42">
        <f>F175/17010</f>
        <v>5.2910052910052914E-4</v>
      </c>
      <c r="H175" s="71">
        <f>SUM(H170:H174)</f>
        <v>10</v>
      </c>
      <c r="I175" s="41">
        <f>H175/14607</f>
        <v>6.8460327240364206E-4</v>
      </c>
      <c r="J175" s="37">
        <f>IF(D175=0, "-", IF((B175-D175)/D175&lt;10, (B175-D175)/D175, "&gt;999%"))</f>
        <v>0</v>
      </c>
      <c r="K175" s="38">
        <f>IF(H175=0, "-", IF((F175-H175)/H175&lt;10, (F175-H175)/H175, "&gt;999%"))</f>
        <v>-0.1</v>
      </c>
    </row>
    <row r="176" spans="1:11" x14ac:dyDescent="0.2">
      <c r="B176" s="83"/>
      <c r="D176" s="83"/>
      <c r="F176" s="83"/>
      <c r="H176" s="83"/>
    </row>
    <row r="177" spans="1:11" s="43" customFormat="1" x14ac:dyDescent="0.2">
      <c r="A177" s="162" t="s">
        <v>531</v>
      </c>
      <c r="B177" s="71">
        <v>56</v>
      </c>
      <c r="C177" s="40">
        <f>B177/6389</f>
        <v>8.7650649553920809E-3</v>
      </c>
      <c r="D177" s="71">
        <v>33</v>
      </c>
      <c r="E177" s="41">
        <f>D177/4991</f>
        <v>6.6119014225606088E-3</v>
      </c>
      <c r="F177" s="77">
        <v>152</v>
      </c>
      <c r="G177" s="42">
        <f>F177/17010</f>
        <v>8.9359200470311585E-3</v>
      </c>
      <c r="H177" s="71">
        <v>104</v>
      </c>
      <c r="I177" s="41">
        <f>H177/14607</f>
        <v>7.1198740329978779E-3</v>
      </c>
      <c r="J177" s="37">
        <f>IF(D177=0, "-", IF((B177-D177)/D177&lt;10, (B177-D177)/D177, "&gt;999%"))</f>
        <v>0.69696969696969702</v>
      </c>
      <c r="K177" s="38">
        <f>IF(H177=0, "-", IF((F177-H177)/H177&lt;10, (F177-H177)/H177, "&gt;999%"))</f>
        <v>0.46153846153846156</v>
      </c>
    </row>
    <row r="178" spans="1:11" x14ac:dyDescent="0.2">
      <c r="B178" s="83"/>
      <c r="D178" s="83"/>
      <c r="F178" s="83"/>
      <c r="H178" s="83"/>
    </row>
    <row r="179" spans="1:11" ht="15.75" x14ac:dyDescent="0.25">
      <c r="A179" s="164" t="s">
        <v>111</v>
      </c>
      <c r="B179" s="196" t="s">
        <v>1</v>
      </c>
      <c r="C179" s="200"/>
      <c r="D179" s="200"/>
      <c r="E179" s="197"/>
      <c r="F179" s="196" t="s">
        <v>14</v>
      </c>
      <c r="G179" s="200"/>
      <c r="H179" s="200"/>
      <c r="I179" s="197"/>
      <c r="J179" s="196" t="s">
        <v>15</v>
      </c>
      <c r="K179" s="197"/>
    </row>
    <row r="180" spans="1:11" x14ac:dyDescent="0.2">
      <c r="A180" s="22"/>
      <c r="B180" s="196">
        <f>VALUE(RIGHT($B$2, 4))</f>
        <v>2021</v>
      </c>
      <c r="C180" s="197"/>
      <c r="D180" s="196">
        <f>B180-1</f>
        <v>2020</v>
      </c>
      <c r="E180" s="204"/>
      <c r="F180" s="196">
        <f>B180</f>
        <v>2021</v>
      </c>
      <c r="G180" s="204"/>
      <c r="H180" s="196">
        <f>D180</f>
        <v>2020</v>
      </c>
      <c r="I180" s="204"/>
      <c r="J180" s="140" t="s">
        <v>4</v>
      </c>
      <c r="K180" s="141" t="s">
        <v>2</v>
      </c>
    </row>
    <row r="181" spans="1:11" x14ac:dyDescent="0.2">
      <c r="A181" s="163" t="s">
        <v>141</v>
      </c>
      <c r="B181" s="61" t="s">
        <v>12</v>
      </c>
      <c r="C181" s="62" t="s">
        <v>13</v>
      </c>
      <c r="D181" s="61" t="s">
        <v>12</v>
      </c>
      <c r="E181" s="63" t="s">
        <v>13</v>
      </c>
      <c r="F181" s="62" t="s">
        <v>12</v>
      </c>
      <c r="G181" s="62" t="s">
        <v>13</v>
      </c>
      <c r="H181" s="61" t="s">
        <v>12</v>
      </c>
      <c r="I181" s="63" t="s">
        <v>13</v>
      </c>
      <c r="J181" s="61"/>
      <c r="K181" s="63"/>
    </row>
    <row r="182" spans="1:11" x14ac:dyDescent="0.2">
      <c r="A182" s="7" t="s">
        <v>284</v>
      </c>
      <c r="B182" s="65">
        <v>0</v>
      </c>
      <c r="C182" s="34">
        <f>IF(B193=0, "-", B182/B193)</f>
        <v>0</v>
      </c>
      <c r="D182" s="65">
        <v>1</v>
      </c>
      <c r="E182" s="9">
        <f>IF(D193=0, "-", D182/D193)</f>
        <v>2.7027027027027029E-2</v>
      </c>
      <c r="F182" s="81">
        <v>0</v>
      </c>
      <c r="G182" s="34">
        <f>IF(F193=0, "-", F182/F193)</f>
        <v>0</v>
      </c>
      <c r="H182" s="65">
        <v>2</v>
      </c>
      <c r="I182" s="9">
        <f>IF(H193=0, "-", H182/H193)</f>
        <v>1.8181818181818181E-2</v>
      </c>
      <c r="J182" s="8">
        <f t="shared" ref="J182:J191" si="14">IF(D182=0, "-", IF((B182-D182)/D182&lt;10, (B182-D182)/D182, "&gt;999%"))</f>
        <v>-1</v>
      </c>
      <c r="K182" s="9">
        <f t="shared" ref="K182:K191" si="15">IF(H182=0, "-", IF((F182-H182)/H182&lt;10, (F182-H182)/H182, "&gt;999%"))</f>
        <v>-1</v>
      </c>
    </row>
    <row r="183" spans="1:11" x14ac:dyDescent="0.2">
      <c r="A183" s="7" t="s">
        <v>285</v>
      </c>
      <c r="B183" s="65">
        <v>0</v>
      </c>
      <c r="C183" s="34">
        <f>IF(B193=0, "-", B183/B193)</f>
        <v>0</v>
      </c>
      <c r="D183" s="65">
        <v>3</v>
      </c>
      <c r="E183" s="9">
        <f>IF(D193=0, "-", D183/D193)</f>
        <v>8.1081081081081086E-2</v>
      </c>
      <c r="F183" s="81">
        <v>1</v>
      </c>
      <c r="G183" s="34">
        <f>IF(F193=0, "-", F183/F193)</f>
        <v>1.1363636363636364E-2</v>
      </c>
      <c r="H183" s="65">
        <v>5</v>
      </c>
      <c r="I183" s="9">
        <f>IF(H193=0, "-", H183/H193)</f>
        <v>4.5454545454545456E-2</v>
      </c>
      <c r="J183" s="8">
        <f t="shared" si="14"/>
        <v>-1</v>
      </c>
      <c r="K183" s="9">
        <f t="shared" si="15"/>
        <v>-0.8</v>
      </c>
    </row>
    <row r="184" spans="1:11" x14ac:dyDescent="0.2">
      <c r="A184" s="7" t="s">
        <v>286</v>
      </c>
      <c r="B184" s="65">
        <v>2</v>
      </c>
      <c r="C184" s="34">
        <f>IF(B193=0, "-", B184/B193)</f>
        <v>8.3333333333333329E-2</v>
      </c>
      <c r="D184" s="65">
        <v>3</v>
      </c>
      <c r="E184" s="9">
        <f>IF(D193=0, "-", D184/D193)</f>
        <v>8.1081081081081086E-2</v>
      </c>
      <c r="F184" s="81">
        <v>7</v>
      </c>
      <c r="G184" s="34">
        <f>IF(F193=0, "-", F184/F193)</f>
        <v>7.9545454545454544E-2</v>
      </c>
      <c r="H184" s="65">
        <v>9</v>
      </c>
      <c r="I184" s="9">
        <f>IF(H193=0, "-", H184/H193)</f>
        <v>8.1818181818181818E-2</v>
      </c>
      <c r="J184" s="8">
        <f t="shared" si="14"/>
        <v>-0.33333333333333331</v>
      </c>
      <c r="K184" s="9">
        <f t="shared" si="15"/>
        <v>-0.22222222222222221</v>
      </c>
    </row>
    <row r="185" spans="1:11" x14ac:dyDescent="0.2">
      <c r="A185" s="7" t="s">
        <v>287</v>
      </c>
      <c r="B185" s="65">
        <v>7</v>
      </c>
      <c r="C185" s="34">
        <f>IF(B193=0, "-", B185/B193)</f>
        <v>0.29166666666666669</v>
      </c>
      <c r="D185" s="65">
        <v>18</v>
      </c>
      <c r="E185" s="9">
        <f>IF(D193=0, "-", D185/D193)</f>
        <v>0.48648648648648651</v>
      </c>
      <c r="F185" s="81">
        <v>38</v>
      </c>
      <c r="G185" s="34">
        <f>IF(F193=0, "-", F185/F193)</f>
        <v>0.43181818181818182</v>
      </c>
      <c r="H185" s="65">
        <v>58</v>
      </c>
      <c r="I185" s="9">
        <f>IF(H193=0, "-", H185/H193)</f>
        <v>0.52727272727272723</v>
      </c>
      <c r="J185" s="8">
        <f t="shared" si="14"/>
        <v>-0.61111111111111116</v>
      </c>
      <c r="K185" s="9">
        <f t="shared" si="15"/>
        <v>-0.34482758620689657</v>
      </c>
    </row>
    <row r="186" spans="1:11" x14ac:dyDescent="0.2">
      <c r="A186" s="7" t="s">
        <v>288</v>
      </c>
      <c r="B186" s="65">
        <v>1</v>
      </c>
      <c r="C186" s="34">
        <f>IF(B193=0, "-", B186/B193)</f>
        <v>4.1666666666666664E-2</v>
      </c>
      <c r="D186" s="65">
        <v>3</v>
      </c>
      <c r="E186" s="9">
        <f>IF(D193=0, "-", D186/D193)</f>
        <v>8.1081081081081086E-2</v>
      </c>
      <c r="F186" s="81">
        <v>9</v>
      </c>
      <c r="G186" s="34">
        <f>IF(F193=0, "-", F186/F193)</f>
        <v>0.10227272727272728</v>
      </c>
      <c r="H186" s="65">
        <v>7</v>
      </c>
      <c r="I186" s="9">
        <f>IF(H193=0, "-", H186/H193)</f>
        <v>6.363636363636363E-2</v>
      </c>
      <c r="J186" s="8">
        <f t="shared" si="14"/>
        <v>-0.66666666666666663</v>
      </c>
      <c r="K186" s="9">
        <f t="shared" si="15"/>
        <v>0.2857142857142857</v>
      </c>
    </row>
    <row r="187" spans="1:11" x14ac:dyDescent="0.2">
      <c r="A187" s="7" t="s">
        <v>289</v>
      </c>
      <c r="B187" s="65">
        <v>6</v>
      </c>
      <c r="C187" s="34">
        <f>IF(B193=0, "-", B187/B193)</f>
        <v>0.25</v>
      </c>
      <c r="D187" s="65">
        <v>2</v>
      </c>
      <c r="E187" s="9">
        <f>IF(D193=0, "-", D187/D193)</f>
        <v>5.4054054054054057E-2</v>
      </c>
      <c r="F187" s="81">
        <v>15</v>
      </c>
      <c r="G187" s="34">
        <f>IF(F193=0, "-", F187/F193)</f>
        <v>0.17045454545454544</v>
      </c>
      <c r="H187" s="65">
        <v>9</v>
      </c>
      <c r="I187" s="9">
        <f>IF(H193=0, "-", H187/H193)</f>
        <v>8.1818181818181818E-2</v>
      </c>
      <c r="J187" s="8">
        <f t="shared" si="14"/>
        <v>2</v>
      </c>
      <c r="K187" s="9">
        <f t="shared" si="15"/>
        <v>0.66666666666666663</v>
      </c>
    </row>
    <row r="188" spans="1:11" x14ac:dyDescent="0.2">
      <c r="A188" s="7" t="s">
        <v>290</v>
      </c>
      <c r="B188" s="65">
        <v>0</v>
      </c>
      <c r="C188" s="34">
        <f>IF(B193=0, "-", B188/B193)</f>
        <v>0</v>
      </c>
      <c r="D188" s="65">
        <v>3</v>
      </c>
      <c r="E188" s="9">
        <f>IF(D193=0, "-", D188/D193)</f>
        <v>8.1081081081081086E-2</v>
      </c>
      <c r="F188" s="81">
        <v>1</v>
      </c>
      <c r="G188" s="34">
        <f>IF(F193=0, "-", F188/F193)</f>
        <v>1.1363636363636364E-2</v>
      </c>
      <c r="H188" s="65">
        <v>3</v>
      </c>
      <c r="I188" s="9">
        <f>IF(H193=0, "-", H188/H193)</f>
        <v>2.7272727272727271E-2</v>
      </c>
      <c r="J188" s="8">
        <f t="shared" si="14"/>
        <v>-1</v>
      </c>
      <c r="K188" s="9">
        <f t="shared" si="15"/>
        <v>-0.66666666666666663</v>
      </c>
    </row>
    <row r="189" spans="1:11" x14ac:dyDescent="0.2">
      <c r="A189" s="7" t="s">
        <v>291</v>
      </c>
      <c r="B189" s="65">
        <v>1</v>
      </c>
      <c r="C189" s="34">
        <f>IF(B193=0, "-", B189/B193)</f>
        <v>4.1666666666666664E-2</v>
      </c>
      <c r="D189" s="65">
        <v>0</v>
      </c>
      <c r="E189" s="9">
        <f>IF(D193=0, "-", D189/D193)</f>
        <v>0</v>
      </c>
      <c r="F189" s="81">
        <v>2</v>
      </c>
      <c r="G189" s="34">
        <f>IF(F193=0, "-", F189/F193)</f>
        <v>2.2727272727272728E-2</v>
      </c>
      <c r="H189" s="65">
        <v>0</v>
      </c>
      <c r="I189" s="9">
        <f>IF(H193=0, "-", H189/H193)</f>
        <v>0</v>
      </c>
      <c r="J189" s="8" t="str">
        <f t="shared" si="14"/>
        <v>-</v>
      </c>
      <c r="K189" s="9" t="str">
        <f t="shared" si="15"/>
        <v>-</v>
      </c>
    </row>
    <row r="190" spans="1:11" x14ac:dyDescent="0.2">
      <c r="A190" s="7" t="s">
        <v>292</v>
      </c>
      <c r="B190" s="65">
        <v>2</v>
      </c>
      <c r="C190" s="34">
        <f>IF(B193=0, "-", B190/B193)</f>
        <v>8.3333333333333329E-2</v>
      </c>
      <c r="D190" s="65">
        <v>1</v>
      </c>
      <c r="E190" s="9">
        <f>IF(D193=0, "-", D190/D193)</f>
        <v>2.7027027027027029E-2</v>
      </c>
      <c r="F190" s="81">
        <v>4</v>
      </c>
      <c r="G190" s="34">
        <f>IF(F193=0, "-", F190/F193)</f>
        <v>4.5454545454545456E-2</v>
      </c>
      <c r="H190" s="65">
        <v>8</v>
      </c>
      <c r="I190" s="9">
        <f>IF(H193=0, "-", H190/H193)</f>
        <v>7.2727272727272724E-2</v>
      </c>
      <c r="J190" s="8">
        <f t="shared" si="14"/>
        <v>1</v>
      </c>
      <c r="K190" s="9">
        <f t="shared" si="15"/>
        <v>-0.5</v>
      </c>
    </row>
    <row r="191" spans="1:11" x14ac:dyDescent="0.2">
      <c r="A191" s="7" t="s">
        <v>293</v>
      </c>
      <c r="B191" s="65">
        <v>5</v>
      </c>
      <c r="C191" s="34">
        <f>IF(B193=0, "-", B191/B193)</f>
        <v>0.20833333333333334</v>
      </c>
      <c r="D191" s="65">
        <v>3</v>
      </c>
      <c r="E191" s="9">
        <f>IF(D193=0, "-", D191/D193)</f>
        <v>8.1081081081081086E-2</v>
      </c>
      <c r="F191" s="81">
        <v>11</v>
      </c>
      <c r="G191" s="34">
        <f>IF(F193=0, "-", F191/F193)</f>
        <v>0.125</v>
      </c>
      <c r="H191" s="65">
        <v>9</v>
      </c>
      <c r="I191" s="9">
        <f>IF(H193=0, "-", H191/H193)</f>
        <v>8.1818181818181818E-2</v>
      </c>
      <c r="J191" s="8">
        <f t="shared" si="14"/>
        <v>0.66666666666666663</v>
      </c>
      <c r="K191" s="9">
        <f t="shared" si="15"/>
        <v>0.22222222222222221</v>
      </c>
    </row>
    <row r="192" spans="1:11" x14ac:dyDescent="0.2">
      <c r="A192" s="2"/>
      <c r="B192" s="68"/>
      <c r="C192" s="33"/>
      <c r="D192" s="68"/>
      <c r="E192" s="6"/>
      <c r="F192" s="82"/>
      <c r="G192" s="33"/>
      <c r="H192" s="68"/>
      <c r="I192" s="6"/>
      <c r="J192" s="5"/>
      <c r="K192" s="6"/>
    </row>
    <row r="193" spans="1:11" s="43" customFormat="1" x14ac:dyDescent="0.2">
      <c r="A193" s="162" t="s">
        <v>530</v>
      </c>
      <c r="B193" s="71">
        <f>SUM(B182:B192)</f>
        <v>24</v>
      </c>
      <c r="C193" s="40">
        <f>B193/6389</f>
        <v>3.7564564094537487E-3</v>
      </c>
      <c r="D193" s="71">
        <f>SUM(D182:D192)</f>
        <v>37</v>
      </c>
      <c r="E193" s="41">
        <f>D193/4991</f>
        <v>7.4133440192346222E-3</v>
      </c>
      <c r="F193" s="77">
        <f>SUM(F182:F192)</f>
        <v>88</v>
      </c>
      <c r="G193" s="42">
        <f>F193/17010</f>
        <v>5.1734273956496176E-3</v>
      </c>
      <c r="H193" s="71">
        <f>SUM(H182:H192)</f>
        <v>110</v>
      </c>
      <c r="I193" s="41">
        <f>H193/14607</f>
        <v>7.5306359964400632E-3</v>
      </c>
      <c r="J193" s="37">
        <f>IF(D193=0, "-", IF((B193-D193)/D193&lt;10, (B193-D193)/D193, "&gt;999%"))</f>
        <v>-0.35135135135135137</v>
      </c>
      <c r="K193" s="38">
        <f>IF(H193=0, "-", IF((F193-H193)/H193&lt;10, (F193-H193)/H193, "&gt;999%"))</f>
        <v>-0.2</v>
      </c>
    </row>
    <row r="194" spans="1:11" x14ac:dyDescent="0.2">
      <c r="B194" s="83"/>
      <c r="D194" s="83"/>
      <c r="F194" s="83"/>
      <c r="H194" s="83"/>
    </row>
    <row r="195" spans="1:11" x14ac:dyDescent="0.2">
      <c r="A195" s="163" t="s">
        <v>142</v>
      </c>
      <c r="B195" s="61" t="s">
        <v>12</v>
      </c>
      <c r="C195" s="62" t="s">
        <v>13</v>
      </c>
      <c r="D195" s="61" t="s">
        <v>12</v>
      </c>
      <c r="E195" s="63" t="s">
        <v>13</v>
      </c>
      <c r="F195" s="62" t="s">
        <v>12</v>
      </c>
      <c r="G195" s="62" t="s">
        <v>13</v>
      </c>
      <c r="H195" s="61" t="s">
        <v>12</v>
      </c>
      <c r="I195" s="63" t="s">
        <v>13</v>
      </c>
      <c r="J195" s="61"/>
      <c r="K195" s="63"/>
    </row>
    <row r="196" spans="1:11" x14ac:dyDescent="0.2">
      <c r="A196" s="7" t="s">
        <v>294</v>
      </c>
      <c r="B196" s="65">
        <v>0</v>
      </c>
      <c r="C196" s="34">
        <f>IF(B210=0, "-", B196/B210)</f>
        <v>0</v>
      </c>
      <c r="D196" s="65">
        <v>0</v>
      </c>
      <c r="E196" s="9">
        <f>IF(D210=0, "-", D196/D210)</f>
        <v>0</v>
      </c>
      <c r="F196" s="81">
        <v>1</v>
      </c>
      <c r="G196" s="34">
        <f>IF(F210=0, "-", F196/F210)</f>
        <v>2.9411764705882353E-2</v>
      </c>
      <c r="H196" s="65">
        <v>0</v>
      </c>
      <c r="I196" s="9">
        <f>IF(H210=0, "-", H196/H210)</f>
        <v>0</v>
      </c>
      <c r="J196" s="8" t="str">
        <f t="shared" ref="J196:J208" si="16">IF(D196=0, "-", IF((B196-D196)/D196&lt;10, (B196-D196)/D196, "&gt;999%"))</f>
        <v>-</v>
      </c>
      <c r="K196" s="9" t="str">
        <f t="shared" ref="K196:K208" si="17">IF(H196=0, "-", IF((F196-H196)/H196&lt;10, (F196-H196)/H196, "&gt;999%"))</f>
        <v>-</v>
      </c>
    </row>
    <row r="197" spans="1:11" x14ac:dyDescent="0.2">
      <c r="A197" s="7" t="s">
        <v>295</v>
      </c>
      <c r="B197" s="65">
        <v>1</v>
      </c>
      <c r="C197" s="34">
        <f>IF(B210=0, "-", B197/B210)</f>
        <v>5.2631578947368418E-2</v>
      </c>
      <c r="D197" s="65">
        <v>0</v>
      </c>
      <c r="E197" s="9">
        <f>IF(D210=0, "-", D197/D210)</f>
        <v>0</v>
      </c>
      <c r="F197" s="81">
        <v>1</v>
      </c>
      <c r="G197" s="34">
        <f>IF(F210=0, "-", F197/F210)</f>
        <v>2.9411764705882353E-2</v>
      </c>
      <c r="H197" s="65">
        <v>0</v>
      </c>
      <c r="I197" s="9">
        <f>IF(H210=0, "-", H197/H210)</f>
        <v>0</v>
      </c>
      <c r="J197" s="8" t="str">
        <f t="shared" si="16"/>
        <v>-</v>
      </c>
      <c r="K197" s="9" t="str">
        <f t="shared" si="17"/>
        <v>-</v>
      </c>
    </row>
    <row r="198" spans="1:11" x14ac:dyDescent="0.2">
      <c r="A198" s="7" t="s">
        <v>296</v>
      </c>
      <c r="B198" s="65">
        <v>0</v>
      </c>
      <c r="C198" s="34">
        <f>IF(B210=0, "-", B198/B210)</f>
        <v>0</v>
      </c>
      <c r="D198" s="65">
        <v>0</v>
      </c>
      <c r="E198" s="9">
        <f>IF(D210=0, "-", D198/D210)</f>
        <v>0</v>
      </c>
      <c r="F198" s="81">
        <v>0</v>
      </c>
      <c r="G198" s="34">
        <f>IF(F210=0, "-", F198/F210)</f>
        <v>0</v>
      </c>
      <c r="H198" s="65">
        <v>1</v>
      </c>
      <c r="I198" s="9">
        <f>IF(H210=0, "-", H198/H210)</f>
        <v>3.0303030303030304E-2</v>
      </c>
      <c r="J198" s="8" t="str">
        <f t="shared" si="16"/>
        <v>-</v>
      </c>
      <c r="K198" s="9">
        <f t="shared" si="17"/>
        <v>-1</v>
      </c>
    </row>
    <row r="199" spans="1:11" x14ac:dyDescent="0.2">
      <c r="A199" s="7" t="s">
        <v>297</v>
      </c>
      <c r="B199" s="65">
        <v>6</v>
      </c>
      <c r="C199" s="34">
        <f>IF(B210=0, "-", B199/B210)</f>
        <v>0.31578947368421051</v>
      </c>
      <c r="D199" s="65">
        <v>0</v>
      </c>
      <c r="E199" s="9">
        <f>IF(D210=0, "-", D199/D210)</f>
        <v>0</v>
      </c>
      <c r="F199" s="81">
        <v>8</v>
      </c>
      <c r="G199" s="34">
        <f>IF(F210=0, "-", F199/F210)</f>
        <v>0.23529411764705882</v>
      </c>
      <c r="H199" s="65">
        <v>1</v>
      </c>
      <c r="I199" s="9">
        <f>IF(H210=0, "-", H199/H210)</f>
        <v>3.0303030303030304E-2</v>
      </c>
      <c r="J199" s="8" t="str">
        <f t="shared" si="16"/>
        <v>-</v>
      </c>
      <c r="K199" s="9">
        <f t="shared" si="17"/>
        <v>7</v>
      </c>
    </row>
    <row r="200" spans="1:11" x14ac:dyDescent="0.2">
      <c r="A200" s="7" t="s">
        <v>298</v>
      </c>
      <c r="B200" s="65">
        <v>0</v>
      </c>
      <c r="C200" s="34">
        <f>IF(B210=0, "-", B200/B210)</f>
        <v>0</v>
      </c>
      <c r="D200" s="65">
        <v>0</v>
      </c>
      <c r="E200" s="9">
        <f>IF(D210=0, "-", D200/D210)</f>
        <v>0</v>
      </c>
      <c r="F200" s="81">
        <v>0</v>
      </c>
      <c r="G200" s="34">
        <f>IF(F210=0, "-", F200/F210)</f>
        <v>0</v>
      </c>
      <c r="H200" s="65">
        <v>3</v>
      </c>
      <c r="I200" s="9">
        <f>IF(H210=0, "-", H200/H210)</f>
        <v>9.0909090909090912E-2</v>
      </c>
      <c r="J200" s="8" t="str">
        <f t="shared" si="16"/>
        <v>-</v>
      </c>
      <c r="K200" s="9">
        <f t="shared" si="17"/>
        <v>-1</v>
      </c>
    </row>
    <row r="201" spans="1:11" x14ac:dyDescent="0.2">
      <c r="A201" s="7" t="s">
        <v>299</v>
      </c>
      <c r="B201" s="65">
        <v>0</v>
      </c>
      <c r="C201" s="34">
        <f>IF(B210=0, "-", B201/B210)</f>
        <v>0</v>
      </c>
      <c r="D201" s="65">
        <v>1</v>
      </c>
      <c r="E201" s="9">
        <f>IF(D210=0, "-", D201/D210)</f>
        <v>0.125</v>
      </c>
      <c r="F201" s="81">
        <v>0</v>
      </c>
      <c r="G201" s="34">
        <f>IF(F210=0, "-", F201/F210)</f>
        <v>0</v>
      </c>
      <c r="H201" s="65">
        <v>2</v>
      </c>
      <c r="I201" s="9">
        <f>IF(H210=0, "-", H201/H210)</f>
        <v>6.0606060606060608E-2</v>
      </c>
      <c r="J201" s="8">
        <f t="shared" si="16"/>
        <v>-1</v>
      </c>
      <c r="K201" s="9">
        <f t="shared" si="17"/>
        <v>-1</v>
      </c>
    </row>
    <row r="202" spans="1:11" x14ac:dyDescent="0.2">
      <c r="A202" s="7" t="s">
        <v>300</v>
      </c>
      <c r="B202" s="65">
        <v>1</v>
      </c>
      <c r="C202" s="34">
        <f>IF(B210=0, "-", B202/B210)</f>
        <v>5.2631578947368418E-2</v>
      </c>
      <c r="D202" s="65">
        <v>0</v>
      </c>
      <c r="E202" s="9">
        <f>IF(D210=0, "-", D202/D210)</f>
        <v>0</v>
      </c>
      <c r="F202" s="81">
        <v>3</v>
      </c>
      <c r="G202" s="34">
        <f>IF(F210=0, "-", F202/F210)</f>
        <v>8.8235294117647065E-2</v>
      </c>
      <c r="H202" s="65">
        <v>2</v>
      </c>
      <c r="I202" s="9">
        <f>IF(H210=0, "-", H202/H210)</f>
        <v>6.0606060606060608E-2</v>
      </c>
      <c r="J202" s="8" t="str">
        <f t="shared" si="16"/>
        <v>-</v>
      </c>
      <c r="K202" s="9">
        <f t="shared" si="17"/>
        <v>0.5</v>
      </c>
    </row>
    <row r="203" spans="1:11" x14ac:dyDescent="0.2">
      <c r="A203" s="7" t="s">
        <v>301</v>
      </c>
      <c r="B203" s="65">
        <v>0</v>
      </c>
      <c r="C203" s="34">
        <f>IF(B210=0, "-", B203/B210)</f>
        <v>0</v>
      </c>
      <c r="D203" s="65">
        <v>0</v>
      </c>
      <c r="E203" s="9">
        <f>IF(D210=0, "-", D203/D210)</f>
        <v>0</v>
      </c>
      <c r="F203" s="81">
        <v>1</v>
      </c>
      <c r="G203" s="34">
        <f>IF(F210=0, "-", F203/F210)</f>
        <v>2.9411764705882353E-2</v>
      </c>
      <c r="H203" s="65">
        <v>0</v>
      </c>
      <c r="I203" s="9">
        <f>IF(H210=0, "-", H203/H210)</f>
        <v>0</v>
      </c>
      <c r="J203" s="8" t="str">
        <f t="shared" si="16"/>
        <v>-</v>
      </c>
      <c r="K203" s="9" t="str">
        <f t="shared" si="17"/>
        <v>-</v>
      </c>
    </row>
    <row r="204" spans="1:11" x14ac:dyDescent="0.2">
      <c r="A204" s="7" t="s">
        <v>302</v>
      </c>
      <c r="B204" s="65">
        <v>6</v>
      </c>
      <c r="C204" s="34">
        <f>IF(B210=0, "-", B204/B210)</f>
        <v>0.31578947368421051</v>
      </c>
      <c r="D204" s="65">
        <v>4</v>
      </c>
      <c r="E204" s="9">
        <f>IF(D210=0, "-", D204/D210)</f>
        <v>0.5</v>
      </c>
      <c r="F204" s="81">
        <v>10</v>
      </c>
      <c r="G204" s="34">
        <f>IF(F210=0, "-", F204/F210)</f>
        <v>0.29411764705882354</v>
      </c>
      <c r="H204" s="65">
        <v>12</v>
      </c>
      <c r="I204" s="9">
        <f>IF(H210=0, "-", H204/H210)</f>
        <v>0.36363636363636365</v>
      </c>
      <c r="J204" s="8">
        <f t="shared" si="16"/>
        <v>0.5</v>
      </c>
      <c r="K204" s="9">
        <f t="shared" si="17"/>
        <v>-0.16666666666666666</v>
      </c>
    </row>
    <row r="205" spans="1:11" x14ac:dyDescent="0.2">
      <c r="A205" s="7" t="s">
        <v>303</v>
      </c>
      <c r="B205" s="65">
        <v>2</v>
      </c>
      <c r="C205" s="34">
        <f>IF(B210=0, "-", B205/B210)</f>
        <v>0.10526315789473684</v>
      </c>
      <c r="D205" s="65">
        <v>0</v>
      </c>
      <c r="E205" s="9">
        <f>IF(D210=0, "-", D205/D210)</f>
        <v>0</v>
      </c>
      <c r="F205" s="81">
        <v>3</v>
      </c>
      <c r="G205" s="34">
        <f>IF(F210=0, "-", F205/F210)</f>
        <v>8.8235294117647065E-2</v>
      </c>
      <c r="H205" s="65">
        <v>3</v>
      </c>
      <c r="I205" s="9">
        <f>IF(H210=0, "-", H205/H210)</f>
        <v>9.0909090909090912E-2</v>
      </c>
      <c r="J205" s="8" t="str">
        <f t="shared" si="16"/>
        <v>-</v>
      </c>
      <c r="K205" s="9">
        <f t="shared" si="17"/>
        <v>0</v>
      </c>
    </row>
    <row r="206" spans="1:11" x14ac:dyDescent="0.2">
      <c r="A206" s="7" t="s">
        <v>304</v>
      </c>
      <c r="B206" s="65">
        <v>0</v>
      </c>
      <c r="C206" s="34">
        <f>IF(B210=0, "-", B206/B210)</f>
        <v>0</v>
      </c>
      <c r="D206" s="65">
        <v>1</v>
      </c>
      <c r="E206" s="9">
        <f>IF(D210=0, "-", D206/D210)</f>
        <v>0.125</v>
      </c>
      <c r="F206" s="81">
        <v>2</v>
      </c>
      <c r="G206" s="34">
        <f>IF(F210=0, "-", F206/F210)</f>
        <v>5.8823529411764705E-2</v>
      </c>
      <c r="H206" s="65">
        <v>2</v>
      </c>
      <c r="I206" s="9">
        <f>IF(H210=0, "-", H206/H210)</f>
        <v>6.0606060606060608E-2</v>
      </c>
      <c r="J206" s="8">
        <f t="shared" si="16"/>
        <v>-1</v>
      </c>
      <c r="K206" s="9">
        <f t="shared" si="17"/>
        <v>0</v>
      </c>
    </row>
    <row r="207" spans="1:11" x14ac:dyDescent="0.2">
      <c r="A207" s="7" t="s">
        <v>305</v>
      </c>
      <c r="B207" s="65">
        <v>2</v>
      </c>
      <c r="C207" s="34">
        <f>IF(B210=0, "-", B207/B210)</f>
        <v>0.10526315789473684</v>
      </c>
      <c r="D207" s="65">
        <v>1</v>
      </c>
      <c r="E207" s="9">
        <f>IF(D210=0, "-", D207/D210)</f>
        <v>0.125</v>
      </c>
      <c r="F207" s="81">
        <v>4</v>
      </c>
      <c r="G207" s="34">
        <f>IF(F210=0, "-", F207/F210)</f>
        <v>0.11764705882352941</v>
      </c>
      <c r="H207" s="65">
        <v>5</v>
      </c>
      <c r="I207" s="9">
        <f>IF(H210=0, "-", H207/H210)</f>
        <v>0.15151515151515152</v>
      </c>
      <c r="J207" s="8">
        <f t="shared" si="16"/>
        <v>1</v>
      </c>
      <c r="K207" s="9">
        <f t="shared" si="17"/>
        <v>-0.2</v>
      </c>
    </row>
    <row r="208" spans="1:11" x14ac:dyDescent="0.2">
      <c r="A208" s="7" t="s">
        <v>306</v>
      </c>
      <c r="B208" s="65">
        <v>1</v>
      </c>
      <c r="C208" s="34">
        <f>IF(B210=0, "-", B208/B210)</f>
        <v>5.2631578947368418E-2</v>
      </c>
      <c r="D208" s="65">
        <v>1</v>
      </c>
      <c r="E208" s="9">
        <f>IF(D210=0, "-", D208/D210)</f>
        <v>0.125</v>
      </c>
      <c r="F208" s="81">
        <v>1</v>
      </c>
      <c r="G208" s="34">
        <f>IF(F210=0, "-", F208/F210)</f>
        <v>2.9411764705882353E-2</v>
      </c>
      <c r="H208" s="65">
        <v>2</v>
      </c>
      <c r="I208" s="9">
        <f>IF(H210=0, "-", H208/H210)</f>
        <v>6.0606060606060608E-2</v>
      </c>
      <c r="J208" s="8">
        <f t="shared" si="16"/>
        <v>0</v>
      </c>
      <c r="K208" s="9">
        <f t="shared" si="17"/>
        <v>-0.5</v>
      </c>
    </row>
    <row r="209" spans="1:11" x14ac:dyDescent="0.2">
      <c r="A209" s="2"/>
      <c r="B209" s="68"/>
      <c r="C209" s="33"/>
      <c r="D209" s="68"/>
      <c r="E209" s="6"/>
      <c r="F209" s="82"/>
      <c r="G209" s="33"/>
      <c r="H209" s="68"/>
      <c r="I209" s="6"/>
      <c r="J209" s="5"/>
      <c r="K209" s="6"/>
    </row>
    <row r="210" spans="1:11" s="43" customFormat="1" x14ac:dyDescent="0.2">
      <c r="A210" s="162" t="s">
        <v>529</v>
      </c>
      <c r="B210" s="71">
        <f>SUM(B196:B209)</f>
        <v>19</v>
      </c>
      <c r="C210" s="40">
        <f>B210/6389</f>
        <v>2.9738613241508845E-3</v>
      </c>
      <c r="D210" s="71">
        <f>SUM(D196:D209)</f>
        <v>8</v>
      </c>
      <c r="E210" s="41">
        <f>D210/4991</f>
        <v>1.6028851933480265E-3</v>
      </c>
      <c r="F210" s="77">
        <f>SUM(F196:F209)</f>
        <v>34</v>
      </c>
      <c r="G210" s="42">
        <f>F210/17010</f>
        <v>1.9988242210464435E-3</v>
      </c>
      <c r="H210" s="71">
        <f>SUM(H196:H209)</f>
        <v>33</v>
      </c>
      <c r="I210" s="41">
        <f>H210/14607</f>
        <v>2.259190798932019E-3</v>
      </c>
      <c r="J210" s="37">
        <f>IF(D210=0, "-", IF((B210-D210)/D210&lt;10, (B210-D210)/D210, "&gt;999%"))</f>
        <v>1.375</v>
      </c>
      <c r="K210" s="38">
        <f>IF(H210=0, "-", IF((F210-H210)/H210&lt;10, (F210-H210)/H210, "&gt;999%"))</f>
        <v>3.0303030303030304E-2</v>
      </c>
    </row>
    <row r="211" spans="1:11" x14ac:dyDescent="0.2">
      <c r="B211" s="83"/>
      <c r="D211" s="83"/>
      <c r="F211" s="83"/>
      <c r="H211" s="83"/>
    </row>
    <row r="212" spans="1:11" x14ac:dyDescent="0.2">
      <c r="A212" s="163" t="s">
        <v>143</v>
      </c>
      <c r="B212" s="61" t="s">
        <v>12</v>
      </c>
      <c r="C212" s="62" t="s">
        <v>13</v>
      </c>
      <c r="D212" s="61" t="s">
        <v>12</v>
      </c>
      <c r="E212" s="63" t="s">
        <v>13</v>
      </c>
      <c r="F212" s="62" t="s">
        <v>12</v>
      </c>
      <c r="G212" s="62" t="s">
        <v>13</v>
      </c>
      <c r="H212" s="61" t="s">
        <v>12</v>
      </c>
      <c r="I212" s="63" t="s">
        <v>13</v>
      </c>
      <c r="J212" s="61"/>
      <c r="K212" s="63"/>
    </row>
    <row r="213" spans="1:11" x14ac:dyDescent="0.2">
      <c r="A213" s="7" t="s">
        <v>307</v>
      </c>
      <c r="B213" s="65">
        <v>0</v>
      </c>
      <c r="C213" s="34">
        <f>IF(B222=0, "-", B213/B222)</f>
        <v>0</v>
      </c>
      <c r="D213" s="65">
        <v>0</v>
      </c>
      <c r="E213" s="9">
        <f>IF(D222=0, "-", D213/D222)</f>
        <v>0</v>
      </c>
      <c r="F213" s="81">
        <v>3</v>
      </c>
      <c r="G213" s="34">
        <f>IF(F222=0, "-", F213/F222)</f>
        <v>0.16666666666666666</v>
      </c>
      <c r="H213" s="65">
        <v>2</v>
      </c>
      <c r="I213" s="9">
        <f>IF(H222=0, "-", H213/H222)</f>
        <v>0.1</v>
      </c>
      <c r="J213" s="8" t="str">
        <f t="shared" ref="J213:J220" si="18">IF(D213=0, "-", IF((B213-D213)/D213&lt;10, (B213-D213)/D213, "&gt;999%"))</f>
        <v>-</v>
      </c>
      <c r="K213" s="9">
        <f t="shared" ref="K213:K220" si="19">IF(H213=0, "-", IF((F213-H213)/H213&lt;10, (F213-H213)/H213, "&gt;999%"))</f>
        <v>0.5</v>
      </c>
    </row>
    <row r="214" spans="1:11" x14ac:dyDescent="0.2">
      <c r="A214" s="7" t="s">
        <v>308</v>
      </c>
      <c r="B214" s="65">
        <v>1</v>
      </c>
      <c r="C214" s="34">
        <f>IF(B222=0, "-", B214/B222)</f>
        <v>0.2</v>
      </c>
      <c r="D214" s="65">
        <v>0</v>
      </c>
      <c r="E214" s="9">
        <f>IF(D222=0, "-", D214/D222)</f>
        <v>0</v>
      </c>
      <c r="F214" s="81">
        <v>2</v>
      </c>
      <c r="G214" s="34">
        <f>IF(F222=0, "-", F214/F222)</f>
        <v>0.1111111111111111</v>
      </c>
      <c r="H214" s="65">
        <v>0</v>
      </c>
      <c r="I214" s="9">
        <f>IF(H222=0, "-", H214/H222)</f>
        <v>0</v>
      </c>
      <c r="J214" s="8" t="str">
        <f t="shared" si="18"/>
        <v>-</v>
      </c>
      <c r="K214" s="9" t="str">
        <f t="shared" si="19"/>
        <v>-</v>
      </c>
    </row>
    <row r="215" spans="1:11" x14ac:dyDescent="0.2">
      <c r="A215" s="7" t="s">
        <v>309</v>
      </c>
      <c r="B215" s="65">
        <v>0</v>
      </c>
      <c r="C215" s="34">
        <f>IF(B222=0, "-", B215/B222)</f>
        <v>0</v>
      </c>
      <c r="D215" s="65">
        <v>0</v>
      </c>
      <c r="E215" s="9">
        <f>IF(D222=0, "-", D215/D222)</f>
        <v>0</v>
      </c>
      <c r="F215" s="81">
        <v>2</v>
      </c>
      <c r="G215" s="34">
        <f>IF(F222=0, "-", F215/F222)</f>
        <v>0.1111111111111111</v>
      </c>
      <c r="H215" s="65">
        <v>2</v>
      </c>
      <c r="I215" s="9">
        <f>IF(H222=0, "-", H215/H222)</f>
        <v>0.1</v>
      </c>
      <c r="J215" s="8" t="str">
        <f t="shared" si="18"/>
        <v>-</v>
      </c>
      <c r="K215" s="9">
        <f t="shared" si="19"/>
        <v>0</v>
      </c>
    </row>
    <row r="216" spans="1:11" x14ac:dyDescent="0.2">
      <c r="A216" s="7" t="s">
        <v>310</v>
      </c>
      <c r="B216" s="65">
        <v>0</v>
      </c>
      <c r="C216" s="34">
        <f>IF(B222=0, "-", B216/B222)</f>
        <v>0</v>
      </c>
      <c r="D216" s="65">
        <v>1</v>
      </c>
      <c r="E216" s="9">
        <f>IF(D222=0, "-", D216/D222)</f>
        <v>0.125</v>
      </c>
      <c r="F216" s="81">
        <v>0</v>
      </c>
      <c r="G216" s="34">
        <f>IF(F222=0, "-", F216/F222)</f>
        <v>0</v>
      </c>
      <c r="H216" s="65">
        <v>1</v>
      </c>
      <c r="I216" s="9">
        <f>IF(H222=0, "-", H216/H222)</f>
        <v>0.05</v>
      </c>
      <c r="J216" s="8">
        <f t="shared" si="18"/>
        <v>-1</v>
      </c>
      <c r="K216" s="9">
        <f t="shared" si="19"/>
        <v>-1</v>
      </c>
    </row>
    <row r="217" spans="1:11" x14ac:dyDescent="0.2">
      <c r="A217" s="7" t="s">
        <v>311</v>
      </c>
      <c r="B217" s="65">
        <v>0</v>
      </c>
      <c r="C217" s="34">
        <f>IF(B222=0, "-", B217/B222)</f>
        <v>0</v>
      </c>
      <c r="D217" s="65">
        <v>1</v>
      </c>
      <c r="E217" s="9">
        <f>IF(D222=0, "-", D217/D222)</f>
        <v>0.125</v>
      </c>
      <c r="F217" s="81">
        <v>2</v>
      </c>
      <c r="G217" s="34">
        <f>IF(F222=0, "-", F217/F222)</f>
        <v>0.1111111111111111</v>
      </c>
      <c r="H217" s="65">
        <v>2</v>
      </c>
      <c r="I217" s="9">
        <f>IF(H222=0, "-", H217/H222)</f>
        <v>0.1</v>
      </c>
      <c r="J217" s="8">
        <f t="shared" si="18"/>
        <v>-1</v>
      </c>
      <c r="K217" s="9">
        <f t="shared" si="19"/>
        <v>0</v>
      </c>
    </row>
    <row r="218" spans="1:11" x14ac:dyDescent="0.2">
      <c r="A218" s="7" t="s">
        <v>312</v>
      </c>
      <c r="B218" s="65">
        <v>0</v>
      </c>
      <c r="C218" s="34">
        <f>IF(B222=0, "-", B218/B222)</f>
        <v>0</v>
      </c>
      <c r="D218" s="65">
        <v>0</v>
      </c>
      <c r="E218" s="9">
        <f>IF(D222=0, "-", D218/D222)</f>
        <v>0</v>
      </c>
      <c r="F218" s="81">
        <v>2</v>
      </c>
      <c r="G218" s="34">
        <f>IF(F222=0, "-", F218/F222)</f>
        <v>0.1111111111111111</v>
      </c>
      <c r="H218" s="65">
        <v>1</v>
      </c>
      <c r="I218" s="9">
        <f>IF(H222=0, "-", H218/H222)</f>
        <v>0.05</v>
      </c>
      <c r="J218" s="8" t="str">
        <f t="shared" si="18"/>
        <v>-</v>
      </c>
      <c r="K218" s="9">
        <f t="shared" si="19"/>
        <v>1</v>
      </c>
    </row>
    <row r="219" spans="1:11" x14ac:dyDescent="0.2">
      <c r="A219" s="7" t="s">
        <v>313</v>
      </c>
      <c r="B219" s="65">
        <v>0</v>
      </c>
      <c r="C219" s="34">
        <f>IF(B222=0, "-", B219/B222)</f>
        <v>0</v>
      </c>
      <c r="D219" s="65">
        <v>2</v>
      </c>
      <c r="E219" s="9">
        <f>IF(D222=0, "-", D219/D222)</f>
        <v>0.25</v>
      </c>
      <c r="F219" s="81">
        <v>0</v>
      </c>
      <c r="G219" s="34">
        <f>IF(F222=0, "-", F219/F222)</f>
        <v>0</v>
      </c>
      <c r="H219" s="65">
        <v>2</v>
      </c>
      <c r="I219" s="9">
        <f>IF(H222=0, "-", H219/H222)</f>
        <v>0.1</v>
      </c>
      <c r="J219" s="8">
        <f t="shared" si="18"/>
        <v>-1</v>
      </c>
      <c r="K219" s="9">
        <f t="shared" si="19"/>
        <v>-1</v>
      </c>
    </row>
    <row r="220" spans="1:11" x14ac:dyDescent="0.2">
      <c r="A220" s="7" t="s">
        <v>314</v>
      </c>
      <c r="B220" s="65">
        <v>4</v>
      </c>
      <c r="C220" s="34">
        <f>IF(B222=0, "-", B220/B222)</f>
        <v>0.8</v>
      </c>
      <c r="D220" s="65">
        <v>4</v>
      </c>
      <c r="E220" s="9">
        <f>IF(D222=0, "-", D220/D222)</f>
        <v>0.5</v>
      </c>
      <c r="F220" s="81">
        <v>7</v>
      </c>
      <c r="G220" s="34">
        <f>IF(F222=0, "-", F220/F222)</f>
        <v>0.3888888888888889</v>
      </c>
      <c r="H220" s="65">
        <v>10</v>
      </c>
      <c r="I220" s="9">
        <f>IF(H222=0, "-", H220/H222)</f>
        <v>0.5</v>
      </c>
      <c r="J220" s="8">
        <f t="shared" si="18"/>
        <v>0</v>
      </c>
      <c r="K220" s="9">
        <f t="shared" si="19"/>
        <v>-0.3</v>
      </c>
    </row>
    <row r="221" spans="1:11" x14ac:dyDescent="0.2">
      <c r="A221" s="2"/>
      <c r="B221" s="68"/>
      <c r="C221" s="33"/>
      <c r="D221" s="68"/>
      <c r="E221" s="6"/>
      <c r="F221" s="82"/>
      <c r="G221" s="33"/>
      <c r="H221" s="68"/>
      <c r="I221" s="6"/>
      <c r="J221" s="5"/>
      <c r="K221" s="6"/>
    </row>
    <row r="222" spans="1:11" s="43" customFormat="1" x14ac:dyDescent="0.2">
      <c r="A222" s="162" t="s">
        <v>528</v>
      </c>
      <c r="B222" s="71">
        <f>SUM(B213:B221)</f>
        <v>5</v>
      </c>
      <c r="C222" s="40">
        <f>B222/6389</f>
        <v>7.8259508530286435E-4</v>
      </c>
      <c r="D222" s="71">
        <f>SUM(D213:D221)</f>
        <v>8</v>
      </c>
      <c r="E222" s="41">
        <f>D222/4991</f>
        <v>1.6028851933480265E-3</v>
      </c>
      <c r="F222" s="77">
        <f>SUM(F213:F221)</f>
        <v>18</v>
      </c>
      <c r="G222" s="42">
        <f>F222/17010</f>
        <v>1.0582010582010583E-3</v>
      </c>
      <c r="H222" s="71">
        <f>SUM(H213:H221)</f>
        <v>20</v>
      </c>
      <c r="I222" s="41">
        <f>H222/14607</f>
        <v>1.3692065448072841E-3</v>
      </c>
      <c r="J222" s="37">
        <f>IF(D222=0, "-", IF((B222-D222)/D222&lt;10, (B222-D222)/D222, "&gt;999%"))</f>
        <v>-0.375</v>
      </c>
      <c r="K222" s="38">
        <f>IF(H222=0, "-", IF((F222-H222)/H222&lt;10, (F222-H222)/H222, "&gt;999%"))</f>
        <v>-0.1</v>
      </c>
    </row>
    <row r="223" spans="1:11" x14ac:dyDescent="0.2">
      <c r="B223" s="83"/>
      <c r="D223" s="83"/>
      <c r="F223" s="83"/>
      <c r="H223" s="83"/>
    </row>
    <row r="224" spans="1:11" s="43" customFormat="1" x14ac:dyDescent="0.2">
      <c r="A224" s="162" t="s">
        <v>527</v>
      </c>
      <c r="B224" s="71">
        <v>48</v>
      </c>
      <c r="C224" s="40">
        <f>B224/6389</f>
        <v>7.5129128189074974E-3</v>
      </c>
      <c r="D224" s="71">
        <v>53</v>
      </c>
      <c r="E224" s="41">
        <f>D224/4991</f>
        <v>1.0619114405930675E-2</v>
      </c>
      <c r="F224" s="77">
        <v>140</v>
      </c>
      <c r="G224" s="42">
        <f>F224/17010</f>
        <v>8.23045267489712E-3</v>
      </c>
      <c r="H224" s="71">
        <v>163</v>
      </c>
      <c r="I224" s="41">
        <f>H224/14607</f>
        <v>1.1159033340179366E-2</v>
      </c>
      <c r="J224" s="37">
        <f>IF(D224=0, "-", IF((B224-D224)/D224&lt;10, (B224-D224)/D224, "&gt;999%"))</f>
        <v>-9.4339622641509441E-2</v>
      </c>
      <c r="K224" s="38">
        <f>IF(H224=0, "-", IF((F224-H224)/H224&lt;10, (F224-H224)/H224, "&gt;999%"))</f>
        <v>-0.1411042944785276</v>
      </c>
    </row>
    <row r="225" spans="1:11" x14ac:dyDescent="0.2">
      <c r="B225" s="83"/>
      <c r="D225" s="83"/>
      <c r="F225" s="83"/>
      <c r="H225" s="83"/>
    </row>
    <row r="226" spans="1:11" x14ac:dyDescent="0.2">
      <c r="A226" s="27" t="s">
        <v>525</v>
      </c>
      <c r="B226" s="71">
        <f>B230-B228</f>
        <v>1173</v>
      </c>
      <c r="C226" s="40">
        <f>B226/6389</f>
        <v>0.18359680701205197</v>
      </c>
      <c r="D226" s="71">
        <f>D230-D228</f>
        <v>1076</v>
      </c>
      <c r="E226" s="41">
        <f>D226/4991</f>
        <v>0.21558805850530957</v>
      </c>
      <c r="F226" s="77">
        <f>F230-F228</f>
        <v>3260</v>
      </c>
      <c r="G226" s="42">
        <f>F226/17010</f>
        <v>0.19165196942974722</v>
      </c>
      <c r="H226" s="71">
        <f>H230-H228</f>
        <v>3431</v>
      </c>
      <c r="I226" s="41">
        <f>H226/14607</f>
        <v>0.23488738276168961</v>
      </c>
      <c r="J226" s="37">
        <f>IF(D226=0, "-", IF((B226-D226)/D226&lt;10, (B226-D226)/D226, "&gt;999%"))</f>
        <v>9.0148698884758363E-2</v>
      </c>
      <c r="K226" s="38">
        <f>IF(H226=0, "-", IF((F226-H226)/H226&lt;10, (F226-H226)/H226, "&gt;999%"))</f>
        <v>-4.983969688137569E-2</v>
      </c>
    </row>
    <row r="227" spans="1:11" x14ac:dyDescent="0.2">
      <c r="A227" s="27"/>
      <c r="B227" s="71"/>
      <c r="C227" s="40"/>
      <c r="D227" s="71"/>
      <c r="E227" s="41"/>
      <c r="F227" s="77"/>
      <c r="G227" s="42"/>
      <c r="H227" s="71"/>
      <c r="I227" s="41"/>
      <c r="J227" s="37"/>
      <c r="K227" s="38"/>
    </row>
    <row r="228" spans="1:11" x14ac:dyDescent="0.2">
      <c r="A228" s="27" t="s">
        <v>526</v>
      </c>
      <c r="B228" s="71">
        <v>166</v>
      </c>
      <c r="C228" s="40">
        <f>B228/6389</f>
        <v>2.5982156832055094E-2</v>
      </c>
      <c r="D228" s="71">
        <v>89</v>
      </c>
      <c r="E228" s="41">
        <f>D228/4991</f>
        <v>1.7832097775996793E-2</v>
      </c>
      <c r="F228" s="77">
        <v>378</v>
      </c>
      <c r="G228" s="42">
        <f>F228/17010</f>
        <v>2.2222222222222223E-2</v>
      </c>
      <c r="H228" s="71">
        <v>304</v>
      </c>
      <c r="I228" s="41">
        <f>H228/14607</f>
        <v>2.081193948107072E-2</v>
      </c>
      <c r="J228" s="37">
        <f>IF(D228=0, "-", IF((B228-D228)/D228&lt;10, (B228-D228)/D228, "&gt;999%"))</f>
        <v>0.8651685393258427</v>
      </c>
      <c r="K228" s="38">
        <f>IF(H228=0, "-", IF((F228-H228)/H228&lt;10, (F228-H228)/H228, "&gt;999%"))</f>
        <v>0.24342105263157895</v>
      </c>
    </row>
    <row r="229" spans="1:11" x14ac:dyDescent="0.2">
      <c r="A229" s="27"/>
      <c r="B229" s="71"/>
      <c r="C229" s="40"/>
      <c r="D229" s="71"/>
      <c r="E229" s="41"/>
      <c r="F229" s="77"/>
      <c r="G229" s="42"/>
      <c r="H229" s="71"/>
      <c r="I229" s="41"/>
      <c r="J229" s="37"/>
      <c r="K229" s="38"/>
    </row>
    <row r="230" spans="1:11" x14ac:dyDescent="0.2">
      <c r="A230" s="27" t="s">
        <v>524</v>
      </c>
      <c r="B230" s="71">
        <v>1339</v>
      </c>
      <c r="C230" s="40">
        <f>B230/6389</f>
        <v>0.20957896384410707</v>
      </c>
      <c r="D230" s="71">
        <v>1165</v>
      </c>
      <c r="E230" s="41">
        <f>D230/4991</f>
        <v>0.23342015628130636</v>
      </c>
      <c r="F230" s="77">
        <v>3638</v>
      </c>
      <c r="G230" s="42">
        <f>F230/17010</f>
        <v>0.21387419165196944</v>
      </c>
      <c r="H230" s="71">
        <v>3735</v>
      </c>
      <c r="I230" s="41">
        <f>H230/14607</f>
        <v>0.25569932224276032</v>
      </c>
      <c r="J230" s="37">
        <f>IF(D230=0, "-", IF((B230-D230)/D230&lt;10, (B230-D230)/D230, "&gt;999%"))</f>
        <v>0.14935622317596567</v>
      </c>
      <c r="K230" s="38">
        <f>IF(H230=0, "-", IF((F230-H230)/H230&lt;10, (F230-H230)/H230, "&gt;999%"))</f>
        <v>-2.5970548862115129E-2</v>
      </c>
    </row>
  </sheetData>
  <mergeCells count="58">
    <mergeCell ref="B1:K1"/>
    <mergeCell ref="B2:K2"/>
    <mergeCell ref="B179:E179"/>
    <mergeCell ref="F179:I179"/>
    <mergeCell ref="J179:K179"/>
    <mergeCell ref="B180:C180"/>
    <mergeCell ref="D180:E180"/>
    <mergeCell ref="F180:G180"/>
    <mergeCell ref="H180:I180"/>
    <mergeCell ref="B155:E155"/>
    <mergeCell ref="F155:I155"/>
    <mergeCell ref="J155:K155"/>
    <mergeCell ref="B156:C156"/>
    <mergeCell ref="D156:E156"/>
    <mergeCell ref="F156:G156"/>
    <mergeCell ref="H156:I156"/>
    <mergeCell ref="B137:E137"/>
    <mergeCell ref="F137:I137"/>
    <mergeCell ref="J137:K137"/>
    <mergeCell ref="B138:C138"/>
    <mergeCell ref="D138:E138"/>
    <mergeCell ref="F138:G138"/>
    <mergeCell ref="H138:I138"/>
    <mergeCell ref="B114:E114"/>
    <mergeCell ref="F114:I114"/>
    <mergeCell ref="J114:K114"/>
    <mergeCell ref="B115:C115"/>
    <mergeCell ref="D115:E115"/>
    <mergeCell ref="F115:G115"/>
    <mergeCell ref="H115:I115"/>
    <mergeCell ref="B81:E81"/>
    <mergeCell ref="F81:I81"/>
    <mergeCell ref="J81:K81"/>
    <mergeCell ref="B82:C82"/>
    <mergeCell ref="D82:E82"/>
    <mergeCell ref="F82:G82"/>
    <mergeCell ref="H82:I82"/>
    <mergeCell ref="B42:E42"/>
    <mergeCell ref="F42:I42"/>
    <mergeCell ref="J42:K42"/>
    <mergeCell ref="B43:C43"/>
    <mergeCell ref="D43:E43"/>
    <mergeCell ref="F43:G43"/>
    <mergeCell ref="H43:I43"/>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4" max="16383" man="1"/>
    <brk id="113" max="16383" man="1"/>
    <brk id="177" max="16383" man="1"/>
    <brk id="23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45"/>
  <sheetViews>
    <sheetView tabSelected="1" workbookViewId="0">
      <selection activeCell="M1" sqref="M1"/>
    </sheetView>
  </sheetViews>
  <sheetFormatPr defaultRowHeight="12.75" x14ac:dyDescent="0.2"/>
  <cols>
    <col min="1" max="1" width="24.7109375" customWidth="1"/>
    <col min="2" max="11" width="8.42578125" customWidth="1"/>
  </cols>
  <sheetData>
    <row r="1" spans="1:11" s="52" customFormat="1" ht="20.25" x14ac:dyDescent="0.3">
      <c r="A1" s="4" t="s">
        <v>10</v>
      </c>
      <c r="B1" s="198" t="s">
        <v>577</v>
      </c>
      <c r="C1" s="198"/>
      <c r="D1" s="198"/>
      <c r="E1" s="199"/>
      <c r="F1" s="199"/>
      <c r="G1" s="199"/>
      <c r="H1" s="199"/>
      <c r="I1" s="199"/>
      <c r="J1" s="199"/>
      <c r="K1" s="199"/>
    </row>
    <row r="2" spans="1:11" s="52" customFormat="1" ht="20.25" x14ac:dyDescent="0.3">
      <c r="A2" s="4" t="s">
        <v>102</v>
      </c>
      <c r="B2" s="202" t="s">
        <v>92</v>
      </c>
      <c r="C2" s="198"/>
      <c r="D2" s="198"/>
      <c r="E2" s="203"/>
      <c r="F2" s="203"/>
      <c r="G2" s="203"/>
      <c r="H2" s="203"/>
      <c r="I2" s="203"/>
      <c r="J2" s="203"/>
      <c r="K2" s="203"/>
    </row>
    <row r="4" spans="1:11" ht="15.75" x14ac:dyDescent="0.25">
      <c r="A4" s="56"/>
      <c r="B4" s="196" t="s">
        <v>1</v>
      </c>
      <c r="C4" s="200"/>
      <c r="D4" s="200"/>
      <c r="E4" s="197"/>
      <c r="F4" s="196" t="s">
        <v>14</v>
      </c>
      <c r="G4" s="200"/>
      <c r="H4" s="200"/>
      <c r="I4" s="197"/>
      <c r="J4" s="196" t="s">
        <v>15</v>
      </c>
      <c r="K4" s="197"/>
    </row>
    <row r="5" spans="1:11" x14ac:dyDescent="0.2">
      <c r="A5" s="27"/>
      <c r="B5" s="196">
        <f>VALUE(RIGHT($B$2, 4))</f>
        <v>2021</v>
      </c>
      <c r="C5" s="197"/>
      <c r="D5" s="196">
        <f>B5-1</f>
        <v>2020</v>
      </c>
      <c r="E5" s="204"/>
      <c r="F5" s="196">
        <f>B5</f>
        <v>2021</v>
      </c>
      <c r="G5" s="204"/>
      <c r="H5" s="196">
        <f>D5</f>
        <v>2020</v>
      </c>
      <c r="I5" s="204"/>
      <c r="J5" s="140" t="s">
        <v>4</v>
      </c>
      <c r="K5" s="141" t="s">
        <v>2</v>
      </c>
    </row>
    <row r="6" spans="1:11" x14ac:dyDescent="0.2">
      <c r="A6" s="22"/>
      <c r="B6" s="61" t="s">
        <v>12</v>
      </c>
      <c r="C6" s="62" t="s">
        <v>13</v>
      </c>
      <c r="D6" s="61" t="s">
        <v>12</v>
      </c>
      <c r="E6" s="63" t="s">
        <v>13</v>
      </c>
      <c r="F6" s="84" t="s">
        <v>12</v>
      </c>
      <c r="G6" s="62" t="s">
        <v>13</v>
      </c>
      <c r="H6" s="85" t="s">
        <v>12</v>
      </c>
      <c r="I6" s="63" t="s">
        <v>13</v>
      </c>
      <c r="J6" s="61"/>
      <c r="K6" s="63"/>
    </row>
    <row r="7" spans="1:11" x14ac:dyDescent="0.2">
      <c r="A7" s="7" t="s">
        <v>31</v>
      </c>
      <c r="B7" s="65">
        <v>2</v>
      </c>
      <c r="C7" s="39">
        <f>IF(B45=0, "-", B7/B45)</f>
        <v>1.4936519790888724E-3</v>
      </c>
      <c r="D7" s="65">
        <v>2</v>
      </c>
      <c r="E7" s="21">
        <f>IF(D45=0, "-", D7/D45)</f>
        <v>1.7167381974248926E-3</v>
      </c>
      <c r="F7" s="81">
        <v>9</v>
      </c>
      <c r="G7" s="39">
        <f>IF(F45=0, "-", F7/F45)</f>
        <v>2.4738867509620671E-3</v>
      </c>
      <c r="H7" s="65">
        <v>9</v>
      </c>
      <c r="I7" s="21">
        <f>IF(H45=0, "-", H7/H45)</f>
        <v>2.4096385542168677E-3</v>
      </c>
      <c r="J7" s="20">
        <f t="shared" ref="J7:J43" si="0">IF(D7=0, "-", IF((B7-D7)/D7&lt;10, (B7-D7)/D7, "&gt;999%"))</f>
        <v>0</v>
      </c>
      <c r="K7" s="21">
        <f t="shared" ref="K7:K43" si="1">IF(H7=0, "-", IF((F7-H7)/H7&lt;10, (F7-H7)/H7, "&gt;999%"))</f>
        <v>0</v>
      </c>
    </row>
    <row r="8" spans="1:11" x14ac:dyDescent="0.2">
      <c r="A8" s="7" t="s">
        <v>32</v>
      </c>
      <c r="B8" s="65">
        <v>0</v>
      </c>
      <c r="C8" s="39">
        <f>IF(B45=0, "-", B8/B45)</f>
        <v>0</v>
      </c>
      <c r="D8" s="65">
        <v>0</v>
      </c>
      <c r="E8" s="21">
        <f>IF(D45=0, "-", D8/D45)</f>
        <v>0</v>
      </c>
      <c r="F8" s="81">
        <v>3</v>
      </c>
      <c r="G8" s="39">
        <f>IF(F45=0, "-", F8/F45)</f>
        <v>8.2462891698735572E-4</v>
      </c>
      <c r="H8" s="65">
        <v>2</v>
      </c>
      <c r="I8" s="21">
        <f>IF(H45=0, "-", H8/H45)</f>
        <v>5.3547523427041502E-4</v>
      </c>
      <c r="J8" s="20" t="str">
        <f t="shared" si="0"/>
        <v>-</v>
      </c>
      <c r="K8" s="21">
        <f t="shared" si="1"/>
        <v>0.5</v>
      </c>
    </row>
    <row r="9" spans="1:11" x14ac:dyDescent="0.2">
      <c r="A9" s="7" t="s">
        <v>33</v>
      </c>
      <c r="B9" s="65">
        <v>17</v>
      </c>
      <c r="C9" s="39">
        <f>IF(B45=0, "-", B9/B45)</f>
        <v>1.2696041822255415E-2</v>
      </c>
      <c r="D9" s="65">
        <v>7</v>
      </c>
      <c r="E9" s="21">
        <f>IF(D45=0, "-", D9/D45)</f>
        <v>6.0085836909871248E-3</v>
      </c>
      <c r="F9" s="81">
        <v>44</v>
      </c>
      <c r="G9" s="39">
        <f>IF(F45=0, "-", F9/F45)</f>
        <v>1.2094557449147883E-2</v>
      </c>
      <c r="H9" s="65">
        <v>48</v>
      </c>
      <c r="I9" s="21">
        <f>IF(H45=0, "-", H9/H45)</f>
        <v>1.285140562248996E-2</v>
      </c>
      <c r="J9" s="20">
        <f t="shared" si="0"/>
        <v>1.4285714285714286</v>
      </c>
      <c r="K9" s="21">
        <f t="shared" si="1"/>
        <v>-8.3333333333333329E-2</v>
      </c>
    </row>
    <row r="10" spans="1:11" x14ac:dyDescent="0.2">
      <c r="A10" s="7" t="s">
        <v>34</v>
      </c>
      <c r="B10" s="65">
        <v>0</v>
      </c>
      <c r="C10" s="39">
        <f>IF(B45=0, "-", B10/B45)</f>
        <v>0</v>
      </c>
      <c r="D10" s="65">
        <v>0</v>
      </c>
      <c r="E10" s="21">
        <f>IF(D45=0, "-", D10/D45)</f>
        <v>0</v>
      </c>
      <c r="F10" s="81">
        <v>2</v>
      </c>
      <c r="G10" s="39">
        <f>IF(F45=0, "-", F10/F45)</f>
        <v>5.4975261132490382E-4</v>
      </c>
      <c r="H10" s="65">
        <v>2</v>
      </c>
      <c r="I10" s="21">
        <f>IF(H45=0, "-", H10/H45)</f>
        <v>5.3547523427041502E-4</v>
      </c>
      <c r="J10" s="20" t="str">
        <f t="shared" si="0"/>
        <v>-</v>
      </c>
      <c r="K10" s="21">
        <f t="shared" si="1"/>
        <v>0</v>
      </c>
    </row>
    <row r="11" spans="1:11" x14ac:dyDescent="0.2">
      <c r="A11" s="7" t="s">
        <v>35</v>
      </c>
      <c r="B11" s="65">
        <v>61</v>
      </c>
      <c r="C11" s="39">
        <f>IF(B45=0, "-", B11/B45)</f>
        <v>4.5556385362210607E-2</v>
      </c>
      <c r="D11" s="65">
        <v>18</v>
      </c>
      <c r="E11" s="21">
        <f>IF(D45=0, "-", D11/D45)</f>
        <v>1.5450643776824034E-2</v>
      </c>
      <c r="F11" s="81">
        <v>103</v>
      </c>
      <c r="G11" s="39">
        <f>IF(F45=0, "-", F11/F45)</f>
        <v>2.8312259483232547E-2</v>
      </c>
      <c r="H11" s="65">
        <v>66</v>
      </c>
      <c r="I11" s="21">
        <f>IF(H45=0, "-", H11/H45)</f>
        <v>1.7670682730923693E-2</v>
      </c>
      <c r="J11" s="20">
        <f t="shared" si="0"/>
        <v>2.3888888888888888</v>
      </c>
      <c r="K11" s="21">
        <f t="shared" si="1"/>
        <v>0.56060606060606055</v>
      </c>
    </row>
    <row r="12" spans="1:11" x14ac:dyDescent="0.2">
      <c r="A12" s="7" t="s">
        <v>37</v>
      </c>
      <c r="B12" s="65">
        <v>2</v>
      </c>
      <c r="C12" s="39">
        <f>IF(B45=0, "-", B12/B45)</f>
        <v>1.4936519790888724E-3</v>
      </c>
      <c r="D12" s="65">
        <v>1</v>
      </c>
      <c r="E12" s="21">
        <f>IF(D45=0, "-", D12/D45)</f>
        <v>8.5836909871244631E-4</v>
      </c>
      <c r="F12" s="81">
        <v>6</v>
      </c>
      <c r="G12" s="39">
        <f>IF(F45=0, "-", F12/F45)</f>
        <v>1.6492578339747114E-3</v>
      </c>
      <c r="H12" s="65">
        <v>7</v>
      </c>
      <c r="I12" s="21">
        <f>IF(H45=0, "-", H12/H45)</f>
        <v>1.8741633199464524E-3</v>
      </c>
      <c r="J12" s="20">
        <f t="shared" si="0"/>
        <v>1</v>
      </c>
      <c r="K12" s="21">
        <f t="shared" si="1"/>
        <v>-0.14285714285714285</v>
      </c>
    </row>
    <row r="13" spans="1:11" x14ac:dyDescent="0.2">
      <c r="A13" s="7" t="s">
        <v>38</v>
      </c>
      <c r="B13" s="65">
        <v>0</v>
      </c>
      <c r="C13" s="39">
        <f>IF(B45=0, "-", B13/B45)</f>
        <v>0</v>
      </c>
      <c r="D13" s="65">
        <v>0</v>
      </c>
      <c r="E13" s="21">
        <f>IF(D45=0, "-", D13/D45)</f>
        <v>0</v>
      </c>
      <c r="F13" s="81">
        <v>1</v>
      </c>
      <c r="G13" s="39">
        <f>IF(F45=0, "-", F13/F45)</f>
        <v>2.7487630566245191E-4</v>
      </c>
      <c r="H13" s="65">
        <v>0</v>
      </c>
      <c r="I13" s="21">
        <f>IF(H45=0, "-", H13/H45)</f>
        <v>0</v>
      </c>
      <c r="J13" s="20" t="str">
        <f t="shared" si="0"/>
        <v>-</v>
      </c>
      <c r="K13" s="21" t="str">
        <f t="shared" si="1"/>
        <v>-</v>
      </c>
    </row>
    <row r="14" spans="1:11" x14ac:dyDescent="0.2">
      <c r="A14" s="7" t="s">
        <v>40</v>
      </c>
      <c r="B14" s="65">
        <v>0</v>
      </c>
      <c r="C14" s="39">
        <f>IF(B45=0, "-", B14/B45)</f>
        <v>0</v>
      </c>
      <c r="D14" s="65">
        <v>1</v>
      </c>
      <c r="E14" s="21">
        <f>IF(D45=0, "-", D14/D45)</f>
        <v>8.5836909871244631E-4</v>
      </c>
      <c r="F14" s="81">
        <v>2</v>
      </c>
      <c r="G14" s="39">
        <f>IF(F45=0, "-", F14/F45)</f>
        <v>5.4975261132490382E-4</v>
      </c>
      <c r="H14" s="65">
        <v>2</v>
      </c>
      <c r="I14" s="21">
        <f>IF(H45=0, "-", H14/H45)</f>
        <v>5.3547523427041502E-4</v>
      </c>
      <c r="J14" s="20">
        <f t="shared" si="0"/>
        <v>-1</v>
      </c>
      <c r="K14" s="21">
        <f t="shared" si="1"/>
        <v>0</v>
      </c>
    </row>
    <row r="15" spans="1:11" x14ac:dyDescent="0.2">
      <c r="A15" s="7" t="s">
        <v>41</v>
      </c>
      <c r="B15" s="65">
        <v>4</v>
      </c>
      <c r="C15" s="39">
        <f>IF(B45=0, "-", B15/B45)</f>
        <v>2.9873039581777448E-3</v>
      </c>
      <c r="D15" s="65">
        <v>3</v>
      </c>
      <c r="E15" s="21">
        <f>IF(D45=0, "-", D15/D45)</f>
        <v>2.5751072961373391E-3</v>
      </c>
      <c r="F15" s="81">
        <v>13</v>
      </c>
      <c r="G15" s="39">
        <f>IF(F45=0, "-", F15/F45)</f>
        <v>3.5733919736118747E-3</v>
      </c>
      <c r="H15" s="65">
        <v>9</v>
      </c>
      <c r="I15" s="21">
        <f>IF(H45=0, "-", H15/H45)</f>
        <v>2.4096385542168677E-3</v>
      </c>
      <c r="J15" s="20">
        <f t="shared" si="0"/>
        <v>0.33333333333333331</v>
      </c>
      <c r="K15" s="21">
        <f t="shared" si="1"/>
        <v>0.44444444444444442</v>
      </c>
    </row>
    <row r="16" spans="1:11" x14ac:dyDescent="0.2">
      <c r="A16" s="7" t="s">
        <v>43</v>
      </c>
      <c r="B16" s="65">
        <v>18</v>
      </c>
      <c r="C16" s="39">
        <f>IF(B45=0, "-", B16/B45)</f>
        <v>1.344286781179985E-2</v>
      </c>
      <c r="D16" s="65">
        <v>31</v>
      </c>
      <c r="E16" s="21">
        <f>IF(D45=0, "-", D16/D45)</f>
        <v>2.6609442060085836E-2</v>
      </c>
      <c r="F16" s="81">
        <v>64</v>
      </c>
      <c r="G16" s="39">
        <f>IF(F45=0, "-", F16/F45)</f>
        <v>1.7592083562396922E-2</v>
      </c>
      <c r="H16" s="65">
        <v>106</v>
      </c>
      <c r="I16" s="21">
        <f>IF(H45=0, "-", H16/H45)</f>
        <v>2.8380187416331994E-2</v>
      </c>
      <c r="J16" s="20">
        <f t="shared" si="0"/>
        <v>-0.41935483870967744</v>
      </c>
      <c r="K16" s="21">
        <f t="shared" si="1"/>
        <v>-0.39622641509433965</v>
      </c>
    </row>
    <row r="17" spans="1:11" x14ac:dyDescent="0.2">
      <c r="A17" s="7" t="s">
        <v>48</v>
      </c>
      <c r="B17" s="65">
        <v>0</v>
      </c>
      <c r="C17" s="39">
        <f>IF(B45=0, "-", B17/B45)</f>
        <v>0</v>
      </c>
      <c r="D17" s="65">
        <v>69</v>
      </c>
      <c r="E17" s="21">
        <f>IF(D45=0, "-", D17/D45)</f>
        <v>5.9227467811158799E-2</v>
      </c>
      <c r="F17" s="81">
        <v>0</v>
      </c>
      <c r="G17" s="39">
        <f>IF(F45=0, "-", F17/F45)</f>
        <v>0</v>
      </c>
      <c r="H17" s="65">
        <v>146</v>
      </c>
      <c r="I17" s="21">
        <f>IF(H45=0, "-", H17/H45)</f>
        <v>3.9089692101740292E-2</v>
      </c>
      <c r="J17" s="20">
        <f t="shared" si="0"/>
        <v>-1</v>
      </c>
      <c r="K17" s="21">
        <f t="shared" si="1"/>
        <v>-1</v>
      </c>
    </row>
    <row r="18" spans="1:11" x14ac:dyDescent="0.2">
      <c r="A18" s="7" t="s">
        <v>49</v>
      </c>
      <c r="B18" s="65">
        <v>46</v>
      </c>
      <c r="C18" s="39">
        <f>IF(B45=0, "-", B18/B45)</f>
        <v>3.4353995519044063E-2</v>
      </c>
      <c r="D18" s="65">
        <v>48</v>
      </c>
      <c r="E18" s="21">
        <f>IF(D45=0, "-", D18/D45)</f>
        <v>4.1201716738197426E-2</v>
      </c>
      <c r="F18" s="81">
        <v>128</v>
      </c>
      <c r="G18" s="39">
        <f>IF(F45=0, "-", F18/F45)</f>
        <v>3.5184167124793844E-2</v>
      </c>
      <c r="H18" s="65">
        <v>204</v>
      </c>
      <c r="I18" s="21">
        <f>IF(H45=0, "-", H18/H45)</f>
        <v>5.4618473895582331E-2</v>
      </c>
      <c r="J18" s="20">
        <f t="shared" si="0"/>
        <v>-4.1666666666666664E-2</v>
      </c>
      <c r="K18" s="21">
        <f t="shared" si="1"/>
        <v>-0.37254901960784315</v>
      </c>
    </row>
    <row r="19" spans="1:11" x14ac:dyDescent="0.2">
      <c r="A19" s="7" t="s">
        <v>50</v>
      </c>
      <c r="B19" s="65">
        <v>116</v>
      </c>
      <c r="C19" s="39">
        <f>IF(B45=0, "-", B19/B45)</f>
        <v>8.6631814787154593E-2</v>
      </c>
      <c r="D19" s="65">
        <v>117</v>
      </c>
      <c r="E19" s="21">
        <f>IF(D45=0, "-", D19/D45)</f>
        <v>0.10042918454935622</v>
      </c>
      <c r="F19" s="81">
        <v>379</v>
      </c>
      <c r="G19" s="39">
        <f>IF(F45=0, "-", F19/F45)</f>
        <v>0.10417811984606927</v>
      </c>
      <c r="H19" s="65">
        <v>298</v>
      </c>
      <c r="I19" s="21">
        <f>IF(H45=0, "-", H19/H45)</f>
        <v>7.9785809906291832E-2</v>
      </c>
      <c r="J19" s="20">
        <f t="shared" si="0"/>
        <v>-8.5470085470085479E-3</v>
      </c>
      <c r="K19" s="21">
        <f t="shared" si="1"/>
        <v>0.27181208053691275</v>
      </c>
    </row>
    <row r="20" spans="1:11" x14ac:dyDescent="0.2">
      <c r="A20" s="7" t="s">
        <v>55</v>
      </c>
      <c r="B20" s="65">
        <v>0</v>
      </c>
      <c r="C20" s="39">
        <f>IF(B45=0, "-", B20/B45)</f>
        <v>0</v>
      </c>
      <c r="D20" s="65">
        <v>2</v>
      </c>
      <c r="E20" s="21">
        <f>IF(D45=0, "-", D20/D45)</f>
        <v>1.7167381974248926E-3</v>
      </c>
      <c r="F20" s="81">
        <v>0</v>
      </c>
      <c r="G20" s="39">
        <f>IF(F45=0, "-", F20/F45)</f>
        <v>0</v>
      </c>
      <c r="H20" s="65">
        <v>8</v>
      </c>
      <c r="I20" s="21">
        <f>IF(H45=0, "-", H20/H45)</f>
        <v>2.1419009370816601E-3</v>
      </c>
      <c r="J20" s="20">
        <f t="shared" si="0"/>
        <v>-1</v>
      </c>
      <c r="K20" s="21">
        <f t="shared" si="1"/>
        <v>-1</v>
      </c>
    </row>
    <row r="21" spans="1:11" x14ac:dyDescent="0.2">
      <c r="A21" s="7" t="s">
        <v>58</v>
      </c>
      <c r="B21" s="65">
        <v>152</v>
      </c>
      <c r="C21" s="39">
        <f>IF(B45=0, "-", B21/B45)</f>
        <v>0.1135175504107543</v>
      </c>
      <c r="D21" s="65">
        <v>149</v>
      </c>
      <c r="E21" s="21">
        <f>IF(D45=0, "-", D21/D45)</f>
        <v>0.12789699570815449</v>
      </c>
      <c r="F21" s="81">
        <v>496</v>
      </c>
      <c r="G21" s="39">
        <f>IF(F45=0, "-", F21/F45)</f>
        <v>0.13633864760857614</v>
      </c>
      <c r="H21" s="65">
        <v>458</v>
      </c>
      <c r="I21" s="21">
        <f>IF(H45=0, "-", H21/H45)</f>
        <v>0.12262382864792504</v>
      </c>
      <c r="J21" s="20">
        <f t="shared" si="0"/>
        <v>2.0134228187919462E-2</v>
      </c>
      <c r="K21" s="21">
        <f t="shared" si="1"/>
        <v>8.296943231441048E-2</v>
      </c>
    </row>
    <row r="22" spans="1:11" x14ac:dyDescent="0.2">
      <c r="A22" s="7" t="s">
        <v>59</v>
      </c>
      <c r="B22" s="65">
        <v>0</v>
      </c>
      <c r="C22" s="39">
        <f>IF(B45=0, "-", B22/B45)</f>
        <v>0</v>
      </c>
      <c r="D22" s="65">
        <v>0</v>
      </c>
      <c r="E22" s="21">
        <f>IF(D45=0, "-", D22/D45)</f>
        <v>0</v>
      </c>
      <c r="F22" s="81">
        <v>2</v>
      </c>
      <c r="G22" s="39">
        <f>IF(F45=0, "-", F22/F45)</f>
        <v>5.4975261132490382E-4</v>
      </c>
      <c r="H22" s="65">
        <v>1</v>
      </c>
      <c r="I22" s="21">
        <f>IF(H45=0, "-", H22/H45)</f>
        <v>2.6773761713520751E-4</v>
      </c>
      <c r="J22" s="20" t="str">
        <f t="shared" si="0"/>
        <v>-</v>
      </c>
      <c r="K22" s="21">
        <f t="shared" si="1"/>
        <v>1</v>
      </c>
    </row>
    <row r="23" spans="1:11" x14ac:dyDescent="0.2">
      <c r="A23" s="7" t="s">
        <v>61</v>
      </c>
      <c r="B23" s="65">
        <v>1</v>
      </c>
      <c r="C23" s="39">
        <f>IF(B45=0, "-", B23/B45)</f>
        <v>7.468259895444362E-4</v>
      </c>
      <c r="D23" s="65">
        <v>1</v>
      </c>
      <c r="E23" s="21">
        <f>IF(D45=0, "-", D23/D45)</f>
        <v>8.5836909871244631E-4</v>
      </c>
      <c r="F23" s="81">
        <v>8</v>
      </c>
      <c r="G23" s="39">
        <f>IF(F45=0, "-", F23/F45)</f>
        <v>2.1990104452996153E-3</v>
      </c>
      <c r="H23" s="65">
        <v>3</v>
      </c>
      <c r="I23" s="21">
        <f>IF(H45=0, "-", H23/H45)</f>
        <v>8.0321285140562252E-4</v>
      </c>
      <c r="J23" s="20">
        <f t="shared" si="0"/>
        <v>0</v>
      </c>
      <c r="K23" s="21">
        <f t="shared" si="1"/>
        <v>1.6666666666666667</v>
      </c>
    </row>
    <row r="24" spans="1:11" x14ac:dyDescent="0.2">
      <c r="A24" s="7" t="s">
        <v>62</v>
      </c>
      <c r="B24" s="65">
        <v>16</v>
      </c>
      <c r="C24" s="39">
        <f>IF(B45=0, "-", B24/B45)</f>
        <v>1.1949215832710979E-2</v>
      </c>
      <c r="D24" s="65">
        <v>5</v>
      </c>
      <c r="E24" s="21">
        <f>IF(D45=0, "-", D24/D45)</f>
        <v>4.2918454935622317E-3</v>
      </c>
      <c r="F24" s="81">
        <v>32</v>
      </c>
      <c r="G24" s="39">
        <f>IF(F45=0, "-", F24/F45)</f>
        <v>8.7960417811984611E-3</v>
      </c>
      <c r="H24" s="65">
        <v>15</v>
      </c>
      <c r="I24" s="21">
        <f>IF(H45=0, "-", H24/H45)</f>
        <v>4.0160642570281121E-3</v>
      </c>
      <c r="J24" s="20">
        <f t="shared" si="0"/>
        <v>2.2000000000000002</v>
      </c>
      <c r="K24" s="21">
        <f t="shared" si="1"/>
        <v>1.1333333333333333</v>
      </c>
    </row>
    <row r="25" spans="1:11" x14ac:dyDescent="0.2">
      <c r="A25" s="7" t="s">
        <v>63</v>
      </c>
      <c r="B25" s="65">
        <v>0</v>
      </c>
      <c r="C25" s="39">
        <f>IF(B45=0, "-", B25/B45)</f>
        <v>0</v>
      </c>
      <c r="D25" s="65">
        <v>0</v>
      </c>
      <c r="E25" s="21">
        <f>IF(D45=0, "-", D25/D45)</f>
        <v>0</v>
      </c>
      <c r="F25" s="81">
        <v>1</v>
      </c>
      <c r="G25" s="39">
        <f>IF(F45=0, "-", F25/F45)</f>
        <v>2.7487630566245191E-4</v>
      </c>
      <c r="H25" s="65">
        <v>0</v>
      </c>
      <c r="I25" s="21">
        <f>IF(H45=0, "-", H25/H45)</f>
        <v>0</v>
      </c>
      <c r="J25" s="20" t="str">
        <f t="shared" si="0"/>
        <v>-</v>
      </c>
      <c r="K25" s="21" t="str">
        <f t="shared" si="1"/>
        <v>-</v>
      </c>
    </row>
    <row r="26" spans="1:11" x14ac:dyDescent="0.2">
      <c r="A26" s="7" t="s">
        <v>66</v>
      </c>
      <c r="B26" s="65">
        <v>0</v>
      </c>
      <c r="C26" s="39">
        <f>IF(B45=0, "-", B26/B45)</f>
        <v>0</v>
      </c>
      <c r="D26" s="65">
        <v>0</v>
      </c>
      <c r="E26" s="21">
        <f>IF(D45=0, "-", D26/D45)</f>
        <v>0</v>
      </c>
      <c r="F26" s="81">
        <v>0</v>
      </c>
      <c r="G26" s="39">
        <f>IF(F45=0, "-", F26/F45)</f>
        <v>0</v>
      </c>
      <c r="H26" s="65">
        <v>1</v>
      </c>
      <c r="I26" s="21">
        <f>IF(H45=0, "-", H26/H45)</f>
        <v>2.6773761713520751E-4</v>
      </c>
      <c r="J26" s="20" t="str">
        <f t="shared" si="0"/>
        <v>-</v>
      </c>
      <c r="K26" s="21">
        <f t="shared" si="1"/>
        <v>-1</v>
      </c>
    </row>
    <row r="27" spans="1:11" x14ac:dyDescent="0.2">
      <c r="A27" s="7" t="s">
        <v>67</v>
      </c>
      <c r="B27" s="65">
        <v>171</v>
      </c>
      <c r="C27" s="39">
        <f>IF(B45=0, "-", B27/B45)</f>
        <v>0.12770724421209859</v>
      </c>
      <c r="D27" s="65">
        <v>81</v>
      </c>
      <c r="E27" s="21">
        <f>IF(D45=0, "-", D27/D45)</f>
        <v>6.9527896995708161E-2</v>
      </c>
      <c r="F27" s="81">
        <v>491</v>
      </c>
      <c r="G27" s="39">
        <f>IF(F45=0, "-", F27/F45)</f>
        <v>0.13496426608026388</v>
      </c>
      <c r="H27" s="65">
        <v>390</v>
      </c>
      <c r="I27" s="21">
        <f>IF(H45=0, "-", H27/H45)</f>
        <v>0.10441767068273092</v>
      </c>
      <c r="J27" s="20">
        <f t="shared" si="0"/>
        <v>1.1111111111111112</v>
      </c>
      <c r="K27" s="21">
        <f t="shared" si="1"/>
        <v>0.258974358974359</v>
      </c>
    </row>
    <row r="28" spans="1:11" x14ac:dyDescent="0.2">
      <c r="A28" s="7" t="s">
        <v>68</v>
      </c>
      <c r="B28" s="65">
        <v>0</v>
      </c>
      <c r="C28" s="39">
        <f>IF(B45=0, "-", B28/B45)</f>
        <v>0</v>
      </c>
      <c r="D28" s="65">
        <v>2</v>
      </c>
      <c r="E28" s="21">
        <f>IF(D45=0, "-", D28/D45)</f>
        <v>1.7167381974248926E-3</v>
      </c>
      <c r="F28" s="81">
        <v>0</v>
      </c>
      <c r="G28" s="39">
        <f>IF(F45=0, "-", F28/F45)</f>
        <v>0</v>
      </c>
      <c r="H28" s="65">
        <v>2</v>
      </c>
      <c r="I28" s="21">
        <f>IF(H45=0, "-", H28/H45)</f>
        <v>5.3547523427041502E-4</v>
      </c>
      <c r="J28" s="20">
        <f t="shared" si="0"/>
        <v>-1</v>
      </c>
      <c r="K28" s="21">
        <f t="shared" si="1"/>
        <v>-1</v>
      </c>
    </row>
    <row r="29" spans="1:11" x14ac:dyDescent="0.2">
      <c r="A29" s="7" t="s">
        <v>69</v>
      </c>
      <c r="B29" s="65">
        <v>47</v>
      </c>
      <c r="C29" s="39">
        <f>IF(B45=0, "-", B29/B45)</f>
        <v>3.5100821508588502E-2</v>
      </c>
      <c r="D29" s="65">
        <v>45</v>
      </c>
      <c r="E29" s="21">
        <f>IF(D45=0, "-", D29/D45)</f>
        <v>3.8626609442060089E-2</v>
      </c>
      <c r="F29" s="81">
        <v>135</v>
      </c>
      <c r="G29" s="39">
        <f>IF(F45=0, "-", F29/F45)</f>
        <v>3.7108301264431008E-2</v>
      </c>
      <c r="H29" s="65">
        <v>121</v>
      </c>
      <c r="I29" s="21">
        <f>IF(H45=0, "-", H29/H45)</f>
        <v>3.2396251673360105E-2</v>
      </c>
      <c r="J29" s="20">
        <f t="shared" si="0"/>
        <v>4.4444444444444446E-2</v>
      </c>
      <c r="K29" s="21">
        <f t="shared" si="1"/>
        <v>0.11570247933884298</v>
      </c>
    </row>
    <row r="30" spans="1:11" x14ac:dyDescent="0.2">
      <c r="A30" s="7" t="s">
        <v>71</v>
      </c>
      <c r="B30" s="65">
        <v>0</v>
      </c>
      <c r="C30" s="39">
        <f>IF(B45=0, "-", B30/B45)</f>
        <v>0</v>
      </c>
      <c r="D30" s="65">
        <v>1</v>
      </c>
      <c r="E30" s="21">
        <f>IF(D45=0, "-", D30/D45)</f>
        <v>8.5836909871244631E-4</v>
      </c>
      <c r="F30" s="81">
        <v>1</v>
      </c>
      <c r="G30" s="39">
        <f>IF(F45=0, "-", F30/F45)</f>
        <v>2.7487630566245191E-4</v>
      </c>
      <c r="H30" s="65">
        <v>3</v>
      </c>
      <c r="I30" s="21">
        <f>IF(H45=0, "-", H30/H45)</f>
        <v>8.0321285140562252E-4</v>
      </c>
      <c r="J30" s="20">
        <f t="shared" si="0"/>
        <v>-1</v>
      </c>
      <c r="K30" s="21">
        <f t="shared" si="1"/>
        <v>-0.66666666666666663</v>
      </c>
    </row>
    <row r="31" spans="1:11" x14ac:dyDescent="0.2">
      <c r="A31" s="7" t="s">
        <v>72</v>
      </c>
      <c r="B31" s="65">
        <v>84</v>
      </c>
      <c r="C31" s="39">
        <f>IF(B45=0, "-", B31/B45)</f>
        <v>6.2733383121732642E-2</v>
      </c>
      <c r="D31" s="65">
        <v>41</v>
      </c>
      <c r="E31" s="21">
        <f>IF(D45=0, "-", D31/D45)</f>
        <v>3.51931330472103E-2</v>
      </c>
      <c r="F31" s="81">
        <v>298</v>
      </c>
      <c r="G31" s="39">
        <f>IF(F45=0, "-", F31/F45)</f>
        <v>8.1913139087410672E-2</v>
      </c>
      <c r="H31" s="65">
        <v>92</v>
      </c>
      <c r="I31" s="21">
        <f>IF(H45=0, "-", H31/H45)</f>
        <v>2.4631860776439089E-2</v>
      </c>
      <c r="J31" s="20">
        <f t="shared" si="0"/>
        <v>1.0487804878048781</v>
      </c>
      <c r="K31" s="21">
        <f t="shared" si="1"/>
        <v>2.2391304347826089</v>
      </c>
    </row>
    <row r="32" spans="1:11" x14ac:dyDescent="0.2">
      <c r="A32" s="7" t="s">
        <v>73</v>
      </c>
      <c r="B32" s="65">
        <v>3</v>
      </c>
      <c r="C32" s="39">
        <f>IF(B45=0, "-", B32/B45)</f>
        <v>2.2404779686333084E-3</v>
      </c>
      <c r="D32" s="65">
        <v>4</v>
      </c>
      <c r="E32" s="21">
        <f>IF(D45=0, "-", D32/D45)</f>
        <v>3.4334763948497852E-3</v>
      </c>
      <c r="F32" s="81">
        <v>18</v>
      </c>
      <c r="G32" s="39">
        <f>IF(F45=0, "-", F32/F45)</f>
        <v>4.9477735019241341E-3</v>
      </c>
      <c r="H32" s="65">
        <v>11</v>
      </c>
      <c r="I32" s="21">
        <f>IF(H45=0, "-", H32/H45)</f>
        <v>2.9451137884872825E-3</v>
      </c>
      <c r="J32" s="20">
        <f t="shared" si="0"/>
        <v>-0.25</v>
      </c>
      <c r="K32" s="21">
        <f t="shared" si="1"/>
        <v>0.63636363636363635</v>
      </c>
    </row>
    <row r="33" spans="1:11" x14ac:dyDescent="0.2">
      <c r="A33" s="7" t="s">
        <v>74</v>
      </c>
      <c r="B33" s="65">
        <v>9</v>
      </c>
      <c r="C33" s="39">
        <f>IF(B45=0, "-", B33/B45)</f>
        <v>6.7214339058999251E-3</v>
      </c>
      <c r="D33" s="65">
        <v>3</v>
      </c>
      <c r="E33" s="21">
        <f>IF(D45=0, "-", D33/D45)</f>
        <v>2.5751072961373391E-3</v>
      </c>
      <c r="F33" s="81">
        <v>22</v>
      </c>
      <c r="G33" s="39">
        <f>IF(F45=0, "-", F33/F45)</f>
        <v>6.0472787245739413E-3</v>
      </c>
      <c r="H33" s="65">
        <v>27</v>
      </c>
      <c r="I33" s="21">
        <f>IF(H45=0, "-", H33/H45)</f>
        <v>7.2289156626506026E-3</v>
      </c>
      <c r="J33" s="20">
        <f t="shared" si="0"/>
        <v>2</v>
      </c>
      <c r="K33" s="21">
        <f t="shared" si="1"/>
        <v>-0.18518518518518517</v>
      </c>
    </row>
    <row r="34" spans="1:11" x14ac:dyDescent="0.2">
      <c r="A34" s="7" t="s">
        <v>75</v>
      </c>
      <c r="B34" s="65">
        <v>4</v>
      </c>
      <c r="C34" s="39">
        <f>IF(B45=0, "-", B34/B45)</f>
        <v>2.9873039581777448E-3</v>
      </c>
      <c r="D34" s="65">
        <v>3</v>
      </c>
      <c r="E34" s="21">
        <f>IF(D45=0, "-", D34/D45)</f>
        <v>2.5751072961373391E-3</v>
      </c>
      <c r="F34" s="81">
        <v>5</v>
      </c>
      <c r="G34" s="39">
        <f>IF(F45=0, "-", F34/F45)</f>
        <v>1.3743815283122594E-3</v>
      </c>
      <c r="H34" s="65">
        <v>6</v>
      </c>
      <c r="I34" s="21">
        <f>IF(H45=0, "-", H34/H45)</f>
        <v>1.606425702811245E-3</v>
      </c>
      <c r="J34" s="20">
        <f t="shared" si="0"/>
        <v>0.33333333333333331</v>
      </c>
      <c r="K34" s="21">
        <f t="shared" si="1"/>
        <v>-0.16666666666666666</v>
      </c>
    </row>
    <row r="35" spans="1:11" x14ac:dyDescent="0.2">
      <c r="A35" s="7" t="s">
        <v>76</v>
      </c>
      <c r="B35" s="65">
        <v>0</v>
      </c>
      <c r="C35" s="39">
        <f>IF(B45=0, "-", B35/B45)</f>
        <v>0</v>
      </c>
      <c r="D35" s="65">
        <v>0</v>
      </c>
      <c r="E35" s="21">
        <f>IF(D45=0, "-", D35/D45)</f>
        <v>0</v>
      </c>
      <c r="F35" s="81">
        <v>0</v>
      </c>
      <c r="G35" s="39">
        <f>IF(F45=0, "-", F35/F45)</f>
        <v>0</v>
      </c>
      <c r="H35" s="65">
        <v>1</v>
      </c>
      <c r="I35" s="21">
        <f>IF(H45=0, "-", H35/H45)</f>
        <v>2.6773761713520751E-4</v>
      </c>
      <c r="J35" s="20" t="str">
        <f t="shared" si="0"/>
        <v>-</v>
      </c>
      <c r="K35" s="21">
        <f t="shared" si="1"/>
        <v>-1</v>
      </c>
    </row>
    <row r="36" spans="1:11" x14ac:dyDescent="0.2">
      <c r="A36" s="7" t="s">
        <v>77</v>
      </c>
      <c r="B36" s="65">
        <v>15</v>
      </c>
      <c r="C36" s="39">
        <f>IF(B45=0, "-", B36/B45)</f>
        <v>1.1202389843166542E-2</v>
      </c>
      <c r="D36" s="65">
        <v>6</v>
      </c>
      <c r="E36" s="21">
        <f>IF(D45=0, "-", D36/D45)</f>
        <v>5.1502145922746783E-3</v>
      </c>
      <c r="F36" s="81">
        <v>25</v>
      </c>
      <c r="G36" s="39">
        <f>IF(F45=0, "-", F36/F45)</f>
        <v>6.8719076415612972E-3</v>
      </c>
      <c r="H36" s="65">
        <v>17</v>
      </c>
      <c r="I36" s="21">
        <f>IF(H45=0, "-", H36/H45)</f>
        <v>4.5515394912985273E-3</v>
      </c>
      <c r="J36" s="20">
        <f t="shared" si="0"/>
        <v>1.5</v>
      </c>
      <c r="K36" s="21">
        <f t="shared" si="1"/>
        <v>0.47058823529411764</v>
      </c>
    </row>
    <row r="37" spans="1:11" x14ac:dyDescent="0.2">
      <c r="A37" s="7" t="s">
        <v>79</v>
      </c>
      <c r="B37" s="65">
        <v>0</v>
      </c>
      <c r="C37" s="39">
        <f>IF(B45=0, "-", B37/B45)</f>
        <v>0</v>
      </c>
      <c r="D37" s="65">
        <v>0</v>
      </c>
      <c r="E37" s="21">
        <f>IF(D45=0, "-", D37/D45)</f>
        <v>0</v>
      </c>
      <c r="F37" s="81">
        <v>0</v>
      </c>
      <c r="G37" s="39">
        <f>IF(F45=0, "-", F37/F45)</f>
        <v>0</v>
      </c>
      <c r="H37" s="65">
        <v>2</v>
      </c>
      <c r="I37" s="21">
        <f>IF(H45=0, "-", H37/H45)</f>
        <v>5.3547523427041502E-4</v>
      </c>
      <c r="J37" s="20" t="str">
        <f t="shared" si="0"/>
        <v>-</v>
      </c>
      <c r="K37" s="21">
        <f t="shared" si="1"/>
        <v>-1</v>
      </c>
    </row>
    <row r="38" spans="1:11" x14ac:dyDescent="0.2">
      <c r="A38" s="7" t="s">
        <v>81</v>
      </c>
      <c r="B38" s="65">
        <v>18</v>
      </c>
      <c r="C38" s="39">
        <f>IF(B45=0, "-", B38/B45)</f>
        <v>1.344286781179985E-2</v>
      </c>
      <c r="D38" s="65">
        <v>5</v>
      </c>
      <c r="E38" s="21">
        <f>IF(D45=0, "-", D38/D45)</f>
        <v>4.2918454935622317E-3</v>
      </c>
      <c r="F38" s="81">
        <v>46</v>
      </c>
      <c r="G38" s="39">
        <f>IF(F45=0, "-", F38/F45)</f>
        <v>1.2644310060472787E-2</v>
      </c>
      <c r="H38" s="65">
        <v>29</v>
      </c>
      <c r="I38" s="21">
        <f>IF(H45=0, "-", H38/H45)</f>
        <v>7.764390896921017E-3</v>
      </c>
      <c r="J38" s="20">
        <f t="shared" si="0"/>
        <v>2.6</v>
      </c>
      <c r="K38" s="21">
        <f t="shared" si="1"/>
        <v>0.58620689655172409</v>
      </c>
    </row>
    <row r="39" spans="1:11" x14ac:dyDescent="0.2">
      <c r="A39" s="7" t="s">
        <v>83</v>
      </c>
      <c r="B39" s="65">
        <v>49</v>
      </c>
      <c r="C39" s="39">
        <f>IF(B45=0, "-", B39/B45)</f>
        <v>3.6594473487677373E-2</v>
      </c>
      <c r="D39" s="65">
        <v>21</v>
      </c>
      <c r="E39" s="21">
        <f>IF(D45=0, "-", D39/D45)</f>
        <v>1.8025751072961373E-2</v>
      </c>
      <c r="F39" s="81">
        <v>112</v>
      </c>
      <c r="G39" s="39">
        <f>IF(F45=0, "-", F39/F45)</f>
        <v>3.0786146234194612E-2</v>
      </c>
      <c r="H39" s="65">
        <v>110</v>
      </c>
      <c r="I39" s="21">
        <f>IF(H45=0, "-", H39/H45)</f>
        <v>2.9451137884872823E-2</v>
      </c>
      <c r="J39" s="20">
        <f t="shared" si="0"/>
        <v>1.3333333333333333</v>
      </c>
      <c r="K39" s="21">
        <f t="shared" si="1"/>
        <v>1.8181818181818181E-2</v>
      </c>
    </row>
    <row r="40" spans="1:11" x14ac:dyDescent="0.2">
      <c r="A40" s="7" t="s">
        <v>84</v>
      </c>
      <c r="B40" s="65">
        <v>81</v>
      </c>
      <c r="C40" s="39">
        <f>IF(B45=0, "-", B40/B45)</f>
        <v>6.0492905153099324E-2</v>
      </c>
      <c r="D40" s="65">
        <v>55</v>
      </c>
      <c r="E40" s="21">
        <f>IF(D45=0, "-", D40/D45)</f>
        <v>4.7210300429184553E-2</v>
      </c>
      <c r="F40" s="81">
        <v>201</v>
      </c>
      <c r="G40" s="39">
        <f>IF(F45=0, "-", F40/F45)</f>
        <v>5.5250137438152831E-2</v>
      </c>
      <c r="H40" s="65">
        <v>183</v>
      </c>
      <c r="I40" s="21">
        <f>IF(H45=0, "-", H40/H45)</f>
        <v>4.8995983935742969E-2</v>
      </c>
      <c r="J40" s="20">
        <f t="shared" si="0"/>
        <v>0.47272727272727272</v>
      </c>
      <c r="K40" s="21">
        <f t="shared" si="1"/>
        <v>9.8360655737704916E-2</v>
      </c>
    </row>
    <row r="41" spans="1:11" x14ac:dyDescent="0.2">
      <c r="A41" s="7" t="s">
        <v>85</v>
      </c>
      <c r="B41" s="65">
        <v>387</v>
      </c>
      <c r="C41" s="39">
        <f>IF(B45=0, "-", B41/B45)</f>
        <v>0.28902165795369678</v>
      </c>
      <c r="D41" s="65">
        <v>410</v>
      </c>
      <c r="E41" s="21">
        <f>IF(D45=0, "-", D41/D45)</f>
        <v>0.35193133047210301</v>
      </c>
      <c r="F41" s="81">
        <v>867</v>
      </c>
      <c r="G41" s="39">
        <f>IF(F45=0, "-", F41/F45)</f>
        <v>0.23831775700934579</v>
      </c>
      <c r="H41" s="65">
        <v>1163</v>
      </c>
      <c r="I41" s="21">
        <f>IF(H45=0, "-", H41/H45)</f>
        <v>0.31137884872824634</v>
      </c>
      <c r="J41" s="20">
        <f t="shared" si="0"/>
        <v>-5.6097560975609757E-2</v>
      </c>
      <c r="K41" s="21">
        <f t="shared" si="1"/>
        <v>-0.2545141874462597</v>
      </c>
    </row>
    <row r="42" spans="1:11" x14ac:dyDescent="0.2">
      <c r="A42" s="7" t="s">
        <v>87</v>
      </c>
      <c r="B42" s="65">
        <v>36</v>
      </c>
      <c r="C42" s="39">
        <f>IF(B45=0, "-", B42/B45)</f>
        <v>2.6885735623599701E-2</v>
      </c>
      <c r="D42" s="65">
        <v>34</v>
      </c>
      <c r="E42" s="21">
        <f>IF(D45=0, "-", D42/D45)</f>
        <v>2.9184549356223177E-2</v>
      </c>
      <c r="F42" s="81">
        <v>123</v>
      </c>
      <c r="G42" s="39">
        <f>IF(F45=0, "-", F42/F45)</f>
        <v>3.3809785596481581E-2</v>
      </c>
      <c r="H42" s="65">
        <v>191</v>
      </c>
      <c r="I42" s="21">
        <f>IF(H45=0, "-", H42/H45)</f>
        <v>5.1137884872824634E-2</v>
      </c>
      <c r="J42" s="20">
        <f t="shared" si="0"/>
        <v>5.8823529411764705E-2</v>
      </c>
      <c r="K42" s="21">
        <f t="shared" si="1"/>
        <v>-0.35602094240837695</v>
      </c>
    </row>
    <row r="43" spans="1:11" x14ac:dyDescent="0.2">
      <c r="A43" s="7" t="s">
        <v>88</v>
      </c>
      <c r="B43" s="65">
        <v>0</v>
      </c>
      <c r="C43" s="39">
        <f>IF(B45=0, "-", B43/B45)</f>
        <v>0</v>
      </c>
      <c r="D43" s="65">
        <v>0</v>
      </c>
      <c r="E43" s="21">
        <f>IF(D45=0, "-", D43/D45)</f>
        <v>0</v>
      </c>
      <c r="F43" s="81">
        <v>1</v>
      </c>
      <c r="G43" s="39">
        <f>IF(F45=0, "-", F43/F45)</f>
        <v>2.7487630566245191E-4</v>
      </c>
      <c r="H43" s="65">
        <v>2</v>
      </c>
      <c r="I43" s="21">
        <f>IF(H45=0, "-", H43/H45)</f>
        <v>5.3547523427041502E-4</v>
      </c>
      <c r="J43" s="20" t="str">
        <f t="shared" si="0"/>
        <v>-</v>
      </c>
      <c r="K43" s="21">
        <f t="shared" si="1"/>
        <v>-0.5</v>
      </c>
    </row>
    <row r="44" spans="1:11" x14ac:dyDescent="0.2">
      <c r="A44" s="2"/>
      <c r="B44" s="68"/>
      <c r="C44" s="33"/>
      <c r="D44" s="68"/>
      <c r="E44" s="6"/>
      <c r="F44" s="82"/>
      <c r="G44" s="33"/>
      <c r="H44" s="68"/>
      <c r="I44" s="6"/>
      <c r="J44" s="5"/>
      <c r="K44" s="6"/>
    </row>
    <row r="45" spans="1:11" s="43" customFormat="1" x14ac:dyDescent="0.2">
      <c r="A45" s="162" t="s">
        <v>524</v>
      </c>
      <c r="B45" s="71">
        <f>SUM(B7:B44)</f>
        <v>1339</v>
      </c>
      <c r="C45" s="40">
        <v>1</v>
      </c>
      <c r="D45" s="71">
        <f>SUM(D7:D44)</f>
        <v>1165</v>
      </c>
      <c r="E45" s="41">
        <v>1</v>
      </c>
      <c r="F45" s="77">
        <f>SUM(F7:F44)</f>
        <v>3638</v>
      </c>
      <c r="G45" s="42">
        <v>1</v>
      </c>
      <c r="H45" s="71">
        <f>SUM(H7:H44)</f>
        <v>3735</v>
      </c>
      <c r="I45" s="41">
        <v>1</v>
      </c>
      <c r="J45" s="37">
        <f>IF(D45=0, "-", (B45-D45)/D45)</f>
        <v>0.14935622317596567</v>
      </c>
      <c r="K45" s="38">
        <f>IF(H45=0, "-", (F45-H45)/H45)</f>
        <v>-2.5970548862115129E-2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2021-04-06T19:18:34Z</dcterms:modified>
</cp:coreProperties>
</file>